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filterPrivacy="1" defaultThemeVersion="124226"/>
  <bookViews>
    <workbookView xWindow="65401" yWindow="65401" windowWidth="13995" windowHeight="11760" tabRatio="742" activeTab="1"/>
  </bookViews>
  <sheets>
    <sheet name="Rekapitulace" sheetId="5" r:id="rId1"/>
    <sheet name="ARC" sheetId="76" r:id="rId2"/>
    <sheet name="ZTI" sheetId="77" r:id="rId3"/>
    <sheet name="ÚT" sheetId="78" r:id="rId4"/>
    <sheet name="EI" sheetId="81" r:id="rId5"/>
    <sheet name="INT" sheetId="80" r:id="rId6"/>
  </sheets>
  <externalReferences>
    <externalReference r:id="rId9"/>
    <externalReference r:id="rId10"/>
    <externalReference r:id="rId11"/>
    <externalReference r:id="rId12"/>
  </externalReferences>
  <definedNames>
    <definedName name="__CENA__">#REF!</definedName>
    <definedName name="__MAIN__">#REF!</definedName>
    <definedName name="__MAIN2__">#REF!</definedName>
    <definedName name="__SAZBA__">#REF!</definedName>
    <definedName name="__T0__">#REF!</definedName>
    <definedName name="__T1__">#REF!</definedName>
    <definedName name="__T2__">#REF!</definedName>
    <definedName name="__T3__">#REF!</definedName>
    <definedName name="__TE1__">#REF!</definedName>
    <definedName name="__TE3__">#REF!</definedName>
    <definedName name="__TR0__">#REF!</definedName>
    <definedName name="__TR1__">#REF!</definedName>
    <definedName name="_xlnm._FilterDatabase" localSheetId="1" hidden="1">'ARC'!$C$147:$K$776</definedName>
    <definedName name="_xlnm._FilterDatabase" localSheetId="5" hidden="1">'INT'!$C$113:$K$143</definedName>
    <definedName name="_xlnm._FilterDatabase" localSheetId="2" hidden="1">'ZTI'!$C$121:$K$179</definedName>
    <definedName name="afterdetail_lua_rozpdph">#REF!</definedName>
    <definedName name="afterdetail_rozpocty_rkap">#REF!</definedName>
    <definedName name="afterdetail_rozpocty_rozpocty">#REF!</definedName>
    <definedName name="AS">#REF!</definedName>
    <definedName name="beforeafterdetail_rozpocty_rozpocty.Poznamka2.1">#REF!</definedName>
    <definedName name="beforefirmy_rozpocty_pozn.Poznamka2">#REF!</definedName>
    <definedName name="body_lua_dph">#REF!</definedName>
    <definedName name="body_lua_hlavy">#REF!</definedName>
    <definedName name="body_lua_rekap">#REF!</definedName>
    <definedName name="body_rozpocty_rkap">#REF!</definedName>
    <definedName name="body_rozpocty_rozpocty">#REF!</definedName>
    <definedName name="body_rozpocty_rpolozky">#REF!</definedName>
    <definedName name="body_rozpocty_rpolozky.Poznamka2">#REF!</definedName>
    <definedName name="CK">#REF!</definedName>
    <definedName name="DV">#REF!</definedName>
    <definedName name="end_rozpocty_rozpocty">#REF!</definedName>
    <definedName name="Excel_BuiltIn__FilterDatabase_1">#REF!</definedName>
    <definedName name="Excel_BuiltIn__FilterDatabase_2">#REF!</definedName>
    <definedName name="Excel_BuiltIn_Print_Area_1_1">#REF!</definedName>
    <definedName name="Excel_BuiltIn_Print_Area_2">#REF!</definedName>
    <definedName name="Excel_BuiltIn_Print_Titles_1_1">#REF!</definedName>
    <definedName name="Excel_BuiltIn_Print_Titles_2">#REF!</definedName>
    <definedName name="f">#REF!</definedName>
    <definedName name="firmy_rozpocty_pozn">#REF!</definedName>
    <definedName name="H">#REF!</definedName>
    <definedName name="IC">#REF!</definedName>
    <definedName name="konec">#REF!</definedName>
    <definedName name="L">#REF!</definedName>
    <definedName name="M">#REF!</definedName>
    <definedName name="_xlnm.Print_Area" localSheetId="1">'ARC'!$C$4:$J$76,'ARC'!$C$82:$J$131,'ARC'!$C$137:$J$776</definedName>
    <definedName name="_xlnm.Print_Area" localSheetId="5">'INT'!$C$4:$J$76,'INT'!$C$82:$J$97,'INT'!$C$103:$J$143</definedName>
    <definedName name="_xlnm.Print_Area" localSheetId="0">'Rekapitulace'!$A$1:$F$28</definedName>
    <definedName name="_xlnm.Print_Area" localSheetId="3">'ÚT'!$A$1:$J$59</definedName>
    <definedName name="_xlnm.Print_Area" localSheetId="2">'ZTI'!$C$4:$J$76,'ZTI'!$C$82:$J$103,'ZTI'!$C$109:$J$179</definedName>
    <definedName name="P">#REF!</definedName>
    <definedName name="PH">#REF!</definedName>
    <definedName name="PT">#REF!</definedName>
    <definedName name="Q">#REF!</definedName>
    <definedName name="RV">#REF!</definedName>
    <definedName name="sum_lua_dph">#REF!</definedName>
    <definedName name="sum_lua_hlavy">#REF!</definedName>
    <definedName name="sum_lua_rekap">#REF!</definedName>
    <definedName name="T">#REF!</definedName>
    <definedName name="TK">#REF!</definedName>
    <definedName name="top_lua_dph">#REF!</definedName>
    <definedName name="top_lua_hlavy">#REF!</definedName>
    <definedName name="top_rozpocty_rkap">#REF!</definedName>
    <definedName name="TP">#REF!</definedName>
    <definedName name="UV">#REF!</definedName>
    <definedName name="V">#REF!</definedName>
    <definedName name="X">#REF!</definedName>
    <definedName name="zacatek">#REF!</definedName>
    <definedName name="_xlnm.Print_Titles" localSheetId="1">'ARC'!$147:$147</definedName>
    <definedName name="_xlnm.Print_Titles" localSheetId="2">'ZTI'!$121:$121</definedName>
    <definedName name="_xlnm.Print_Titles" localSheetId="3">'ÚT'!$12:$12</definedName>
    <definedName name="_xlnm.Print_Titles" localSheetId="5">'INT'!$113:$113</definedName>
  </definedNames>
  <calcPr calcId="162913"/>
</workbook>
</file>

<file path=xl/sharedStrings.xml><?xml version="1.0" encoding="utf-8"?>
<sst xmlns="http://schemas.openxmlformats.org/spreadsheetml/2006/main" count="8467" uniqueCount="1698">
  <si>
    <t>Sazba DPH</t>
  </si>
  <si>
    <t>cena</t>
  </si>
  <si>
    <t>Architektonicko stavební řešení</t>
  </si>
  <si>
    <t>CENA CELKEM bez DPH</t>
  </si>
  <si>
    <t>CENA CELKEM včetně DPH</t>
  </si>
  <si>
    <t xml:space="preserve">REKAPITULACE CELKOVÝCH NÁKLADŮ STAVBY </t>
  </si>
  <si>
    <t>m</t>
  </si>
  <si>
    <t>%</t>
  </si>
  <si>
    <t>ks</t>
  </si>
  <si>
    <t>Projektová část</t>
  </si>
  <si>
    <t>Kód</t>
  </si>
  <si>
    <t>Popis</t>
  </si>
  <si>
    <t>MJ</t>
  </si>
  <si>
    <t>m2</t>
  </si>
  <si>
    <t>kus</t>
  </si>
  <si>
    <t>t</t>
  </si>
  <si>
    <t>045002000</t>
  </si>
  <si>
    <t>Kompletační a koordinační činnost</t>
  </si>
  <si>
    <t>m3</t>
  </si>
  <si>
    <t>1</t>
  </si>
  <si>
    <t>CELKEM</t>
  </si>
  <si>
    <t>Název</t>
  </si>
  <si>
    <t>Množství</t>
  </si>
  <si>
    <t>kpl</t>
  </si>
  <si>
    <t>hod</t>
  </si>
  <si>
    <t>Elektroinstalace</t>
  </si>
  <si>
    <t>EI</t>
  </si>
  <si>
    <t>2</t>
  </si>
  <si>
    <t>False</t>
  </si>
  <si>
    <t>3</t>
  </si>
  <si>
    <t/>
  </si>
  <si>
    <t>Místo:</t>
  </si>
  <si>
    <t>Datum:</t>
  </si>
  <si>
    <t>DPH</t>
  </si>
  <si>
    <t>základní</t>
  </si>
  <si>
    <t>Cena celkem [CZK]</t>
  </si>
  <si>
    <t>-1</t>
  </si>
  <si>
    <t>PČ</t>
  </si>
  <si>
    <t>Typ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</si>
  <si>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</si>
  <si>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</si>
  <si>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</si>
  <si>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</si>
  <si>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</si>
  <si>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</si>
  <si>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</si>
  <si>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</si>
  <si>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</si>
  <si>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</t>
  </si>
  <si>
    <t>HSV</t>
  </si>
  <si>
    <t>0</t>
  </si>
  <si>
    <t>ROZPOCET</t>
  </si>
  <si>
    <t>K</t>
  </si>
  <si>
    <t>4</t>
  </si>
  <si>
    <t>VV</t>
  </si>
  <si>
    <t>True</t>
  </si>
  <si>
    <t>5</t>
  </si>
  <si>
    <t>Součet</t>
  </si>
  <si>
    <t>7</t>
  </si>
  <si>
    <t>8</t>
  </si>
  <si>
    <t>9</t>
  </si>
  <si>
    <t>M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</si>
  <si>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</si>
  <si>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</si>
  <si>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</si>
  <si>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</si>
  <si>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</si>
  <si>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</si>
  <si>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</si>
  <si>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</si>
  <si>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</si>
  <si>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</si>
  <si>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</si>
  <si>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</si>
  <si>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</si>
  <si>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</si>
  <si>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</si>
  <si>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</si>
  <si>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</si>
  <si>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</si>
  <si>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</si>
  <si>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31</t>
  </si>
  <si>
    <t>32</t>
  </si>
  <si>
    <t>33</t>
  </si>
  <si>
    <t>34</t>
  </si>
  <si>
    <t>35</t>
  </si>
  <si>
    <t>39</t>
  </si>
  <si>
    <t>41</t>
  </si>
  <si>
    <t>42</t>
  </si>
  <si>
    <t>43</t>
  </si>
  <si>
    <t>45</t>
  </si>
  <si>
    <t>46</t>
  </si>
  <si>
    <t>49</t>
  </si>
  <si>
    <t>50</t>
  </si>
  <si>
    <t>51</t>
  </si>
  <si>
    <t>52</t>
  </si>
  <si>
    <t>53</t>
  </si>
  <si>
    <t>54</t>
  </si>
  <si>
    <t>55</t>
  </si>
  <si>
    <t>56</t>
  </si>
  <si>
    <t>60</t>
  </si>
  <si>
    <t>61</t>
  </si>
  <si>
    <t>62</t>
  </si>
  <si>
    <t>63</t>
  </si>
  <si>
    <t>65</t>
  </si>
  <si>
    <t>66</t>
  </si>
  <si>
    <t>68</t>
  </si>
  <si>
    <t>69</t>
  </si>
  <si>
    <t>70</t>
  </si>
  <si>
    <t>71</t>
  </si>
  <si>
    <t>998</t>
  </si>
  <si>
    <t>Přesun hmot</t>
  </si>
  <si>
    <t>PSV</t>
  </si>
  <si>
    <t>94</t>
  </si>
  <si>
    <t>96</t>
  </si>
  <si>
    <t>764</t>
  </si>
  <si>
    <t>Konstrukce klempířské</t>
  </si>
  <si>
    <t>767</t>
  </si>
  <si>
    <t>Konstrukce zámečnické</t>
  </si>
  <si>
    <t>ARC</t>
  </si>
  <si>
    <t>VRN</t>
  </si>
  <si>
    <t>1024</t>
  </si>
  <si>
    <t>VRN3</t>
  </si>
  <si>
    <t>030001000</t>
  </si>
  <si>
    <t>997</t>
  </si>
  <si>
    <t>Přesun sutě</t>
  </si>
  <si>
    <t>VRN4</t>
  </si>
  <si>
    <t>Inženýrská činnost</t>
  </si>
  <si>
    <r>
      <rPr>
        <b/>
        <u val="single"/>
        <sz val="8"/>
        <rFont val="Arial"/>
        <family val="2"/>
      </rPr>
      <t xml:space="preserve">Poznámka: </t>
    </r>
    <r>
      <rPr>
        <sz val="8"/>
        <rFont val="Arial"/>
        <family val="2"/>
      </rPr>
      <t xml:space="preserve"> Účastníkem výběrového řízení se předpokládá odborně způsobilá firma s plnou zodpovědností za stanovení rozsahu prací prostřednictvím prozkoumání a prodiskutování veškeré dokumentace s příslušnými stranami a za provedení kompletního funkčního díla.
Povinností účastníka výběrového řízení je seznámit se všemi částmi projektové dokumentace, tj. technickou zprávou, výkresy, výkazy výměr atd. Upozornit na případné nedostatky a chyby, v případě nejasností vznést dotazy k dokumentaci. Nebude-li tak učiněno, předpokládá se, že cena účastníka zahrnuje veškeré součásti k zajištění kompletnosti.
Součástí cenové nabídky musí být veškeré náklady, aby cena byla kompletní, konečná a zahrnovala celou dodávku a montáž. Cenová nabídka musí být včetně veškerého souvisejícího doplňkového, podružného a montážního materiálu. Všechny jednotlivé položky jsou bez DPH.
Označení výrobků konkrétním výrobcem v realizační dokumentaci stavby vyjadřuje standard požadované kvality. Pokud účastník nabídne jiný produkt je povinen dodržet standard a zároveň, přejímá odpovědnost za správnost náhrady, tj. splnění všech parametrů a koordinaci se všemi navazujícími profesemi. Případná úprava projektu pro provádění stavby bude na náklady účastníka (vybraného dodavatele).
Při realizaci je dodavatel povinen koordinovat postup prací se stavbou a ostatními profesemi, postupovat v souladu příslušnými předpisy a návody pro montáž jednotlivých zařízení, dodržovat bezpečnostní a protipožární předpisy.</t>
    </r>
  </si>
  <si>
    <t>Označení tabulky</t>
  </si>
  <si>
    <t>Stavba:</t>
  </si>
  <si>
    <t>Zadavatel:</t>
  </si>
  <si>
    <t>Zhotovitel:</t>
  </si>
  <si>
    <t>Projektant:</t>
  </si>
  <si>
    <t>Zpracovatel:</t>
  </si>
  <si>
    <t>SOUPIS PRACÍ</t>
  </si>
  <si>
    <t>2,0</t>
  </si>
  <si>
    <t>pozn</t>
  </si>
  <si>
    <t>04500</t>
  </si>
  <si>
    <t>Fotodokumentace průběhu stavby - (fotodokumentace postupného průběhu výstavby vč.předání digitální - kopie)</t>
  </si>
  <si>
    <t>044002000</t>
  </si>
  <si>
    <t>Revize</t>
  </si>
  <si>
    <t>VRN9</t>
  </si>
  <si>
    <t>Ostatní náklady</t>
  </si>
  <si>
    <t>03000</t>
  </si>
  <si>
    <t>Svislé a kompletní konstrukce</t>
  </si>
  <si>
    <t>310279842</t>
  </si>
  <si>
    <t>Zazdívka otvorů pl přes 1 do 4 m2 ve zdivu nadzákladovém z nepálených tvárnic tl do 300 mm</t>
  </si>
  <si>
    <t>Úprava povrchů vnitřních</t>
  </si>
  <si>
    <t>611135101</t>
  </si>
  <si>
    <t>Hrubá výplň rýh ve stropech maltou jakékoli šířky rýhy</t>
  </si>
  <si>
    <t>80</t>
  </si>
  <si>
    <t>100</t>
  </si>
  <si>
    <t>99</t>
  </si>
  <si>
    <t>612325225</t>
  </si>
  <si>
    <t>Vápenocementová štuková omítka malých ploch přes 1 do 4 m2 na stěnách</t>
  </si>
  <si>
    <t>619991001</t>
  </si>
  <si>
    <t>Zakrytí podlah fólií přilepenou lepící páskou</t>
  </si>
  <si>
    <t>106</t>
  </si>
  <si>
    <t>Úprava povrchů vnějších</t>
  </si>
  <si>
    <t>72</t>
  </si>
  <si>
    <t>Mezisoučet</t>
  </si>
  <si>
    <t>Ostatní konstrukce a práce, bourání</t>
  </si>
  <si>
    <t>962032241</t>
  </si>
  <si>
    <t>Bourání zdiva z cihel pálených nebo vápenopískových na MC přes 1 m3</t>
  </si>
  <si>
    <t>967031142</t>
  </si>
  <si>
    <t>968072455</t>
  </si>
  <si>
    <t>121</t>
  </si>
  <si>
    <t>47</t>
  </si>
  <si>
    <t>941111121</t>
  </si>
  <si>
    <t>Montáž lešení řadového trubkového lehkého s podlahami zatížení do 200 kg/m2 š od 0,9 do 1,2 m v do 10 m</t>
  </si>
  <si>
    <t>941111221</t>
  </si>
  <si>
    <t>Příplatek k lešení řadovému trubkovému lehkému s podlahami š 1,2 m v 10 m za první a ZKD den použití</t>
  </si>
  <si>
    <t>941111821</t>
  </si>
  <si>
    <t>Demontáž lešení řadového trubkového lehkého s podlahami zatížení do 200 kg/m2 š od 0,9 do 1,2 m v do 10 m</t>
  </si>
  <si>
    <t>95</t>
  </si>
  <si>
    <t>107</t>
  </si>
  <si>
    <t>952901111</t>
  </si>
  <si>
    <t>Vyčištění budov bytové a občanské výstavby při výšce podlaží do 4 m</t>
  </si>
  <si>
    <t>108</t>
  </si>
  <si>
    <t>109</t>
  </si>
  <si>
    <t>997013501</t>
  </si>
  <si>
    <t>Odvoz suti a vybouraných hmot na skládku nebo meziskládku do 1 km se složením</t>
  </si>
  <si>
    <t>997013509</t>
  </si>
  <si>
    <t>Příplatek k odvozu suti a vybouraných hmot na skládku ZKD 1 km přes 1 km</t>
  </si>
  <si>
    <t>111</t>
  </si>
  <si>
    <t>119</t>
  </si>
  <si>
    <t>120</t>
  </si>
  <si>
    <t>122</t>
  </si>
  <si>
    <t>763</t>
  </si>
  <si>
    <t>Konstrukce suché výstavby</t>
  </si>
  <si>
    <t>763131761</t>
  </si>
  <si>
    <t>Příplatek k SDK podhledu za plochu do 3 m2 jednotlivě</t>
  </si>
  <si>
    <t>12,0</t>
  </si>
  <si>
    <t>101</t>
  </si>
  <si>
    <t>102</t>
  </si>
  <si>
    <t>766</t>
  </si>
  <si>
    <t>Konstrukce truhlářské</t>
  </si>
  <si>
    <t>103</t>
  </si>
  <si>
    <t>104</t>
  </si>
  <si>
    <t>771</t>
  </si>
  <si>
    <t>Podlahy z dlaždic</t>
  </si>
  <si>
    <t>771111011</t>
  </si>
  <si>
    <t>Vysátí podkladu před pokládkou dlažby</t>
  </si>
  <si>
    <t>771121011</t>
  </si>
  <si>
    <t>Nátěr penetrační na podlahu</t>
  </si>
  <si>
    <t>59</t>
  </si>
  <si>
    <t>118</t>
  </si>
  <si>
    <t>783</t>
  </si>
  <si>
    <t>Dokončovací práce - nátěry</t>
  </si>
  <si>
    <t>81</t>
  </si>
  <si>
    <t>Odmaštění zámečnických konstrukcí ředidlovým odmašťovačem</t>
  </si>
  <si>
    <t>85</t>
  </si>
  <si>
    <t>86</t>
  </si>
  <si>
    <t>783314101</t>
  </si>
  <si>
    <t>Základní jednonásobný syntetický nátěr zámečnických konstrukcí</t>
  </si>
  <si>
    <t>87</t>
  </si>
  <si>
    <t>783317101</t>
  </si>
  <si>
    <t>Krycí jednonásobný syntetický standardní nátěr zámečnických konstrukcí</t>
  </si>
  <si>
    <t>88</t>
  </si>
  <si>
    <t>90</t>
  </si>
  <si>
    <t>91</t>
  </si>
  <si>
    <t>784</t>
  </si>
  <si>
    <t>Dokončovací práce - malby a tapety</t>
  </si>
  <si>
    <t>76</t>
  </si>
  <si>
    <t>74</t>
  </si>
  <si>
    <t>784181001</t>
  </si>
  <si>
    <t>75</t>
  </si>
  <si>
    <t>786</t>
  </si>
  <si>
    <t>77</t>
  </si>
  <si>
    <t>117</t>
  </si>
  <si>
    <t>113</t>
  </si>
  <si>
    <t>116</t>
  </si>
  <si>
    <t>Vedlejší rozpočtové náklady</t>
  </si>
  <si>
    <t>Zařízení staveniště</t>
  </si>
  <si>
    <t>98</t>
  </si>
  <si>
    <t>013254000</t>
  </si>
  <si>
    <t>Dokumentace skutečného provedení stavby</t>
  </si>
  <si>
    <t>97</t>
  </si>
  <si>
    <t>HZS</t>
  </si>
  <si>
    <t>Zdravotně technické instalace</t>
  </si>
  <si>
    <t>Interiér</t>
  </si>
  <si>
    <t>ZTI</t>
  </si>
  <si>
    <t>ÚT</t>
  </si>
  <si>
    <t>INT</t>
  </si>
  <si>
    <t>&gt;&gt;  skryté sloupce  &lt;&lt;</t>
  </si>
  <si>
    <t>{9cd7b276-2339-4fff-bd13-0763e897b838}</t>
  </si>
  <si>
    <t>KRYCÍ LIST SOUPISU PRACÍ</t>
  </si>
  <si>
    <t>v ---  níže se nacházejí doplnkové a pomocné údaje k sestavám  --- v</t>
  </si>
  <si>
    <t>KSO:</t>
  </si>
  <si>
    <t>CC-CZ:</t>
  </si>
  <si>
    <t>Třeboň</t>
  </si>
  <si>
    <t>IČ:</t>
  </si>
  <si>
    <t>DIČ:</t>
  </si>
  <si>
    <t>Poznámka:</t>
  </si>
  <si>
    <t>Cena bez DPH</t>
  </si>
  <si>
    <t>Základ daně</t>
  </si>
  <si>
    <t>Sazba daně</t>
  </si>
  <si>
    <t>Výše daně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</si>
  <si>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</si>
  <si>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</si>
  <si>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</si>
  <si>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</si>
  <si>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</si>
  <si>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</si>
  <si>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</si>
  <si>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</si>
  <si>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</si>
  <si>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</si>
  <si>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</si>
  <si>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</si>
  <si>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</si>
  <si>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ČLENĚNÍ SOUPISU PRACÍ</t>
  </si>
  <si>
    <t>Kód dílu - Popis</t>
  </si>
  <si>
    <t>Náklady ze soupisu prací</t>
  </si>
  <si>
    <t>HSV - Práce a dodávky HSV  tech.parametry.navrh.materiálů viz výkresy katalog. listy,výpisy a kostr.projek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</si>
  <si>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</si>
  <si>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</si>
  <si>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</si>
  <si>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</si>
  <si>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</si>
  <si>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61 - Úprava povrchů vnitřních</t>
  </si>
  <si>
    <t xml:space="preserve">    62 - Úprava povrchů vnějších</t>
  </si>
  <si>
    <t xml:space="preserve">    63 - Podlahy a podlahové konstrukce</t>
  </si>
  <si>
    <t xml:space="preserve">    64 - Osazování výplní otvorů</t>
  </si>
  <si>
    <t xml:space="preserve">    9 - Ostatní konstrukce a práce, bourání</t>
  </si>
  <si>
    <t xml:space="preserve">    96 - Bourání konstrukcí</t>
  </si>
  <si>
    <t xml:space="preserve">    94 - Lešení </t>
  </si>
  <si>
    <t xml:space="preserve">    997 - Přesun sutě</t>
  </si>
  <si>
    <t xml:space="preserve">    998 - Přesun hmot</t>
  </si>
  <si>
    <t>PSV - Práce a dodávky PSV tech.parametry.navrh.materiálů viz výkresy katalog. listy,výpisy a kostr.projek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</si>
  <si>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</si>
  <si>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</si>
  <si>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</si>
  <si>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741 - Hromosvod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</si>
  <si>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</si>
  <si>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</si>
  <si>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</si>
  <si>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</si>
  <si>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</si>
  <si>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</si>
  <si>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</si>
  <si>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</si>
  <si>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</si>
  <si>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</si>
  <si>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</si>
  <si>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</si>
  <si>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</si>
  <si>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</si>
  <si>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</si>
  <si>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</si>
  <si>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Práce a dodávky HSV  tech.parametry.navrh.materiálů viz výkresy katalog. listy,výpisy a kostr.projek</t>
  </si>
  <si>
    <t>Zemní práce</t>
  </si>
  <si>
    <t>122211101</t>
  </si>
  <si>
    <t>Odkopávky a prokopávky v hornině třídy těžitelnosti I, skupiny 3 ručně</t>
  </si>
  <si>
    <t>1666006694</t>
  </si>
  <si>
    <t>mč.1.08a</t>
  </si>
  <si>
    <t>1,5*2,5*0,5</t>
  </si>
  <si>
    <t>vstup</t>
  </si>
  <si>
    <t>4,0*0,5</t>
  </si>
  <si>
    <t>chodník</t>
  </si>
  <si>
    <t>10,0*0,4</t>
  </si>
  <si>
    <t>129911121</t>
  </si>
  <si>
    <t>Bourání zdiva z betonu prostého neprokládaného v odkopávkách nebo prokopávkách ručně</t>
  </si>
  <si>
    <t>620082406</t>
  </si>
  <si>
    <t>132212121</t>
  </si>
  <si>
    <t>Hloubení zapažených rýh šířky do 800 mm v soudržných horninách třídy těžitelnosti I skupiny 3 ručně</t>
  </si>
  <si>
    <t>-514591261</t>
  </si>
  <si>
    <t>pro základy</t>
  </si>
  <si>
    <t>(1,5+0,8+2,5+2,0+0,8)*0,5*1,1</t>
  </si>
  <si>
    <t>1,7*0,85*0,8</t>
  </si>
  <si>
    <t>79</t>
  </si>
  <si>
    <t>139711111</t>
  </si>
  <si>
    <t>Vykopávky v uzavřených prostorech v hornině třídy těžitelnosti I skupiny 1 až 3 ručně</t>
  </si>
  <si>
    <t>-974948283</t>
  </si>
  <si>
    <t>vnitř.kanal.</t>
  </si>
  <si>
    <t>regály</t>
  </si>
  <si>
    <t>1,0</t>
  </si>
  <si>
    <t>83</t>
  </si>
  <si>
    <t>174151101</t>
  </si>
  <si>
    <t>Zásyp jam, šachet rýh nebo kolem objektů sypaninou se zhutněním</t>
  </si>
  <si>
    <t>507769646</t>
  </si>
  <si>
    <t>181912112</t>
  </si>
  <si>
    <t>Úprava pláně v hornině třídy těžitelnosti I skupiny 3 se zhutněním ručně</t>
  </si>
  <si>
    <t>-709881995</t>
  </si>
  <si>
    <t>59,0</t>
  </si>
  <si>
    <t>451573111</t>
  </si>
  <si>
    <t>Lože pod potrubí otevřený výkop ze štěrkopísku</t>
  </si>
  <si>
    <t>-907932677</t>
  </si>
  <si>
    <t>0,5</t>
  </si>
  <si>
    <t>175111101</t>
  </si>
  <si>
    <t>Obsypání potrubí ručně sypaninou bez prohození, uloženou do 3 m</t>
  </si>
  <si>
    <t>1105790838</t>
  </si>
  <si>
    <t>DN125 do výšky 0,3m nad povrch potrubí</t>
  </si>
  <si>
    <t>4,0*(0,125+0,3)*0,6</t>
  </si>
  <si>
    <t>-(0,062*0,062)*3,14*4,0</t>
  </si>
  <si>
    <t>82</t>
  </si>
  <si>
    <t>58341341</t>
  </si>
  <si>
    <t>kamenivo drcené drobné frakce 0/4</t>
  </si>
  <si>
    <t>1795214770</t>
  </si>
  <si>
    <t>pro obsyp cca 2,0t/m3</t>
  </si>
  <si>
    <t>0,972*2,0</t>
  </si>
  <si>
    <t>1,944*2 'Přepočtené koeficientem množství</t>
  </si>
  <si>
    <t>216</t>
  </si>
  <si>
    <t>162751117</t>
  </si>
  <si>
    <t>Vodorovné přemístění  /předběžně/přes 9 000 do 10000 m výkopku/sypaniny z horniny třídy těžitelnosti I skupiny 1 až 3</t>
  </si>
  <si>
    <t>-1318369313</t>
  </si>
  <si>
    <t>7,875+1,1+5,336+3,0-2,0</t>
  </si>
  <si>
    <t>217</t>
  </si>
  <si>
    <t>171251201</t>
  </si>
  <si>
    <t>Uložení sypaniny na skládky nebo meziskládky</t>
  </si>
  <si>
    <t>885078155</t>
  </si>
  <si>
    <t>218</t>
  </si>
  <si>
    <t>171201221</t>
  </si>
  <si>
    <t>Poplatek za uložení na skládce (skládkovné) zeminy a kamení kód odpadu 17 05 04</t>
  </si>
  <si>
    <t>853453548</t>
  </si>
  <si>
    <t>15,311*1,8</t>
  </si>
  <si>
    <t>Zakládání</t>
  </si>
  <si>
    <t>93</t>
  </si>
  <si>
    <t>274313711</t>
  </si>
  <si>
    <t>Základové pásy z betonu tř. C 20/25</t>
  </si>
  <si>
    <t>1574887576</t>
  </si>
  <si>
    <t>1,65*0,85*0,8</t>
  </si>
  <si>
    <t>274321511</t>
  </si>
  <si>
    <t>Základové pasy ze ŽB bez zvýšených nároků na prostředí tř. C 25/30</t>
  </si>
  <si>
    <t>1557655878</t>
  </si>
  <si>
    <t>(4,55*0,3*0,20)*4+(1,55*0,3*0,20)</t>
  </si>
  <si>
    <t>274351121</t>
  </si>
  <si>
    <t>Zřízení bednění základových pasů rovného</t>
  </si>
  <si>
    <t>1231063273</t>
  </si>
  <si>
    <t>((4,55*0,2)*8+(1,55*0,20))*2</t>
  </si>
  <si>
    <t>(1,5+0,8+2,5+2,0+0,8)*0,5*2</t>
  </si>
  <si>
    <t>1,65*0,5*2</t>
  </si>
  <si>
    <t>274351122</t>
  </si>
  <si>
    <t>Odstranění bednění základových pasů rovného</t>
  </si>
  <si>
    <t>-1664836204</t>
  </si>
  <si>
    <t>272361821</t>
  </si>
  <si>
    <t>Výztuž základových kleneb betonářskou ocelí 10 505 (R)</t>
  </si>
  <si>
    <t>453027675</t>
  </si>
  <si>
    <t>116,13*1,1/1000</t>
  </si>
  <si>
    <t>272362021</t>
  </si>
  <si>
    <t>Výztuž základových kleneb svařovanými sítěmi Kari</t>
  </si>
  <si>
    <t>896712611</t>
  </si>
  <si>
    <t>52,14*1,1/1000</t>
  </si>
  <si>
    <t>219</t>
  </si>
  <si>
    <t>2122504254</t>
  </si>
  <si>
    <t>0,9*2,1*0,25</t>
  </si>
  <si>
    <t>136</t>
  </si>
  <si>
    <t>317234410</t>
  </si>
  <si>
    <t>Vyzdívka mezi nosníky z cihel pálených na MC</t>
  </si>
  <si>
    <t>-1507103615</t>
  </si>
  <si>
    <t>0,7</t>
  </si>
  <si>
    <t>135</t>
  </si>
  <si>
    <t>317944323</t>
  </si>
  <si>
    <t>Válcované nosníky č.14 až 22 dodatečně osazované do připravených otvorů</t>
  </si>
  <si>
    <t>-1806687544</t>
  </si>
  <si>
    <t>428,66*1,1/1000</t>
  </si>
  <si>
    <t>126</t>
  </si>
  <si>
    <t>331231126</t>
  </si>
  <si>
    <t>Zdivo pilířů z cihel dl 290 mm pevnosti P 20 až 25 na MC 5 nebo MC 10</t>
  </si>
  <si>
    <t>263523294</t>
  </si>
  <si>
    <t>0,6*0,25*3,4</t>
  </si>
  <si>
    <t>130</t>
  </si>
  <si>
    <t>340271025</t>
  </si>
  <si>
    <t>Zazdívka otvorů v příčkách nebo stěnách pl přes 1 do 4 m2 tvárnicemi pórobetonovými tl 100 mm</t>
  </si>
  <si>
    <t>-1814549238</t>
  </si>
  <si>
    <t>6,0</t>
  </si>
  <si>
    <t>139</t>
  </si>
  <si>
    <t>340271041</t>
  </si>
  <si>
    <t>Zazdívka otvorů v příčkách nebo stěnách pl přes 0,25 do 1 m2 tvárnicemi pórobetonovými tl 150 mm</t>
  </si>
  <si>
    <t>-2022438216</t>
  </si>
  <si>
    <t>128</t>
  </si>
  <si>
    <t>342272225</t>
  </si>
  <si>
    <t>Příčka z pórobetonových hladkých tvárnic na tenkovrstvou maltu tl 100 mm</t>
  </si>
  <si>
    <t>1385295318</t>
  </si>
  <si>
    <t>1,35*3,4</t>
  </si>
  <si>
    <t>(0,83+1,0)*3,4</t>
  </si>
  <si>
    <t>1,065*3,4</t>
  </si>
  <si>
    <t>129</t>
  </si>
  <si>
    <t>342272245</t>
  </si>
  <si>
    <t>Příčka z pórobetonových hladkých tvárnic na tenkovrstvou maltu tl 150 mm</t>
  </si>
  <si>
    <t>-2074676524</t>
  </si>
  <si>
    <t>1,4*3,4</t>
  </si>
  <si>
    <t>"instal.přizdívka"1,35*1,5</t>
  </si>
  <si>
    <t>127</t>
  </si>
  <si>
    <t>311273131</t>
  </si>
  <si>
    <t>Zdivo tepelněizolační z pórobetových tvárnic do P2 do 400 kg/m3 U přes 0,14 do 0,18, tl zdiva 500 mm</t>
  </si>
  <si>
    <t>1260597789</t>
  </si>
  <si>
    <t>1,5*3,4</t>
  </si>
  <si>
    <t>132</t>
  </si>
  <si>
    <t>342291121</t>
  </si>
  <si>
    <t>Ukotvení příček k cihelným konstrukcím plochými kotvami</t>
  </si>
  <si>
    <t>1720640503</t>
  </si>
  <si>
    <t>133</t>
  </si>
  <si>
    <t>346244381</t>
  </si>
  <si>
    <t>Plentování jednostranné v do 200 mm válcovaných nosníků cihlami</t>
  </si>
  <si>
    <t>43214293</t>
  </si>
  <si>
    <t>131</t>
  </si>
  <si>
    <t>349231821</t>
  </si>
  <si>
    <t>Přizdívka ostění z cihel tl přes 150 do 300 mm</t>
  </si>
  <si>
    <t>1228774612</t>
  </si>
  <si>
    <t>7,8</t>
  </si>
  <si>
    <t>138</t>
  </si>
  <si>
    <t>R3</t>
  </si>
  <si>
    <t>Zednické výpomoce pro řemesla</t>
  </si>
  <si>
    <t>981344572</t>
  </si>
  <si>
    <t>Vodorovné konstrukce</t>
  </si>
  <si>
    <t>171</t>
  </si>
  <si>
    <t>411354239</t>
  </si>
  <si>
    <t>Bednění stropů ztracené z hraněných trapézových vln v 49 mm plech pozinkovaný tl 1,0 mm /bodované ke stropnicím</t>
  </si>
  <si>
    <t>1629871205</t>
  </si>
  <si>
    <t>8,0*1,1</t>
  </si>
  <si>
    <t>170</t>
  </si>
  <si>
    <t>413232211</t>
  </si>
  <si>
    <t>Zazdívka zhlaví válcovaných nosníků v do 150 mm</t>
  </si>
  <si>
    <t>21924266</t>
  </si>
  <si>
    <t>137</t>
  </si>
  <si>
    <t>413232221</t>
  </si>
  <si>
    <t>Zazdívka zhlaví válcovaných nosníků v přes 150 do 300 mm</t>
  </si>
  <si>
    <t>176614699</t>
  </si>
  <si>
    <t>169</t>
  </si>
  <si>
    <t>317944321</t>
  </si>
  <si>
    <t>Válcované nosníky do č.12 dodatečně osazované do připravených otvorů /strop</t>
  </si>
  <si>
    <t>-1093205107</t>
  </si>
  <si>
    <t>95,65/1000*1,1</t>
  </si>
  <si>
    <t>Komunikace pozemní</t>
  </si>
  <si>
    <t>564730001</t>
  </si>
  <si>
    <t>Podklad z kameniva hrubého drceného vel. 8-16 mm plochy do 100 m2 tl 100 mm</t>
  </si>
  <si>
    <t>116437798</t>
  </si>
  <si>
    <t>564760101</t>
  </si>
  <si>
    <t>Podklad z kameniva hrubého drceného vel. 16-32 mm plochy do 100 m2 tl 200 mm</t>
  </si>
  <si>
    <t>-804676234</t>
  </si>
  <si>
    <t>567921111</t>
  </si>
  <si>
    <t>Podklad z mezerovitého betonu MCB tl 120 mm</t>
  </si>
  <si>
    <t>-1183484382</t>
  </si>
  <si>
    <t>596811220</t>
  </si>
  <si>
    <t>Kladení betonové dlažby komunikací pro pěší do lože z kameniva velikosti přes 0,09 do 0,25 m2 pl do 50 m2</t>
  </si>
  <si>
    <t>1184429134</t>
  </si>
  <si>
    <t>592R1</t>
  </si>
  <si>
    <t>Vysoce pevnostní  vibrolisovaná dvouvrstvá betonová dlažba,mrazuvzdorná odolná posypovým látkám 600/300/80  spáry 3mm -barva colormix arabica /dle stávající okolní dlažby</t>
  </si>
  <si>
    <t>2041528192</t>
  </si>
  <si>
    <t>7,6</t>
  </si>
  <si>
    <t>7,6*1,1 'Přepočtené koeficientem množství</t>
  </si>
  <si>
    <t>451577777</t>
  </si>
  <si>
    <t>Podklad nebo lože pod dlažbu vodorovný nebo do sklonu 1:5 z kameniva těženého tl přes 30 do 100 mm</t>
  </si>
  <si>
    <t>321537148</t>
  </si>
  <si>
    <t>7,6+4,0</t>
  </si>
  <si>
    <t>916111113</t>
  </si>
  <si>
    <t>Osazení obruby z velkých kostek s boční opěrou do lože z betonu prostého</t>
  </si>
  <si>
    <t>491965408</t>
  </si>
  <si>
    <t>"oprava stáv.obruby "8,0</t>
  </si>
  <si>
    <t>58381008</t>
  </si>
  <si>
    <t>kostka štípaná dlažební žula velká 15/17</t>
  </si>
  <si>
    <t>-1102704819</t>
  </si>
  <si>
    <t>"dl.nové obruby"9,0*"šířka obruby" 0,15</t>
  </si>
  <si>
    <t>1,35*0,17 'Přepočtené koeficientem množství</t>
  </si>
  <si>
    <t>591R4121</t>
  </si>
  <si>
    <t xml:space="preserve">Kladení dlažby z žulových odseků do lože z kameniva </t>
  </si>
  <si>
    <t>1370532513</t>
  </si>
  <si>
    <t xml:space="preserve">oprava stáv.dlažby z odseků v napojení na vstup -předběžně </t>
  </si>
  <si>
    <t>materiál stávající</t>
  </si>
  <si>
    <t>4,0</t>
  </si>
  <si>
    <t>916991121</t>
  </si>
  <si>
    <t>Lože pod obrubníky, krajníky nebo obruby z dlažebních kostek z betonu prostého</t>
  </si>
  <si>
    <t>-1525725028</t>
  </si>
  <si>
    <t>249</t>
  </si>
  <si>
    <t>-1445270899</t>
  </si>
  <si>
    <t>3,3</t>
  </si>
  <si>
    <t>250</t>
  </si>
  <si>
    <t>611325421</t>
  </si>
  <si>
    <t>Oprava vnitřní vápenocementové štukové omítky stropů v rozsahu plochy do 10 %</t>
  </si>
  <si>
    <t>1359767449</t>
  </si>
  <si>
    <t>1.02,1.05,1.06</t>
  </si>
  <si>
    <t>17,28+32,82+9,87</t>
  </si>
  <si>
    <t>243</t>
  </si>
  <si>
    <t>612142001</t>
  </si>
  <si>
    <t>Potažení vnitřních stěn sklovláknitým pletivem vtlačeným do tenkovrstvé hmoty</t>
  </si>
  <si>
    <t>472133877</t>
  </si>
  <si>
    <t>mč.1.03a1.04,1.08a,1.08b</t>
  </si>
  <si>
    <t>(0,9+1,0)*2,5*2</t>
  </si>
  <si>
    <t>14,4*2,8</t>
  </si>
  <si>
    <t>8,0*2,8</t>
  </si>
  <si>
    <t>7,4*2,8</t>
  </si>
  <si>
    <t>"sloup"(0,6+0,25)*2,6</t>
  </si>
  <si>
    <t>244</t>
  </si>
  <si>
    <t>612321131</t>
  </si>
  <si>
    <t>Potažení vnitřních stěn vápenocementovým štukem tloušťky do 3 mm</t>
  </si>
  <si>
    <t>760605855</t>
  </si>
  <si>
    <t>95,15</t>
  </si>
  <si>
    <t>-"obklady"24,4</t>
  </si>
  <si>
    <t>246</t>
  </si>
  <si>
    <t>186449230</t>
  </si>
  <si>
    <t>245</t>
  </si>
  <si>
    <t>612325302</t>
  </si>
  <si>
    <t>Vápenocementová štuková omítka ostění nebo nadpraží</t>
  </si>
  <si>
    <t>1408829258</t>
  </si>
  <si>
    <t>8,0</t>
  </si>
  <si>
    <t>248</t>
  </si>
  <si>
    <t>612325416</t>
  </si>
  <si>
    <t>Oprava vnitřní vápenocementové hladké omítky stěn v rozsahu plochy do 10 % s celoplošným přeštukováním /vč.obroušení stáv.štuku</t>
  </si>
  <si>
    <t>1769372729</t>
  </si>
  <si>
    <t>"mč1.02"2*(7,0+2,33)*3,2</t>
  </si>
  <si>
    <t>"mč1.03"68,6</t>
  </si>
  <si>
    <t>252</t>
  </si>
  <si>
    <t>612325421</t>
  </si>
  <si>
    <t>Oprava vnitřní vápenocementové štukové omítky stěn v rozsahu plochy do 10 %</t>
  </si>
  <si>
    <t>-1250282011</t>
  </si>
  <si>
    <t>"mč1.05"2*(4,55+7,0)*3,2</t>
  </si>
  <si>
    <t>"mč1.06"2*(6,2+1,5)*3,2</t>
  </si>
  <si>
    <t>213</t>
  </si>
  <si>
    <t>6222R1</t>
  </si>
  <si>
    <t xml:space="preserve">Oprava kontaktního zateplení stěn z desek z minerální vlny tl přes 160 mm pl přes 0,5 do 1,0 m2   -v místech  dotčených stavbou vč.tenkovrstvé omítky  barevnost viz stávající </t>
  </si>
  <si>
    <t>979478443</t>
  </si>
  <si>
    <t>Podlahy a podlahové konstrukce</t>
  </si>
  <si>
    <t>114</t>
  </si>
  <si>
    <t>631311115</t>
  </si>
  <si>
    <t>Mazanina tl přes 50 do 80 mm z betonu prostého bez zvýšených nároků na prostředí tř. C 20/25</t>
  </si>
  <si>
    <t>1898232316</t>
  </si>
  <si>
    <t>(32,82+4,0+3,11+6,0*1,5)*0,08</t>
  </si>
  <si>
    <t>125</t>
  </si>
  <si>
    <t>631311121</t>
  </si>
  <si>
    <t>Doplnění dosavadních mazanin betonem prostým plochy do 1 m2 tloušťky do 80 mm</t>
  </si>
  <si>
    <t>-1890396094</t>
  </si>
  <si>
    <t>0,9</t>
  </si>
  <si>
    <t>631311134</t>
  </si>
  <si>
    <t>Mazanina tl přes 120 do 240 mm z betonu prostého bez zvýšených nároků na prostředí tř. C 16/20</t>
  </si>
  <si>
    <t>729668995</t>
  </si>
  <si>
    <t>"mč.1.05,1.09,1.08a,1.08b,část1.04"(32,82+4,0+3,11+6,0*1,5)*0,15</t>
  </si>
  <si>
    <t>112</t>
  </si>
  <si>
    <t>631319175</t>
  </si>
  <si>
    <t>Příplatek k mazanině tl přes 120 do 240 mm za stržení povrchu spodní vrstvy před vložením výztuže</t>
  </si>
  <si>
    <t>-1481928855</t>
  </si>
  <si>
    <t>631362021</t>
  </si>
  <si>
    <t>Výztuž mazanin svařovanými sítěmi Kari</t>
  </si>
  <si>
    <t>1933740290</t>
  </si>
  <si>
    <t>(32,82+4,0+3,11+6,0*1,5)*5,5/1000*1,1</t>
  </si>
  <si>
    <t>124</t>
  </si>
  <si>
    <t>632451212</t>
  </si>
  <si>
    <t>Potěr cementový samonivelační litý C20 tl přes 35 do 40 mm</t>
  </si>
  <si>
    <t>-862523508</t>
  </si>
  <si>
    <t>vyrovnání podlah</t>
  </si>
  <si>
    <t>17,28+10,0*4,55</t>
  </si>
  <si>
    <t>115</t>
  </si>
  <si>
    <t>634112112</t>
  </si>
  <si>
    <t>Obvodová dilatace podlahovým páskem z pěnového PE mezi stěnou a mazaninou nebo potěrem v 100 mm</t>
  </si>
  <si>
    <t>1547524271</t>
  </si>
  <si>
    <t>49,0</t>
  </si>
  <si>
    <t>635111142</t>
  </si>
  <si>
    <t>Násyp pod podlahy z hrubého kameniva 16-32 s udusáním</t>
  </si>
  <si>
    <t>-1797111831</t>
  </si>
  <si>
    <t>(32,82+4,0+3,11+6,0*1,5)*0,2</t>
  </si>
  <si>
    <t>64</t>
  </si>
  <si>
    <t>Osazování výplní otvorů</t>
  </si>
  <si>
    <t>143</t>
  </si>
  <si>
    <t>642942111</t>
  </si>
  <si>
    <t>Osazování zárubní nebo rámů dveřních kovových do 2,5 m2 na MC</t>
  </si>
  <si>
    <t>177895749</t>
  </si>
  <si>
    <t>141</t>
  </si>
  <si>
    <t>553R8</t>
  </si>
  <si>
    <t>zárubně 800/1970 pro dodát. montáž z kvalitního žárově pozink. plechu tl.1,5mm drážka pro systémové těsnění, vč.povrchová úprava komaxit ,těsnění  /pro tl.zdiva 250mm   dále dle popisu zárubní ve výpisu dveří</t>
  </si>
  <si>
    <t>941035795</t>
  </si>
  <si>
    <t>L   2ks</t>
  </si>
  <si>
    <t>P  1ks</t>
  </si>
  <si>
    <t>142</t>
  </si>
  <si>
    <t>553R811</t>
  </si>
  <si>
    <t>zárubně 700/1970 pro dodát. montáž z kvalitního žárově pozink. plechu tl.1,5mm drážka pro systémové těsnění, vč.povrchová úprava komaxit ,těsnění  /pro tl.zdiva 100mm   dále dle popisu zárubní ve výpisu dveří</t>
  </si>
  <si>
    <t>-510724319</t>
  </si>
  <si>
    <t>236</t>
  </si>
  <si>
    <t>-751992171</t>
  </si>
  <si>
    <t>Bourání konstrukcí</t>
  </si>
  <si>
    <t>7R1</t>
  </si>
  <si>
    <t>Vystěhování a demontáž stávajícího nábytku vč.uložení nebo deponie na místo určené investorem /předběžně</t>
  </si>
  <si>
    <t>296836521</t>
  </si>
  <si>
    <t>"předběžně"100,0</t>
  </si>
  <si>
    <t>961044111</t>
  </si>
  <si>
    <t>Bourání základů z betonu prostého</t>
  </si>
  <si>
    <t>-1321571306</t>
  </si>
  <si>
    <t>1,3</t>
  </si>
  <si>
    <t>962031132</t>
  </si>
  <si>
    <t>Bourání příček z cihel pálených na MVC tl do 100 mm</t>
  </si>
  <si>
    <t>-724572092</t>
  </si>
  <si>
    <t>(7,5+4,5+3,25+1,35*2)*3,27</t>
  </si>
  <si>
    <t>-831045754</t>
  </si>
  <si>
    <t>(3,88*0,25+1,1*0,6+2,5*0,5+2,33*0,25)*3,27</t>
  </si>
  <si>
    <t>"atika"3,3</t>
  </si>
  <si>
    <t>215</t>
  </si>
  <si>
    <t>764002841</t>
  </si>
  <si>
    <t>Demontáž oplechování horních ploch zdí a nadezdívek do suti</t>
  </si>
  <si>
    <t>-271133285</t>
  </si>
  <si>
    <t>214</t>
  </si>
  <si>
    <t>973031335</t>
  </si>
  <si>
    <t>Vysekání kapes ve zdivu cihelném na MV nebo MVC pl do 0,16 m2 hl do 300 mm</t>
  </si>
  <si>
    <t>-1197096240</t>
  </si>
  <si>
    <t>965043341</t>
  </si>
  <si>
    <t>Bourání podkladů pod dlažby betonových s potěrem nebo teracem tl do 100 mm pl přes 4 m2</t>
  </si>
  <si>
    <t>1305760619</t>
  </si>
  <si>
    <t>6,0*1,5*0,23</t>
  </si>
  <si>
    <t>32,82*0,23</t>
  </si>
  <si>
    <t>1,5*2,2*0,23</t>
  </si>
  <si>
    <t>965049112</t>
  </si>
  <si>
    <t>Příplatek k bourání betonových mazanin za bourání mazanin se svařovanou sítí tl přes 100 mm</t>
  </si>
  <si>
    <t>2007305454</t>
  </si>
  <si>
    <t>28</t>
  </si>
  <si>
    <t>711131811</t>
  </si>
  <si>
    <t>Odstranění izolace proti zemní vlhkosti vodorovné</t>
  </si>
  <si>
    <t>-908340397</t>
  </si>
  <si>
    <t>713120821</t>
  </si>
  <si>
    <t>Odstranění tepelné izolace podlah volně kladené z polystyrenu suchého tl do 100 mm</t>
  </si>
  <si>
    <t>1715460042</t>
  </si>
  <si>
    <t>6,0*1,5</t>
  </si>
  <si>
    <t>32,82</t>
  </si>
  <si>
    <t>1,5*2,2</t>
  </si>
  <si>
    <t>965081213</t>
  </si>
  <si>
    <t>Bourání podlah z dlaždic keramických nebo xylolitových tl do 10 mm plochy přes 1 m2</t>
  </si>
  <si>
    <t>-1302568074</t>
  </si>
  <si>
    <t>9,37+20,48+9,45+2,23+2,16+5,6</t>
  </si>
  <si>
    <t>771471810</t>
  </si>
  <si>
    <t>Demontáž soklíků z dlaždic keramických kladených do malty rovných</t>
  </si>
  <si>
    <t>420264216</t>
  </si>
  <si>
    <t>776201812</t>
  </si>
  <si>
    <t>Demontáž lepených povlakových podlah s podložkou ručně</t>
  </si>
  <si>
    <t>-1020898309</t>
  </si>
  <si>
    <t>"koberec"7,32+16,21+19,48+6,4+3,97</t>
  </si>
  <si>
    <t>"PVC"214,72+7,32</t>
  </si>
  <si>
    <t>966080117</t>
  </si>
  <si>
    <t>Bourání kontaktního zateplení z desek z minerální vlny tl přes 180 mm</t>
  </si>
  <si>
    <t>-628610777</t>
  </si>
  <si>
    <t>43,2</t>
  </si>
  <si>
    <t>227</t>
  </si>
  <si>
    <t>967023692</t>
  </si>
  <si>
    <t>Přisekání kamenných nebo jiných ploch s tvrdým povrchem pl do 2 m2</t>
  </si>
  <si>
    <t>-1854924546</t>
  </si>
  <si>
    <t>Přisekání  po hrubém odbourání /špicování/ v cihelném zdivu na MC</t>
  </si>
  <si>
    <t>-2069150635</t>
  </si>
  <si>
    <t>5,11+6,54+2,0</t>
  </si>
  <si>
    <t>967031744</t>
  </si>
  <si>
    <t>Přisekání plošné zdiva z cihel pálených na MC tl do 300 mm</t>
  </si>
  <si>
    <t>1684346060</t>
  </si>
  <si>
    <t>776991821</t>
  </si>
  <si>
    <t>Odstranění lepidla ručně z podlah</t>
  </si>
  <si>
    <t>-1099913676</t>
  </si>
  <si>
    <t>214,72+7,32+19,48+6,4</t>
  </si>
  <si>
    <t>Vybourání kovových dveřních zárubní pl do 2 m2 vč.vyvěšení křídel</t>
  </si>
  <si>
    <t>-1695244126</t>
  </si>
  <si>
    <t>20,0</t>
  </si>
  <si>
    <t>968082016</t>
  </si>
  <si>
    <t>Vybourání plastových rámů oken včetně křídel plochy přes 1 do 2 m2</t>
  </si>
  <si>
    <t>-1088510581</t>
  </si>
  <si>
    <t>4,3</t>
  </si>
  <si>
    <t>165</t>
  </si>
  <si>
    <t>968082021</t>
  </si>
  <si>
    <t>Vybourání plastových zárubní dveří plochy do 2 m2</t>
  </si>
  <si>
    <t>-698282448</t>
  </si>
  <si>
    <t>"skládací"2,0</t>
  </si>
  <si>
    <t>164</t>
  </si>
  <si>
    <t>968062746</t>
  </si>
  <si>
    <t>Vybourání stěn dřevěných plných, zasklených  pl do 4 m2</t>
  </si>
  <si>
    <t>-1751772228</t>
  </si>
  <si>
    <t>971033541</t>
  </si>
  <si>
    <t>Vybourání otvorů ve zdivu cihelném pl do 1 m2 na MVC nebo MV tl do 300 mm</t>
  </si>
  <si>
    <t>-1672416198</t>
  </si>
  <si>
    <t>971033641</t>
  </si>
  <si>
    <t>/Vybourání otvorů ve zdivu cihelném pl do 4 m2 na MVC nebo MV tl do 300 mm</t>
  </si>
  <si>
    <t>-350962469</t>
  </si>
  <si>
    <t>((0,9*0,85)*0,5)*2+(0,2*2,5*0,5)+2*(0,8*2,0)*0,25</t>
  </si>
  <si>
    <t>767996701</t>
  </si>
  <si>
    <t>Demontáž atypických zámečnických konstrukcí řezáním hmotnosti jednotlivých dílů do 50 kg</t>
  </si>
  <si>
    <t>kg</t>
  </si>
  <si>
    <t>1683100870</t>
  </si>
  <si>
    <t>974031666</t>
  </si>
  <si>
    <t>Vysekání rýh ve zdivu cihelném pro vtahování nosníků hl do 150 mm v do 250 mm</t>
  </si>
  <si>
    <t>-579985487</t>
  </si>
  <si>
    <t>975043121</t>
  </si>
  <si>
    <t>Jednořadové podchycení stropů pro osazení nosníků v do 3,5 m pro zatížení přes 750 do 1000 kg/m</t>
  </si>
  <si>
    <t>-1215863156</t>
  </si>
  <si>
    <t>976074131</t>
  </si>
  <si>
    <t>Vybourání kotevních želez ze zdiva cihelného na MC</t>
  </si>
  <si>
    <t>-1072073331</t>
  </si>
  <si>
    <t>976074141</t>
  </si>
  <si>
    <t>Vybourání kotevních želez ze zdiva kamenného nebo betonového</t>
  </si>
  <si>
    <t>-1379235585</t>
  </si>
  <si>
    <t>978013191</t>
  </si>
  <si>
    <t>Otlučení (osekání) vnitřní vápenné nebo vápenocementové omítky stěn v rozsahu přes 50 do 100 %</t>
  </si>
  <si>
    <t>-1983671857</t>
  </si>
  <si>
    <t>"předběžně mč.1.08b,1.04"40,0</t>
  </si>
  <si>
    <t>978059541</t>
  </si>
  <si>
    <t>Odsekání a odebrání obkladů stěn z vnitřních obkládaček plochy přes 1 m2</t>
  </si>
  <si>
    <t>-1204793346</t>
  </si>
  <si>
    <t>230</t>
  </si>
  <si>
    <t>68411</t>
  </si>
  <si>
    <t>Obroušení štuku v místnostech v do 3,80 m</t>
  </si>
  <si>
    <t>1394959354</t>
  </si>
  <si>
    <t>mč.1.04</t>
  </si>
  <si>
    <t>11,0</t>
  </si>
  <si>
    <t>20</t>
  </si>
  <si>
    <t>9R1</t>
  </si>
  <si>
    <t xml:space="preserve">Zednické výpomoce při bouracích pracech pro EI,ZI,ÚT ocenit v rozpočtech řemesel </t>
  </si>
  <si>
    <t>-1795894031</t>
  </si>
  <si>
    <t>763161821</t>
  </si>
  <si>
    <t>Demontáž SDK podkroví s dvouvrstvou nosnou kcí z ocelových profilů opláštění jednoduché</t>
  </si>
  <si>
    <t>1579323805</t>
  </si>
  <si>
    <t>mč.1.03,1.06,1.05</t>
  </si>
  <si>
    <t>82,5+9,45+13,25</t>
  </si>
  <si>
    <t>767582800</t>
  </si>
  <si>
    <t>Demontáž roštu podhledu</t>
  </si>
  <si>
    <t>-199865598</t>
  </si>
  <si>
    <t>82,5+13,26</t>
  </si>
  <si>
    <t>229</t>
  </si>
  <si>
    <t>-1295131456</t>
  </si>
  <si>
    <t>73</t>
  </si>
  <si>
    <t>113106111</t>
  </si>
  <si>
    <t>Rozebrání dlažeb z kamen.mozaiky /odseky/ komunikací pro pěší ručně /chodník/</t>
  </si>
  <si>
    <t>-1240049080</t>
  </si>
  <si>
    <t>7,6+3,0*1,5</t>
  </si>
  <si>
    <t xml:space="preserve">Lešení </t>
  </si>
  <si>
    <t>949101112</t>
  </si>
  <si>
    <t>Lešení pomocné pro objekty pozemních staveb s lešeňovou podlahou v přes 1,9 do 3,5 m zatížení do 150 kg/m2</t>
  </si>
  <si>
    <t>-1344117157</t>
  </si>
  <si>
    <t>330</t>
  </si>
  <si>
    <t>273070211</t>
  </si>
  <si>
    <t>48,0</t>
  </si>
  <si>
    <t>-461702811</t>
  </si>
  <si>
    <t>48,0*20</t>
  </si>
  <si>
    <t>1348280242</t>
  </si>
  <si>
    <t>96R11</t>
  </si>
  <si>
    <t>Zajištění prostoru stavebních prací  proti prašnosti  -prachotěsná dočasná příčka  montáž a demontáž</t>
  </si>
  <si>
    <t>-1666130719</t>
  </si>
  <si>
    <t>7,0</t>
  </si>
  <si>
    <t>231</t>
  </si>
  <si>
    <t>997013111</t>
  </si>
  <si>
    <t>Vnitrostaveništní doprava suti a vybouraných hmot pro budovy v do 6 m s použitím mechanizace</t>
  </si>
  <si>
    <t>95251005</t>
  </si>
  <si>
    <t>233</t>
  </si>
  <si>
    <t>-711581926</t>
  </si>
  <si>
    <t>234</t>
  </si>
  <si>
    <t>-1087938115</t>
  </si>
  <si>
    <t>86,537*15</t>
  </si>
  <si>
    <t>235</t>
  </si>
  <si>
    <t>997013871</t>
  </si>
  <si>
    <t xml:space="preserve">Poplatek za uložení stavebního odpadu na recyklační skládce (skládkovné) směsného stavebního </t>
  </si>
  <si>
    <t>451342962</t>
  </si>
  <si>
    <t>232</t>
  </si>
  <si>
    <t>998011001</t>
  </si>
  <si>
    <t>Přesun hmot pro budovy zděné v do 6 m</t>
  </si>
  <si>
    <t>-159907391</t>
  </si>
  <si>
    <t>Práce a dodávky PSV tech.parametry.navrh.materiálů viz výkresy katalog. listy,výpisy a kostr.projek</t>
  </si>
  <si>
    <t>711</t>
  </si>
  <si>
    <t>Izolace proti vodě, vlhkosti a plynům</t>
  </si>
  <si>
    <t>711111001</t>
  </si>
  <si>
    <t>Provedení izolace proti zemní vlhkosti vodorovné za studena nátěrem penetračním</t>
  </si>
  <si>
    <t>-88781018</t>
  </si>
  <si>
    <t>(32,82+4,0+3,11+6,0*1,5)</t>
  </si>
  <si>
    <t>11163150</t>
  </si>
  <si>
    <t>lak penetrační asfaltový</t>
  </si>
  <si>
    <t>1897972033</t>
  </si>
  <si>
    <t>48,93*0,0003 'Přepočtené koeficientem množství</t>
  </si>
  <si>
    <t>711141559</t>
  </si>
  <si>
    <t>Provedení izolace proti zemní vlhkosti pásy přitavením vodorovné NAIP</t>
  </si>
  <si>
    <t>-123035840</t>
  </si>
  <si>
    <t>vč.napojení na stáv.izolace</t>
  </si>
  <si>
    <t>62832001</t>
  </si>
  <si>
    <t>/pás asfaltový natavitelný modifikovaný  tl 2,0mm s vložkou z hliníkové fólie,  spalitelnou PE fólií nebo jemnozrnným minerálním posypem na horním povrchu / proti radonovému riziku</t>
  </si>
  <si>
    <t>-1793865093</t>
  </si>
  <si>
    <t>49*1,1655 'Přepočtené koeficientem množství</t>
  </si>
  <si>
    <t>211</t>
  </si>
  <si>
    <t>998711201</t>
  </si>
  <si>
    <t>Přesun hmot procentní pro izolace proti vodě, vlhkosti a plynům v objektech v do 6 m</t>
  </si>
  <si>
    <t>-125822889</t>
  </si>
  <si>
    <t>712</t>
  </si>
  <si>
    <t>Povlakové krytiny</t>
  </si>
  <si>
    <t>179</t>
  </si>
  <si>
    <t>712363631</t>
  </si>
  <si>
    <t>/Provedení povlak krytiny mechanicky kotvenou do trapézu TI tl přes 240 mm vnitřní pole, budova v přes 18 m</t>
  </si>
  <si>
    <t>1344023784</t>
  </si>
  <si>
    <t>vč.napojení na okolní atiku,stáv.střeš.krytinu</t>
  </si>
  <si>
    <t>zastřešsní</t>
  </si>
  <si>
    <t>7,3+8,0+10,0</t>
  </si>
  <si>
    <t>5,0</t>
  </si>
  <si>
    <t>178</t>
  </si>
  <si>
    <t>711R1</t>
  </si>
  <si>
    <t>Střešní krytina  na bázi měkčeného PVC-P folie tl.1,5mm UV stabilní s PES výztuží - kompletní systém  / kompletní -dodávka,doprava ,přesun hmot viz skladba konstrukcí</t>
  </si>
  <si>
    <t>-1766461959</t>
  </si>
  <si>
    <t>30,3</t>
  </si>
  <si>
    <t>30,3*1,15 'Přepočtené koeficientem množství</t>
  </si>
  <si>
    <t>182</t>
  </si>
  <si>
    <t>712391171</t>
  </si>
  <si>
    <t>Provedení povlakové krytiny střech do 10° podkladní textilní vrstvy</t>
  </si>
  <si>
    <t>129609636</t>
  </si>
  <si>
    <t>181</t>
  </si>
  <si>
    <t>69311006</t>
  </si>
  <si>
    <t>geotextilie tkaná separační, výztužná PP pevnost v tahu 15kN/m</t>
  </si>
  <si>
    <t>-1169918405</t>
  </si>
  <si>
    <t>30,3*1,05 'Přepočtené koeficientem množství</t>
  </si>
  <si>
    <t>188</t>
  </si>
  <si>
    <t>712363352</t>
  </si>
  <si>
    <t>Povlakové krytiny střech do 10° z tvarovaných poplastovaných lišt délky 2 m koutová lišta vnitřní rš 100 mm</t>
  </si>
  <si>
    <t>46205596</t>
  </si>
  <si>
    <t>10,5</t>
  </si>
  <si>
    <t>189</t>
  </si>
  <si>
    <t>712363353</t>
  </si>
  <si>
    <t>Povlakové krytiny střech do 10° z tvarovaných poplastovaných lišt délky 2 m koutová lišta vnější rš 100 mm</t>
  </si>
  <si>
    <t>-1481058668</t>
  </si>
  <si>
    <t>210</t>
  </si>
  <si>
    <t>998712201</t>
  </si>
  <si>
    <t>Přesun hmot procentní pro krytiny povlakové v objektech v do 6 m</t>
  </si>
  <si>
    <t>-839583910</t>
  </si>
  <si>
    <t>713</t>
  </si>
  <si>
    <t>Izolace tepelné</t>
  </si>
  <si>
    <t>713121111</t>
  </si>
  <si>
    <t>Montáž izolace tepelné podlah volně kladenými rohožemi, pásy, dílci, deskami 1 vrstva</t>
  </si>
  <si>
    <t>-1187083325</t>
  </si>
  <si>
    <t>28375924</t>
  </si>
  <si>
    <t>deska EPS 200 pro konstrukce s velmi vysokým zatížením λ=0,034 tl 80mm</t>
  </si>
  <si>
    <t>1666693757</t>
  </si>
  <si>
    <t>49*1,05 'Přepočtené koeficientem množství</t>
  </si>
  <si>
    <t>185</t>
  </si>
  <si>
    <t>713141151</t>
  </si>
  <si>
    <t>Montáž izolace tepelné střech plochých kladené volně 1 vrstva rohoží, pásů, dílců, desek</t>
  </si>
  <si>
    <t>471533619</t>
  </si>
  <si>
    <t>186</t>
  </si>
  <si>
    <t>63148109</t>
  </si>
  <si>
    <t>deska tepelně izolační minerální univerzální λ=0,035 tl 150mm</t>
  </si>
  <si>
    <t>-1986728881</t>
  </si>
  <si>
    <t>2*1,02 'Přepočtené koeficientem množství</t>
  </si>
  <si>
    <t>175</t>
  </si>
  <si>
    <t>713141152</t>
  </si>
  <si>
    <t>Montáž izolace tepelné střech plochých kladené volně 2 vrstvy rohoží, pásů, dílců, desek</t>
  </si>
  <si>
    <t>836567941</t>
  </si>
  <si>
    <t>176</t>
  </si>
  <si>
    <t>63148011</t>
  </si>
  <si>
    <t>deska tepelně izolační minerální univerzální λ=0,035 tl 200mm</t>
  </si>
  <si>
    <t>-123142486</t>
  </si>
  <si>
    <t>8*1,1 'Přepočtené koeficientem množství</t>
  </si>
  <si>
    <t>177</t>
  </si>
  <si>
    <t>63148104</t>
  </si>
  <si>
    <t>deska tepelně izolační minerální univerzální λ=0,035 tl 100mm</t>
  </si>
  <si>
    <t>-213693529</t>
  </si>
  <si>
    <t>174</t>
  </si>
  <si>
    <t>713141262</t>
  </si>
  <si>
    <t>Přikotvení tepelné izolace šrouby do trapézového plechu nebo do dřeva pro izolaci tl přes 240 mm</t>
  </si>
  <si>
    <t>-90480315</t>
  </si>
  <si>
    <t>209</t>
  </si>
  <si>
    <t>998713201</t>
  </si>
  <si>
    <t>Přesun hmot procentní pro izolace tepelné v objektech v do 6 m</t>
  </si>
  <si>
    <t>681715412</t>
  </si>
  <si>
    <t>741</t>
  </si>
  <si>
    <t>Hromosvod</t>
  </si>
  <si>
    <t>168</t>
  </si>
  <si>
    <t>741R1</t>
  </si>
  <si>
    <t>Přesun hromosvod.svodu a nové napojení na uzemnění</t>
  </si>
  <si>
    <t>-1413396896</t>
  </si>
  <si>
    <t>762</t>
  </si>
  <si>
    <t>Konstrukce tesařské</t>
  </si>
  <si>
    <t>204</t>
  </si>
  <si>
    <t>762341034</t>
  </si>
  <si>
    <t>Bednění střech rovných sklon do 60° z desek OSB tl 18 mm na sraz šroubovaných na rošt</t>
  </si>
  <si>
    <t>513132366</t>
  </si>
  <si>
    <t>208</t>
  </si>
  <si>
    <t>762361311</t>
  </si>
  <si>
    <t>Konstrukční a vyrovnávací vrstva pod klempířské prvky (atiky) z desek dřevoštěpkových tl 18 mm</t>
  </si>
  <si>
    <t>-806240694</t>
  </si>
  <si>
    <t>206</t>
  </si>
  <si>
    <t>762431014</t>
  </si>
  <si>
    <t>Obložení stěn z desek OSB tl 18 mm na sraz šroubovaných</t>
  </si>
  <si>
    <t>2120905360</t>
  </si>
  <si>
    <t>207</t>
  </si>
  <si>
    <t>762495000</t>
  </si>
  <si>
    <t>Spojovací prostředky pro montáž olištování, obložení stropů, střešních podhledů a stěn</t>
  </si>
  <si>
    <t>-324676211</t>
  </si>
  <si>
    <t>205</t>
  </si>
  <si>
    <t>998762201</t>
  </si>
  <si>
    <t>Přesun hmot procentní pro kce tesařské v objektech v do 6 m</t>
  </si>
  <si>
    <t>2106613719</t>
  </si>
  <si>
    <t>763111314</t>
  </si>
  <si>
    <t>SDK příčka tl 100 mm profil CW+UW 75 desky 1xA 12,5 s izolací  Rw do 45 dB</t>
  </si>
  <si>
    <t>1650866913</t>
  </si>
  <si>
    <t>"alt.zděná příčka"1,0*3,2*2</t>
  </si>
  <si>
    <t>763161710</t>
  </si>
  <si>
    <t xml:space="preserve">SDK pdhled.deska 1x 12,5 bez TI dvouvrstvá spodní kce profil CD+UD </t>
  </si>
  <si>
    <t>-805403747</t>
  </si>
  <si>
    <t>bez prořezu</t>
  </si>
  <si>
    <t>199,49+54,3</t>
  </si>
  <si>
    <t>24,63</t>
  </si>
  <si>
    <t>7631R</t>
  </si>
  <si>
    <t>SDK pdhled.deska 1x 12,5 bez TI dvouvrstvá spodní kce profil CD+UD skoková změna oblé plochy</t>
  </si>
  <si>
    <t>1027334995</t>
  </si>
  <si>
    <t>"vyrovnání výškového rozdíli oblé plochy" 47,5*0,5</t>
  </si>
  <si>
    <t>-560799084</t>
  </si>
  <si>
    <t>3,11+3,0+4,0</t>
  </si>
  <si>
    <t>763131765</t>
  </si>
  <si>
    <t>Příplatek k SDK podhledu za výšku zavěšení přes 0,5 do 1,0 m</t>
  </si>
  <si>
    <t>2139306808</t>
  </si>
  <si>
    <t>54,3+24,63</t>
  </si>
  <si>
    <t>763131731</t>
  </si>
  <si>
    <t>SDK podhled - čelo pro  podhledy (F lišta) tl 12,5 mm</t>
  </si>
  <si>
    <t>-1689252125</t>
  </si>
  <si>
    <t>47,5</t>
  </si>
  <si>
    <t>44</t>
  </si>
  <si>
    <t>763131714</t>
  </si>
  <si>
    <t>SDK podhled základní penetrační nátěr</t>
  </si>
  <si>
    <t>-367915700</t>
  </si>
  <si>
    <t>199,49+54,3+24,63</t>
  </si>
  <si>
    <t>763R1</t>
  </si>
  <si>
    <t>povrchová úprava SDK nátěr - rozsah  barevného odstínu viz interier INT 11</t>
  </si>
  <si>
    <t>474198505</t>
  </si>
  <si>
    <t>302,17</t>
  </si>
  <si>
    <t>172</t>
  </si>
  <si>
    <t>763131751</t>
  </si>
  <si>
    <t>Montáž parotěsné zábrany do SDK podhledu</t>
  </si>
  <si>
    <t>-410065496</t>
  </si>
  <si>
    <t>4,0+7,3</t>
  </si>
  <si>
    <t>173</t>
  </si>
  <si>
    <t>28329276</t>
  </si>
  <si>
    <t>fólie PE vyztužená pro parotěsnou vrstvu (reakce na oheň - třída E) 140g/m2</t>
  </si>
  <si>
    <t>-1051394588</t>
  </si>
  <si>
    <t>11,3</t>
  </si>
  <si>
    <t>11,3*1,1235 'Přepočtené koeficientem množství</t>
  </si>
  <si>
    <t>196</t>
  </si>
  <si>
    <t>998763200</t>
  </si>
  <si>
    <t>Přesun hmot procentní pro dřevostavby v objektech v do 6 m</t>
  </si>
  <si>
    <t>832505044</t>
  </si>
  <si>
    <t>183</t>
  </si>
  <si>
    <t>764221R</t>
  </si>
  <si>
    <t>Oplechování horních ploch a nadezdívek (atik) vč. rohů z Al poplastovaného  plechu mechanicky kotvené rš 200 mm  /dále dle  výkr.č.D-09</t>
  </si>
  <si>
    <t>580586078</t>
  </si>
  <si>
    <t>187</t>
  </si>
  <si>
    <t>76422R</t>
  </si>
  <si>
    <t>Oplechování horních ploch a nadezdívek (atik) vč rohů z Al poplastovaného plechu mechanicky kotvené rš 100 mm /markýza</t>
  </si>
  <si>
    <t>143191558</t>
  </si>
  <si>
    <t>2,83+1,29</t>
  </si>
  <si>
    <t>197</t>
  </si>
  <si>
    <t>764528R</t>
  </si>
  <si>
    <t>Svody kruhové včetně objímek, kolen, odskoků z Al poplastovaného plechu průměru 80 mm</t>
  </si>
  <si>
    <t>2009141753</t>
  </si>
  <si>
    <t>3,0</t>
  </si>
  <si>
    <t>198</t>
  </si>
  <si>
    <t>998764201</t>
  </si>
  <si>
    <t>Přesun hmot procentní pro konstrukce klempířské v objektech v do 6 m</t>
  </si>
  <si>
    <t>-455800683</t>
  </si>
  <si>
    <t>144</t>
  </si>
  <si>
    <t>7660</t>
  </si>
  <si>
    <t>Popis truhlářských  výrobků ve výpisech  proj.dokumentace a katalog.listů -ocenit ,dodávky a montáže,zaměření  dopravy  a povrchových úprav /pokud není uvedeno jinak/tuto položku neoceňovat- pouze poznámka</t>
  </si>
  <si>
    <t>-964175715</t>
  </si>
  <si>
    <t>7R2</t>
  </si>
  <si>
    <t>Montáž a nastěhování zpět  stávajícího ponechaného nábytku vč.přesunu / předběžně</t>
  </si>
  <si>
    <t>372621088</t>
  </si>
  <si>
    <t>146</t>
  </si>
  <si>
    <t>766R10</t>
  </si>
  <si>
    <t>20-dveře dřevěné vnitřní hladké  plné HPL 1křídlé  700x1970 cm kompletizované vč.kování ... -dále dle popisu ve výkresu D-06</t>
  </si>
  <si>
    <t>2038950082</t>
  </si>
  <si>
    <t>147</t>
  </si>
  <si>
    <t>766R13</t>
  </si>
  <si>
    <t>21-dveře dřevěné vnitřní hladké  plné HPL 1křídlé   800x1970 cm kompletizované vč.kování, EW303-C -dále dle popisu ve výkresu D-06</t>
  </si>
  <si>
    <t>316666960</t>
  </si>
  <si>
    <t>145</t>
  </si>
  <si>
    <t>766R16</t>
  </si>
  <si>
    <t>22-dveře dřevěné vnitřní hladké  plné HPL 1řídlé  PBŘ EW 30 DP3  800x1970 cm kompletizované vč.kování... -dále dle popisu ve výkresu D-06</t>
  </si>
  <si>
    <t>618539442</t>
  </si>
  <si>
    <t>203</t>
  </si>
  <si>
    <t>998766201</t>
  </si>
  <si>
    <t>Přesun hmot procentní pro kce truhlářské v objektech v do 6 m</t>
  </si>
  <si>
    <t>-446280987</t>
  </si>
  <si>
    <t>200</t>
  </si>
  <si>
    <t>7670</t>
  </si>
  <si>
    <t>Popis zámečnických  výrobků ve výpisech  proj.dokumentace a katalog.listů -ocenit ,dodávky a montáže,zaměření  dopravy  a povrchových úprav ,RAL /pokud není uvedeno jinak/tuto položku neoceňovat- pouze poznámka</t>
  </si>
  <si>
    <t>458269339</t>
  </si>
  <si>
    <t>767531111</t>
  </si>
  <si>
    <t>Montáž vstupních kovových nebo plastových rohoží čistících zón</t>
  </si>
  <si>
    <t>309717096</t>
  </si>
  <si>
    <t>1,2*1,8</t>
  </si>
  <si>
    <t>69752079</t>
  </si>
  <si>
    <t>rohož provedení polypropylen, výška 7,2 mm, metráž šířky 1m   /kat.list INT 10</t>
  </si>
  <si>
    <t>-626826691</t>
  </si>
  <si>
    <t>2,16*1,1 'Přepočtené koeficientem množství</t>
  </si>
  <si>
    <t>767531121</t>
  </si>
  <si>
    <t>Osazení zapuštěného rámu z L profilů k čistícím rohožím</t>
  </si>
  <si>
    <t>-574583733</t>
  </si>
  <si>
    <t>6</t>
  </si>
  <si>
    <t>69752160</t>
  </si>
  <si>
    <t>rám pro zapuštění profil L-30/30 25/25 20/30 15/30-Al</t>
  </si>
  <si>
    <t>-176061939</t>
  </si>
  <si>
    <t>6*1,1 'Přepočtené koeficientem množství</t>
  </si>
  <si>
    <t>158</t>
  </si>
  <si>
    <t>R76720</t>
  </si>
  <si>
    <t>Fotoluminiscenční  tabulky  bezpečnostní informační    dodávka a osazení -předběžně</t>
  </si>
  <si>
    <t>-1790115364</t>
  </si>
  <si>
    <t>163</t>
  </si>
  <si>
    <t>767R114</t>
  </si>
  <si>
    <t>03-Dveře vnitřní posuvné z Al profilů   900/2100 - celoskleněné bezpeč.sklo -kompletizované- vč.zárubně   další popis  dle tabulky výrobků výkres D-06 / kompletní dodávka,montáž ,doprava,přesun hmot</t>
  </si>
  <si>
    <t>-1003632915</t>
  </si>
  <si>
    <t>162</t>
  </si>
  <si>
    <t>767R115</t>
  </si>
  <si>
    <t>04-Dveře vnitřní posuvné z Al profilů   1400/2100 - celoskleněné bezpeč.sklo -kompletizované- vč.zárubně  další popis  dle tabulky výrobků výkres D-06 / kompletní dodávka,montáž ,doprava,přesun hmot</t>
  </si>
  <si>
    <t>597957944</t>
  </si>
  <si>
    <t>161</t>
  </si>
  <si>
    <t>611R823</t>
  </si>
  <si>
    <t xml:space="preserve">dodávka a montáž kování posuvné pro dveře posuvné na stěnu do garnyže  -vč.garnýže  vč.povrchové úpravy </t>
  </si>
  <si>
    <t>632894748</t>
  </si>
  <si>
    <t>"pro 03,04"</t>
  </si>
  <si>
    <t>166</t>
  </si>
  <si>
    <t>767R01112</t>
  </si>
  <si>
    <t xml:space="preserve">01- AL vstupní zádveří prosklená stěna s dveřmi  další popis  dle tabulky výrobků výkres  D.06/  kompletní dodávka,montáž ,doprava </t>
  </si>
  <si>
    <t>82139677</t>
  </si>
  <si>
    <t>167</t>
  </si>
  <si>
    <t>767R01113</t>
  </si>
  <si>
    <t xml:space="preserve">02- AL  prosklená stěna s dveřmi  další popis  dle tabulky výrobků výkres  D.06/  kompletní dodávka,montáž ,doprava </t>
  </si>
  <si>
    <t>1245933689</t>
  </si>
  <si>
    <t>184</t>
  </si>
  <si>
    <t>767R01114</t>
  </si>
  <si>
    <t xml:space="preserve">AL  Ocelová konstrukce vstupní stěny- povrch. úprava pozink. viditelné prvky prášková berva  viz výkres  kompletní dodávka,montáž ,doprava </t>
  </si>
  <si>
    <t>907624820</t>
  </si>
  <si>
    <t>viz výkres D-09</t>
  </si>
  <si>
    <t>váha 583,2</t>
  </si>
  <si>
    <t>cena celkem</t>
  </si>
  <si>
    <t>190</t>
  </si>
  <si>
    <t>953943212</t>
  </si>
  <si>
    <t>Osazování  hasicí přístroj</t>
  </si>
  <si>
    <t>-487222049</t>
  </si>
  <si>
    <t>191</t>
  </si>
  <si>
    <t>R76739</t>
  </si>
  <si>
    <t xml:space="preserve">Hasicí přístroj 6kg  práškvč.spojek a vymezovacích podložek  21A / dodávka </t>
  </si>
  <si>
    <t>-83191591</t>
  </si>
  <si>
    <t>199</t>
  </si>
  <si>
    <t>767R3</t>
  </si>
  <si>
    <t xml:space="preserve">Fasádní desky sendvičové systém Bond -- vč.systémových kotevních prvků kompletní dodávka  montáž doprava </t>
  </si>
  <si>
    <t>-1525267780</t>
  </si>
  <si>
    <t>vč.popisů</t>
  </si>
  <si>
    <t>23,0</t>
  </si>
  <si>
    <t>"podhled"4,0</t>
  </si>
  <si>
    <t>"atika"1,0</t>
  </si>
  <si>
    <t>201</t>
  </si>
  <si>
    <t>767R4</t>
  </si>
  <si>
    <t xml:space="preserve">Kolostav-kompletní dodávka  montáž doprava </t>
  </si>
  <si>
    <t>-831802146</t>
  </si>
  <si>
    <t>202</t>
  </si>
  <si>
    <t>998767201</t>
  </si>
  <si>
    <t>Přesun hmot procentní pro zámečnické konstrukce v objektech v do 6 m</t>
  </si>
  <si>
    <t>1710883883</t>
  </si>
  <si>
    <t>58</t>
  </si>
  <si>
    <t>806879234</t>
  </si>
  <si>
    <t>32,82+3,11+3,0+4,0</t>
  </si>
  <si>
    <t>-2087726089</t>
  </si>
  <si>
    <t>771151012</t>
  </si>
  <si>
    <t>Samonivelační stěrka podlah pevnosti 20 MPa tl přes 3 do 5 mm</t>
  </si>
  <si>
    <t>-1492838578</t>
  </si>
  <si>
    <t>771574154</t>
  </si>
  <si>
    <t>Montáž podlah keramických velkoformátových hladkých lepených flexibilním lepidlem přes 4 do 6 ks/m2</t>
  </si>
  <si>
    <t>-570069248</t>
  </si>
  <si>
    <t>-"zona"1,2*1,8</t>
  </si>
  <si>
    <t>59761007</t>
  </si>
  <si>
    <t>dlažba velkoformátová keramická slinutá hladká do interiéru i exteriéru přes 4 do 6ks/m2 R10/B  / dále viz  kat.list INT 07,08</t>
  </si>
  <si>
    <t>132930616</t>
  </si>
  <si>
    <t>40,77</t>
  </si>
  <si>
    <t>40,77*1,15 'Přepočtené koeficientem množství</t>
  </si>
  <si>
    <t>192</t>
  </si>
  <si>
    <t>771591112</t>
  </si>
  <si>
    <t xml:space="preserve">Izolace pod dlažbu systémovým nátěrem nebo stěrkou </t>
  </si>
  <si>
    <t>-34951921</t>
  </si>
  <si>
    <t>vč.sokl v.200mm</t>
  </si>
  <si>
    <t>49,6</t>
  </si>
  <si>
    <t>193</t>
  </si>
  <si>
    <t>998771201</t>
  </si>
  <si>
    <t>Přesun hmot procentní pro podlahy z dlaždic v objektech v do 6 m</t>
  </si>
  <si>
    <t>1223374574</t>
  </si>
  <si>
    <t>776</t>
  </si>
  <si>
    <t>Podlahy povlakové</t>
  </si>
  <si>
    <t>776111311</t>
  </si>
  <si>
    <t>Vysátí podkladu povlakových podlah</t>
  </si>
  <si>
    <t>1262641590</t>
  </si>
  <si>
    <t>17,28+237,56+15,63+11,44+9,87</t>
  </si>
  <si>
    <t>776121112</t>
  </si>
  <si>
    <t>Vodou ředitelná penetrace savého podkladu povlakových podlah</t>
  </si>
  <si>
    <t>314008894</t>
  </si>
  <si>
    <t>776141122</t>
  </si>
  <si>
    <t>Stěrka podlahová nivelační pro vyrovnání podkladu povlakových podlah pevnosti 30 MPa tl přes 3 do 5 mm</t>
  </si>
  <si>
    <t>-1002946409</t>
  </si>
  <si>
    <t>776241111</t>
  </si>
  <si>
    <t>Lepení hladkých  pásů ze sametového vinylu</t>
  </si>
  <si>
    <t>-628964079</t>
  </si>
  <si>
    <t>2841</t>
  </si>
  <si>
    <t>PVC vinyl heterogenní protiskluzná se  výztuž. vrstvou tl 2.00mm nášlapná vrstva 0.7mm, hořlavost Bfl-s1, třída zátěže 34/43, útlum 4dB, bodová zátěž ≤ 0.10mm, protiskluznost R10  /dále dle katal.list INT 05,06</t>
  </si>
  <si>
    <t>1023768373</t>
  </si>
  <si>
    <t>barevnost  viz kat.list INT 05 a 06</t>
  </si>
  <si>
    <t>291,78</t>
  </si>
  <si>
    <t>291,78*1,1 'Přepočtené koeficientem množství</t>
  </si>
  <si>
    <t>776411111</t>
  </si>
  <si>
    <t>Montáž obvodových soklíků výšky do 80 mm</t>
  </si>
  <si>
    <t>1758707054</t>
  </si>
  <si>
    <t>bude upřesněno dle zarízení interieru !</t>
  </si>
  <si>
    <t>122,0</t>
  </si>
  <si>
    <t>28411</t>
  </si>
  <si>
    <t xml:space="preserve">lišta soklová PVC </t>
  </si>
  <si>
    <t>606910893</t>
  </si>
  <si>
    <t>122*1,02 'Přepočtené koeficientem množství</t>
  </si>
  <si>
    <t>776421312</t>
  </si>
  <si>
    <t>Montáž přechodových šroubovaných lišt</t>
  </si>
  <si>
    <t>333971646</t>
  </si>
  <si>
    <t>9,3</t>
  </si>
  <si>
    <t>57</t>
  </si>
  <si>
    <t>55343124</t>
  </si>
  <si>
    <t>profil přechodový Al vrtaný 30mm bronz</t>
  </si>
  <si>
    <t>-583272869</t>
  </si>
  <si>
    <t>9,3*1,15 'Přepočtené koeficientem množství</t>
  </si>
  <si>
    <t>194</t>
  </si>
  <si>
    <t>998776201</t>
  </si>
  <si>
    <t>Přesun hmot procentní pro podlahy povlakové v objektech v do 6 m</t>
  </si>
  <si>
    <t>265333428</t>
  </si>
  <si>
    <t>781</t>
  </si>
  <si>
    <t>Dokončovací práce - obklady</t>
  </si>
  <si>
    <t>781111011</t>
  </si>
  <si>
    <t>Ometení (oprášení) stěny při přípravě podkladu</t>
  </si>
  <si>
    <t>1691817308</t>
  </si>
  <si>
    <t>(2,6+0,6)*0,9</t>
  </si>
  <si>
    <t>2*(1,8+1,9)*1,5+"parap."1,4*0,2</t>
  </si>
  <si>
    <t>-0,7*1,5</t>
  </si>
  <si>
    <t>2*(1,4+2,6)*1,5+"parap."1,4*0,2</t>
  </si>
  <si>
    <t>781121011</t>
  </si>
  <si>
    <t>Nátěr penetrační na stěnu</t>
  </si>
  <si>
    <t>274530441</t>
  </si>
  <si>
    <t>781151031</t>
  </si>
  <si>
    <t>Celoplošné vyrovnání podkladu stěrkou tl 3 mm</t>
  </si>
  <si>
    <t>1244500653</t>
  </si>
  <si>
    <t>781474154</t>
  </si>
  <si>
    <t>Montáž obkladů vnitřních keramických velkoformátových hladkých přes 4 do 6 ks/m2 lepených flexibilním lepidlem</t>
  </si>
  <si>
    <t>1507445942</t>
  </si>
  <si>
    <t>24,44</t>
  </si>
  <si>
    <t>mozaika</t>
  </si>
  <si>
    <t>-7,64</t>
  </si>
  <si>
    <t>59761</t>
  </si>
  <si>
    <t>obklad velkoformátový keramický hladký přes 4 do 6ks/m2  viz kat.list INT07</t>
  </si>
  <si>
    <t>578374497</t>
  </si>
  <si>
    <t>16,8</t>
  </si>
  <si>
    <t>16,8*1,15 'Přepočtené koeficientem množství</t>
  </si>
  <si>
    <t>781477111</t>
  </si>
  <si>
    <t>Příplatek k montáži obkladů vnitřních keramických hladkých za plochu do 10 m2</t>
  </si>
  <si>
    <t>442819444</t>
  </si>
  <si>
    <t>781484116</t>
  </si>
  <si>
    <t>Montáž obkladů vnitřních z mozaiky 300x300 mm lepených flexibilním lepidlem</t>
  </si>
  <si>
    <t>-458565707</t>
  </si>
  <si>
    <t>(1,4*1,5+1,4*0,2)</t>
  </si>
  <si>
    <t>5976</t>
  </si>
  <si>
    <t>mozaika keramická hladká na podlahu i stěnu pro interiér i exteriér (5x5)-set 300mx300mm   viz kat.list INT09</t>
  </si>
  <si>
    <t>-1005227307</t>
  </si>
  <si>
    <t>7,64*11</t>
  </si>
  <si>
    <t>84,04*1,05 'Přepočtené koeficientem množství</t>
  </si>
  <si>
    <t>781489191</t>
  </si>
  <si>
    <t>Příplatek k montáži obkladů vnitřních z mozaiky za plochu do 10 m2</t>
  </si>
  <si>
    <t>778612235</t>
  </si>
  <si>
    <t>195</t>
  </si>
  <si>
    <t>998781201</t>
  </si>
  <si>
    <t>Přesun hmot procentní pro obklady keramické v objektech v do 6 m</t>
  </si>
  <si>
    <t>649859021</t>
  </si>
  <si>
    <t>148</t>
  </si>
  <si>
    <t>783101203</t>
  </si>
  <si>
    <t>Jemné obroušení podkladu truhlářských konstrukcí před provedením nátěru</t>
  </si>
  <si>
    <t>121158429</t>
  </si>
  <si>
    <t>(1,0*2,0)*2*3+(1,6*2,0)*2*2+"rám"1,1</t>
  </si>
  <si>
    <t>149</t>
  </si>
  <si>
    <t>783101403</t>
  </si>
  <si>
    <t>Oprášení podkladu truhlářských konstrukcí před provedením nátěru</t>
  </si>
  <si>
    <t>1181435825</t>
  </si>
  <si>
    <t>150</t>
  </si>
  <si>
    <t>783114101</t>
  </si>
  <si>
    <t>Základní jednonásobný syntetický nátěr truhlářských konstrukcí</t>
  </si>
  <si>
    <t>-722096828</t>
  </si>
  <si>
    <t>151</t>
  </si>
  <si>
    <t>783117101</t>
  </si>
  <si>
    <t>Krycí jednonásobný syntetický nátěr truhlářských konstrukcí</t>
  </si>
  <si>
    <t>-1392619360</t>
  </si>
  <si>
    <t>157</t>
  </si>
  <si>
    <t>783122111</t>
  </si>
  <si>
    <t>Lokální tmelení truhlářských konstrukcí včetně přebroušení disperzním tmelem plochy do 30%</t>
  </si>
  <si>
    <t>2136672349</t>
  </si>
  <si>
    <t>153</t>
  </si>
  <si>
    <t>783306807</t>
  </si>
  <si>
    <t>Odstranění nátěru ze zámečnických konstrukcí odstraňovačem nátěrů</t>
  </si>
  <si>
    <t>819312997</t>
  </si>
  <si>
    <t>152</t>
  </si>
  <si>
    <t>783301313</t>
  </si>
  <si>
    <t>1998471431</t>
  </si>
  <si>
    <t>154</t>
  </si>
  <si>
    <t>896765855</t>
  </si>
  <si>
    <t>155</t>
  </si>
  <si>
    <t>783315101</t>
  </si>
  <si>
    <t>Mezinátěr jednonásobný syntetický standardní zámečnických konstrukcí</t>
  </si>
  <si>
    <t>-40341828</t>
  </si>
  <si>
    <t>156</t>
  </si>
  <si>
    <t>-1653133708</t>
  </si>
  <si>
    <t>239</t>
  </si>
  <si>
    <t>784111001</t>
  </si>
  <si>
    <t>Oprášení (ometení ) podkladu v místnostech výšky do 3,80 m - jen plochy dotčené stavbou</t>
  </si>
  <si>
    <t>-754439815</t>
  </si>
  <si>
    <t>stěny 1.02-1.09</t>
  </si>
  <si>
    <t>59,7+95,2+68,5+28,7+40,3+20,0+18,5+73,9+49,2</t>
  </si>
  <si>
    <t>mč.1.10</t>
  </si>
  <si>
    <t>21,0</t>
  </si>
  <si>
    <t>"dět.čast"18,0</t>
  </si>
  <si>
    <t>stropy</t>
  </si>
  <si>
    <t>17,3+32,8+9,9</t>
  </si>
  <si>
    <t>240</t>
  </si>
  <si>
    <t>784111031</t>
  </si>
  <si>
    <t>Omytí podkladu v místnostech výšky do 3,80 m</t>
  </si>
  <si>
    <t>-533796730</t>
  </si>
  <si>
    <t>241</t>
  </si>
  <si>
    <t>Jednonásobné pačokování v místnostech výšky do 3,80 m</t>
  </si>
  <si>
    <t>1793323628</t>
  </si>
  <si>
    <t>242</t>
  </si>
  <si>
    <t>78431R2</t>
  </si>
  <si>
    <t>Dvojnásobné  malby  v místnostech výšky do 3,80 m     -vč.zakrývání ploch  -  jen plochy dotčené stavbou -  barevnost viz katalog list INT 11</t>
  </si>
  <si>
    <t>296992404</t>
  </si>
  <si>
    <t>Dokončovací práce - čalounické úpravy</t>
  </si>
  <si>
    <t>237</t>
  </si>
  <si>
    <t>786626121</t>
  </si>
  <si>
    <t>Montáž lamelové žaluzie vnitřní nebo do oken ,dveří</t>
  </si>
  <si>
    <t>1954642000</t>
  </si>
  <si>
    <t>15,0</t>
  </si>
  <si>
    <t>238</t>
  </si>
  <si>
    <t>786R1</t>
  </si>
  <si>
    <t>Vnitřní žaluzie - hliníkové horizontální  lamelové  bilé</t>
  </si>
  <si>
    <t>1522337203</t>
  </si>
  <si>
    <t>220</t>
  </si>
  <si>
    <t>Zařízení staveniště-oplocení,zabezpečení,osvětlení, zrušení</t>
  </si>
  <si>
    <t>-54994076</t>
  </si>
  <si>
    <t>223</t>
  </si>
  <si>
    <t>65060490</t>
  </si>
  <si>
    <t>VRN7</t>
  </si>
  <si>
    <t>Provozní vlivy</t>
  </si>
  <si>
    <t>221</t>
  </si>
  <si>
    <t>073002000</t>
  </si>
  <si>
    <t xml:space="preserve">Ztížený pohyb vozidel v centrech měst </t>
  </si>
  <si>
    <t>-1323442551</t>
  </si>
  <si>
    <t>226</t>
  </si>
  <si>
    <t>-1321997882</t>
  </si>
  <si>
    <t>224</t>
  </si>
  <si>
    <t>370318107</t>
  </si>
  <si>
    <t>225</t>
  </si>
  <si>
    <t>-428443543</t>
  </si>
  <si>
    <t>222</t>
  </si>
  <si>
    <t>Uvedení prostor dotčených stavbou  do původního stavu</t>
  </si>
  <si>
    <t>1204382200</t>
  </si>
  <si>
    <t>{f555bd8e-2dfa-4168-84e8-038512b975bd}</t>
  </si>
  <si>
    <t>Objekt:</t>
  </si>
  <si>
    <t>388-1 - Zdravotní instalace</t>
  </si>
  <si>
    <t>Město Třeboň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</si>
  <si>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</si>
  <si>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</si>
  <si>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</si>
  <si>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</si>
  <si>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</si>
  <si>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>OST - Ostatní</t>
  </si>
  <si>
    <t>Práce a dodávky PSV</t>
  </si>
  <si>
    <t>721</t>
  </si>
  <si>
    <t>Zdravotechnika - vnitřní kanalizace</t>
  </si>
  <si>
    <t>721171803</t>
  </si>
  <si>
    <t>Demontáž potrubí z PVC D do 75</t>
  </si>
  <si>
    <t>-324185595</t>
  </si>
  <si>
    <t>721171808</t>
  </si>
  <si>
    <t>Demontáž potrubí z PVC D přes 75 do 114</t>
  </si>
  <si>
    <t>1329725231</t>
  </si>
  <si>
    <t>721171809</t>
  </si>
  <si>
    <t>Demontáž potrubí z PVC D přes 114 do 160</t>
  </si>
  <si>
    <t>1867719712</t>
  </si>
  <si>
    <t>37</t>
  </si>
  <si>
    <t>721171916</t>
  </si>
  <si>
    <t>Potrubí z PVC propojení potrubí DN 125</t>
  </si>
  <si>
    <t>-540354901</t>
  </si>
  <si>
    <t>721173401</t>
  </si>
  <si>
    <t>Potrubí kanalizační z PVC SN 4 svodné DN 110</t>
  </si>
  <si>
    <t>-2084495522</t>
  </si>
  <si>
    <t>721173402</t>
  </si>
  <si>
    <t>Potrubí kanalizační z PVC SN 4 svodné DN 125</t>
  </si>
  <si>
    <t>-1387238598</t>
  </si>
  <si>
    <t>721174024</t>
  </si>
  <si>
    <t>Potrubí kanalizační z PP odpadní DN 75</t>
  </si>
  <si>
    <t>1598711264</t>
  </si>
  <si>
    <t>721174025</t>
  </si>
  <si>
    <t>Potrubí kanalizační z PP odpadní DN 110</t>
  </si>
  <si>
    <t>18330677</t>
  </si>
  <si>
    <t>721174042</t>
  </si>
  <si>
    <t>Potrubí kanalizační z PP připojovací DN 40</t>
  </si>
  <si>
    <t>-681991544</t>
  </si>
  <si>
    <t>721174043</t>
  </si>
  <si>
    <t>Potrubí kanalizační z PP připojovací DN 50</t>
  </si>
  <si>
    <t>1340025082</t>
  </si>
  <si>
    <t>721174045</t>
  </si>
  <si>
    <t>Potrubí kanalizační z PP připojovací DN 110</t>
  </si>
  <si>
    <t>-1709283096</t>
  </si>
  <si>
    <t>721194104</t>
  </si>
  <si>
    <t>Vyvedení a upevnění odpadních výpustek DN 40</t>
  </si>
  <si>
    <t>448023404</t>
  </si>
  <si>
    <t>721194105</t>
  </si>
  <si>
    <t>Vyvedení a upevnění odpadních výpustek DN 50</t>
  </si>
  <si>
    <t>-246813967</t>
  </si>
  <si>
    <t>721194109</t>
  </si>
  <si>
    <t>Vyvedení a upevnění odpadních výpustek DN 110</t>
  </si>
  <si>
    <t>384002824</t>
  </si>
  <si>
    <t>721233111</t>
  </si>
  <si>
    <t>Střešní vtok polypropylen PP pro ploché střechy svislý odtok DN 75</t>
  </si>
  <si>
    <t>206746689</t>
  </si>
  <si>
    <t>721290111</t>
  </si>
  <si>
    <t>Zkouška těsnosti potrubí kanalizace vodou DN do 125</t>
  </si>
  <si>
    <t>-986539180</t>
  </si>
  <si>
    <t>36</t>
  </si>
  <si>
    <t>998721101</t>
  </si>
  <si>
    <t>Přesun hmot tonážní pro vnitřní kanalizace v objektech v do 6 m</t>
  </si>
  <si>
    <t>-1314085682</t>
  </si>
  <si>
    <t>722</t>
  </si>
  <si>
    <t>Zdravotechnika - vnitřní vodovod</t>
  </si>
  <si>
    <t>722170801</t>
  </si>
  <si>
    <t>Demontáž rozvodů vody z plastů D do 25</t>
  </si>
  <si>
    <t>640751719</t>
  </si>
  <si>
    <t>722173913</t>
  </si>
  <si>
    <t>Potrubí plastové spoje svar polyfuze D přes 20 do 25 mm</t>
  </si>
  <si>
    <t>-1316436335</t>
  </si>
  <si>
    <t>722174002</t>
  </si>
  <si>
    <t>Potrubí vodovodní plastové PPR svar polyfúze PN 16 D 20x2,8 mm</t>
  </si>
  <si>
    <t>168499470</t>
  </si>
  <si>
    <t>38</t>
  </si>
  <si>
    <t>722174003</t>
  </si>
  <si>
    <t>Potrubí vodovodní plastové PPR svar polyfúze PN 16 D 25x3,5 mm</t>
  </si>
  <si>
    <t>-1151945222</t>
  </si>
  <si>
    <t>40</t>
  </si>
  <si>
    <t>722174022</t>
  </si>
  <si>
    <t>Potrubí vodovodní plastové PPR svar polyfúze PN 20 D 20x3,4 mm</t>
  </si>
  <si>
    <t>-622487266</t>
  </si>
  <si>
    <t>722181221</t>
  </si>
  <si>
    <t>Ochrana vodovodního potrubí přilepenými termoizolačními trubicemi z PE tl přes 6 do 9 mm DN do 22 mm</t>
  </si>
  <si>
    <t>-520595922</t>
  </si>
  <si>
    <t>722181222</t>
  </si>
  <si>
    <t>Ochrana vodovodního potrubí přilepenými termoizolačními trubicemi z PE tl přes 6 do 9 mm DN přes 22 do 45 mm</t>
  </si>
  <si>
    <t>2064229769</t>
  </si>
  <si>
    <t>722181251</t>
  </si>
  <si>
    <t>Ochrana vodovodního potrubí přilepenými termoizolačními trubicemi z PE tl přes 20 do 25 mm DN do 22 mm</t>
  </si>
  <si>
    <t>1718153210</t>
  </si>
  <si>
    <t>722181851</t>
  </si>
  <si>
    <t>Demontáž termoizolačních trubic z trub D do 45</t>
  </si>
  <si>
    <t>1082703834</t>
  </si>
  <si>
    <t>722190401</t>
  </si>
  <si>
    <t>Vyvedení a upevnění výpustku DN do 25</t>
  </si>
  <si>
    <t>-1354333251</t>
  </si>
  <si>
    <t>48</t>
  </si>
  <si>
    <t>722220152</t>
  </si>
  <si>
    <t>Nástěnka závitová plastová PPR PN 20 DN 20 x G 1/2"</t>
  </si>
  <si>
    <t>959608631</t>
  </si>
  <si>
    <t>722220861</t>
  </si>
  <si>
    <t>Demontáž armatur závitových se dvěma závity G do 3/4</t>
  </si>
  <si>
    <t>-1639491109</t>
  </si>
  <si>
    <t>722220862</t>
  </si>
  <si>
    <t>Demontáž armatur závitových se dvěma závity G přes 3/4 do 5/4</t>
  </si>
  <si>
    <t>-1397479300</t>
  </si>
  <si>
    <t>722290226</t>
  </si>
  <si>
    <t>Zkouška těsnosti vodovodního potrubí závitového DN do 50</t>
  </si>
  <si>
    <t>1888648017</t>
  </si>
  <si>
    <t>722290234</t>
  </si>
  <si>
    <t>Proplach a dezinfekce vodovodního potrubí DN do 80</t>
  </si>
  <si>
    <t>888402974</t>
  </si>
  <si>
    <t>998722101</t>
  </si>
  <si>
    <t>Přesun hmot tonážní pro vnitřní vodovod v objektech v do 6 m</t>
  </si>
  <si>
    <t>772861727</t>
  </si>
  <si>
    <t>725</t>
  </si>
  <si>
    <t>Zdravotechnika - zařizovací předměty</t>
  </si>
  <si>
    <t>725110814</t>
  </si>
  <si>
    <t>Demontáž klozetu Kombi</t>
  </si>
  <si>
    <t>soubor</t>
  </si>
  <si>
    <t>-913177591</t>
  </si>
  <si>
    <t>725112022</t>
  </si>
  <si>
    <t>Klozet keramický závěsný na nosné stěny s hlubokým splachováním odpad vodorovný-viz.katalogové listy</t>
  </si>
  <si>
    <t>639151656</t>
  </si>
  <si>
    <t>725210821</t>
  </si>
  <si>
    <t>Demontáž umyvadel bez výtokových armatur</t>
  </si>
  <si>
    <t>-973603949</t>
  </si>
  <si>
    <t>725211602</t>
  </si>
  <si>
    <t>Umyvadlo keramické bílé šířky 550 mm bez krytu na sifon připevněné na stěnu šrouby-viz.katalogové listy</t>
  </si>
  <si>
    <t>1545122564</t>
  </si>
  <si>
    <t>725319111</t>
  </si>
  <si>
    <t>Montáž dřezu ostatních typů</t>
  </si>
  <si>
    <t>-1829257197</t>
  </si>
  <si>
    <t>725532101</t>
  </si>
  <si>
    <t>Elektrický ohřívač zásobníkový akumulační závěsný svislý 5 l / 2 kW</t>
  </si>
  <si>
    <t>504979445</t>
  </si>
  <si>
    <t>725532101-R1</t>
  </si>
  <si>
    <t>Elektrický ohřívač zásobníkový akumulační závěsný svislý 10 l / 2 kW</t>
  </si>
  <si>
    <t>91749631</t>
  </si>
  <si>
    <t>725813111</t>
  </si>
  <si>
    <t>Ventil rohový bez připojovací trubičky nebo flexi hadičky G 1/2"</t>
  </si>
  <si>
    <t>525760671</t>
  </si>
  <si>
    <t>725820802</t>
  </si>
  <si>
    <t>Demontáž baterie stojánkové do jednoho otvoru</t>
  </si>
  <si>
    <t>-769362073</t>
  </si>
  <si>
    <t>725821325</t>
  </si>
  <si>
    <t>Baterie dřezová stojánková páková s otáčivým kulatým ústím a délkou ramínka 220 mm</t>
  </si>
  <si>
    <t>-886196019</t>
  </si>
  <si>
    <t>725822613</t>
  </si>
  <si>
    <t>Baterie umyvadlová stojánková páková s výpustí</t>
  </si>
  <si>
    <t>644403376</t>
  </si>
  <si>
    <t>725-R1</t>
  </si>
  <si>
    <t>Montáž doplňků soc. zařízení</t>
  </si>
  <si>
    <t>498825769</t>
  </si>
  <si>
    <t>725-M1</t>
  </si>
  <si>
    <t xml:space="preserve">WC kartáč 1x, zásobník toaletního papíru 1x. koš 2x, zásobník na papírové ručníky 1x, háčky 2x </t>
  </si>
  <si>
    <t>sou</t>
  </si>
  <si>
    <t>1227940608</t>
  </si>
  <si>
    <t>998725101</t>
  </si>
  <si>
    <t>Přesun hmot tonážní pro zařizovací předměty v objektech v do 6 m</t>
  </si>
  <si>
    <t>458731697</t>
  </si>
  <si>
    <t>726</t>
  </si>
  <si>
    <t>Zdravotechnika - předstěnové instalace</t>
  </si>
  <si>
    <t>726111031</t>
  </si>
  <si>
    <t>Instalační předstěna pro klozet s ovládáním zepředu v 1080 mm závěsný do masivní zděné kce - viz.katalogové listy</t>
  </si>
  <si>
    <t>-1965754320</t>
  </si>
  <si>
    <t>998726111</t>
  </si>
  <si>
    <t>Přesun hmot tonážní pro instalační prefabrikáty v objektech v do 6 m</t>
  </si>
  <si>
    <t>-1466465305</t>
  </si>
  <si>
    <t>OST</t>
  </si>
  <si>
    <t>Ostatní</t>
  </si>
  <si>
    <t>OST_R1</t>
  </si>
  <si>
    <t>Zednická výpomoc pro ZTI</t>
  </si>
  <si>
    <t>512</t>
  </si>
  <si>
    <t>1728710049</t>
  </si>
  <si>
    <t>OST_R2</t>
  </si>
  <si>
    <t>Sondy pro zjištění polohy stávající kanalizace a vodovodu</t>
  </si>
  <si>
    <t>-96958111</t>
  </si>
  <si>
    <t>VÝKAZ VÝMĚR</t>
  </si>
  <si>
    <t>~</t>
  </si>
  <si>
    <t>ROZPOČET NÁKLADŮ</t>
  </si>
  <si>
    <t>VÝROBCI JSOU UVEDENI POUZE ORIENTAČNĚ, PODSTATNÉ JE POUZE ZACHOVÁNÍ TECHNICKÝCH PARAMATRŮ VÝROBKŮ</t>
  </si>
  <si>
    <t>VŠECHNY POLOŽKY ODKAZUJÍ NA DANÝM PROJEKTEM ŘEŠENOU ČÁST OBJEKTU</t>
  </si>
  <si>
    <t>Název stavby:</t>
  </si>
  <si>
    <t>Název objektu:</t>
  </si>
  <si>
    <t>D.1.4.2 - VYTÁPĚNÍ</t>
  </si>
  <si>
    <t>4/2023</t>
  </si>
  <si>
    <t>Investor:</t>
  </si>
  <si>
    <t>Město Třeboň, Palackého nám. 46/II, 379 01 Třeboň</t>
  </si>
  <si>
    <r>
      <t>S</t>
    </r>
    <r>
      <rPr>
        <b/>
        <u val="single"/>
        <sz val="10"/>
        <rFont val="Arial CE"/>
        <family val="2"/>
      </rPr>
      <t xml:space="preserve"> bez DPH:</t>
    </r>
  </si>
  <si>
    <t>parc.č. 623/1 k.ú. Třeboň</t>
  </si>
  <si>
    <t>DPH:</t>
  </si>
  <si>
    <t>Zpracovatel PD:</t>
  </si>
  <si>
    <t>Jan Plucar, provozovna: Karlov 30/IV., 377 01 Jindřichův Hradec</t>
  </si>
  <si>
    <t>Zpracovatel nabídky:</t>
  </si>
  <si>
    <t>Číslo zakázky:</t>
  </si>
  <si>
    <t>34/23</t>
  </si>
  <si>
    <t>Celkem s DPH:</t>
  </si>
  <si>
    <t>Cenová soustava:</t>
  </si>
  <si>
    <t>ÚRS</t>
  </si>
  <si>
    <t>poř.č.</t>
  </si>
  <si>
    <t>KCN</t>
  </si>
  <si>
    <t>Kód položky</t>
  </si>
  <si>
    <t>označení-výrobce</t>
  </si>
  <si>
    <t>Kč/množství</t>
  </si>
  <si>
    <t>Cen. soustava</t>
  </si>
  <si>
    <t>Řemeslný obor 733 - ROZVOD POTRUBÍ ÚT</t>
  </si>
  <si>
    <t xml:space="preserve">Demontáž potrubí z trubek ocelových závitových DN do 15   </t>
  </si>
  <si>
    <t>Potrubí z trubek závitových ocel. bezešvých 11353.0 DN15</t>
  </si>
  <si>
    <t>tlaková zkouška potrubí do DN40</t>
  </si>
  <si>
    <t>Přesun hmot pro rozvody potrubí v objektech výšky do 6m</t>
  </si>
  <si>
    <t>733 - ROZVOD POTRUBÍ ÚT - celkem</t>
  </si>
  <si>
    <t>Řemeslný obor 734 - ARMATURY ÚT</t>
  </si>
  <si>
    <t xml:space="preserve">Demontáž armatur závitových se dvěma závity do G 1/2   </t>
  </si>
  <si>
    <t xml:space="preserve">Montáž armatur s 1 závitem do G1/2" </t>
  </si>
  <si>
    <t xml:space="preserve">Montáž armatur s 2 závity do G1/2" </t>
  </si>
  <si>
    <t>MAT</t>
  </si>
  <si>
    <t>Termostatická hlavice 6~28°C - zabezpečený model pro veřejné prostory provedení pro veřejné prostory s ochranou proti zcizení pomocí zabezpečovacího kroužku  - Uživatelské označení, omezení nebo blokování minimální a maximální teploty dvěma zarážkami. + skryté blokování maximální a minimální teploty pomocí skrytých zarážek. S ochranou proti nadměrnému zdvihu.  Hystereze 0,15K. Připojení M30x1,5.</t>
  </si>
  <si>
    <t>Radiátorový ventil - termostatický přímý poniklovaný ventil s plynulým přednastavením DN15 - závit pro termostatickou hlavici M30x1,5</t>
  </si>
  <si>
    <r>
      <t xml:space="preserve">Radiátorové šroubení přednastavitelné </t>
    </r>
    <r>
      <rPr>
        <u val="single"/>
        <sz val="10"/>
        <rFont val="Arial CE"/>
        <family val="2"/>
      </rPr>
      <t>s uzavíráním a vypouštěním</t>
    </r>
    <r>
      <rPr>
        <sz val="11"/>
        <color theme="1"/>
        <rFont val="Calibri"/>
        <family val="2"/>
        <scheme val="minor"/>
      </rPr>
      <t xml:space="preserve"> - poniklované přímé</t>
    </r>
  </si>
  <si>
    <t>Přesun hmot pro amatury v objektech výšky do 6m</t>
  </si>
  <si>
    <t>734 - ARMATURY ÚT - celkem</t>
  </si>
  <si>
    <t>Řemeslný obor 735 - OTOPNÁ TĚLESA</t>
  </si>
  <si>
    <t>vyregulování armatur otopného tělesa</t>
  </si>
  <si>
    <t xml:space="preserve">Demontáž otopných těles ocelových článkových   </t>
  </si>
  <si>
    <r>
      <t>m</t>
    </r>
    <r>
      <rPr>
        <vertAlign val="superscript"/>
        <sz val="10"/>
        <rFont val="Arial CE"/>
        <family val="2"/>
      </rPr>
      <t>2</t>
    </r>
  </si>
  <si>
    <t xml:space="preserve">Montáž otopných těles panelových dvouřadých délky do 1980 mm   </t>
  </si>
  <si>
    <t>Deskové otopné těleso 22/6160 teplotní exponent n=1,3353 výkon při 75/65/20°C dle EN 442-2 = 1679W/m</t>
  </si>
  <si>
    <t>Přesun hmot pro otopná tělesa v objektech výšky do 6m</t>
  </si>
  <si>
    <t>735 - OTOPNÁ TĚLESA - celkem</t>
  </si>
  <si>
    <t>Řemeslný obor 783 - NÁTĚRY</t>
  </si>
  <si>
    <t>Odstranění nátěrů armatur potrubí do DN 50 mm opálením</t>
  </si>
  <si>
    <t xml:space="preserve">Základní jednonásobný syntetický nátěr potrubí do DN 50 mm   </t>
  </si>
  <si>
    <t xml:space="preserve">Krycí dvojnásobný syntetický nátěr potrubí do DN 50 mm   </t>
  </si>
  <si>
    <t>783 - NÁTĚRY - celkem</t>
  </si>
  <si>
    <t>HZS - Hodinové zúčtovací sazby</t>
  </si>
  <si>
    <t>HZS2212</t>
  </si>
  <si>
    <t xml:space="preserve">Hodinová zúčtovací sazba instalatér odborný - Vypuštění, napustění a proplach topného systému, topná, tlaková a dilatační zkouška </t>
  </si>
  <si>
    <t>HZS - Hodinové zúčtovací sazby - celkem</t>
  </si>
  <si>
    <t>065002000</t>
  </si>
  <si>
    <t>Mimostaveništní doprava</t>
  </si>
  <si>
    <t>Vedlejší rozpočové náklady - celkem</t>
  </si>
  <si>
    <t>Vytápění</t>
  </si>
  <si>
    <t>{031dcd22-a36e-4619-b415-5ea03f2e439b}</t>
  </si>
  <si>
    <t>Revitalizace městské knihovny Třeboň-interiér</t>
  </si>
  <si>
    <t xml:space="preserve"> </t>
  </si>
  <si>
    <t>Popis truhlářských  výrobků ve výpisech  proj.dokumentace a katalog.listů -ocenit ,dodávky a montáže,zaměření  dopravy,přesunu hmot  a povrchových úprav /pokud není uvedeno jinak/tuto položku neoceňovat- pouze poznámka</t>
  </si>
  <si>
    <t>1888947855</t>
  </si>
  <si>
    <t>766R1</t>
  </si>
  <si>
    <t>Křeslo - dále dle katalog.listu INT 01</t>
  </si>
  <si>
    <t>1570702203</t>
  </si>
  <si>
    <t>766R2</t>
  </si>
  <si>
    <t>Stolek- dále dle katalog.listu INT 02</t>
  </si>
  <si>
    <t>-1329543307</t>
  </si>
  <si>
    <t>766R3</t>
  </si>
  <si>
    <t>Taburet - dále dle katalog.listu INT 03</t>
  </si>
  <si>
    <t>1073643798</t>
  </si>
  <si>
    <t>766R6</t>
  </si>
  <si>
    <t>Samozavlažovací květináč- dále dle katalog.listu INT-04</t>
  </si>
  <si>
    <t>-2145640006</t>
  </si>
  <si>
    <t>766R7</t>
  </si>
  <si>
    <t>Akustický panel - dále dAkustický panelle katalog.listu INT-12</t>
  </si>
  <si>
    <t>-833786455</t>
  </si>
  <si>
    <t>766R91</t>
  </si>
  <si>
    <t>Výdejní pult - dále dle katalog.listu T- 01</t>
  </si>
  <si>
    <t>1237842947</t>
  </si>
  <si>
    <t>766R92</t>
  </si>
  <si>
    <t>PC stůl s paravanem - dále dle katalog.listu T- 02</t>
  </si>
  <si>
    <t>1995804748</t>
  </si>
  <si>
    <t>766R93</t>
  </si>
  <si>
    <t>Pracovní stůl rohový - dále dle katalog.listu T- 03</t>
  </si>
  <si>
    <t>507920381</t>
  </si>
  <si>
    <t>766R94</t>
  </si>
  <si>
    <t>Pracovní stůl- dále dle katalog.listu T- 04</t>
  </si>
  <si>
    <t>1786247874</t>
  </si>
  <si>
    <t>766R95</t>
  </si>
  <si>
    <t>Skříň- dále dle katalog.listu T- 05</t>
  </si>
  <si>
    <t>-1793492631</t>
  </si>
  <si>
    <t>766R96</t>
  </si>
  <si>
    <t>Skříňka nad stolem- dále dle katalog.listu T- 06</t>
  </si>
  <si>
    <t>-140129481</t>
  </si>
  <si>
    <t>766R97</t>
  </si>
  <si>
    <t>Skříň pro personál- dále dle katalog.listu T- 07</t>
  </si>
  <si>
    <t>-818071189</t>
  </si>
  <si>
    <t>766R28</t>
  </si>
  <si>
    <t>Kuchyňská linka  - dále dle katalog.listu T- 08</t>
  </si>
  <si>
    <t>-705144480</t>
  </si>
  <si>
    <t>766R98</t>
  </si>
  <si>
    <t>Lavice s květníkem - dále dle katalog.listu T-09</t>
  </si>
  <si>
    <t>1059632679</t>
  </si>
  <si>
    <t>766R99</t>
  </si>
  <si>
    <t>Prodejní regál - dále dle katalog.listu T10</t>
  </si>
  <si>
    <t>-9454059</t>
  </si>
  <si>
    <t>766R100</t>
  </si>
  <si>
    <t>Knižní regál - dále dle katalog.listu T11</t>
  </si>
  <si>
    <t>-1227851934</t>
  </si>
  <si>
    <t>766R101</t>
  </si>
  <si>
    <t>Knižní regál - dále dle katalog.listu T12</t>
  </si>
  <si>
    <t>527526454</t>
  </si>
  <si>
    <t>766R102</t>
  </si>
  <si>
    <t>Knižní regál - dále dle katalog.listu T13</t>
  </si>
  <si>
    <t>1726107807</t>
  </si>
  <si>
    <t>766R11</t>
  </si>
  <si>
    <t>Bočnice ke knižním regálům   - dále dle katalog.listu TRUHL 14-20</t>
  </si>
  <si>
    <t>854898780</t>
  </si>
  <si>
    <t>cena celkem 37ks</t>
  </si>
  <si>
    <t>766R20</t>
  </si>
  <si>
    <t>Stávající knižní regály - dále dle katalog.listu R 1-9</t>
  </si>
  <si>
    <t>-203533608</t>
  </si>
  <si>
    <t>úpravy stáv.regálů</t>
  </si>
  <si>
    <t xml:space="preserve">nové sokly,odstranění profilace ,povrch.úprava -oprava </t>
  </si>
  <si>
    <t>cena celkem 41 regálů</t>
  </si>
  <si>
    <t>Takto označené buňky je nutno vyplnit.</t>
  </si>
  <si>
    <t>Uchazeč:</t>
  </si>
  <si>
    <t>Uchazeč</t>
  </si>
  <si>
    <t>25. 4. 2023</t>
  </si>
  <si>
    <t>Vyplň údaj</t>
  </si>
  <si>
    <t xml:space="preserve">Ceník </t>
  </si>
  <si>
    <t>M-21    Elektromontáže</t>
  </si>
  <si>
    <t>-</t>
  </si>
  <si>
    <t>Montáže</t>
  </si>
  <si>
    <t>Materiál</t>
  </si>
  <si>
    <t>Cena</t>
  </si>
  <si>
    <t>Pol.</t>
  </si>
  <si>
    <t>M.j.</t>
  </si>
  <si>
    <t>J.cena</t>
  </si>
  <si>
    <t>Cena mon.</t>
  </si>
  <si>
    <t>Množ.</t>
  </si>
  <si>
    <t>Cena mat.</t>
  </si>
  <si>
    <t>celkem</t>
  </si>
  <si>
    <t>M+D Krabice přístrojová - univerzální bez zapoj.- jednonásobná</t>
  </si>
  <si>
    <t>Krabice přístrojová bez zapoj.  - čtyřnásobná</t>
  </si>
  <si>
    <t>Rámeček čtyřnásobný - bílÝ  (pro zásuvky)</t>
  </si>
  <si>
    <t>Trubka PVC tuhá v podlaze - do 25mm</t>
  </si>
  <si>
    <t>M+D Krabicová rozvodka KR68</t>
  </si>
  <si>
    <t xml:space="preserve">M+D Kabel CYKY 2A, 3A, 3J x1.5 </t>
  </si>
  <si>
    <t xml:space="preserve">M+D Kabel CYKY 4,5Jx1.5 </t>
  </si>
  <si>
    <t xml:space="preserve">M+D Kabel CYKY 3Jx2.5 </t>
  </si>
  <si>
    <t>M+D Kabel CYKY 4Jx10</t>
  </si>
  <si>
    <t>M+D  Vodič  CY10</t>
  </si>
  <si>
    <t>M+D  Vodič  CY4,6</t>
  </si>
  <si>
    <t>M      Ukončení vodičů v rozvaděči - do 2,5 mm2</t>
  </si>
  <si>
    <t>M      Ukončení vodičů v rozvaděči - 4x10mm2</t>
  </si>
  <si>
    <t>M+D Vypínač jednopólový -  bílý ,(komplet vč. rámečku) - IP20</t>
  </si>
  <si>
    <t>M+D Přepínač sériový - bílý   (komplet vč. rámečku) - IP20</t>
  </si>
  <si>
    <t>M+D Přepínač střídavý - bílý   (komplet vč. rámečku) - IP20</t>
  </si>
  <si>
    <t>M+D Přepínač střídavý - bílý   (komplet vč. rámečku) - IP21</t>
  </si>
  <si>
    <t>M+D Tlačítkový ovladač se signální doutnavkou - studio bílá   (komplet vč. rámečku)</t>
  </si>
  <si>
    <t>M+D zásuvka jednonásobná   230 V/16A - IP20</t>
  </si>
  <si>
    <t>M+D Dvojzásuvka  230 V/16A - IP20</t>
  </si>
  <si>
    <t>M+D Zásuvka  230V/16A   -  bílá  ( do  čtyřrámečku)</t>
  </si>
  <si>
    <t>M+D Zásuvka 230V/16A s přepěť.ochranou - bílá( do čtyřrámečku )</t>
  </si>
  <si>
    <t>M       Úprava  a doplnění stávajícího rozvaděče  RE</t>
  </si>
  <si>
    <t>M+D  jistič   3/25A, - doplnění do stáv.rozv. RE</t>
  </si>
  <si>
    <t>M+D  rozvaděč  R1 - viz výkres č. E2</t>
  </si>
  <si>
    <t>M+D  rozvaděč  RS - viz výkres č.  E3 - doplnění vyzbroje do stáv. plast. Skříně</t>
  </si>
  <si>
    <t>W1</t>
  </si>
  <si>
    <t>M+D  el.přímotop s integrovaným termostatem, 750W, 250V, IP44</t>
  </si>
  <si>
    <t>W2</t>
  </si>
  <si>
    <t>M+D  el.přímotop s integrovaným termostatem, 1000W, 250V, IP44</t>
  </si>
  <si>
    <t>W3</t>
  </si>
  <si>
    <t>M+D  malý axiální ventilátor s čas. doběhem -např. EDM 100</t>
  </si>
  <si>
    <t>W4</t>
  </si>
  <si>
    <t>M+D  malý axiální ventilátor s čas. doběhem -např. EDM  200</t>
  </si>
  <si>
    <t>monáž a dodávka potrubí SPIRO160, kolen,oblouků, mřížek a pod</t>
  </si>
  <si>
    <t>Svítidla - viz "katalogové listy"</t>
  </si>
  <si>
    <t>EI01</t>
  </si>
  <si>
    <t>LED svítidlo, liniové, opálový kryt,35W,3300lm,IP20</t>
  </si>
  <si>
    <t>EI02</t>
  </si>
  <si>
    <t xml:space="preserve"> přisazené LED svítidlo, mikroprizmatický kryt, 34W,3800lm, IP20</t>
  </si>
  <si>
    <t>EI03</t>
  </si>
  <si>
    <t>zapuštěné LED svítidlo, mikroprizmatický kryt, 19W, 1950lm, IP54</t>
  </si>
  <si>
    <t>EI04</t>
  </si>
  <si>
    <t>kruhové designové LED svítidlo,závěsné, 48W, 5900lm, IP20</t>
  </si>
  <si>
    <t>EI05</t>
  </si>
  <si>
    <t>přisazené LED svítidlo, opálový kryt,36W, 5400lm, IP20</t>
  </si>
  <si>
    <t>EI06</t>
  </si>
  <si>
    <t>přisazené LED svítidlo venkovní se senzorem, 6W, 600lm, IP44</t>
  </si>
  <si>
    <t>EI07</t>
  </si>
  <si>
    <t>nouzové svítidlo svítící při výpadku energie, nástěnné,18W, 1hod, IP42</t>
  </si>
  <si>
    <t>EI08</t>
  </si>
  <si>
    <t>nouzové svítidlo svítící při výpadku energie, stropní,3W, 1hod, IP41</t>
  </si>
  <si>
    <t>EI09</t>
  </si>
  <si>
    <t>přisazené svítidlo, 60W, IP53</t>
  </si>
  <si>
    <t>SOUČET</t>
  </si>
  <si>
    <t xml:space="preserve">Materiál podružný </t>
  </si>
  <si>
    <t>Materiál celkem</t>
  </si>
  <si>
    <t>EI - CELKEM - bez DPH</t>
  </si>
  <si>
    <t>Demontáž stávajících svítidel a elektroinstalace</t>
  </si>
  <si>
    <t>Stavební  přípomoce  - sekání rýh, průrazy, zaomítnutí, bez  malování</t>
  </si>
  <si>
    <t>Zakreslení skut.stavu</t>
  </si>
  <si>
    <t>ELEKTROMONTÁŽE CELKEM - bez DPH</t>
  </si>
  <si>
    <t>Revitalizace Městské knihovny Třeboň  - oddělení dospělých a nový vstup</t>
  </si>
  <si>
    <t>Revitalizace Městské knihovny Třeboň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</si>
</sst>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9">
    <numFmt numFmtId="5" formatCode="#,##0\ &quot;Kč&quot;;\-#,##0\ &quot;Kč&quot;"/>
    <numFmt numFmtId="6" formatCode="#,##0\ &quot;Kč&quot;;[Red]\-#,##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_ ;\-#,##0\ "/>
    <numFmt numFmtId="167" formatCode="_-* #,##0.00&quot; Kč&quot;_-;\-* #,##0.00&quot; Kč&quot;_-;_-* \-??&quot; Kč&quot;_-;_-@_-"/>
    <numFmt numFmtId="168" formatCode="_-* #,##0.00\ [$€]_-;\-* #,##0.00\ [$€]_-;_-* &quot;-&quot;??\ [$€]_-;_-@_-"/>
    <numFmt numFmtId="169" formatCode="#,##0.000"/>
    <numFmt numFmtId="170" formatCode="#,##0.00000"/>
    <numFmt numFmtId="171" formatCode="_-* #,##0.00\ [$€]_-;\-* #,##0.00\ [$€]_-;_-* \-??\ [$€]_-;_-@_-"/>
    <numFmt numFmtId="172" formatCode="_-&quot;$&quot;* #,##0_-;\-&quot;$&quot;* #,##0_-;_-&quot;$&quot;* &quot;-&quot;_-;_-@_-"/>
    <numFmt numFmtId="173" formatCode="&quot;$&quot;#,##0.00;[Red]\-&quot;$&quot;#,##0.00"/>
    <numFmt numFmtId="174" formatCode="_ &quot;\&quot;* #,##0_ ;_ &quot;\&quot;* \-#,##0_ ;_ &quot;\&quot;* &quot;-&quot;_ ;_ @_ "/>
    <numFmt numFmtId="175" formatCode="_ &quot;\&quot;* #,##0.00_ ;_ &quot;\&quot;* \-#,##0.00_ ;_ &quot;\&quot;* &quot;-&quot;??_ ;_ @_ "/>
    <numFmt numFmtId="176" formatCode="_ * #,##0_ ;_ * \-#,##0_ ;_ * &quot;-&quot;_ ;_ @_ "/>
    <numFmt numFmtId="177" formatCode="_ * #,##0.00_ ;_ * \-#,##0.00_ ;_ * &quot;-&quot;??_ ;_ @_ "/>
    <numFmt numFmtId="178" formatCode="#,##0\ [$Kč-405];\-#,##0\ [$Kč-405]"/>
    <numFmt numFmtId="179" formatCode="0_)"/>
    <numFmt numFmtId="180" formatCode="#,##0.0_);[Red]\(#,##0.0\)"/>
    <numFmt numFmtId="181" formatCode="#,##0.0_);\(#,##0.0\)"/>
    <numFmt numFmtId="182" formatCode="_(* #,##0.0000_);_(* \(#,##0.0000\);_(* &quot;-&quot;??_);_(@_)"/>
    <numFmt numFmtId="183" formatCode="_(* #,##0.0000_);_(* \(#,##0.0000\);_(* \-??_);_(@_)"/>
    <numFmt numFmtId="184" formatCode="0.00000&quot;  &quot;"/>
    <numFmt numFmtId="185" formatCode="d/m/yy\ h:mm"/>
    <numFmt numFmtId="186" formatCode="###0;[Red]\-###0"/>
    <numFmt numFmtId="187" formatCode="#,##0&quot; F&quot;_);\(#,##0&quot; F)&quot;"/>
    <numFmt numFmtId="188" formatCode="_-* #,##0.00\ &quot;$&quot;_-;\-* #,##0.00\ &quot;$&quot;_-;_-* &quot;-&quot;??\ &quot;$&quot;_-;_-@_-"/>
    <numFmt numFmtId="189" formatCode="_(\$* #,##0.00_);_(\$* \(#,##0.00\);_(\$* \-??_);_(@_)"/>
    <numFmt numFmtId="190" formatCode="0.0%;\(0.0%\)"/>
    <numFmt numFmtId="191" formatCode="&quot;$&quot;#,##0.00"/>
    <numFmt numFmtId="192" formatCode="#,##0.00&quot; Kč&quot;"/>
    <numFmt numFmtId="193" formatCode="#,##0.0"/>
    <numFmt numFmtId="194" formatCode="_ * #,##0.00_)&quot;L&quot;_ ;_ * \(#,##0.00\)&quot;L&quot;_ ;_ * &quot;-&quot;??_)&quot;L&quot;_ ;_ @_ "/>
    <numFmt numFmtId="195" formatCode="_-* #,##0_-;\-* #,##0_-;_-* \-_-;_-@_-"/>
    <numFmt numFmtId="196" formatCode="_-* #,##0.00_-;\-* #,##0.00_-;_-* \-??_-;_-@_-"/>
    <numFmt numFmtId="197" formatCode="&quot;$&quot;#,##0_);[Red]\(&quot;$&quot;#,##0\)"/>
    <numFmt numFmtId="198" formatCode="&quot;$&quot;#,##0.00_);[Red]\(&quot;$&quot;#,##0.00\)"/>
    <numFmt numFmtId="199" formatCode="_-* #,##0\ _F_-;\-* #,##0\ _F_-;_-* &quot;- &quot;_F_-;_-@_-"/>
    <numFmt numFmtId="200" formatCode="_-* #,##0.00\ _F_-;\-* #,##0.00\ _F_-;_-* \-??\ _F_-;_-@_-"/>
    <numFmt numFmtId="201" formatCode="_-* #,##0.00\ _K_č_-;\-* #,##0.00\ _K_č_-;_-* \-??\ _K_č_-;_-@_-"/>
    <numFmt numFmtId="202" formatCode="d\-mmm\-yy\ \ \ h:mm"/>
    <numFmt numFmtId="203" formatCode="#,##0.000_);\(#,##0.000\)"/>
    <numFmt numFmtId="204" formatCode="0.0%"/>
    <numFmt numFmtId="205" formatCode="#,##0.00&quot; F&quot;_);\(#,##0.00&quot; F)&quot;"/>
    <numFmt numFmtId="206" formatCode="#,##0&quot; $&quot;;\-#,##0&quot; $&quot;"/>
    <numFmt numFmtId="207" formatCode="#,##0&quot; F&quot;_);[Red]\(#,##0&quot; F)&quot;"/>
    <numFmt numFmtId="208" formatCode="#,##0.00&quot; F&quot;_);[Red]\(#,##0.00&quot; F)&quot;"/>
    <numFmt numFmtId="209" formatCode="mmm\-yy_)"/>
    <numFmt numFmtId="210" formatCode="0.00_)"/>
    <numFmt numFmtId="211" formatCode="0%_);[Red]\(0%\)"/>
    <numFmt numFmtId="212" formatCode="0.0%_);[Red]\(0.0%\)"/>
    <numFmt numFmtId="213" formatCode="mmm\.yy"/>
    <numFmt numFmtId="214" formatCode="0%;\(0%\)"/>
    <numFmt numFmtId="215" formatCode="0.0%;[Red]\-0.0%"/>
    <numFmt numFmtId="216" formatCode="0.00%;[Red]\-0.00%"/>
    <numFmt numFmtId="217" formatCode="#,##0&quot; F&quot;;[Red]\-#,##0&quot; F&quot;"/>
    <numFmt numFmtId="218" formatCode="#,##0.00&quot; &quot;[$Kč-405];[Red]&quot;-&quot;#,##0.00&quot; &quot;[$Kč-405]"/>
    <numFmt numFmtId="219" formatCode="#,##0\ _S_k"/>
    <numFmt numFmtId="220" formatCode="#,##0.00000000;[Red]\-#,##0.00000000"/>
    <numFmt numFmtId="221" formatCode="#,##0.000000000;[Red]\-#,##0.000000000"/>
    <numFmt numFmtId="222" formatCode="###,###,_);[Red]\(###,###,\)"/>
    <numFmt numFmtId="223" formatCode="###,###.0,_);[Red]\(###,###.0,\)"/>
    <numFmt numFmtId="224" formatCode="_-&quot;Ł&quot;* #,##0_-;\-&quot;Ł&quot;* #,##0_-;_-&quot;Ł&quot;* &quot;-&quot;_-;_-@_-"/>
    <numFmt numFmtId="225" formatCode="_-&quot;Ł&quot;* #,##0.00_-;\-&quot;Ł&quot;* #,##0.00_-;_-&quot;Ł&quot;* &quot;-&quot;??_-;_-@_-"/>
    <numFmt numFmtId="226" formatCode="###0_)"/>
    <numFmt numFmtId="227" formatCode="_(* #,##0.00_);_(* \(#,##0.00\);_(* \-??_);_(@_)"/>
    <numFmt numFmtId="228" formatCode="dd\.mm\.yyyy"/>
    <numFmt numFmtId="229" formatCode="#,##0.00%"/>
    <numFmt numFmtId="230" formatCode="#,##0.00\ &quot;Kč&quot;"/>
    <numFmt numFmtId="231" formatCode="[&lt;=9999999]###\ ###\ ###;###\ ###\ ##\ ####"/>
    <numFmt numFmtId="232" formatCode="0.00000"/>
    <numFmt numFmtId="233" formatCode="[&lt;=9999999]###\ ###\ ###;###\ ###\ ###\ ###"/>
    <numFmt numFmtId="234" formatCode="dd/mm/yy"/>
    <numFmt numFmtId="235" formatCode="0.0"/>
  </numFmts>
  <fonts count="20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name val="Arial CE"/>
      <family val="2"/>
    </font>
    <font>
      <sz val="9"/>
      <name val="Arial CE"/>
      <family val="2"/>
    </font>
    <font>
      <sz val="10"/>
      <name val="Courier"/>
      <family val="1"/>
    </font>
    <font>
      <sz val="12"/>
      <name val="Times New Roman CE"/>
      <family val="1"/>
    </font>
    <font>
      <sz val="10"/>
      <name val="MS Sans Serif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8"/>
      <name val="Arial CE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u val="single"/>
      <sz val="11"/>
      <name val="Calibri"/>
      <family val="2"/>
    </font>
    <font>
      <b/>
      <sz val="18"/>
      <name val="Calibri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Symbol"/>
      <family val="1"/>
    </font>
    <font>
      <sz val="10"/>
      <name val="Helv"/>
      <family val="2"/>
    </font>
    <font>
      <sz val="12"/>
      <name val="Times New Roman"/>
      <family val="1"/>
    </font>
    <font>
      <sz val="10"/>
      <name val="Arial Narrow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name val="µ¸¿ò"/>
      <family val="3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0"/>
      <color indexed="9"/>
      <name val="Arial CE"/>
      <family val="2"/>
    </font>
    <font>
      <b/>
      <sz val="11"/>
      <color indexed="52"/>
      <name val="Calibri"/>
      <family val="2"/>
    </font>
    <font>
      <u val="single"/>
      <sz val="10"/>
      <color indexed="14"/>
      <name val="MS Sans Serif"/>
      <family val="2"/>
    </font>
    <font>
      <b/>
      <sz val="8"/>
      <name val="Arial"/>
      <family val="2"/>
    </font>
    <font>
      <sz val="8"/>
      <color indexed="8"/>
      <name val="Arial CE"/>
      <family val="2"/>
    </font>
    <font>
      <sz val="12"/>
      <name val="Tms Rmn"/>
      <family val="2"/>
    </font>
    <font>
      <b/>
      <sz val="11"/>
      <name val="Arial"/>
      <family val="2"/>
    </font>
    <font>
      <sz val="12"/>
      <name val="¹ÙÅÁÃ¼"/>
      <family val="1"/>
    </font>
    <font>
      <b/>
      <sz val="10"/>
      <name val="Univers CE"/>
      <family val="2"/>
    </font>
    <font>
      <b/>
      <sz val="10"/>
      <color indexed="8"/>
      <name val="Arial CE"/>
      <family val="2"/>
    </font>
    <font>
      <b/>
      <sz val="11"/>
      <name val="Times New Roman CE"/>
      <family val="1"/>
    </font>
    <font>
      <b/>
      <sz val="13"/>
      <color indexed="18"/>
      <name val="Times New Roman CE"/>
      <family val="1"/>
    </font>
    <font>
      <b/>
      <sz val="12"/>
      <color indexed="18"/>
      <name val="Times New Roman CE"/>
      <family val="1"/>
    </font>
    <font>
      <sz val="8"/>
      <name val="HelveticaNewE"/>
      <family val="2"/>
    </font>
    <font>
      <sz val="11"/>
      <name val="Arial CE"/>
      <family val="2"/>
    </font>
    <font>
      <sz val="12"/>
      <name val="宋体"/>
      <family val="2"/>
    </font>
    <font>
      <sz val="10"/>
      <name val="Mangal"/>
      <family val="2"/>
    </font>
    <font>
      <sz val="10"/>
      <name val="MS Serif"/>
      <family val="1"/>
    </font>
    <font>
      <sz val="10"/>
      <name val="Courier New"/>
      <family val="1"/>
    </font>
    <font>
      <sz val="10"/>
      <name val="Times New Roman CE"/>
      <family val="1"/>
    </font>
    <font>
      <sz val="8"/>
      <name val="CG Times (E1)"/>
      <family val="2"/>
    </font>
    <font>
      <sz val="10"/>
      <name val="AvantGardeGothicE"/>
      <family val="2"/>
    </font>
    <font>
      <sz val="11"/>
      <color indexed="62"/>
      <name val="Calibri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1"/>
      <color indexed="19"/>
      <name val="Calibri"/>
      <family val="2"/>
    </font>
    <font>
      <b/>
      <sz val="18"/>
      <color indexed="62"/>
      <name val="Cambria"/>
      <family val="2"/>
    </font>
    <font>
      <sz val="7"/>
      <color indexed="16"/>
      <name val="Arial"/>
      <family val="2"/>
    </font>
    <font>
      <sz val="11"/>
      <color indexed="17"/>
      <name val="Calibri"/>
      <family val="2"/>
    </font>
    <font>
      <b/>
      <sz val="12"/>
      <color indexed="9"/>
      <name val="Tms Rmn"/>
      <family val="2"/>
    </font>
    <font>
      <b/>
      <sz val="12"/>
      <name val="Helv"/>
      <family val="2"/>
    </font>
    <font>
      <b/>
      <i/>
      <sz val="10"/>
      <name val="Arial"/>
      <family val="2"/>
    </font>
    <font>
      <u val="single"/>
      <sz val="8"/>
      <color indexed="12"/>
      <name val="Times New Roman"/>
      <family val="1"/>
    </font>
    <font>
      <u val="single"/>
      <sz val="12"/>
      <color indexed="8"/>
      <name val="formata"/>
      <family val="2"/>
    </font>
    <font>
      <u val="single"/>
      <sz val="11"/>
      <color indexed="12"/>
      <name val="Calibri"/>
      <family val="2"/>
    </font>
    <font>
      <sz val="8"/>
      <color indexed="12"/>
      <name val="Times New Roman"/>
      <family val="1"/>
    </font>
    <font>
      <sz val="12"/>
      <name val="Arial"/>
      <family val="2"/>
    </font>
    <font>
      <b/>
      <i/>
      <sz val="10"/>
      <color indexed="9"/>
      <name val="Arial CE"/>
      <family val="2"/>
    </font>
    <font>
      <b/>
      <sz val="11"/>
      <color indexed="9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2"/>
      <color indexed="9"/>
      <name val="Arial"/>
      <family val="2"/>
    </font>
    <font>
      <sz val="8.05"/>
      <color indexed="8"/>
      <name val="Times New Roman"/>
      <family val="1"/>
    </font>
    <font>
      <sz val="10"/>
      <name val="宋体"/>
      <family val="2"/>
    </font>
    <font>
      <b/>
      <sz val="11"/>
      <name val="Helv"/>
      <family val="2"/>
    </font>
    <font>
      <sz val="10"/>
      <name val="Univers (WN)"/>
      <family val="2"/>
    </font>
    <font>
      <b/>
      <sz val="15"/>
      <color indexed="56"/>
      <name val="Calibri"/>
      <family val="2"/>
    </font>
    <font>
      <b/>
      <u val="single"/>
      <sz val="12"/>
      <color indexed="18"/>
      <name val="Times New Roman CE"/>
      <family val="1"/>
    </font>
    <font>
      <b/>
      <sz val="12"/>
      <name val="Times CE"/>
      <family val="1"/>
    </font>
    <font>
      <b/>
      <sz val="13"/>
      <color indexed="56"/>
      <name val="Calibri"/>
      <family val="2"/>
    </font>
    <font>
      <b/>
      <sz val="14"/>
      <color indexed="18"/>
      <name val="Times New Roman CE"/>
      <family val="1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9"/>
      <color indexed="12"/>
      <name val="Arial CE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2"/>
    </font>
    <font>
      <b/>
      <i/>
      <sz val="16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8"/>
      <name val="Trebuchet MS"/>
      <family val="2"/>
    </font>
    <font>
      <sz val="12"/>
      <name val="formata"/>
      <family val="2"/>
    </font>
    <font>
      <sz val="10"/>
      <color indexed="8"/>
      <name val="MS Sans Serif"/>
      <family val="2"/>
    </font>
    <font>
      <sz val="7"/>
      <name val="Arial"/>
      <family val="2"/>
    </font>
    <font>
      <sz val="10"/>
      <name val="Univers (E1)"/>
      <family val="2"/>
    </font>
    <font>
      <b/>
      <i/>
      <sz val="10"/>
      <name val="Arial CE"/>
      <family val="2"/>
    </font>
    <font>
      <sz val="8"/>
      <color indexed="18"/>
      <name val="Arial"/>
      <family val="2"/>
    </font>
    <font>
      <sz val="12"/>
      <name val="Times CE"/>
      <family val="1"/>
    </font>
    <font>
      <sz val="12"/>
      <color indexed="8"/>
      <name val="Arial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2"/>
    </font>
    <font>
      <i/>
      <sz val="10"/>
      <name val="Times New Roman"/>
      <family val="1"/>
    </font>
    <font>
      <b/>
      <sz val="8"/>
      <color indexed="8"/>
      <name val="Arial"/>
      <family val="2"/>
    </font>
    <font>
      <b/>
      <sz val="12"/>
      <name val="Univers (WN)"/>
      <family val="2"/>
    </font>
    <font>
      <b/>
      <sz val="10"/>
      <name val="Univers (WN)"/>
      <family val="2"/>
    </font>
    <font>
      <sz val="11"/>
      <color indexed="10"/>
      <name val="Calibri"/>
      <family val="2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Arial CE"/>
      <family val="2"/>
    </font>
    <font>
      <sz val="9"/>
      <name val="ＭＳ Ｐゴシック"/>
      <family val="3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8"/>
      <color indexed="8"/>
      <name val=".HelveticaLightTTEE"/>
      <family val="2"/>
    </font>
    <font>
      <b/>
      <sz val="11"/>
      <color indexed="62"/>
      <name val="Arial"/>
      <family val="2"/>
    </font>
    <font>
      <b/>
      <sz val="12"/>
      <name val="Courier New CE"/>
      <family val="2"/>
    </font>
    <font>
      <b/>
      <i/>
      <u val="single"/>
      <sz val="14"/>
      <name val="Arial CE"/>
      <family val="2"/>
    </font>
    <font>
      <b/>
      <u val="single"/>
      <sz val="12"/>
      <name val="Courier New CE"/>
      <family val="2"/>
    </font>
    <font>
      <b/>
      <i/>
      <u val="single"/>
      <sz val="14"/>
      <name val="Courier New CE"/>
      <family val="2"/>
    </font>
    <font>
      <sz val="10"/>
      <color indexed="52"/>
      <name val="Arial"/>
      <family val="2"/>
    </font>
    <font>
      <u val="single"/>
      <sz val="10"/>
      <name val="Courier New CE"/>
      <family val="2"/>
    </font>
    <font>
      <i/>
      <u val="single"/>
      <sz val="10"/>
      <name val="Courier New CE"/>
      <family val="2"/>
    </font>
    <font>
      <b/>
      <sz val="10"/>
      <name val="Courier New CE"/>
      <family val="2"/>
    </font>
    <font>
      <b/>
      <u val="single"/>
      <sz val="10"/>
      <name val="Courier New CE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u val="single"/>
      <sz val="12"/>
      <color theme="10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9"/>
      <color theme="6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color rgb="FF9C0006"/>
      <name val="Arial"/>
      <family val="2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24"/>
      <color theme="6" tint="-0.24993999302387238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6" tint="-0.24993999302387238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1"/>
      <color theme="1" tint="0.34999001026153564"/>
      <name val="Calibri"/>
      <family val="2"/>
      <scheme val="minor"/>
    </font>
    <font>
      <b/>
      <sz val="11"/>
      <color theme="1" tint="0.34999001026153564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8"/>
      <color rgb="FF9C6500"/>
      <name val="Arial"/>
      <family val="2"/>
    </font>
    <font>
      <sz val="11"/>
      <color rgb="FF000000"/>
      <name val="Calibri"/>
      <family val="2"/>
      <scheme val="minor"/>
    </font>
    <font>
      <sz val="10"/>
      <color theme="1" tint="0.34999001026153564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1"/>
      <color rgb="FFFA7D00"/>
      <name val="Calibri"/>
      <family val="2"/>
      <scheme val="minor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8"/>
      <color theme="1" tint="0.34999001026153564"/>
      <name val="Calibri"/>
      <family val="2"/>
      <scheme val="minor"/>
    </font>
    <font>
      <sz val="8"/>
      <color rgb="FF006100"/>
      <name val="Arial"/>
      <family val="2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1"/>
      <color rgb="FF7F7F7F"/>
      <name val="Calibri"/>
      <family val="2"/>
    </font>
    <font>
      <sz val="10"/>
      <color rgb="FF969696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8"/>
      <color rgb="FF960000"/>
      <name val="Arial CE"/>
      <family val="2"/>
    </font>
    <font>
      <sz val="8"/>
      <color rgb="FF003366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505050"/>
      <name val="Arial CE"/>
      <family val="2"/>
    </font>
    <font>
      <sz val="7"/>
      <color rgb="FF969696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color rgb="FF0000A8"/>
      <name val="Arial CE"/>
      <family val="2"/>
    </font>
    <font>
      <sz val="8"/>
      <color rgb="FF3366FF"/>
      <name val="Arial CE"/>
      <family val="2"/>
    </font>
    <font>
      <sz val="10"/>
      <color rgb="FF3366FF"/>
      <name val="Arial CE"/>
      <family val="2"/>
    </font>
    <font>
      <sz val="8"/>
      <color rgb="FF969696"/>
      <name val="Arial CE"/>
      <family val="2"/>
    </font>
    <font>
      <b/>
      <sz val="12"/>
      <name val="Arial CE"/>
      <family val="2"/>
    </font>
    <font>
      <b/>
      <sz val="10"/>
      <color rgb="FF464646"/>
      <name val="Arial CE"/>
      <family val="2"/>
    </font>
    <font>
      <b/>
      <sz val="12"/>
      <color rgb="FF800000"/>
      <name val="Arial CE"/>
      <family val="2"/>
    </font>
    <font>
      <b/>
      <i/>
      <u val="double"/>
      <sz val="16"/>
      <name val="Arial CE"/>
      <family val="2"/>
    </font>
    <font>
      <b/>
      <i/>
      <u val="double"/>
      <sz val="18"/>
      <name val="Arial CE"/>
      <family val="2"/>
    </font>
    <font>
      <b/>
      <i/>
      <sz val="18"/>
      <name val="Arial CE"/>
      <family val="2"/>
    </font>
    <font>
      <i/>
      <u val="single"/>
      <sz val="8"/>
      <name val="Arial CE"/>
      <family val="2"/>
    </font>
    <font>
      <b/>
      <u val="single"/>
      <sz val="10"/>
      <name val="Symbol"/>
      <family val="1"/>
    </font>
    <font>
      <b/>
      <u val="single"/>
      <sz val="10"/>
      <name val="Arial CE"/>
      <family val="2"/>
    </font>
    <font>
      <b/>
      <u val="double"/>
      <sz val="10"/>
      <name val="Arial CE"/>
      <family val="2"/>
    </font>
    <font>
      <i/>
      <u val="single"/>
      <sz val="10"/>
      <name val="Arial CE"/>
      <family val="2"/>
    </font>
    <font>
      <u val="single"/>
      <sz val="10"/>
      <name val="Arial CE"/>
      <family val="2"/>
    </font>
    <font>
      <vertAlign val="superscript"/>
      <sz val="10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</fonts>
  <fills count="9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8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hair"/>
      <top style="thin"/>
      <bottom style="hair"/>
    </border>
    <border>
      <left/>
      <right/>
      <top/>
      <bottom style="dotted">
        <color indexed="23"/>
      </bottom>
    </border>
    <border>
      <left style="hair"/>
      <right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medium">
        <color indexed="18"/>
      </top>
      <bottom/>
    </border>
    <border>
      <left/>
      <right/>
      <top style="thin">
        <color indexed="18"/>
      </top>
      <bottom/>
    </border>
    <border>
      <left/>
      <right/>
      <top/>
      <bottom style="dotted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/>
      <right/>
      <top/>
      <bottom style="thick">
        <color theme="4"/>
      </bottom>
    </border>
    <border>
      <left/>
      <right/>
      <top style="medium">
        <color indexed="18"/>
      </top>
      <bottom style="medium">
        <color indexed="18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>
        <color indexed="55"/>
      </top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/>
      <bottom style="double"/>
    </border>
    <border>
      <left/>
      <right/>
      <top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medium"/>
      <right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Protection="0">
      <alignment/>
    </xf>
    <xf numFmtId="0" fontId="26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171" fontId="1" fillId="0" borderId="0">
      <alignment/>
      <protection/>
    </xf>
    <xf numFmtId="0" fontId="1" fillId="0" borderId="0">
      <alignment/>
      <protection/>
    </xf>
    <xf numFmtId="171" fontId="1" fillId="0" borderId="0">
      <alignment/>
      <protection/>
    </xf>
    <xf numFmtId="0" fontId="8" fillId="0" borderId="0" applyProtection="0">
      <alignment/>
    </xf>
    <xf numFmtId="171" fontId="8" fillId="0" borderId="0" applyProtection="0">
      <alignment/>
    </xf>
    <xf numFmtId="0" fontId="8" fillId="0" borderId="0" applyProtection="0">
      <alignment/>
    </xf>
    <xf numFmtId="171" fontId="8" fillId="0" borderId="0" applyProtection="0">
      <alignment/>
    </xf>
    <xf numFmtId="0" fontId="1" fillId="0" borderId="0">
      <alignment/>
      <protection/>
    </xf>
    <xf numFmtId="171" fontId="1" fillId="0" borderId="0">
      <alignment/>
      <protection/>
    </xf>
    <xf numFmtId="0" fontId="1" fillId="0" borderId="0">
      <alignment/>
      <protection/>
    </xf>
    <xf numFmtId="171" fontId="1" fillId="0" borderId="0">
      <alignment/>
      <protection/>
    </xf>
    <xf numFmtId="0" fontId="1" fillId="0" borderId="0">
      <alignment/>
      <protection/>
    </xf>
    <xf numFmtId="171" fontId="1" fillId="0" borderId="0">
      <alignment/>
      <protection/>
    </xf>
    <xf numFmtId="0" fontId="1" fillId="0" borderId="0">
      <alignment/>
      <protection/>
    </xf>
    <xf numFmtId="171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171" fontId="1" fillId="0" borderId="0">
      <alignment/>
      <protection/>
    </xf>
    <xf numFmtId="0" fontId="1" fillId="0" borderId="0">
      <alignment/>
      <protection/>
    </xf>
    <xf numFmtId="171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7" fillId="0" borderId="0" applyNumberFormat="0" applyFill="0" applyBorder="0">
      <alignment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49" fontId="2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171" fontId="8" fillId="0" borderId="0" applyProtection="0">
      <alignment/>
    </xf>
    <xf numFmtId="0" fontId="8" fillId="0" borderId="0" applyProtection="0">
      <alignment/>
    </xf>
    <xf numFmtId="171" fontId="8" fillId="0" borderId="0" applyProtection="0">
      <alignment/>
    </xf>
    <xf numFmtId="0" fontId="8" fillId="0" borderId="0" applyProtection="0">
      <alignment/>
    </xf>
    <xf numFmtId="171" fontId="8" fillId="0" borderId="0" applyProtection="0">
      <alignment/>
    </xf>
    <xf numFmtId="0" fontId="1" fillId="0" borderId="0">
      <alignment/>
      <protection/>
    </xf>
    <xf numFmtId="171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9" fillId="2" borderId="0" applyProtection="0">
      <alignment/>
    </xf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1" fillId="0" borderId="0">
      <alignment/>
      <protection/>
    </xf>
    <xf numFmtId="8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1" fillId="0" borderId="0">
      <alignment/>
      <protection/>
    </xf>
    <xf numFmtId="171" fontId="21" fillId="0" borderId="0">
      <alignment/>
      <protection/>
    </xf>
    <xf numFmtId="0" fontId="21" fillId="0" borderId="0">
      <alignment/>
      <protection/>
    </xf>
    <xf numFmtId="171" fontId="21" fillId="0" borderId="0">
      <alignment/>
      <protection/>
    </xf>
    <xf numFmtId="0" fontId="21" fillId="0" borderId="0">
      <alignment/>
      <protection/>
    </xf>
    <xf numFmtId="171" fontId="2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171" fontId="1" fillId="0" borderId="0">
      <alignment/>
      <protection/>
    </xf>
    <xf numFmtId="0" fontId="1" fillId="0" borderId="0">
      <alignment/>
      <protection/>
    </xf>
    <xf numFmtId="171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171" fontId="1" fillId="0" borderId="0">
      <alignment/>
      <protection/>
    </xf>
    <xf numFmtId="0" fontId="1" fillId="0" borderId="0">
      <alignment/>
      <protection/>
    </xf>
    <xf numFmtId="171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171" fontId="1" fillId="0" borderId="0">
      <alignment/>
      <protection/>
    </xf>
    <xf numFmtId="9" fontId="1" fillId="3" borderId="0">
      <alignment/>
      <protection/>
    </xf>
    <xf numFmtId="9" fontId="1" fillId="3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49" fontId="8" fillId="0" borderId="1">
      <alignment/>
      <protection/>
    </xf>
    <xf numFmtId="42" fontId="8" fillId="0" borderId="0" applyFont="0" applyFill="0" applyBorder="0" applyAlignment="0" applyProtection="0"/>
    <xf numFmtId="49" fontId="8" fillId="0" borderId="1">
      <alignment/>
      <protection/>
    </xf>
    <xf numFmtId="49" fontId="8" fillId="0" borderId="1">
      <alignment/>
      <protection/>
    </xf>
    <xf numFmtId="49" fontId="8" fillId="0" borderId="1">
      <alignment/>
      <protection/>
    </xf>
    <xf numFmtId="49" fontId="8" fillId="0" borderId="1">
      <alignment/>
      <protection/>
    </xf>
    <xf numFmtId="49" fontId="8" fillId="0" borderId="1">
      <alignment/>
      <protection/>
    </xf>
    <xf numFmtId="49" fontId="8" fillId="0" borderId="1">
      <alignment/>
      <protection/>
    </xf>
    <xf numFmtId="49" fontId="8" fillId="0" borderId="1">
      <alignment/>
      <protection/>
    </xf>
    <xf numFmtId="49" fontId="8" fillId="0" borderId="1">
      <alignment/>
      <protection/>
    </xf>
    <xf numFmtId="49" fontId="8" fillId="0" borderId="1">
      <alignment/>
      <protection/>
    </xf>
    <xf numFmtId="49" fontId="8" fillId="0" borderId="1">
      <alignment/>
      <protection/>
    </xf>
    <xf numFmtId="49" fontId="8" fillId="0" borderId="1">
      <alignment/>
      <protection/>
    </xf>
    <xf numFmtId="49" fontId="8" fillId="0" borderId="1">
      <alignment/>
      <protection/>
    </xf>
    <xf numFmtId="49" fontId="8" fillId="0" borderId="1">
      <alignment/>
      <protection/>
    </xf>
    <xf numFmtId="49" fontId="8" fillId="0" borderId="1">
      <alignment/>
      <protection/>
    </xf>
    <xf numFmtId="49" fontId="8" fillId="0" borderId="1">
      <alignment/>
      <protection/>
    </xf>
    <xf numFmtId="49" fontId="8" fillId="0" borderId="1">
      <alignment/>
      <protection/>
    </xf>
    <xf numFmtId="49" fontId="8" fillId="0" borderId="1">
      <alignment/>
      <protection/>
    </xf>
    <xf numFmtId="49" fontId="8" fillId="0" borderId="1">
      <alignment/>
      <protection/>
    </xf>
    <xf numFmtId="49" fontId="8" fillId="0" borderId="1">
      <alignment/>
      <protection/>
    </xf>
    <xf numFmtId="49" fontId="8" fillId="0" borderId="1">
      <alignment/>
      <protection/>
    </xf>
    <xf numFmtId="49" fontId="8" fillId="0" borderId="1">
      <alignment/>
      <protection/>
    </xf>
    <xf numFmtId="49" fontId="8" fillId="0" borderId="1">
      <alignment/>
      <protection/>
    </xf>
    <xf numFmtId="49" fontId="8" fillId="0" borderId="1">
      <alignment/>
      <protection/>
    </xf>
    <xf numFmtId="49" fontId="8" fillId="0" borderId="1">
      <alignment/>
      <protection/>
    </xf>
    <xf numFmtId="49" fontId="8" fillId="0" borderId="1">
      <alignment/>
      <protection/>
    </xf>
    <xf numFmtId="49" fontId="8" fillId="0" borderId="1">
      <alignment/>
      <protection/>
    </xf>
    <xf numFmtId="0" fontId="8" fillId="0" borderId="0">
      <alignment wrapText="1"/>
      <protection/>
    </xf>
    <xf numFmtId="0" fontId="8" fillId="0" borderId="0">
      <alignment wrapText="1"/>
      <protection/>
    </xf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13" borderId="0" applyNumberFormat="0" applyBorder="0" applyAlignment="0" applyProtection="0"/>
    <xf numFmtId="0" fontId="2" fillId="36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4" borderId="0" applyNumberFormat="0" applyBorder="0" applyAlignment="0" applyProtection="0"/>
    <xf numFmtId="0" fontId="2" fillId="13" borderId="0" applyNumberFormat="0" applyBorder="0" applyAlignment="0" applyProtection="0"/>
    <xf numFmtId="0" fontId="2" fillId="36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37" fillId="42" borderId="0" applyNumberFormat="0" applyBorder="0" applyAlignment="0" applyProtection="0"/>
    <xf numFmtId="0" fontId="115" fillId="43" borderId="0" applyNumberFormat="0" applyBorder="0" applyAlignment="0" applyProtection="0"/>
    <xf numFmtId="0" fontId="115" fillId="43" borderId="0" applyNumberFormat="0" applyBorder="0" applyAlignment="0" applyProtection="0"/>
    <xf numFmtId="0" fontId="137" fillId="44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137" fillId="45" borderId="0" applyNumberFormat="0" applyBorder="0" applyAlignment="0" applyProtection="0"/>
    <xf numFmtId="0" fontId="115" fillId="31" borderId="0" applyNumberFormat="0" applyBorder="0" applyAlignment="0" applyProtection="0"/>
    <xf numFmtId="0" fontId="115" fillId="31" borderId="0" applyNumberFormat="0" applyBorder="0" applyAlignment="0" applyProtection="0"/>
    <xf numFmtId="0" fontId="137" fillId="46" borderId="0" applyNumberFormat="0" applyBorder="0" applyAlignment="0" applyProtection="0"/>
    <xf numFmtId="0" fontId="115" fillId="28" borderId="0" applyNumberFormat="0" applyBorder="0" applyAlignment="0" applyProtection="0"/>
    <xf numFmtId="0" fontId="115" fillId="28" borderId="0" applyNumberFormat="0" applyBorder="0" applyAlignment="0" applyProtection="0"/>
    <xf numFmtId="0" fontId="137" fillId="47" borderId="0" applyNumberFormat="0" applyBorder="0" applyAlignment="0" applyProtection="0"/>
    <xf numFmtId="0" fontId="115" fillId="43" borderId="0" applyNumberFormat="0" applyBorder="0" applyAlignment="0" applyProtection="0"/>
    <xf numFmtId="0" fontId="115" fillId="43" borderId="0" applyNumberFormat="0" applyBorder="0" applyAlignment="0" applyProtection="0"/>
    <xf numFmtId="0" fontId="137" fillId="48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30" fillId="49" borderId="0" applyNumberFormat="0" applyBorder="0" applyAlignment="0" applyProtection="0"/>
    <xf numFmtId="0" fontId="30" fillId="13" borderId="0" applyNumberFormat="0" applyBorder="0" applyAlignment="0" applyProtection="0"/>
    <xf numFmtId="0" fontId="30" fillId="36" borderId="0" applyNumberFormat="0" applyBorder="0" applyAlignment="0" applyProtection="0"/>
    <xf numFmtId="0" fontId="30" fillId="50" borderId="0" applyNumberFormat="0" applyBorder="0" applyAlignment="0" applyProtection="0"/>
    <xf numFmtId="0" fontId="30" fillId="43" borderId="0" applyNumberFormat="0" applyBorder="0" applyAlignment="0" applyProtection="0"/>
    <xf numFmtId="0" fontId="30" fillId="51" borderId="0" applyNumberFormat="0" applyBorder="0" applyAlignment="0" applyProtection="0"/>
    <xf numFmtId="0" fontId="30" fillId="49" borderId="0" applyNumberFormat="0" applyBorder="0" applyAlignment="0" applyProtection="0"/>
    <xf numFmtId="0" fontId="30" fillId="13" borderId="0" applyNumberFormat="0" applyBorder="0" applyAlignment="0" applyProtection="0"/>
    <xf numFmtId="0" fontId="30" fillId="36" borderId="0" applyNumberFormat="0" applyBorder="0" applyAlignment="0" applyProtection="0"/>
    <xf numFmtId="0" fontId="30" fillId="50" borderId="0" applyNumberFormat="0" applyBorder="0" applyAlignment="0" applyProtection="0"/>
    <xf numFmtId="0" fontId="30" fillId="43" borderId="0" applyNumberFormat="0" applyBorder="0" applyAlignment="0" applyProtection="0"/>
    <xf numFmtId="0" fontId="30" fillId="51" borderId="0" applyNumberFormat="0" applyBorder="0" applyAlignment="0" applyProtection="0"/>
    <xf numFmtId="172" fontId="1" fillId="0" borderId="0" applyFont="0" applyFill="0" applyBorder="0" applyAlignment="0" applyProtection="0"/>
    <xf numFmtId="173" fontId="26" fillId="0" borderId="0" applyFont="0" applyFill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0" borderId="0" applyNumberFormat="0" applyBorder="0" applyAlignment="0" applyProtection="0"/>
    <xf numFmtId="0" fontId="30" fillId="43" borderId="0" applyNumberFormat="0" applyBorder="0" applyAlignment="0" applyProtection="0"/>
    <xf numFmtId="0" fontId="30" fillId="55" borderId="0" applyNumberFormat="0" applyBorder="0" applyAlignment="0" applyProtection="0"/>
    <xf numFmtId="174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0" borderId="0" applyNumberFormat="0" applyBorder="0" applyAlignment="0" applyProtection="0"/>
    <xf numFmtId="0" fontId="30" fillId="43" borderId="0" applyNumberFormat="0" applyBorder="0" applyAlignment="0" applyProtection="0"/>
    <xf numFmtId="0" fontId="30" fillId="55" borderId="0" applyNumberFormat="0" applyBorder="0" applyAlignment="0" applyProtection="0"/>
    <xf numFmtId="0" fontId="32" fillId="0" borderId="0">
      <alignment horizontal="center" wrapText="1"/>
      <protection locked="0"/>
    </xf>
    <xf numFmtId="171" fontId="32" fillId="0" borderId="0">
      <alignment horizontal="center" wrapText="1"/>
      <protection locked="0"/>
    </xf>
    <xf numFmtId="171" fontId="32" fillId="0" borderId="0">
      <alignment horizontal="center" wrapText="1"/>
      <protection locked="0"/>
    </xf>
    <xf numFmtId="0" fontId="32" fillId="0" borderId="0">
      <alignment horizontal="center" wrapText="1"/>
      <protection locked="0"/>
    </xf>
    <xf numFmtId="176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33" fillId="28" borderId="2" applyNumberFormat="0" applyAlignment="0" applyProtection="0"/>
    <xf numFmtId="0" fontId="104" fillId="21" borderId="0" applyNumberFormat="0" applyBorder="0" applyAlignment="0" applyProtection="0"/>
    <xf numFmtId="178" fontId="34" fillId="56" borderId="3" applyProtection="0">
      <alignment vertical="center"/>
    </xf>
    <xf numFmtId="0" fontId="35" fillId="28" borderId="4" applyNumberFormat="0" applyAlignment="0" applyProtection="0"/>
    <xf numFmtId="0" fontId="36" fillId="0" borderId="0" applyNumberFormat="0" applyFill="0" applyBorder="0" applyAlignment="0" applyProtection="0"/>
    <xf numFmtId="179" fontId="8" fillId="0" borderId="0">
      <alignment/>
      <protection/>
    </xf>
    <xf numFmtId="0" fontId="37" fillId="0" borderId="5" applyNumberFormat="0" applyFont="0">
      <alignment/>
      <protection/>
    </xf>
    <xf numFmtId="0" fontId="38" fillId="0" borderId="0" applyNumberFormat="0" applyFill="0" applyBorder="0" applyAlignment="0">
      <protection/>
    </xf>
    <xf numFmtId="0" fontId="38" fillId="0" borderId="0" applyNumberFormat="0" applyFill="0" applyBorder="0" applyAlignment="0"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>
      <protection/>
    </xf>
    <xf numFmtId="0" fontId="41" fillId="0" borderId="0">
      <alignment/>
      <protection/>
    </xf>
    <xf numFmtId="0" fontId="1" fillId="0" borderId="0" applyFill="0" applyBorder="0" applyAlignment="0">
      <protection/>
    </xf>
    <xf numFmtId="171" fontId="1" fillId="0" borderId="0" applyFill="0" applyBorder="0" applyAlignment="0">
      <protection/>
    </xf>
    <xf numFmtId="171" fontId="1" fillId="0" borderId="0" applyFill="0" applyBorder="0" applyAlignment="0">
      <protection/>
    </xf>
    <xf numFmtId="0" fontId="1" fillId="0" borderId="0" applyFill="0" applyBorder="0" applyAlignment="0">
      <protection/>
    </xf>
    <xf numFmtId="181" fontId="26" fillId="0" borderId="0" applyFill="0" applyBorder="0" applyAlignment="0">
      <protection/>
    </xf>
    <xf numFmtId="181" fontId="26" fillId="0" borderId="0" applyFill="0" applyBorder="0" applyAlignment="0">
      <protection/>
    </xf>
    <xf numFmtId="181" fontId="1" fillId="0" borderId="0" applyFill="0" applyBorder="0" applyAlignment="0">
      <protection/>
    </xf>
    <xf numFmtId="182" fontId="26" fillId="0" borderId="0" applyFill="0" applyBorder="0" applyAlignment="0">
      <protection/>
    </xf>
    <xf numFmtId="182" fontId="26" fillId="0" borderId="0" applyFill="0" applyBorder="0" applyAlignment="0">
      <protection/>
    </xf>
    <xf numFmtId="183" fontId="1" fillId="0" borderId="0" applyFill="0" applyBorder="0" applyAlignment="0">
      <protection/>
    </xf>
    <xf numFmtId="184" fontId="1" fillId="0" borderId="0" applyFill="0" applyBorder="0" applyAlignment="0">
      <protection/>
    </xf>
    <xf numFmtId="184" fontId="1" fillId="0" borderId="0" applyFill="0" applyBorder="0" applyAlignment="0">
      <protection/>
    </xf>
    <xf numFmtId="184" fontId="1" fillId="0" borderId="0" applyFill="0" applyBorder="0" applyAlignment="0">
      <protection/>
    </xf>
    <xf numFmtId="185" fontId="1" fillId="0" borderId="0" applyFill="0" applyBorder="0" applyAlignment="0">
      <protection/>
    </xf>
    <xf numFmtId="185" fontId="1" fillId="0" borderId="0" applyFill="0" applyBorder="0" applyAlignment="0">
      <protection/>
    </xf>
    <xf numFmtId="184" fontId="1" fillId="0" borderId="0" applyFill="0" applyBorder="0" applyAlignment="0">
      <protection/>
    </xf>
    <xf numFmtId="186" fontId="1" fillId="0" borderId="0" applyFill="0" applyBorder="0" applyAlignment="0">
      <protection/>
    </xf>
    <xf numFmtId="186" fontId="1" fillId="0" borderId="0" applyFill="0" applyBorder="0" applyAlignment="0">
      <protection/>
    </xf>
    <xf numFmtId="186" fontId="1" fillId="0" borderId="0" applyFill="0" applyBorder="0" applyAlignment="0">
      <protection/>
    </xf>
    <xf numFmtId="187" fontId="1" fillId="0" borderId="0" applyFill="0" applyBorder="0" applyAlignment="0">
      <protection/>
    </xf>
    <xf numFmtId="187" fontId="1" fillId="0" borderId="0" applyFill="0" applyBorder="0" applyAlignment="0">
      <protection/>
    </xf>
    <xf numFmtId="186" fontId="1" fillId="0" borderId="0" applyFill="0" applyBorder="0" applyAlignment="0">
      <protection/>
    </xf>
    <xf numFmtId="188" fontId="26" fillId="0" borderId="0" applyFill="0" applyBorder="0" applyAlignment="0">
      <protection/>
    </xf>
    <xf numFmtId="188" fontId="26" fillId="0" borderId="0" applyFill="0" applyBorder="0" applyAlignment="0">
      <protection/>
    </xf>
    <xf numFmtId="189" fontId="1" fillId="0" borderId="0" applyFill="0" applyBorder="0" applyAlignment="0">
      <protection/>
    </xf>
    <xf numFmtId="190" fontId="26" fillId="0" borderId="0" applyFill="0" applyBorder="0" applyAlignment="0">
      <protection/>
    </xf>
    <xf numFmtId="190" fontId="26" fillId="0" borderId="0" applyFill="0" applyBorder="0" applyAlignment="0">
      <protection/>
    </xf>
    <xf numFmtId="190" fontId="1" fillId="0" borderId="0" applyFill="0" applyBorder="0" applyAlignment="0">
      <protection/>
    </xf>
    <xf numFmtId="181" fontId="26" fillId="0" borderId="0" applyFill="0" applyBorder="0" applyAlignment="0">
      <protection/>
    </xf>
    <xf numFmtId="181" fontId="26" fillId="0" borderId="0" applyFill="0" applyBorder="0" applyAlignment="0">
      <protection/>
    </xf>
    <xf numFmtId="181" fontId="1" fillId="0" borderId="0" applyFill="0" applyBorder="0" applyAlignment="0">
      <protection/>
    </xf>
    <xf numFmtId="0" fontId="35" fillId="28" borderId="4" applyNumberFormat="0" applyAlignment="0" applyProtection="0"/>
    <xf numFmtId="1" fontId="21" fillId="0" borderId="6">
      <alignment/>
      <protection/>
    </xf>
    <xf numFmtId="0" fontId="42" fillId="31" borderId="7" applyNumberFormat="0" applyFont="0" applyFill="0" applyBorder="0">
      <alignment/>
      <protection/>
    </xf>
    <xf numFmtId="0" fontId="6" fillId="0" borderId="8" applyNumberFormat="0" applyFill="0" applyAlignment="0" applyProtection="0"/>
    <xf numFmtId="0" fontId="138" fillId="0" borderId="9" applyNumberFormat="0" applyFill="0" applyAlignment="0" applyProtection="0"/>
    <xf numFmtId="0" fontId="6" fillId="0" borderId="8" applyNumberFormat="0" applyFill="0" applyAlignment="0" applyProtection="0"/>
    <xf numFmtId="0" fontId="116" fillId="0" borderId="10" applyNumberFormat="0" applyFill="0" applyAlignment="0" applyProtection="0"/>
    <xf numFmtId="3" fontId="8" fillId="0" borderId="0" applyFont="0" applyFill="0" applyBorder="0" applyAlignment="0" applyProtection="0"/>
    <xf numFmtId="178" fontId="43" fillId="0" borderId="3" applyProtection="0">
      <alignment horizontal="right" vertical="center"/>
    </xf>
    <xf numFmtId="192" fontId="44" fillId="0" borderId="0">
      <alignment/>
      <protection/>
    </xf>
    <xf numFmtId="178" fontId="43" fillId="0" borderId="3" applyProtection="0">
      <alignment horizontal="right" vertical="center"/>
    </xf>
    <xf numFmtId="3" fontId="8" fillId="0" borderId="0" applyFont="0" applyFill="0" applyBorder="0" applyAlignment="0" applyProtection="0"/>
    <xf numFmtId="192" fontId="45" fillId="57" borderId="11">
      <alignment/>
      <protection/>
    </xf>
    <xf numFmtId="192" fontId="45" fillId="57" borderId="11">
      <alignment/>
      <protection/>
    </xf>
    <xf numFmtId="192" fontId="45" fillId="57" borderId="11">
      <alignment/>
      <protection/>
    </xf>
    <xf numFmtId="192" fontId="46" fillId="0" borderId="12">
      <alignment/>
      <protection/>
    </xf>
    <xf numFmtId="193" fontId="47" fillId="0" borderId="0" applyFill="0" applyBorder="0" applyProtection="0">
      <alignment horizontal="right"/>
    </xf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0" fontId="48" fillId="0" borderId="13" applyNumberFormat="0" applyFont="0" applyAlignment="0" applyProtection="0"/>
    <xf numFmtId="194" fontId="49" fillId="0" borderId="0">
      <alignment/>
      <protection/>
    </xf>
    <xf numFmtId="194" fontId="49" fillId="0" borderId="0">
      <alignment/>
      <protection/>
    </xf>
    <xf numFmtId="194" fontId="49" fillId="0" borderId="0">
      <alignment/>
      <protection/>
    </xf>
    <xf numFmtId="194" fontId="49" fillId="0" borderId="0">
      <alignment/>
      <protection/>
    </xf>
    <xf numFmtId="194" fontId="49" fillId="0" borderId="0">
      <alignment/>
      <protection/>
    </xf>
    <xf numFmtId="194" fontId="49" fillId="0" borderId="0">
      <alignment/>
      <protection/>
    </xf>
    <xf numFmtId="194" fontId="49" fillId="0" borderId="0">
      <alignment/>
      <protection/>
    </xf>
    <xf numFmtId="194" fontId="49" fillId="0" borderId="0">
      <alignment/>
      <protection/>
    </xf>
    <xf numFmtId="195" fontId="50" fillId="0" borderId="0" applyFill="0" applyBorder="0" applyAlignment="0" applyProtection="0"/>
    <xf numFmtId="188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189" fontId="50" fillId="0" borderId="0" applyFill="0" applyBorder="0" applyAlignment="0" applyProtection="0"/>
    <xf numFmtId="196" fontId="50" fillId="0" borderId="0" applyFill="0" applyBorder="0" applyAlignment="0" applyProtection="0"/>
    <xf numFmtId="0" fontId="51" fillId="0" borderId="0" applyNumberFormat="0" applyAlignment="0">
      <protection/>
    </xf>
    <xf numFmtId="0" fontId="51" fillId="0" borderId="0" applyNumberFormat="0" applyAlignment="0">
      <protection/>
    </xf>
    <xf numFmtId="0" fontId="52" fillId="0" borderId="0" applyNumberFormat="0" applyAlignment="0">
      <protection/>
    </xf>
    <xf numFmtId="0" fontId="52" fillId="0" borderId="0" applyNumberFormat="0" applyAlignment="0">
      <protection/>
    </xf>
    <xf numFmtId="197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9" fontId="50" fillId="0" borderId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50" fillId="0" borderId="0" applyFill="0" applyBorder="0" applyAlignment="0" applyProtection="0"/>
    <xf numFmtId="200" fontId="50" fillId="0" borderId="0" applyFill="0" applyBorder="0" applyAlignment="0" applyProtection="0"/>
    <xf numFmtId="3" fontId="8" fillId="0" borderId="0">
      <alignment/>
      <protection/>
    </xf>
    <xf numFmtId="165" fontId="0" fillId="0" borderId="0" applyFont="0" applyFill="0" applyBorder="0" applyAlignment="0" applyProtection="0"/>
    <xf numFmtId="201" fontId="50" fillId="0" borderId="0" applyFill="0" applyBorder="0" applyAlignment="0" applyProtection="0"/>
    <xf numFmtId="201" fontId="50" fillId="0" borderId="0" applyFill="0" applyBorder="0" applyAlignment="0" applyProtection="0"/>
    <xf numFmtId="201" fontId="50" fillId="0" borderId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" fontId="53" fillId="0" borderId="0">
      <alignment/>
      <protection/>
    </xf>
    <xf numFmtId="39" fontId="8" fillId="0" borderId="0">
      <alignment/>
      <protection/>
    </xf>
    <xf numFmtId="15" fontId="12" fillId="0" borderId="0" applyFont="0" applyFill="0" applyBorder="0" applyProtection="0">
      <alignment/>
    </xf>
    <xf numFmtId="14" fontId="17" fillId="0" borderId="0" applyFill="0" applyBorder="0" applyAlignment="0">
      <protection/>
    </xf>
    <xf numFmtId="14" fontId="17" fillId="0" borderId="0" applyFill="0" applyBorder="0" applyAlignment="0">
      <protection/>
    </xf>
    <xf numFmtId="14" fontId="17" fillId="0" borderId="0" applyFill="0" applyBorder="0" applyAlignment="0">
      <protection/>
    </xf>
    <xf numFmtId="0" fontId="16" fillId="0" borderId="14" applyProtection="0">
      <alignment horizontal="center" vertical="top" wrapText="1"/>
    </xf>
    <xf numFmtId="202" fontId="12" fillId="0" borderId="0" applyFont="0" applyFill="0" applyBorder="0" applyProtection="0">
      <alignment horizontal="left"/>
    </xf>
    <xf numFmtId="181" fontId="54" fillId="0" borderId="0" applyFont="0" applyFill="0" applyBorder="0" applyAlignment="0">
      <protection locked="0"/>
    </xf>
    <xf numFmtId="39" fontId="26" fillId="0" borderId="0" applyFont="0" applyFill="0" applyBorder="0" applyAlignment="0" applyProtection="0"/>
    <xf numFmtId="203" fontId="32" fillId="0" borderId="0" applyFont="0" applyFill="0" applyBorder="0" applyAlignment="0">
      <protection/>
    </xf>
    <xf numFmtId="0" fontId="55" fillId="0" borderId="0">
      <alignment/>
      <protection/>
    </xf>
    <xf numFmtId="171" fontId="55" fillId="0" borderId="0">
      <alignment/>
      <protection/>
    </xf>
    <xf numFmtId="0" fontId="8" fillId="0" borderId="0">
      <alignment vertical="center"/>
      <protection/>
    </xf>
    <xf numFmtId="171" fontId="8" fillId="0" borderId="0">
      <alignment vertical="center"/>
      <protection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11" borderId="4" applyNumberFormat="0" applyAlignment="0" applyProtection="0"/>
    <xf numFmtId="188" fontId="26" fillId="0" borderId="0" applyFill="0" applyBorder="0" applyAlignment="0">
      <protection/>
    </xf>
    <xf numFmtId="188" fontId="26" fillId="0" borderId="0" applyFill="0" applyBorder="0" applyAlignment="0">
      <protection/>
    </xf>
    <xf numFmtId="189" fontId="1" fillId="0" borderId="0" applyFill="0" applyBorder="0" applyAlignment="0">
      <protection/>
    </xf>
    <xf numFmtId="181" fontId="26" fillId="0" borderId="0" applyFill="0" applyBorder="0" applyAlignment="0">
      <protection/>
    </xf>
    <xf numFmtId="181" fontId="26" fillId="0" borderId="0" applyFill="0" applyBorder="0" applyAlignment="0">
      <protection/>
    </xf>
    <xf numFmtId="181" fontId="1" fillId="0" borderId="0" applyFill="0" applyBorder="0" applyAlignment="0">
      <protection/>
    </xf>
    <xf numFmtId="188" fontId="26" fillId="0" borderId="0" applyFill="0" applyBorder="0" applyAlignment="0">
      <protection/>
    </xf>
    <xf numFmtId="188" fontId="26" fillId="0" borderId="0" applyFill="0" applyBorder="0" applyAlignment="0">
      <protection/>
    </xf>
    <xf numFmtId="189" fontId="1" fillId="0" borderId="0" applyFill="0" applyBorder="0" applyAlignment="0">
      <protection/>
    </xf>
    <xf numFmtId="190" fontId="26" fillId="0" borderId="0" applyFill="0" applyBorder="0" applyAlignment="0">
      <protection/>
    </xf>
    <xf numFmtId="190" fontId="26" fillId="0" borderId="0" applyFill="0" applyBorder="0" applyAlignment="0">
      <protection/>
    </xf>
    <xf numFmtId="190" fontId="1" fillId="0" borderId="0" applyFill="0" applyBorder="0" applyAlignment="0">
      <protection/>
    </xf>
    <xf numFmtId="181" fontId="26" fillId="0" borderId="0" applyFill="0" applyBorder="0" applyAlignment="0">
      <protection/>
    </xf>
    <xf numFmtId="181" fontId="26" fillId="0" borderId="0" applyFill="0" applyBorder="0" applyAlignment="0">
      <protection/>
    </xf>
    <xf numFmtId="181" fontId="1" fillId="0" borderId="0" applyFill="0" applyBorder="0" applyAlignment="0">
      <protection/>
    </xf>
    <xf numFmtId="0" fontId="57" fillId="0" borderId="0" applyNumberFormat="0" applyAlignment="0">
      <protection/>
    </xf>
    <xf numFmtId="0" fontId="57" fillId="0" borderId="0" applyNumberFormat="0" applyAlignment="0">
      <protection/>
    </xf>
    <xf numFmtId="0" fontId="21" fillId="2" borderId="1">
      <alignment/>
      <protection/>
    </xf>
    <xf numFmtId="0" fontId="6" fillId="0" borderId="8" applyNumberFormat="0" applyFill="0" applyAlignment="0" applyProtection="0"/>
    <xf numFmtId="0" fontId="58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71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2" fillId="3" borderId="0" applyNumberFormat="0" applyBorder="0" applyAlignment="0" applyProtection="0"/>
    <xf numFmtId="0" fontId="21" fillId="28" borderId="0" applyNumberFormat="0" applyBorder="0" applyAlignment="0" applyProtection="0"/>
    <xf numFmtId="0" fontId="21" fillId="57" borderId="0" applyNumberFormat="0" applyBorder="0" applyAlignment="0" applyProtection="0"/>
    <xf numFmtId="0" fontId="21" fillId="28" borderId="0" applyNumberFormat="0" applyBorder="0" applyAlignment="0" applyProtection="0"/>
    <xf numFmtId="0" fontId="21" fillId="57" borderId="0" applyNumberFormat="0" applyBorder="0" applyAlignment="0" applyProtection="0"/>
    <xf numFmtId="0" fontId="61" fillId="0" borderId="0">
      <alignment/>
      <protection/>
    </xf>
    <xf numFmtId="0" fontId="62" fillId="3" borderId="0" applyNumberFormat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63" fillId="58" borderId="0">
      <alignment/>
      <protection/>
    </xf>
    <xf numFmtId="0" fontId="64" fillId="0" borderId="0">
      <alignment horizontal="left"/>
      <protection/>
    </xf>
    <xf numFmtId="0" fontId="18" fillId="0" borderId="15" applyNumberFormat="0" applyProtection="0">
      <alignment/>
    </xf>
    <xf numFmtId="0" fontId="18" fillId="0" borderId="16" applyNumberFormat="0" applyAlignment="0" applyProtection="0"/>
    <xf numFmtId="0" fontId="18" fillId="0" borderId="16" applyNumberFormat="0" applyAlignment="0" applyProtection="0"/>
    <xf numFmtId="0" fontId="18" fillId="0" borderId="16" applyNumberFormat="0" applyAlignment="0" applyProtection="0"/>
    <xf numFmtId="0" fontId="18" fillId="0" borderId="16" applyNumberFormat="0" applyAlignment="0" applyProtection="0"/>
    <xf numFmtId="0" fontId="18" fillId="0" borderId="16" applyNumberFormat="0" applyAlignment="0" applyProtection="0"/>
    <xf numFmtId="0" fontId="18" fillId="0" borderId="15" applyNumberFormat="0" applyProtection="0">
      <alignment/>
    </xf>
    <xf numFmtId="0" fontId="18" fillId="0" borderId="16" applyNumberFormat="0" applyAlignment="0" applyProtection="0"/>
    <xf numFmtId="0" fontId="18" fillId="0" borderId="17">
      <alignment horizontal="left" vertical="center"/>
      <protection/>
    </xf>
    <xf numFmtId="171" fontId="18" fillId="0" borderId="18">
      <alignment horizontal="left" vertical="center"/>
      <protection/>
    </xf>
    <xf numFmtId="0" fontId="18" fillId="0" borderId="17">
      <alignment horizontal="left" vertical="center"/>
      <protection/>
    </xf>
    <xf numFmtId="0" fontId="18" fillId="0" borderId="18">
      <alignment horizontal="left" vertical="center"/>
      <protection/>
    </xf>
    <xf numFmtId="0" fontId="139" fillId="0" borderId="0">
      <alignment horizontal="center"/>
      <protection/>
    </xf>
    <xf numFmtId="0" fontId="80" fillId="0" borderId="19" applyNumberFormat="0" applyFill="0" applyAlignment="0" applyProtection="0"/>
    <xf numFmtId="0" fontId="83" fillId="0" borderId="20" applyNumberFormat="0" applyFill="0" applyAlignment="0" applyProtection="0"/>
    <xf numFmtId="0" fontId="85" fillId="0" borderId="21" applyNumberFormat="0" applyFill="0" applyAlignment="0" applyProtection="0"/>
    <xf numFmtId="0" fontId="85" fillId="0" borderId="0" applyNumberFormat="0" applyFill="0" applyBorder="0" applyAlignment="0" applyProtection="0"/>
    <xf numFmtId="0" fontId="139" fillId="0" borderId="0">
      <alignment horizontal="center" textRotation="90"/>
      <protection/>
    </xf>
    <xf numFmtId="0" fontId="65" fillId="0" borderId="22">
      <alignment/>
      <protection/>
    </xf>
    <xf numFmtId="0" fontId="8" fillId="0" borderId="0">
      <alignment vertical="center"/>
      <protection/>
    </xf>
    <xf numFmtId="171" fontId="8" fillId="0" borderId="0">
      <alignment vertical="center"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67" fillId="0" borderId="0" applyNumberFormat="0" applyBorder="0">
      <alignment/>
      <protection locked="0"/>
    </xf>
    <xf numFmtId="0" fontId="67" fillId="0" borderId="0" applyNumberFormat="0" applyBorder="0">
      <alignment/>
      <protection locked="0"/>
    </xf>
    <xf numFmtId="0" fontId="67" fillId="0" borderId="0" applyNumberFormat="0" applyBorder="0" applyAlignment="0" applyProtection="0"/>
    <xf numFmtId="0" fontId="144" fillId="0" borderId="0" applyNumberFormat="0" applyFill="0" applyBorder="0" applyAlignment="0" applyProtection="0"/>
    <xf numFmtId="0" fontId="67" fillId="0" borderId="0" applyNumberFormat="0" applyBorder="0" applyAlignment="0" applyProtection="0"/>
    <xf numFmtId="0" fontId="67" fillId="0" borderId="0" applyNumberFormat="0" applyBorder="0" applyAlignment="0" applyProtection="0"/>
    <xf numFmtId="0" fontId="67" fillId="0" borderId="0" applyNumberFormat="0" applyBorder="0" applyAlignment="0" applyProtection="0"/>
    <xf numFmtId="0" fontId="67" fillId="0" borderId="0" applyNumberFormat="0" applyBorder="0" applyAlignment="0" applyProtection="0"/>
    <xf numFmtId="0" fontId="72" fillId="59" borderId="23" applyNumberFormat="0" applyAlignment="0" applyProtection="0"/>
    <xf numFmtId="0" fontId="145" fillId="60" borderId="0" applyNumberFormat="0" applyBorder="0" applyAlignment="0" applyProtection="0"/>
    <xf numFmtId="0" fontId="146" fillId="60" borderId="0" applyNumberFormat="0" applyBorder="0" applyAlignment="0" applyProtection="0"/>
    <xf numFmtId="0" fontId="117" fillId="21" borderId="0" applyNumberFormat="0" applyBorder="0" applyAlignment="0" applyProtection="0"/>
    <xf numFmtId="0" fontId="26" fillId="0" borderId="0">
      <alignment/>
      <protection/>
    </xf>
    <xf numFmtId="37" fontId="69" fillId="0" borderId="0" applyFill="0" applyBorder="0" applyAlignment="0">
      <protection locked="0"/>
    </xf>
    <xf numFmtId="204" fontId="69" fillId="0" borderId="24" applyFill="0" applyBorder="0">
      <alignment/>
      <protection locked="0"/>
    </xf>
    <xf numFmtId="0" fontId="21" fillId="15" borderId="1" applyNumberFormat="0" applyBorder="0" applyAlignment="0" applyProtection="0"/>
    <xf numFmtId="0" fontId="21" fillId="61" borderId="0" applyNumberFormat="0" applyBorder="0" applyAlignment="0" applyProtection="0"/>
    <xf numFmtId="0" fontId="21" fillId="15" borderId="1" applyNumberFormat="0" applyBorder="0" applyAlignment="0" applyProtection="0"/>
    <xf numFmtId="0" fontId="21" fillId="61" borderId="0" applyNumberFormat="0" applyBorder="0" applyAlignment="0" applyProtection="0"/>
    <xf numFmtId="181" fontId="69" fillId="0" borderId="0" applyFill="0" applyBorder="0" applyAlignment="0">
      <protection locked="0"/>
    </xf>
    <xf numFmtId="203" fontId="69" fillId="0" borderId="0" applyFill="0" applyBorder="0" applyAlignment="0">
      <protection locked="0"/>
    </xf>
    <xf numFmtId="181" fontId="70" fillId="62" borderId="0">
      <alignment/>
      <protection/>
    </xf>
    <xf numFmtId="0" fontId="71" fillId="63" borderId="3" applyAlignment="0">
      <protection locked="0"/>
    </xf>
    <xf numFmtId="0" fontId="40" fillId="0" borderId="0">
      <alignment/>
      <protection/>
    </xf>
    <xf numFmtId="0" fontId="72" fillId="64" borderId="23" applyNumberFormat="0" applyAlignment="0" applyProtection="0"/>
    <xf numFmtId="0" fontId="147" fillId="65" borderId="25" applyNumberFormat="0" applyAlignment="0" applyProtection="0"/>
    <xf numFmtId="0" fontId="72" fillId="64" borderId="23" applyNumberFormat="0" applyAlignment="0" applyProtection="0"/>
    <xf numFmtId="0" fontId="118" fillId="59" borderId="23" applyNumberFormat="0" applyAlignment="0" applyProtection="0"/>
    <xf numFmtId="0" fontId="119" fillId="0" borderId="26" applyNumberFormat="0" applyFont="0" applyFill="0" applyProtection="0">
      <alignment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88" fontId="26" fillId="0" borderId="0" applyFill="0" applyBorder="0" applyAlignment="0">
      <protection/>
    </xf>
    <xf numFmtId="188" fontId="26" fillId="0" borderId="0" applyFill="0" applyBorder="0" applyAlignment="0">
      <protection/>
    </xf>
    <xf numFmtId="189" fontId="1" fillId="0" borderId="0" applyFill="0" applyBorder="0" applyAlignment="0">
      <protection/>
    </xf>
    <xf numFmtId="181" fontId="26" fillId="0" borderId="0" applyFill="0" applyBorder="0" applyAlignment="0">
      <protection/>
    </xf>
    <xf numFmtId="181" fontId="26" fillId="0" borderId="0" applyFill="0" applyBorder="0" applyAlignment="0">
      <protection/>
    </xf>
    <xf numFmtId="181" fontId="1" fillId="0" borderId="0" applyFill="0" applyBorder="0" applyAlignment="0">
      <protection/>
    </xf>
    <xf numFmtId="188" fontId="26" fillId="0" borderId="0" applyFill="0" applyBorder="0" applyAlignment="0">
      <protection/>
    </xf>
    <xf numFmtId="188" fontId="26" fillId="0" borderId="0" applyFill="0" applyBorder="0" applyAlignment="0">
      <protection/>
    </xf>
    <xf numFmtId="189" fontId="1" fillId="0" borderId="0" applyFill="0" applyBorder="0" applyAlignment="0">
      <protection/>
    </xf>
    <xf numFmtId="190" fontId="26" fillId="0" borderId="0" applyFill="0" applyBorder="0" applyAlignment="0">
      <protection/>
    </xf>
    <xf numFmtId="190" fontId="26" fillId="0" borderId="0" applyFill="0" applyBorder="0" applyAlignment="0">
      <protection/>
    </xf>
    <xf numFmtId="190" fontId="1" fillId="0" borderId="0" applyFill="0" applyBorder="0" applyAlignment="0">
      <protection/>
    </xf>
    <xf numFmtId="181" fontId="26" fillId="0" borderId="0" applyFill="0" applyBorder="0" applyAlignment="0">
      <protection/>
    </xf>
    <xf numFmtId="181" fontId="26" fillId="0" borderId="0" applyFill="0" applyBorder="0" applyAlignment="0">
      <protection/>
    </xf>
    <xf numFmtId="181" fontId="1" fillId="0" borderId="0" applyFill="0" applyBorder="0" applyAlignment="0">
      <protection/>
    </xf>
    <xf numFmtId="0" fontId="103" fillId="0" borderId="27" applyNumberFormat="0" applyFill="0" applyAlignment="0" applyProtection="0"/>
    <xf numFmtId="181" fontId="75" fillId="66" borderId="0">
      <alignment/>
      <protection/>
    </xf>
    <xf numFmtId="167" fontId="11" fillId="0" borderId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77" fillId="0" borderId="0" applyFont="0" applyFill="0" applyBorder="0" applyAlignment="0" applyProtection="0"/>
    <xf numFmtId="205" fontId="50" fillId="0" borderId="0" applyFill="0" applyBorder="0" applyAlignment="0" applyProtection="0"/>
    <xf numFmtId="206" fontId="50" fillId="0" borderId="0" applyFill="0" applyBorder="0" applyAlignment="0" applyProtection="0"/>
    <xf numFmtId="0" fontId="78" fillId="0" borderId="28">
      <alignment/>
      <protection/>
    </xf>
    <xf numFmtId="207" fontId="50" fillId="0" borderId="0" applyFill="0" applyBorder="0" applyAlignment="0" applyProtection="0"/>
    <xf numFmtId="208" fontId="50" fillId="0" borderId="0" applyFill="0" applyBorder="0" applyAlignment="0" applyProtection="0"/>
    <xf numFmtId="209" fontId="79" fillId="0" borderId="0" applyFont="0" applyFill="0" applyBorder="0" applyAlignment="0" applyProtection="0"/>
    <xf numFmtId="0" fontId="18" fillId="67" borderId="29">
      <alignment/>
      <protection/>
    </xf>
    <xf numFmtId="0" fontId="80" fillId="0" borderId="19" applyNumberFormat="0" applyFill="0" applyAlignment="0" applyProtection="0"/>
    <xf numFmtId="0" fontId="149" fillId="0" borderId="0" applyNumberFormat="0" applyAlignment="0" applyProtection="0"/>
    <xf numFmtId="0" fontId="81" fillId="0" borderId="0">
      <alignment/>
      <protection/>
    </xf>
    <xf numFmtId="171" fontId="81" fillId="0" borderId="0">
      <alignment/>
      <protection/>
    </xf>
    <xf numFmtId="0" fontId="148" fillId="0" borderId="30" applyNumberFormat="0" applyFill="0" applyAlignment="0" applyProtection="0"/>
    <xf numFmtId="0" fontId="148" fillId="0" borderId="30" applyNumberFormat="0" applyFill="0" applyAlignment="0" applyProtection="0"/>
    <xf numFmtId="0" fontId="148" fillId="0" borderId="30" applyNumberFormat="0" applyFill="0" applyAlignment="0" applyProtection="0"/>
    <xf numFmtId="0" fontId="148" fillId="0" borderId="30" applyNumberFormat="0" applyFill="0" applyAlignment="0" applyProtection="0"/>
    <xf numFmtId="0" fontId="148" fillId="0" borderId="30" applyNumberFormat="0" applyFill="0" applyAlignment="0" applyProtection="0"/>
    <xf numFmtId="0" fontId="81" fillId="0" borderId="0">
      <alignment/>
      <protection/>
    </xf>
    <xf numFmtId="0" fontId="81" fillId="0" borderId="0">
      <alignment/>
      <protection/>
    </xf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18" fillId="67" borderId="29">
      <alignment/>
      <protection/>
    </xf>
    <xf numFmtId="0" fontId="18" fillId="67" borderId="29">
      <alignment/>
      <protection/>
    </xf>
    <xf numFmtId="0" fontId="18" fillId="67" borderId="29">
      <alignment/>
      <protection/>
    </xf>
    <xf numFmtId="0" fontId="82" fillId="0" borderId="0">
      <alignment/>
      <protection/>
    </xf>
    <xf numFmtId="0" fontId="83" fillId="0" borderId="20" applyNumberFormat="0" applyFill="0" applyAlignment="0" applyProtection="0"/>
    <xf numFmtId="0" fontId="151" fillId="68" borderId="0" applyNumberFormat="0" applyBorder="0" applyAlignment="0" applyProtection="0"/>
    <xf numFmtId="0" fontId="84" fillId="0" borderId="31">
      <alignment/>
      <protection/>
    </xf>
    <xf numFmtId="0" fontId="84" fillId="0" borderId="31">
      <alignment/>
      <protection/>
    </xf>
    <xf numFmtId="0" fontId="84" fillId="0" borderId="31">
      <alignment/>
      <protection/>
    </xf>
    <xf numFmtId="171" fontId="84" fillId="0" borderId="31">
      <alignment/>
      <protection/>
    </xf>
    <xf numFmtId="171" fontId="84" fillId="0" borderId="31">
      <alignment/>
      <protection/>
    </xf>
    <xf numFmtId="171" fontId="84" fillId="0" borderId="31">
      <alignment/>
      <protection/>
    </xf>
    <xf numFmtId="0" fontId="150" fillId="0" borderId="32" applyNumberFormat="0" applyFill="0" applyAlignment="0" applyProtection="0"/>
    <xf numFmtId="0" fontId="150" fillId="0" borderId="32" applyNumberFormat="0" applyFill="0" applyAlignment="0" applyProtection="0"/>
    <xf numFmtId="0" fontId="150" fillId="0" borderId="32" applyNumberFormat="0" applyFill="0" applyAlignment="0" applyProtection="0"/>
    <xf numFmtId="0" fontId="150" fillId="0" borderId="32" applyNumberFormat="0" applyFill="0" applyAlignment="0" applyProtection="0"/>
    <xf numFmtId="0" fontId="150" fillId="0" borderId="32" applyNumberFormat="0" applyFill="0" applyAlignment="0" applyProtection="0"/>
    <xf numFmtId="0" fontId="84" fillId="0" borderId="31">
      <alignment/>
      <protection/>
    </xf>
    <xf numFmtId="0" fontId="84" fillId="0" borderId="31">
      <alignment/>
      <protection/>
    </xf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5" fillId="0" borderId="21" applyNumberFormat="0" applyFill="0" applyAlignment="0" applyProtection="0"/>
    <xf numFmtId="0" fontId="152" fillId="0" borderId="33" applyNumberFormat="0" applyFill="0" applyAlignment="0" applyProtection="0"/>
    <xf numFmtId="0" fontId="153" fillId="0" borderId="0" applyNumberFormat="0" applyFill="0" applyProtection="0">
      <alignment horizontal="left"/>
    </xf>
    <xf numFmtId="0" fontId="85" fillId="0" borderId="21" applyNumberFormat="0" applyFill="0" applyAlignment="0" applyProtection="0"/>
    <xf numFmtId="0" fontId="120" fillId="0" borderId="34" applyNumberFormat="0" applyFill="0" applyAlignment="0" applyProtection="0"/>
    <xf numFmtId="0" fontId="8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71" fontId="82" fillId="0" borderId="0">
      <alignment/>
      <protection/>
    </xf>
    <xf numFmtId="171" fontId="82" fillId="0" borderId="0">
      <alignment/>
      <protection/>
    </xf>
    <xf numFmtId="171" fontId="82" fillId="0" borderId="0">
      <alignment/>
      <protection/>
    </xf>
    <xf numFmtId="171" fontId="82" fillId="0" borderId="0">
      <alignment/>
      <protection/>
    </xf>
    <xf numFmtId="0" fontId="18" fillId="67" borderId="29">
      <alignment/>
      <protection/>
    </xf>
    <xf numFmtId="4" fontId="121" fillId="0" borderId="0" applyFill="0" applyBorder="0" applyProtection="0">
      <alignment horizontal="right"/>
    </xf>
    <xf numFmtId="4" fontId="122" fillId="0" borderId="0" applyFill="0" applyBorder="0" applyProtection="0">
      <alignment/>
    </xf>
    <xf numFmtId="4" fontId="122" fillId="0" borderId="0" applyFill="0" applyBorder="0" applyProtection="0">
      <alignment/>
    </xf>
    <xf numFmtId="4" fontId="122" fillId="0" borderId="0" applyFill="0" applyBorder="0" applyProtection="0">
      <alignment/>
    </xf>
    <xf numFmtId="4" fontId="123" fillId="0" borderId="0" applyFill="0" applyBorder="0" applyProtection="0">
      <alignment/>
    </xf>
    <xf numFmtId="4" fontId="124" fillId="0" borderId="0" applyFill="0" applyBorder="0" applyProtection="0">
      <alignment/>
    </xf>
    <xf numFmtId="0" fontId="86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>
      <alignment/>
      <protection/>
    </xf>
    <xf numFmtId="0" fontId="10" fillId="0" borderId="0">
      <alignment/>
      <protection/>
    </xf>
    <xf numFmtId="0" fontId="88" fillId="31" borderId="0" applyNumberFormat="0" applyBorder="0" applyAlignment="0" applyProtection="0"/>
    <xf numFmtId="0" fontId="88" fillId="31" borderId="0" applyNumberFormat="0" applyBorder="0" applyAlignment="0" applyProtection="0"/>
    <xf numFmtId="0" fontId="88" fillId="69" borderId="0" applyNumberFormat="0" applyBorder="0" applyAlignment="0" applyProtection="0"/>
    <xf numFmtId="0" fontId="157" fillId="70" borderId="0" applyNumberFormat="0" applyBorder="0" applyAlignment="0" applyProtection="0"/>
    <xf numFmtId="0" fontId="158" fillId="70" borderId="0" applyNumberFormat="0" applyBorder="0" applyAlignment="0" applyProtection="0"/>
    <xf numFmtId="0" fontId="88" fillId="69" borderId="0" applyNumberFormat="0" applyBorder="0" applyAlignment="0" applyProtection="0"/>
    <xf numFmtId="37" fontId="89" fillId="0" borderId="0">
      <alignment/>
      <protection/>
    </xf>
    <xf numFmtId="178" fontId="43" fillId="0" borderId="3">
      <alignment vertical="center"/>
      <protection locked="0"/>
    </xf>
    <xf numFmtId="0" fontId="43" fillId="0" borderId="3">
      <alignment horizontal="justify" vertical="center" wrapText="1"/>
      <protection locked="0"/>
    </xf>
    <xf numFmtId="210" fontId="90" fillId="0" borderId="0">
      <alignment/>
      <protection/>
    </xf>
    <xf numFmtId="210" fontId="90" fillId="0" borderId="0">
      <alignment/>
      <protection/>
    </xf>
    <xf numFmtId="210" fontId="91" fillId="0" borderId="0">
      <alignment/>
      <protection/>
    </xf>
    <xf numFmtId="0" fontId="159" fillId="0" borderId="0">
      <alignment/>
      <protection/>
    </xf>
    <xf numFmtId="180" fontId="92" fillId="0" borderId="0" applyFill="0" applyBorder="0" applyAlignment="0">
      <protection/>
    </xf>
    <xf numFmtId="0" fontId="159" fillId="0" borderId="0">
      <alignment/>
      <protection/>
    </xf>
    <xf numFmtId="0" fontId="159" fillId="0" borderId="0">
      <alignment/>
      <protection/>
    </xf>
    <xf numFmtId="0" fontId="159" fillId="0" borderId="0">
      <alignment/>
      <protection/>
    </xf>
    <xf numFmtId="0" fontId="159" fillId="0" borderId="0">
      <alignment/>
      <protection/>
    </xf>
    <xf numFmtId="0" fontId="159" fillId="0" borderId="0">
      <alignment/>
      <protection/>
    </xf>
    <xf numFmtId="0" fontId="159" fillId="0" borderId="0">
      <alignment/>
      <protection/>
    </xf>
    <xf numFmtId="0" fontId="43" fillId="0" borderId="3">
      <alignment horizontal="justify" vertical="center" wrapText="1"/>
      <protection locked="0"/>
    </xf>
    <xf numFmtId="0" fontId="43" fillId="0" borderId="3">
      <alignment horizontal="justify" vertical="center" wrapText="1"/>
      <protection locked="0"/>
    </xf>
    <xf numFmtId="0" fontId="43" fillId="0" borderId="3">
      <alignment horizontal="justify" vertical="center" wrapText="1"/>
      <protection locked="0"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43" fillId="0" borderId="3">
      <alignment horizontal="justify" vertical="center" wrapText="1"/>
      <protection locked="0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9" fillId="0" borderId="0">
      <alignment/>
      <protection/>
    </xf>
    <xf numFmtId="0" fontId="159" fillId="0" borderId="0">
      <alignment/>
      <protection/>
    </xf>
    <xf numFmtId="0" fontId="159" fillId="0" borderId="0">
      <alignment/>
      <protection/>
    </xf>
    <xf numFmtId="0" fontId="159" fillId="0" borderId="0">
      <alignment/>
      <protection/>
    </xf>
    <xf numFmtId="0" fontId="9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9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94" fillId="0" borderId="0" applyAlignment="0">
      <protection locked="0"/>
    </xf>
    <xf numFmtId="0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4" fillId="0" borderId="0" applyAlignment="0">
      <protection locked="0"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1" fontId="94" fillId="0" borderId="0" applyAlignment="0">
      <protection locked="0"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4" fillId="0" borderId="0" applyAlignment="0"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1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60" fillId="0" borderId="0">
      <alignment/>
      <protection/>
    </xf>
    <xf numFmtId="0" fontId="160" fillId="0" borderId="0">
      <alignment/>
      <protection/>
    </xf>
    <xf numFmtId="0" fontId="160" fillId="0" borderId="0">
      <alignment/>
      <protection/>
    </xf>
    <xf numFmtId="0" fontId="160" fillId="0" borderId="0">
      <alignment/>
      <protection/>
    </xf>
    <xf numFmtId="0" fontId="160" fillId="0" borderId="0">
      <alignment/>
      <protection/>
    </xf>
    <xf numFmtId="0" fontId="160" fillId="0" borderId="0">
      <alignment/>
      <protection/>
    </xf>
    <xf numFmtId="0" fontId="160" fillId="0" borderId="0">
      <alignment/>
      <protection/>
    </xf>
    <xf numFmtId="0" fontId="8" fillId="0" borderId="0">
      <alignment/>
      <protection/>
    </xf>
    <xf numFmtId="171" fontId="8" fillId="0" borderId="0">
      <alignment/>
      <protection/>
    </xf>
    <xf numFmtId="0" fontId="160" fillId="0" borderId="0">
      <alignment/>
      <protection/>
    </xf>
    <xf numFmtId="0" fontId="160" fillId="0" borderId="0">
      <alignment/>
      <protection/>
    </xf>
    <xf numFmtId="0" fontId="160" fillId="0" borderId="0">
      <alignment/>
      <protection/>
    </xf>
    <xf numFmtId="0" fontId="160" fillId="0" borderId="0">
      <alignment/>
      <protection/>
    </xf>
    <xf numFmtId="0" fontId="160" fillId="0" borderId="0">
      <alignment/>
      <protection/>
    </xf>
    <xf numFmtId="0" fontId="160" fillId="0" borderId="0">
      <alignment/>
      <protection/>
    </xf>
    <xf numFmtId="0" fontId="160" fillId="0" borderId="0">
      <alignment/>
      <protection/>
    </xf>
    <xf numFmtId="0" fontId="160" fillId="0" borderId="0">
      <alignment/>
      <protection/>
    </xf>
    <xf numFmtId="0" fontId="160" fillId="0" borderId="0">
      <alignment/>
      <protection/>
    </xf>
    <xf numFmtId="0" fontId="16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0" fillId="0" borderId="0">
      <alignment/>
      <protection/>
    </xf>
    <xf numFmtId="0" fontId="160" fillId="0" borderId="0">
      <alignment/>
      <protection/>
    </xf>
    <xf numFmtId="0" fontId="160" fillId="0" borderId="0">
      <alignment/>
      <protection/>
    </xf>
    <xf numFmtId="0" fontId="160" fillId="0" borderId="0">
      <alignment/>
      <protection/>
    </xf>
    <xf numFmtId="0" fontId="160" fillId="0" borderId="0">
      <alignment/>
      <protection/>
    </xf>
    <xf numFmtId="0" fontId="160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0" fontId="8" fillId="0" borderId="0">
      <alignment/>
      <protection/>
    </xf>
    <xf numFmtId="0" fontId="1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59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 applyProtection="0">
      <alignment/>
    </xf>
    <xf numFmtId="0" fontId="16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171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171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8" fillId="0" borderId="0" applyProtection="0">
      <alignment/>
    </xf>
    <xf numFmtId="0" fontId="2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171" fontId="9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5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97" fillId="0" borderId="0">
      <alignment/>
      <protection/>
    </xf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8" fontId="34" fillId="63" borderId="3" applyProtection="0">
      <alignment vertical="center" wrapText="1"/>
    </xf>
    <xf numFmtId="196" fontId="50" fillId="0" borderId="0" applyFill="0" applyBorder="0" applyAlignment="0" applyProtection="0"/>
    <xf numFmtId="195" fontId="50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33" fillId="28" borderId="2" applyNumberFormat="0" applyAlignment="0" applyProtection="0"/>
    <xf numFmtId="14" fontId="32" fillId="0" borderId="0">
      <alignment horizontal="center" wrapText="1"/>
      <protection locked="0"/>
    </xf>
    <xf numFmtId="14" fontId="32" fillId="0" borderId="0">
      <alignment horizontal="center" wrapText="1"/>
      <protection locked="0"/>
    </xf>
    <xf numFmtId="190" fontId="32" fillId="0" borderId="36" applyFont="0" applyFill="0" applyBorder="0" applyProtection="0">
      <alignment/>
    </xf>
    <xf numFmtId="190" fontId="32" fillId="0" borderId="36" applyFont="0" applyFill="0" applyBorder="0" applyProtection="0">
      <alignment/>
    </xf>
    <xf numFmtId="211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50" fillId="0" borderId="0" applyFill="0" applyBorder="0" applyAlignment="0" applyProtection="0"/>
    <xf numFmtId="186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4" fontId="50" fillId="0" borderId="0" applyFill="0" applyBorder="0" applyAlignment="0" applyProtection="0"/>
    <xf numFmtId="213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50" fillId="0" borderId="0" applyFill="0" applyBorder="0" applyAlignment="0" applyProtection="0"/>
    <xf numFmtId="10" fontId="1" fillId="0" borderId="0" applyFont="0" applyFill="0" applyBorder="0" applyAlignment="0" applyProtection="0"/>
    <xf numFmtId="215" fontId="98" fillId="0" borderId="0" applyFont="0" applyFill="0" applyBorder="0" applyAlignment="0" applyProtection="0"/>
    <xf numFmtId="216" fontId="98" fillId="0" borderId="0" applyFont="0" applyFill="0" applyBorder="0" applyAlignment="0" applyProtection="0"/>
    <xf numFmtId="205" fontId="50" fillId="0" borderId="0" applyFill="0" applyBorder="0" applyAlignment="0" applyProtection="0"/>
    <xf numFmtId="0" fontId="99" fillId="0" borderId="37">
      <alignment/>
      <protection/>
    </xf>
    <xf numFmtId="0" fontId="43" fillId="0" borderId="38" applyNumberFormat="0" applyFont="0" applyFill="0" applyAlignment="0" applyProtection="0"/>
    <xf numFmtId="0" fontId="43" fillId="0" borderId="3">
      <alignment vertical="center" wrapText="1"/>
      <protection locked="0"/>
    </xf>
    <xf numFmtId="0" fontId="24" fillId="0" borderId="0" applyFont="0">
      <alignment/>
      <protection/>
    </xf>
    <xf numFmtId="0" fontId="100" fillId="0" borderId="0">
      <alignment horizontal="justify" vertical="top" wrapText="1"/>
      <protection/>
    </xf>
    <xf numFmtId="171" fontId="101" fillId="0" borderId="0">
      <alignment wrapText="1"/>
      <protection/>
    </xf>
    <xf numFmtId="0" fontId="100" fillId="0" borderId="0">
      <alignment horizontal="justify" vertical="top" wrapText="1"/>
      <protection/>
    </xf>
    <xf numFmtId="0" fontId="100" fillId="0" borderId="0">
      <alignment horizontal="justify" vertical="top" wrapText="1"/>
      <protection/>
    </xf>
    <xf numFmtId="0" fontId="100" fillId="0" borderId="0">
      <alignment horizontal="justify" vertical="top" wrapText="1"/>
      <protection/>
    </xf>
    <xf numFmtId="0" fontId="100" fillId="0" borderId="0">
      <alignment horizontal="justify" vertical="top" wrapText="1"/>
      <protection/>
    </xf>
    <xf numFmtId="0" fontId="101" fillId="0" borderId="0">
      <alignment wrapText="1"/>
      <protection/>
    </xf>
    <xf numFmtId="0" fontId="100" fillId="0" borderId="0">
      <alignment horizontal="justify" vertical="top" wrapText="1"/>
      <protection/>
    </xf>
    <xf numFmtId="0" fontId="100" fillId="0" borderId="0">
      <alignment horizontal="justify" vertical="top" wrapText="1"/>
      <protection/>
    </xf>
    <xf numFmtId="0" fontId="143" fillId="0" borderId="0" applyNumberFormat="0" applyFill="0" applyBorder="0" applyAlignment="0" applyProtection="0"/>
    <xf numFmtId="0" fontId="8" fillId="61" borderId="35" applyNumberFormat="0" applyAlignment="0" applyProtection="0"/>
    <xf numFmtId="0" fontId="2" fillId="71" borderId="39" applyNumberFormat="0" applyFont="0" applyAlignment="0" applyProtection="0"/>
    <xf numFmtId="0" fontId="8" fillId="15" borderId="35" applyNumberFormat="0" applyFont="0" applyAlignment="0" applyProtection="0"/>
    <xf numFmtId="0" fontId="8" fillId="15" borderId="35" applyNumberFormat="0" applyFont="0" applyAlignment="0" applyProtection="0"/>
    <xf numFmtId="0" fontId="8" fillId="15" borderId="35" applyNumberFormat="0" applyFont="0" applyAlignment="0" applyProtection="0"/>
    <xf numFmtId="0" fontId="8" fillId="15" borderId="35" applyNumberFormat="0" applyFont="0" applyAlignment="0" applyProtection="0"/>
    <xf numFmtId="0" fontId="2" fillId="61" borderId="35" applyNumberFormat="0" applyAlignment="0" applyProtection="0"/>
    <xf numFmtId="0" fontId="8" fillId="15" borderId="35" applyNumberFormat="0" applyFont="0" applyAlignment="0" applyProtection="0"/>
    <xf numFmtId="0" fontId="8" fillId="15" borderId="35" applyNumberFormat="0" applyFont="0" applyAlignment="0" applyProtection="0"/>
    <xf numFmtId="0" fontId="8" fillId="15" borderId="35" applyNumberFormat="0" applyFont="0" applyAlignment="0" applyProtection="0"/>
    <xf numFmtId="0" fontId="8" fillId="15" borderId="35" applyNumberFormat="0" applyFont="0" applyAlignment="0" applyProtection="0"/>
    <xf numFmtId="0" fontId="8" fillId="15" borderId="35" applyNumberFormat="0" applyFont="0" applyAlignment="0" applyProtection="0"/>
    <xf numFmtId="0" fontId="8" fillId="15" borderId="35" applyNumberFormat="0" applyFont="0" applyAlignment="0" applyProtection="0"/>
    <xf numFmtId="0" fontId="8" fillId="15" borderId="35" applyNumberFormat="0" applyFont="0" applyAlignment="0" applyProtection="0"/>
    <xf numFmtId="0" fontId="8" fillId="15" borderId="35" applyNumberFormat="0" applyFont="0" applyAlignment="0" applyProtection="0"/>
    <xf numFmtId="0" fontId="8" fillId="15" borderId="35" applyNumberFormat="0" applyFont="0" applyAlignment="0" applyProtection="0"/>
    <xf numFmtId="0" fontId="8" fillId="15" borderId="35" applyNumberFormat="0" applyFont="0" applyAlignment="0" applyProtection="0"/>
    <xf numFmtId="0" fontId="8" fillId="15" borderId="35" applyNumberFormat="0" applyFont="0" applyAlignment="0" applyProtection="0"/>
    <xf numFmtId="0" fontId="21" fillId="28" borderId="1">
      <alignment/>
      <protection/>
    </xf>
    <xf numFmtId="188" fontId="26" fillId="0" borderId="0" applyFill="0" applyBorder="0" applyAlignment="0">
      <protection/>
    </xf>
    <xf numFmtId="188" fontId="26" fillId="0" borderId="0" applyFill="0" applyBorder="0" applyAlignment="0">
      <protection/>
    </xf>
    <xf numFmtId="189" fontId="1" fillId="0" borderId="0" applyFill="0" applyBorder="0" applyAlignment="0">
      <protection/>
    </xf>
    <xf numFmtId="181" fontId="26" fillId="0" borderId="0" applyFill="0" applyBorder="0" applyAlignment="0">
      <protection/>
    </xf>
    <xf numFmtId="181" fontId="26" fillId="0" borderId="0" applyFill="0" applyBorder="0" applyAlignment="0">
      <protection/>
    </xf>
    <xf numFmtId="181" fontId="1" fillId="0" borderId="0" applyFill="0" applyBorder="0" applyAlignment="0">
      <protection/>
    </xf>
    <xf numFmtId="188" fontId="26" fillId="0" borderId="0" applyFill="0" applyBorder="0" applyAlignment="0">
      <protection/>
    </xf>
    <xf numFmtId="188" fontId="26" fillId="0" borderId="0" applyFill="0" applyBorder="0" applyAlignment="0">
      <protection/>
    </xf>
    <xf numFmtId="189" fontId="1" fillId="0" borderId="0" applyFill="0" applyBorder="0" applyAlignment="0">
      <protection/>
    </xf>
    <xf numFmtId="190" fontId="26" fillId="0" borderId="0" applyFill="0" applyBorder="0" applyAlignment="0">
      <protection/>
    </xf>
    <xf numFmtId="190" fontId="26" fillId="0" borderId="0" applyFill="0" applyBorder="0" applyAlignment="0">
      <protection/>
    </xf>
    <xf numFmtId="190" fontId="1" fillId="0" borderId="0" applyFill="0" applyBorder="0" applyAlignment="0">
      <protection/>
    </xf>
    <xf numFmtId="181" fontId="26" fillId="0" borderId="0" applyFill="0" applyBorder="0" applyAlignment="0">
      <protection/>
    </xf>
    <xf numFmtId="181" fontId="26" fillId="0" borderId="0" applyFill="0" applyBorder="0" applyAlignment="0">
      <protection/>
    </xf>
    <xf numFmtId="181" fontId="1" fillId="0" borderId="0" applyFill="0" applyBorder="0" applyAlignment="0">
      <protection/>
    </xf>
    <xf numFmtId="217" fontId="1" fillId="0" borderId="0">
      <alignment/>
      <protection/>
    </xf>
    <xf numFmtId="217" fontId="1" fillId="0" borderId="0">
      <alignment/>
      <protection/>
    </xf>
    <xf numFmtId="9" fontId="50" fillId="0" borderId="0" applyFill="0" applyBorder="0" applyAlignment="0" applyProtection="0"/>
    <xf numFmtId="9" fontId="0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3" fillId="0" borderId="27" applyNumberFormat="0" applyFill="0" applyAlignment="0" applyProtection="0"/>
    <xf numFmtId="0" fontId="163" fillId="0" borderId="40" applyNumberFormat="0" applyFill="0" applyAlignment="0" applyProtection="0"/>
    <xf numFmtId="0" fontId="103" fillId="0" borderId="27" applyNumberFormat="0" applyFill="0" applyAlignment="0" applyProtection="0"/>
    <xf numFmtId="0" fontId="125" fillId="0" borderId="27" applyNumberFormat="0" applyFill="0" applyAlignment="0" applyProtection="0"/>
    <xf numFmtId="0" fontId="25" fillId="0" borderId="0">
      <alignment vertical="center"/>
      <protection/>
    </xf>
    <xf numFmtId="171" fontId="25" fillId="0" borderId="0">
      <alignment vertical="center"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" fontId="37" fillId="0" borderId="1" applyFill="0">
      <alignment horizontal="right" vertical="center"/>
      <protection/>
    </xf>
    <xf numFmtId="0" fontId="21" fillId="0" borderId="3">
      <alignment horizontal="left" vertical="center" wrapText="1" indent="1"/>
      <protection/>
    </xf>
    <xf numFmtId="0" fontId="21" fillId="0" borderId="3">
      <alignment horizontal="left" vertical="center" wrapText="1" indent="1"/>
      <protection/>
    </xf>
    <xf numFmtId="0" fontId="37" fillId="0" borderId="1">
      <alignment horizontal="left" vertical="center" wrapText="1"/>
      <protection/>
    </xf>
    <xf numFmtId="0" fontId="164" fillId="0" borderId="0">
      <alignment/>
      <protection/>
    </xf>
    <xf numFmtId="218" fontId="164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72" borderId="0" applyNumberFormat="0" applyFont="0" applyBorder="0" applyAlignment="0" applyProtection="0"/>
    <xf numFmtId="0" fontId="104" fillId="21" borderId="0" applyNumberFormat="0" applyBorder="0" applyAlignment="0" applyProtection="0"/>
    <xf numFmtId="0" fontId="105" fillId="0" borderId="0" applyNumberFormat="0">
      <alignment/>
      <protection/>
    </xf>
    <xf numFmtId="0" fontId="105" fillId="0" borderId="0" applyNumberFormat="0">
      <alignment/>
      <protection/>
    </xf>
    <xf numFmtId="0" fontId="24" fillId="0" borderId="0">
      <alignment/>
      <protection/>
    </xf>
    <xf numFmtId="178" fontId="34" fillId="73" borderId="3" applyProtection="0">
      <alignment vertical="center"/>
    </xf>
    <xf numFmtId="192" fontId="46" fillId="0" borderId="12">
      <alignment/>
      <protection/>
    </xf>
    <xf numFmtId="1" fontId="8" fillId="0" borderId="0">
      <alignment horizontal="center" vertical="center"/>
      <protection locked="0"/>
    </xf>
    <xf numFmtId="1" fontId="8" fillId="0" borderId="0">
      <alignment horizontal="center" vertical="center"/>
      <protection locked="0"/>
    </xf>
    <xf numFmtId="1" fontId="8" fillId="0" borderId="0">
      <alignment horizontal="center" vertical="center"/>
      <protection locked="0"/>
    </xf>
    <xf numFmtId="1" fontId="8" fillId="0" borderId="0">
      <alignment horizontal="center" vertical="center"/>
      <protection locked="0"/>
    </xf>
    <xf numFmtId="1" fontId="8" fillId="0" borderId="0">
      <alignment horizontal="center" vertical="center"/>
      <protection locked="0"/>
    </xf>
    <xf numFmtId="0" fontId="8" fillId="0" borderId="0">
      <alignment horizontal="center" vertical="center"/>
      <protection locked="0"/>
    </xf>
    <xf numFmtId="0" fontId="8" fillId="0" borderId="0">
      <alignment horizontal="center" vertical="center"/>
      <protection locked="0"/>
    </xf>
    <xf numFmtId="1" fontId="8" fillId="0" borderId="0">
      <alignment horizontal="center" vertical="center"/>
      <protection locked="0"/>
    </xf>
    <xf numFmtId="1" fontId="8" fillId="0" borderId="0">
      <alignment horizontal="center" vertical="center"/>
      <protection locked="0"/>
    </xf>
    <xf numFmtId="1" fontId="8" fillId="0" borderId="0">
      <alignment horizontal="center" vertical="center"/>
      <protection locked="0"/>
    </xf>
    <xf numFmtId="1" fontId="8" fillId="0" borderId="0">
      <alignment horizontal="center" vertical="center"/>
      <protection locked="0"/>
    </xf>
    <xf numFmtId="1" fontId="8" fillId="0" borderId="0">
      <alignment horizontal="center" vertical="center"/>
      <protection locked="0"/>
    </xf>
    <xf numFmtId="1" fontId="8" fillId="0" borderId="0">
      <alignment horizontal="center" vertical="center"/>
      <protection locked="0"/>
    </xf>
    <xf numFmtId="1" fontId="8" fillId="0" borderId="0">
      <alignment horizontal="center" vertical="center"/>
      <protection locked="0"/>
    </xf>
    <xf numFmtId="1" fontId="8" fillId="0" borderId="0">
      <alignment horizontal="center" vertical="center"/>
      <protection locked="0"/>
    </xf>
    <xf numFmtId="1" fontId="8" fillId="0" borderId="0">
      <alignment horizontal="center" vertical="center"/>
      <protection locked="0"/>
    </xf>
    <xf numFmtId="1" fontId="8" fillId="0" borderId="0">
      <alignment horizontal="center" vertical="center"/>
      <protection locked="0"/>
    </xf>
    <xf numFmtId="0" fontId="62" fillId="6" borderId="0" applyNumberFormat="0" applyBorder="0" applyAlignment="0" applyProtection="0"/>
    <xf numFmtId="0" fontId="165" fillId="74" borderId="0" applyNumberFormat="0" applyBorder="0" applyAlignment="0" applyProtection="0"/>
    <xf numFmtId="0" fontId="166" fillId="0" borderId="0" applyNumberFormat="0" applyFill="0" applyBorder="0" applyAlignment="0" applyProtection="0"/>
    <xf numFmtId="0" fontId="167" fillId="74" borderId="0" applyNumberFormat="0" applyBorder="0" applyAlignment="0" applyProtection="0"/>
    <xf numFmtId="0" fontId="62" fillId="6" borderId="0" applyNumberFormat="0" applyBorder="0" applyAlignment="0" applyProtection="0"/>
    <xf numFmtId="0" fontId="106" fillId="0" borderId="0">
      <alignment/>
      <protection/>
    </xf>
    <xf numFmtId="0" fontId="12" fillId="0" borderId="0">
      <alignment/>
      <protection/>
    </xf>
    <xf numFmtId="4" fontId="11" fillId="0" borderId="0" applyFill="0" applyBorder="0" applyProtection="0">
      <alignment horizontal="left"/>
    </xf>
    <xf numFmtId="4" fontId="126" fillId="0" borderId="0" applyFill="0" applyBorder="0" applyProtection="0">
      <alignment/>
    </xf>
    <xf numFmtId="4" fontId="127" fillId="0" borderId="0" applyFill="0" applyBorder="0" applyProtection="0">
      <alignment/>
    </xf>
    <xf numFmtId="4" fontId="128" fillId="0" borderId="0" applyFill="0" applyProtection="0">
      <alignment/>
    </xf>
    <xf numFmtId="4" fontId="129" fillId="0" borderId="0" applyFill="0" applyBorder="0" applyProtection="0">
      <alignment/>
    </xf>
    <xf numFmtId="4" fontId="128" fillId="0" borderId="0" applyFill="0" applyBorder="0" applyProtection="0">
      <alignment/>
    </xf>
    <xf numFmtId="0" fontId="26" fillId="0" borderId="0">
      <alignment/>
      <protection/>
    </xf>
    <xf numFmtId="171" fontId="8" fillId="0" borderId="0" applyProtection="0">
      <alignment/>
    </xf>
    <xf numFmtId="0" fontId="26" fillId="0" borderId="0">
      <alignment/>
      <protection/>
    </xf>
    <xf numFmtId="0" fontId="8" fillId="0" borderId="0" applyProtection="0">
      <alignment/>
    </xf>
    <xf numFmtId="0" fontId="67" fillId="0" borderId="0" applyNumberFormat="0" applyBorder="0">
      <alignment/>
      <protection locked="0"/>
    </xf>
    <xf numFmtId="0" fontId="26" fillId="0" borderId="0">
      <alignment/>
      <protection/>
    </xf>
    <xf numFmtId="0" fontId="67" fillId="0" borderId="0" applyNumberFormat="0" applyFill="0" applyBorder="0">
      <alignment/>
      <protection locked="0"/>
    </xf>
    <xf numFmtId="0" fontId="78" fillId="0" borderId="0">
      <alignment/>
      <protection/>
    </xf>
    <xf numFmtId="40" fontId="107" fillId="0" borderId="0" applyBorder="0">
      <alignment horizontal="right"/>
      <protection/>
    </xf>
    <xf numFmtId="38" fontId="108" fillId="0" borderId="0" applyFill="0" applyBorder="0" applyAlignment="0" applyProtection="0"/>
    <xf numFmtId="215" fontId="109" fillId="0" borderId="0" applyFill="0" applyBorder="0" applyAlignment="0" applyProtection="0"/>
    <xf numFmtId="0" fontId="104" fillId="5" borderId="0" applyNumberFormat="0" applyBorder="0" applyAlignment="0" applyProtection="0"/>
    <xf numFmtId="0" fontId="104" fillId="5" borderId="0" applyNumberFormat="0" applyBorder="0" applyAlignment="0" applyProtection="0"/>
    <xf numFmtId="219" fontId="9" fillId="0" borderId="17">
      <alignment vertical="top" wrapText="1"/>
      <protection locked="0"/>
    </xf>
    <xf numFmtId="49" fontId="8" fillId="0" borderId="0" applyFill="0" applyBorder="0" applyProtection="0">
      <alignment/>
    </xf>
    <xf numFmtId="49" fontId="17" fillId="0" borderId="0" applyFill="0" applyBorder="0" applyAlignment="0">
      <protection/>
    </xf>
    <xf numFmtId="49" fontId="17" fillId="0" borderId="0" applyFill="0" applyBorder="0" applyAlignment="0">
      <protection/>
    </xf>
    <xf numFmtId="49" fontId="17" fillId="0" borderId="0" applyFill="0" applyBorder="0" applyAlignment="0">
      <protection/>
    </xf>
    <xf numFmtId="220" fontId="1" fillId="0" borderId="0" applyFill="0" applyBorder="0" applyAlignment="0">
      <protection/>
    </xf>
    <xf numFmtId="220" fontId="1" fillId="0" borderId="0" applyFill="0" applyBorder="0" applyAlignment="0">
      <protection/>
    </xf>
    <xf numFmtId="220" fontId="1" fillId="0" borderId="0" applyFill="0" applyBorder="0" applyAlignment="0">
      <protection/>
    </xf>
    <xf numFmtId="205" fontId="1" fillId="0" borderId="0" applyFill="0" applyBorder="0" applyAlignment="0">
      <protection/>
    </xf>
    <xf numFmtId="205" fontId="1" fillId="0" borderId="0" applyFill="0" applyBorder="0" applyAlignment="0">
      <protection/>
    </xf>
    <xf numFmtId="220" fontId="1" fillId="0" borderId="0" applyFill="0" applyBorder="0" applyAlignment="0">
      <protection/>
    </xf>
    <xf numFmtId="221" fontId="1" fillId="0" borderId="0" applyFill="0" applyBorder="0" applyAlignment="0">
      <protection/>
    </xf>
    <xf numFmtId="221" fontId="1" fillId="0" borderId="0" applyFill="0" applyBorder="0" applyAlignment="0">
      <protection/>
    </xf>
    <xf numFmtId="221" fontId="1" fillId="0" borderId="0" applyFill="0" applyBorder="0" applyAlignment="0">
      <protection/>
    </xf>
    <xf numFmtId="208" fontId="1" fillId="0" borderId="0" applyFill="0" applyBorder="0" applyAlignment="0">
      <protection/>
    </xf>
    <xf numFmtId="208" fontId="1" fillId="0" borderId="0" applyFill="0" applyBorder="0" applyAlignment="0">
      <protection/>
    </xf>
    <xf numFmtId="221" fontId="1" fillId="0" borderId="0" applyFill="0" applyBorder="0" applyAlignment="0">
      <protection/>
    </xf>
    <xf numFmtId="0" fontId="110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222" fontId="12" fillId="0" borderId="0" applyFont="0" applyFill="0" applyBorder="0" applyAlignment="0" applyProtection="0"/>
    <xf numFmtId="223" fontId="12" fillId="0" borderId="0" applyFont="0" applyFill="0" applyBorder="0" applyAlignment="0" applyProtection="0"/>
    <xf numFmtId="18" fontId="54" fillId="0" borderId="0" applyFont="0" applyFill="0" applyBorder="0" applyProtection="0">
      <alignment/>
    </xf>
    <xf numFmtId="0" fontId="86" fillId="0" borderId="0" applyNumberFormat="0" applyFill="0" applyBorder="0" applyAlignment="0" applyProtection="0"/>
    <xf numFmtId="0" fontId="111" fillId="0" borderId="41">
      <alignment horizontal="center" wrapText="1"/>
      <protection/>
    </xf>
    <xf numFmtId="171" fontId="111" fillId="0" borderId="41">
      <alignment horizontal="center" wrapText="1"/>
      <protection/>
    </xf>
    <xf numFmtId="0" fontId="112" fillId="0" borderId="42">
      <alignment horizontal="center" wrapText="1"/>
      <protection/>
    </xf>
    <xf numFmtId="171" fontId="112" fillId="0" borderId="42">
      <alignment horizontal="center" wrapText="1"/>
      <protection/>
    </xf>
    <xf numFmtId="0" fontId="12" fillId="0" borderId="43" applyNumberFormat="0" applyFont="0" applyFill="0" applyAlignment="0" applyProtection="0"/>
    <xf numFmtId="193" fontId="29" fillId="0" borderId="3">
      <alignment horizontal="right" vertical="center"/>
      <protection/>
    </xf>
    <xf numFmtId="0" fontId="80" fillId="0" borderId="19" applyNumberFormat="0" applyFill="0" applyAlignment="0" applyProtection="0"/>
    <xf numFmtId="0" fontId="83" fillId="0" borderId="20" applyNumberFormat="0" applyFill="0" applyAlignment="0" applyProtection="0"/>
    <xf numFmtId="0" fontId="85" fillId="0" borderId="21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98" fillId="0" borderId="44" applyNumberFormat="0" applyFont="0" applyFill="0" applyAlignment="0" applyProtection="0"/>
    <xf numFmtId="0" fontId="103" fillId="0" borderId="27" applyNumberFormat="0" applyFill="0" applyAlignment="0" applyProtection="0"/>
    <xf numFmtId="0" fontId="56" fillId="9" borderId="4" applyNumberFormat="0" applyAlignment="0" applyProtection="0"/>
    <xf numFmtId="0" fontId="169" fillId="75" borderId="45" applyNumberFormat="0" applyAlignment="0" applyProtection="0"/>
    <xf numFmtId="0" fontId="56" fillId="9" borderId="4" applyNumberFormat="0" applyAlignment="0" applyProtection="0"/>
    <xf numFmtId="0" fontId="131" fillId="31" borderId="4" applyNumberFormat="0" applyAlignment="0" applyProtection="0"/>
    <xf numFmtId="0" fontId="35" fillId="76" borderId="4" applyNumberFormat="0" applyAlignment="0" applyProtection="0"/>
    <xf numFmtId="0" fontId="170" fillId="77" borderId="45" applyNumberFormat="0" applyAlignment="0" applyProtection="0"/>
    <xf numFmtId="0" fontId="35" fillId="76" borderId="4" applyNumberFormat="0" applyAlignment="0" applyProtection="0"/>
    <xf numFmtId="0" fontId="132" fillId="78" borderId="4" applyNumberFormat="0" applyAlignment="0" applyProtection="0"/>
    <xf numFmtId="178" fontId="113" fillId="79" borderId="3">
      <alignment horizontal="right" vertical="center"/>
      <protection locked="0"/>
    </xf>
    <xf numFmtId="0" fontId="33" fillId="76" borderId="2" applyNumberFormat="0" applyAlignment="0" applyProtection="0"/>
    <xf numFmtId="0" fontId="171" fillId="77" borderId="46" applyNumberFormat="0" applyAlignment="0" applyProtection="0"/>
    <xf numFmtId="0" fontId="33" fillId="76" borderId="2" applyNumberFormat="0" applyAlignment="0" applyProtection="0"/>
    <xf numFmtId="0" fontId="133" fillId="78" borderId="2" applyNumberFormat="0" applyAlignment="0" applyProtection="0"/>
    <xf numFmtId="0" fontId="58" fillId="0" borderId="0" applyNumberFormat="0" applyFill="0" applyBorder="0" applyAlignment="0" applyProtection="0"/>
    <xf numFmtId="0" fontId="173" fillId="0" borderId="0" applyProtection="0">
      <alignment/>
    </xf>
    <xf numFmtId="0" fontId="17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224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226" fontId="29" fillId="0" borderId="17" applyFont="0" applyFill="0" applyBorder="0" applyAlignment="0" applyProtection="0"/>
    <xf numFmtId="226" fontId="29" fillId="0" borderId="17" applyFont="0" applyFill="0" applyBorder="0" applyAlignment="0" applyProtection="0"/>
    <xf numFmtId="0" fontId="21" fillId="0" borderId="1">
      <alignment vertical="center" wrapText="1"/>
      <protection/>
    </xf>
    <xf numFmtId="3" fontId="16" fillId="0" borderId="0">
      <alignment/>
      <protection/>
    </xf>
    <xf numFmtId="3" fontId="16" fillId="0" borderId="0">
      <alignment/>
      <protection/>
    </xf>
    <xf numFmtId="0" fontId="72" fillId="59" borderId="23" applyNumberFormat="0" applyAlignment="0" applyProtection="0"/>
    <xf numFmtId="0" fontId="30" fillId="80" borderId="0" applyNumberFormat="0" applyBorder="0" applyAlignment="0" applyProtection="0"/>
    <xf numFmtId="0" fontId="137" fillId="81" borderId="0" applyNumberFormat="0" applyBorder="0" applyAlignment="0" applyProtection="0"/>
    <xf numFmtId="0" fontId="30" fillId="80" borderId="0" applyNumberFormat="0" applyBorder="0" applyAlignment="0" applyProtection="0"/>
    <xf numFmtId="0" fontId="115" fillId="43" borderId="0" applyNumberFormat="0" applyBorder="0" applyAlignment="0" applyProtection="0"/>
    <xf numFmtId="0" fontId="30" fillId="73" borderId="0" applyNumberFormat="0" applyBorder="0" applyAlignment="0" applyProtection="0"/>
    <xf numFmtId="0" fontId="137" fillId="82" borderId="0" applyNumberFormat="0" applyBorder="0" applyAlignment="0" applyProtection="0"/>
    <xf numFmtId="0" fontId="30" fillId="73" borderId="0" applyNumberFormat="0" applyBorder="0" applyAlignment="0" applyProtection="0"/>
    <xf numFmtId="0" fontId="115" fillId="53" borderId="0" applyNumberFormat="0" applyBorder="0" applyAlignment="0" applyProtection="0"/>
    <xf numFmtId="0" fontId="30" fillId="83" borderId="0" applyNumberFormat="0" applyBorder="0" applyAlignment="0" applyProtection="0"/>
    <xf numFmtId="0" fontId="137" fillId="84" borderId="0" applyNumberFormat="0" applyBorder="0" applyAlignment="0" applyProtection="0"/>
    <xf numFmtId="0" fontId="30" fillId="83" borderId="0" applyNumberFormat="0" applyBorder="0" applyAlignment="0" applyProtection="0"/>
    <xf numFmtId="0" fontId="115" fillId="54" borderId="0" applyNumberFormat="0" applyBorder="0" applyAlignment="0" applyProtection="0"/>
    <xf numFmtId="0" fontId="30" fillId="39" borderId="0" applyNumberFormat="0" applyBorder="0" applyAlignment="0" applyProtection="0"/>
    <xf numFmtId="0" fontId="137" fillId="85" borderId="0" applyNumberFormat="0" applyBorder="0" applyAlignment="0" applyProtection="0"/>
    <xf numFmtId="0" fontId="30" fillId="39" borderId="0" applyNumberFormat="0" applyBorder="0" applyAlignment="0" applyProtection="0"/>
    <xf numFmtId="0" fontId="115" fillId="86" borderId="0" applyNumberFormat="0" applyBorder="0" applyAlignment="0" applyProtection="0"/>
    <xf numFmtId="0" fontId="30" fillId="40" borderId="0" applyNumberFormat="0" applyBorder="0" applyAlignment="0" applyProtection="0"/>
    <xf numFmtId="0" fontId="137" fillId="87" borderId="0" applyNumberFormat="0" applyBorder="0" applyAlignment="0" applyProtection="0"/>
    <xf numFmtId="0" fontId="30" fillId="40" borderId="0" applyNumberFormat="0" applyBorder="0" applyAlignment="0" applyProtection="0"/>
    <xf numFmtId="0" fontId="115" fillId="43" borderId="0" applyNumberFormat="0" applyBorder="0" applyAlignment="0" applyProtection="0"/>
    <xf numFmtId="0" fontId="30" fillId="88" borderId="0" applyNumberFormat="0" applyBorder="0" applyAlignment="0" applyProtection="0"/>
    <xf numFmtId="0" fontId="137" fillId="89" borderId="0" applyNumberFormat="0" applyBorder="0" applyAlignment="0" applyProtection="0"/>
    <xf numFmtId="0" fontId="30" fillId="88" borderId="0" applyNumberFormat="0" applyBorder="0" applyAlignment="0" applyProtection="0"/>
    <xf numFmtId="0" fontId="115" fillId="55" borderId="0" applyNumberFormat="0" applyBorder="0" applyAlignment="0" applyProtection="0"/>
    <xf numFmtId="0" fontId="24" fillId="2" borderId="0" applyProtection="0">
      <alignment/>
    </xf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227" fontId="50" fillId="0" borderId="0" applyFill="0" applyBorder="0" applyAlignment="0" applyProtection="0"/>
    <xf numFmtId="38" fontId="50" fillId="0" borderId="0" applyFill="0" applyBorder="0" applyAlignment="0" applyProtection="0"/>
    <xf numFmtId="0" fontId="114" fillId="0" borderId="0">
      <alignment/>
      <protection/>
    </xf>
  </cellStyleXfs>
  <cellXfs count="373">
    <xf numFmtId="0" fontId="0" fillId="0" borderId="0" xfId="0"/>
    <xf numFmtId="0" fontId="3" fillId="0" borderId="0" xfId="1573" applyFont="1" applyAlignment="1">
      <alignment horizontal="center"/>
      <protection/>
    </xf>
    <xf numFmtId="0" fontId="5" fillId="0" borderId="0" xfId="1573" applyFont="1" applyAlignment="1">
      <alignment/>
      <protection/>
    </xf>
    <xf numFmtId="0" fontId="4" fillId="0" borderId="0" xfId="1573" applyFont="1" applyAlignment="1">
      <alignment/>
      <protection/>
    </xf>
    <xf numFmtId="0" fontId="7" fillId="0" borderId="0" xfId="1573" applyFont="1" applyAlignment="1">
      <alignment horizontal="left"/>
      <protection/>
    </xf>
    <xf numFmtId="0" fontId="7" fillId="0" borderId="0" xfId="1573" applyFont="1">
      <alignment/>
      <protection/>
    </xf>
    <xf numFmtId="0" fontId="5" fillId="0" borderId="0" xfId="1573" applyFont="1" applyAlignment="1">
      <alignment horizontal="left"/>
      <protection/>
    </xf>
    <xf numFmtId="0" fontId="5" fillId="0" borderId="0" xfId="1573" applyFont="1">
      <alignment/>
      <protection/>
    </xf>
    <xf numFmtId="166" fontId="5" fillId="0" borderId="0" xfId="1573" applyNumberFormat="1" applyFont="1" applyAlignment="1">
      <alignment horizontal="right"/>
      <protection/>
    </xf>
    <xf numFmtId="3" fontId="5" fillId="0" borderId="0" xfId="1573" applyNumberFormat="1" applyFont="1">
      <alignment/>
      <protection/>
    </xf>
    <xf numFmtId="5" fontId="7" fillId="0" borderId="0" xfId="1573" applyNumberFormat="1" applyFont="1" applyAlignment="1">
      <alignment horizontal="right"/>
      <protection/>
    </xf>
    <xf numFmtId="5" fontId="7" fillId="0" borderId="0" xfId="924" applyNumberFormat="1" applyFont="1" applyAlignment="1">
      <alignment horizontal="right"/>
    </xf>
    <xf numFmtId="5" fontId="19" fillId="0" borderId="0" xfId="1573" applyNumberFormat="1" applyFont="1" applyAlignment="1">
      <alignment horizontal="left"/>
      <protection/>
    </xf>
    <xf numFmtId="3" fontId="2" fillId="0" borderId="1" xfId="1573" applyNumberFormat="1" applyFont="1" applyFill="1" applyBorder="1" applyAlignment="1">
      <alignment horizontal="right" vertical="center"/>
      <protection/>
    </xf>
    <xf numFmtId="3" fontId="2" fillId="0" borderId="47" xfId="1573" applyNumberFormat="1" applyFont="1" applyFill="1" applyBorder="1" applyAlignment="1">
      <alignment horizontal="right" vertical="center"/>
      <protection/>
    </xf>
    <xf numFmtId="0" fontId="9" fillId="0" borderId="0" xfId="1741" applyFont="1" applyFill="1" applyAlignment="1">
      <alignment vertical="top" wrapText="1"/>
    </xf>
    <xf numFmtId="0" fontId="3" fillId="0" borderId="0" xfId="1573" applyFont="1" applyBorder="1" applyAlignment="1">
      <alignment horizontal="left"/>
      <protection/>
    </xf>
    <xf numFmtId="0" fontId="4" fillId="0" borderId="48" xfId="1573" applyFont="1" applyBorder="1" applyAlignment="1">
      <alignment horizontal="left"/>
      <protection/>
    </xf>
    <xf numFmtId="0" fontId="4" fillId="90" borderId="49" xfId="1573" applyFont="1" applyFill="1" applyBorder="1" applyAlignment="1">
      <alignment horizontal="center"/>
      <protection/>
    </xf>
    <xf numFmtId="0" fontId="6" fillId="90" borderId="50" xfId="1573" applyFont="1" applyFill="1" applyBorder="1" applyAlignment="1">
      <alignment horizontal="left" vertical="center"/>
      <protection/>
    </xf>
    <xf numFmtId="0" fontId="6" fillId="90" borderId="41" xfId="1573" applyFont="1" applyFill="1" applyBorder="1" applyAlignment="1">
      <alignment horizontal="center" vertical="center" wrapText="1"/>
      <protection/>
    </xf>
    <xf numFmtId="166" fontId="6" fillId="90" borderId="41" xfId="1573" applyNumberFormat="1" applyFont="1" applyFill="1" applyBorder="1" applyAlignment="1">
      <alignment horizontal="center" vertical="center"/>
      <protection/>
    </xf>
    <xf numFmtId="9" fontId="6" fillId="90" borderId="51" xfId="1573" applyNumberFormat="1" applyFont="1" applyFill="1" applyBorder="1" applyAlignment="1">
      <alignment horizontal="center" vertical="center"/>
      <protection/>
    </xf>
    <xf numFmtId="0" fontId="2" fillId="0" borderId="1" xfId="1573" applyFont="1" applyFill="1" applyBorder="1" applyAlignment="1">
      <alignment horizontal="center" vertical="center" wrapText="1"/>
      <protection/>
    </xf>
    <xf numFmtId="0" fontId="15" fillId="0" borderId="0" xfId="1737" applyProtection="1">
      <alignment/>
      <protection/>
    </xf>
    <xf numFmtId="0" fontId="15" fillId="0" borderId="0" xfId="1737">
      <alignment/>
      <protection/>
    </xf>
    <xf numFmtId="0" fontId="15" fillId="0" borderId="0" xfId="1737">
      <alignment/>
      <protection/>
    </xf>
    <xf numFmtId="0" fontId="15" fillId="0" borderId="0" xfId="1737" applyFont="1" applyAlignment="1">
      <alignment horizontal="left" vertical="center"/>
      <protection/>
    </xf>
    <xf numFmtId="0" fontId="15" fillId="0" borderId="52" xfId="1737" applyBorder="1">
      <alignment/>
      <protection/>
    </xf>
    <xf numFmtId="0" fontId="15" fillId="0" borderId="53" xfId="1737" applyBorder="1">
      <alignment/>
      <protection/>
    </xf>
    <xf numFmtId="0" fontId="15" fillId="0" borderId="54" xfId="1737" applyBorder="1">
      <alignment/>
      <protection/>
    </xf>
    <xf numFmtId="0" fontId="135" fillId="0" borderId="0" xfId="1737" applyFont="1" applyAlignment="1">
      <alignment horizontal="left" vertical="center"/>
      <protection/>
    </xf>
    <xf numFmtId="0" fontId="189" fillId="0" borderId="0" xfId="1737" applyFont="1" applyAlignment="1">
      <alignment horizontal="left" vertical="center"/>
      <protection/>
    </xf>
    <xf numFmtId="0" fontId="15" fillId="0" borderId="0" xfId="1737" applyFont="1" applyAlignment="1">
      <alignment vertical="center"/>
      <protection/>
    </xf>
    <xf numFmtId="0" fontId="15" fillId="0" borderId="54" xfId="1737" applyFont="1" applyBorder="1" applyAlignment="1">
      <alignment vertical="center"/>
      <protection/>
    </xf>
    <xf numFmtId="0" fontId="174" fillId="0" borderId="0" xfId="1737" applyFont="1" applyAlignment="1">
      <alignment horizontal="left" vertical="center"/>
      <protection/>
    </xf>
    <xf numFmtId="0" fontId="15" fillId="0" borderId="54" xfId="1737" applyBorder="1" applyAlignment="1">
      <alignment vertical="center"/>
      <protection/>
    </xf>
    <xf numFmtId="0" fontId="15" fillId="0" borderId="0" xfId="1737" applyAlignment="1">
      <alignment vertical="center"/>
      <protection/>
    </xf>
    <xf numFmtId="0" fontId="15" fillId="0" borderId="0" xfId="1737" applyFont="1" applyAlignment="1">
      <alignment vertical="center"/>
      <protection/>
    </xf>
    <xf numFmtId="0" fontId="8" fillId="0" borderId="0" xfId="1737" applyFont="1" applyAlignment="1">
      <alignment horizontal="left" vertical="center"/>
      <protection/>
    </xf>
    <xf numFmtId="228" fontId="8" fillId="0" borderId="0" xfId="1737" applyNumberFormat="1" applyFont="1" applyAlignment="1">
      <alignment horizontal="left" vertical="center"/>
      <protection/>
    </xf>
    <xf numFmtId="0" fontId="8" fillId="0" borderId="0" xfId="1737" applyFont="1" applyAlignment="1">
      <alignment horizontal="left" vertical="center"/>
      <protection/>
    </xf>
    <xf numFmtId="0" fontId="15" fillId="0" borderId="0" xfId="1737" applyFont="1" applyAlignment="1">
      <alignment vertical="center" wrapText="1"/>
      <protection/>
    </xf>
    <xf numFmtId="0" fontId="15" fillId="0" borderId="54" xfId="1737" applyFont="1" applyBorder="1" applyAlignment="1">
      <alignment vertical="center" wrapText="1"/>
      <protection/>
    </xf>
    <xf numFmtId="0" fontId="15" fillId="0" borderId="54" xfId="1737" applyBorder="1" applyAlignment="1">
      <alignment vertical="center" wrapText="1"/>
      <protection/>
    </xf>
    <xf numFmtId="0" fontId="15" fillId="0" borderId="0" xfId="1737" applyAlignment="1">
      <alignment vertical="center" wrapText="1"/>
      <protection/>
    </xf>
    <xf numFmtId="0" fontId="15" fillId="0" borderId="55" xfId="1737" applyFont="1" applyBorder="1" applyAlignment="1">
      <alignment vertical="center"/>
      <protection/>
    </xf>
    <xf numFmtId="0" fontId="24" fillId="0" borderId="0" xfId="1737" applyFont="1" applyAlignment="1">
      <alignment horizontal="left" vertical="center"/>
      <protection/>
    </xf>
    <xf numFmtId="4" fontId="176" fillId="0" borderId="0" xfId="1737" applyNumberFormat="1" applyFont="1" applyAlignment="1">
      <alignment vertical="center"/>
      <protection/>
    </xf>
    <xf numFmtId="0" fontId="174" fillId="0" borderId="0" xfId="1737" applyFont="1" applyAlignment="1">
      <alignment horizontal="right" vertical="center"/>
      <protection/>
    </xf>
    <xf numFmtId="0" fontId="190" fillId="0" borderId="0" xfId="1737" applyFont="1" applyAlignment="1">
      <alignment horizontal="left" vertical="center"/>
      <protection/>
    </xf>
    <xf numFmtId="4" fontId="174" fillId="0" borderId="0" xfId="1737" applyNumberFormat="1" applyFont="1" applyAlignment="1">
      <alignment vertical="center"/>
      <protection/>
    </xf>
    <xf numFmtId="229" fontId="174" fillId="0" borderId="0" xfId="1737" applyNumberFormat="1" applyFont="1" applyAlignment="1">
      <alignment horizontal="right" vertical="center"/>
      <protection/>
    </xf>
    <xf numFmtId="0" fontId="15" fillId="91" borderId="0" xfId="1737" applyFont="1" applyFill="1" applyAlignment="1">
      <alignment vertical="center"/>
      <protection/>
    </xf>
    <xf numFmtId="0" fontId="191" fillId="91" borderId="56" xfId="1737" applyFont="1" applyFill="1" applyBorder="1" applyAlignment="1">
      <alignment horizontal="left" vertical="center"/>
      <protection/>
    </xf>
    <xf numFmtId="0" fontId="15" fillId="91" borderId="57" xfId="1737" applyFont="1" applyFill="1" applyBorder="1" applyAlignment="1">
      <alignment vertical="center"/>
      <protection/>
    </xf>
    <xf numFmtId="0" fontId="191" fillId="91" borderId="57" xfId="1737" applyFont="1" applyFill="1" applyBorder="1" applyAlignment="1">
      <alignment horizontal="right" vertical="center"/>
      <protection/>
    </xf>
    <xf numFmtId="0" fontId="191" fillId="91" borderId="57" xfId="1737" applyFont="1" applyFill="1" applyBorder="1" applyAlignment="1">
      <alignment horizontal="center" vertical="center"/>
      <protection/>
    </xf>
    <xf numFmtId="4" fontId="191" fillId="91" borderId="57" xfId="1737" applyNumberFormat="1" applyFont="1" applyFill="1" applyBorder="1" applyAlignment="1">
      <alignment vertical="center"/>
      <protection/>
    </xf>
    <xf numFmtId="0" fontId="15" fillId="91" borderId="58" xfId="1737" applyFont="1" applyFill="1" applyBorder="1" applyAlignment="1">
      <alignment vertical="center"/>
      <protection/>
    </xf>
    <xf numFmtId="0" fontId="192" fillId="0" borderId="59" xfId="1737" applyFont="1" applyBorder="1" applyAlignment="1">
      <alignment horizontal="left" vertical="center"/>
      <protection/>
    </xf>
    <xf numFmtId="0" fontId="15" fillId="0" borderId="59" xfId="1737" applyBorder="1" applyAlignment="1">
      <alignment vertical="center"/>
      <protection/>
    </xf>
    <xf numFmtId="0" fontId="174" fillId="0" borderId="60" xfId="1737" applyFont="1" applyBorder="1" applyAlignment="1">
      <alignment horizontal="left" vertical="center"/>
      <protection/>
    </xf>
    <xf numFmtId="0" fontId="15" fillId="0" borderId="60" xfId="1737" applyFont="1" applyBorder="1" applyAlignment="1">
      <alignment vertical="center"/>
      <protection/>
    </xf>
    <xf numFmtId="0" fontId="174" fillId="0" borderId="60" xfId="1737" applyFont="1" applyBorder="1" applyAlignment="1">
      <alignment horizontal="center" vertical="center"/>
      <protection/>
    </xf>
    <xf numFmtId="0" fontId="174" fillId="0" borderId="60" xfId="1737" applyFont="1" applyBorder="1" applyAlignment="1">
      <alignment horizontal="right" vertical="center"/>
      <protection/>
    </xf>
    <xf numFmtId="0" fontId="15" fillId="0" borderId="59" xfId="1737" applyFont="1" applyBorder="1" applyAlignment="1">
      <alignment vertical="center"/>
      <protection/>
    </xf>
    <xf numFmtId="0" fontId="15" fillId="0" borderId="61" xfId="1737" applyFont="1" applyBorder="1" applyAlignment="1">
      <alignment vertical="center"/>
      <protection/>
    </xf>
    <xf numFmtId="0" fontId="15" fillId="0" borderId="62" xfId="1737" applyFont="1" applyBorder="1" applyAlignment="1">
      <alignment vertical="center"/>
      <protection/>
    </xf>
    <xf numFmtId="0" fontId="15" fillId="0" borderId="52" xfId="1737" applyFont="1" applyBorder="1" applyAlignment="1">
      <alignment vertical="center"/>
      <protection/>
    </xf>
    <xf numFmtId="0" fontId="15" fillId="0" borderId="53" xfId="1737" applyFont="1" applyBorder="1" applyAlignment="1">
      <alignment vertical="center"/>
      <protection/>
    </xf>
    <xf numFmtId="0" fontId="8" fillId="0" borderId="0" xfId="1737" applyFont="1" applyAlignment="1">
      <alignment horizontal="left" vertical="center" wrapText="1"/>
      <protection/>
    </xf>
    <xf numFmtId="0" fontId="9" fillId="91" borderId="0" xfId="1737" applyFont="1" applyFill="1" applyAlignment="1">
      <alignment horizontal="left" vertical="center"/>
      <protection/>
    </xf>
    <xf numFmtId="0" fontId="9" fillId="91" borderId="0" xfId="1737" applyFont="1" applyFill="1" applyAlignment="1">
      <alignment horizontal="right" vertical="center"/>
      <protection/>
    </xf>
    <xf numFmtId="0" fontId="193" fillId="0" borderId="0" xfId="1737" applyFont="1" applyAlignment="1">
      <alignment horizontal="left" vertical="center"/>
      <protection/>
    </xf>
    <xf numFmtId="0" fontId="179" fillId="0" borderId="0" xfId="1737" applyFont="1" applyAlignment="1">
      <alignment vertical="center"/>
      <protection/>
    </xf>
    <xf numFmtId="0" fontId="179" fillId="0" borderId="54" xfId="1737" applyFont="1" applyBorder="1" applyAlignment="1">
      <alignment vertical="center"/>
      <protection/>
    </xf>
    <xf numFmtId="0" fontId="179" fillId="0" borderId="63" xfId="1737" applyFont="1" applyBorder="1" applyAlignment="1">
      <alignment horizontal="left" vertical="center"/>
      <protection/>
    </xf>
    <xf numFmtId="0" fontId="179" fillId="0" borderId="63" xfId="1737" applyFont="1" applyBorder="1" applyAlignment="1">
      <alignment vertical="center"/>
      <protection/>
    </xf>
    <xf numFmtId="4" fontId="179" fillId="0" borderId="63" xfId="1737" applyNumberFormat="1" applyFont="1" applyBorder="1" applyAlignment="1">
      <alignment vertical="center"/>
      <protection/>
    </xf>
    <xf numFmtId="0" fontId="180" fillId="0" borderId="0" xfId="1737" applyFont="1" applyAlignment="1">
      <alignment vertical="center"/>
      <protection/>
    </xf>
    <xf numFmtId="0" fontId="180" fillId="0" borderId="54" xfId="1737" applyFont="1" applyBorder="1" applyAlignment="1">
      <alignment vertical="center"/>
      <protection/>
    </xf>
    <xf numFmtId="0" fontId="180" fillId="0" borderId="63" xfId="1737" applyFont="1" applyBorder="1" applyAlignment="1">
      <alignment horizontal="left" vertical="center"/>
      <protection/>
    </xf>
    <xf numFmtId="0" fontId="180" fillId="0" borderId="63" xfId="1737" applyFont="1" applyBorder="1" applyAlignment="1">
      <alignment vertical="center"/>
      <protection/>
    </xf>
    <xf numFmtId="4" fontId="180" fillId="0" borderId="63" xfId="1737" applyNumberFormat="1" applyFont="1" applyBorder="1" applyAlignment="1">
      <alignment vertical="center"/>
      <protection/>
    </xf>
    <xf numFmtId="0" fontId="15" fillId="0" borderId="0" xfId="1737" applyFont="1" applyAlignment="1">
      <alignment horizontal="center" vertical="center" wrapText="1"/>
      <protection/>
    </xf>
    <xf numFmtId="0" fontId="15" fillId="0" borderId="54" xfId="1737" applyFont="1" applyBorder="1" applyAlignment="1">
      <alignment horizontal="center" vertical="center" wrapText="1"/>
      <protection/>
    </xf>
    <xf numFmtId="0" fontId="9" fillId="91" borderId="64" xfId="1737" applyFont="1" applyFill="1" applyBorder="1" applyAlignment="1">
      <alignment horizontal="center" vertical="center" wrapText="1"/>
      <protection/>
    </xf>
    <xf numFmtId="0" fontId="9" fillId="91" borderId="65" xfId="1737" applyFont="1" applyFill="1" applyBorder="1" applyAlignment="1">
      <alignment horizontal="center" vertical="center" wrapText="1"/>
      <protection/>
    </xf>
    <xf numFmtId="0" fontId="9" fillId="91" borderId="66" xfId="1737" applyFont="1" applyFill="1" applyBorder="1" applyAlignment="1">
      <alignment horizontal="center" vertical="center" wrapText="1"/>
      <protection/>
    </xf>
    <xf numFmtId="0" fontId="9" fillId="91" borderId="0" xfId="1737" applyFont="1" applyFill="1" applyAlignment="1">
      <alignment horizontal="center" vertical="center" wrapText="1"/>
      <protection/>
    </xf>
    <xf numFmtId="0" fontId="15" fillId="0" borderId="54" xfId="1737" applyBorder="1" applyAlignment="1">
      <alignment horizontal="center" vertical="center" wrapText="1"/>
      <protection/>
    </xf>
    <xf numFmtId="0" fontId="175" fillId="0" borderId="64" xfId="1737" applyFont="1" applyBorder="1" applyAlignment="1">
      <alignment horizontal="center" vertical="center" wrapText="1"/>
      <protection/>
    </xf>
    <xf numFmtId="0" fontId="175" fillId="0" borderId="65" xfId="1737" applyFont="1" applyBorder="1" applyAlignment="1">
      <alignment horizontal="center" vertical="center" wrapText="1"/>
      <protection/>
    </xf>
    <xf numFmtId="0" fontId="175" fillId="0" borderId="66" xfId="1737" applyFont="1" applyBorder="1" applyAlignment="1">
      <alignment horizontal="center" vertical="center" wrapText="1"/>
      <protection/>
    </xf>
    <xf numFmtId="0" fontId="15" fillId="0" borderId="0" xfId="1737" applyAlignment="1">
      <alignment horizontal="center" vertical="center" wrapText="1"/>
      <protection/>
    </xf>
    <xf numFmtId="0" fontId="176" fillId="0" borderId="0" xfId="1737" applyFont="1" applyAlignment="1">
      <alignment horizontal="left" vertical="center"/>
      <protection/>
    </xf>
    <xf numFmtId="4" fontId="176" fillId="0" borderId="0" xfId="1737" applyNumberFormat="1" applyFont="1" applyAlignment="1">
      <alignment/>
      <protection/>
    </xf>
    <xf numFmtId="0" fontId="15" fillId="0" borderId="67" xfId="1737" applyFont="1" applyBorder="1" applyAlignment="1">
      <alignment vertical="center"/>
      <protection/>
    </xf>
    <xf numFmtId="0" fontId="15" fillId="0" borderId="55" xfId="1737" applyBorder="1" applyAlignment="1">
      <alignment vertical="center"/>
      <protection/>
    </xf>
    <xf numFmtId="170" fontId="177" fillId="0" borderId="55" xfId="1737" applyNumberFormat="1" applyFont="1" applyBorder="1" applyAlignment="1">
      <alignment/>
      <protection/>
    </xf>
    <xf numFmtId="170" fontId="177" fillId="0" borderId="68" xfId="1737" applyNumberFormat="1" applyFont="1" applyBorder="1" applyAlignment="1">
      <alignment/>
      <protection/>
    </xf>
    <xf numFmtId="4" fontId="23" fillId="0" borderId="0" xfId="1737" applyNumberFormat="1" applyFont="1" applyAlignment="1">
      <alignment vertical="center"/>
      <protection/>
    </xf>
    <xf numFmtId="0" fontId="178" fillId="0" borderId="0" xfId="1737" applyFont="1" applyAlignment="1">
      <alignment/>
      <protection/>
    </xf>
    <xf numFmtId="0" fontId="178" fillId="0" borderId="54" xfId="1737" applyFont="1" applyBorder="1" applyAlignment="1">
      <alignment/>
      <protection/>
    </xf>
    <xf numFmtId="0" fontId="178" fillId="0" borderId="0" xfId="1737" applyFont="1" applyAlignment="1">
      <alignment horizontal="left"/>
      <protection/>
    </xf>
    <xf numFmtId="0" fontId="179" fillId="0" borderId="0" xfId="1737" applyFont="1" applyAlignment="1">
      <alignment horizontal="left"/>
      <protection/>
    </xf>
    <xf numFmtId="4" fontId="179" fillId="0" borderId="0" xfId="1737" applyNumberFormat="1" applyFont="1" applyAlignment="1">
      <alignment/>
      <protection/>
    </xf>
    <xf numFmtId="0" fontId="178" fillId="0" borderId="69" xfId="1737" applyFont="1" applyBorder="1" applyAlignment="1">
      <alignment/>
      <protection/>
    </xf>
    <xf numFmtId="0" fontId="178" fillId="0" borderId="0" xfId="1737" applyFont="1" applyBorder="1" applyAlignment="1">
      <alignment/>
      <protection/>
    </xf>
    <xf numFmtId="170" fontId="178" fillId="0" borderId="0" xfId="1737" applyNumberFormat="1" applyFont="1" applyBorder="1" applyAlignment="1">
      <alignment/>
      <protection/>
    </xf>
    <xf numFmtId="170" fontId="178" fillId="0" borderId="70" xfId="1737" applyNumberFormat="1" applyFont="1" applyBorder="1" applyAlignment="1">
      <alignment/>
      <protection/>
    </xf>
    <xf numFmtId="0" fontId="178" fillId="0" borderId="0" xfId="1737" applyFont="1" applyAlignment="1">
      <alignment horizontal="center"/>
      <protection/>
    </xf>
    <xf numFmtId="4" fontId="178" fillId="0" borderId="0" xfId="1737" applyNumberFormat="1" applyFont="1" applyAlignment="1">
      <alignment vertical="center"/>
      <protection/>
    </xf>
    <xf numFmtId="0" fontId="180" fillId="0" borderId="0" xfId="1737" applyFont="1" applyAlignment="1">
      <alignment horizontal="left"/>
      <protection/>
    </xf>
    <xf numFmtId="4" fontId="180" fillId="0" borderId="0" xfId="1737" applyNumberFormat="1" applyFont="1" applyAlignment="1">
      <alignment/>
      <protection/>
    </xf>
    <xf numFmtId="0" fontId="15" fillId="0" borderId="54" xfId="1737" applyFont="1" applyBorder="1" applyAlignment="1" applyProtection="1">
      <alignment vertical="center"/>
      <protection locked="0"/>
    </xf>
    <xf numFmtId="0" fontId="9" fillId="0" borderId="71" xfId="1737" applyFont="1" applyBorder="1" applyAlignment="1" applyProtection="1">
      <alignment horizontal="center" vertical="center"/>
      <protection locked="0"/>
    </xf>
    <xf numFmtId="49" fontId="9" fillId="0" borderId="71" xfId="1737" applyNumberFormat="1" applyFont="1" applyBorder="1" applyAlignment="1" applyProtection="1">
      <alignment horizontal="left" vertical="center" wrapText="1"/>
      <protection locked="0"/>
    </xf>
    <xf numFmtId="0" fontId="9" fillId="0" borderId="71" xfId="1737" applyFont="1" applyBorder="1" applyAlignment="1" applyProtection="1">
      <alignment horizontal="left" vertical="center" wrapText="1"/>
      <protection locked="0"/>
    </xf>
    <xf numFmtId="0" fontId="9" fillId="0" borderId="71" xfId="1737" applyFont="1" applyBorder="1" applyAlignment="1" applyProtection="1">
      <alignment horizontal="center" vertical="center" wrapText="1"/>
      <protection locked="0"/>
    </xf>
    <xf numFmtId="169" fontId="9" fillId="0" borderId="71" xfId="1737" applyNumberFormat="1" applyFont="1" applyBorder="1" applyAlignment="1" applyProtection="1">
      <alignment vertical="center"/>
      <protection locked="0"/>
    </xf>
    <xf numFmtId="4" fontId="9" fillId="0" borderId="71" xfId="1737" applyNumberFormat="1" applyFont="1" applyBorder="1" applyAlignment="1" applyProtection="1">
      <alignment vertical="center"/>
      <protection locked="0"/>
    </xf>
    <xf numFmtId="0" fontId="15" fillId="0" borderId="71" xfId="1737" applyFont="1" applyBorder="1" applyAlignment="1" applyProtection="1">
      <alignment vertical="center"/>
      <protection locked="0"/>
    </xf>
    <xf numFmtId="0" fontId="175" fillId="0" borderId="69" xfId="1737" applyFont="1" applyBorder="1" applyAlignment="1">
      <alignment horizontal="left" vertical="center"/>
      <protection/>
    </xf>
    <xf numFmtId="0" fontId="175" fillId="0" borderId="0" xfId="1737" applyFont="1" applyBorder="1" applyAlignment="1">
      <alignment horizontal="center" vertical="center"/>
      <protection/>
    </xf>
    <xf numFmtId="170" fontId="175" fillId="0" borderId="0" xfId="1737" applyNumberFormat="1" applyFont="1" applyBorder="1" applyAlignment="1">
      <alignment vertical="center"/>
      <protection/>
    </xf>
    <xf numFmtId="170" fontId="175" fillId="0" borderId="70" xfId="1737" applyNumberFormat="1" applyFont="1" applyBorder="1" applyAlignment="1">
      <alignment vertical="center"/>
      <protection/>
    </xf>
    <xf numFmtId="0" fontId="9" fillId="0" borderId="0" xfId="1737" applyFont="1" applyAlignment="1">
      <alignment horizontal="left" vertical="center"/>
      <protection/>
    </xf>
    <xf numFmtId="4" fontId="15" fillId="0" borderId="0" xfId="1737" applyNumberFormat="1" applyFont="1" applyAlignment="1">
      <alignment vertical="center"/>
      <protection/>
    </xf>
    <xf numFmtId="0" fontId="184" fillId="0" borderId="0" xfId="1737" applyFont="1" applyAlignment="1">
      <alignment vertical="center"/>
      <protection/>
    </xf>
    <xf numFmtId="0" fontId="184" fillId="0" borderId="54" xfId="1737" applyFont="1" applyBorder="1" applyAlignment="1">
      <alignment vertical="center"/>
      <protection/>
    </xf>
    <xf numFmtId="0" fontId="182" fillId="0" borderId="0" xfId="1737" applyFont="1" applyAlignment="1">
      <alignment horizontal="left" vertical="center"/>
      <protection/>
    </xf>
    <xf numFmtId="0" fontId="184" fillId="0" borderId="0" xfId="1737" applyFont="1" applyAlignment="1">
      <alignment horizontal="left" vertical="center"/>
      <protection/>
    </xf>
    <xf numFmtId="0" fontId="184" fillId="0" borderId="0" xfId="1737" applyFont="1" applyAlignment="1">
      <alignment horizontal="left" vertical="center" wrapText="1"/>
      <protection/>
    </xf>
    <xf numFmtId="0" fontId="184" fillId="0" borderId="69" xfId="1737" applyFont="1" applyBorder="1" applyAlignment="1">
      <alignment vertical="center"/>
      <protection/>
    </xf>
    <xf numFmtId="0" fontId="184" fillId="0" borderId="0" xfId="1737" applyFont="1" applyBorder="1" applyAlignment="1">
      <alignment vertical="center"/>
      <protection/>
    </xf>
    <xf numFmtId="0" fontId="184" fillId="0" borderId="70" xfId="1737" applyFont="1" applyBorder="1" applyAlignment="1">
      <alignment vertical="center"/>
      <protection/>
    </xf>
    <xf numFmtId="0" fontId="181" fillId="0" borderId="0" xfId="1737" applyFont="1" applyAlignment="1">
      <alignment vertical="center"/>
      <protection/>
    </xf>
    <xf numFmtId="0" fontId="181" fillId="0" borderId="54" xfId="1737" applyFont="1" applyBorder="1" applyAlignment="1">
      <alignment vertical="center"/>
      <protection/>
    </xf>
    <xf numFmtId="0" fontId="181" fillId="0" borderId="0" xfId="1737" applyFont="1" applyAlignment="1">
      <alignment horizontal="left" vertical="center"/>
      <protection/>
    </xf>
    <xf numFmtId="0" fontId="181" fillId="0" borderId="0" xfId="1737" applyFont="1" applyAlignment="1">
      <alignment horizontal="left" vertical="center" wrapText="1"/>
      <protection/>
    </xf>
    <xf numFmtId="169" fontId="181" fillId="0" borderId="0" xfId="1737" applyNumberFormat="1" applyFont="1" applyAlignment="1">
      <alignment vertical="center"/>
      <protection/>
    </xf>
    <xf numFmtId="0" fontId="181" fillId="0" borderId="69" xfId="1737" applyFont="1" applyBorder="1" applyAlignment="1">
      <alignment vertical="center"/>
      <protection/>
    </xf>
    <xf numFmtId="0" fontId="181" fillId="0" borderId="0" xfId="1737" applyFont="1" applyBorder="1" applyAlignment="1">
      <alignment vertical="center"/>
      <protection/>
    </xf>
    <xf numFmtId="0" fontId="181" fillId="0" borderId="70" xfId="1737" applyFont="1" applyBorder="1" applyAlignment="1">
      <alignment vertical="center"/>
      <protection/>
    </xf>
    <xf numFmtId="0" fontId="183" fillId="0" borderId="0" xfId="1737" applyFont="1" applyAlignment="1">
      <alignment vertical="center"/>
      <protection/>
    </xf>
    <xf numFmtId="0" fontId="183" fillId="0" borderId="54" xfId="1737" applyFont="1" applyBorder="1" applyAlignment="1">
      <alignment vertical="center"/>
      <protection/>
    </xf>
    <xf numFmtId="0" fontId="183" fillId="0" borderId="0" xfId="1737" applyFont="1" applyAlignment="1">
      <alignment horizontal="left" vertical="center"/>
      <protection/>
    </xf>
    <xf numFmtId="0" fontId="183" fillId="0" borderId="0" xfId="1737" applyFont="1" applyAlignment="1">
      <alignment horizontal="left" vertical="center" wrapText="1"/>
      <protection/>
    </xf>
    <xf numFmtId="169" fontId="183" fillId="0" borderId="0" xfId="1737" applyNumberFormat="1" applyFont="1" applyAlignment="1">
      <alignment vertical="center"/>
      <protection/>
    </xf>
    <xf numFmtId="0" fontId="183" fillId="0" borderId="69" xfId="1737" applyFont="1" applyBorder="1" applyAlignment="1">
      <alignment vertical="center"/>
      <protection/>
    </xf>
    <xf numFmtId="0" fontId="183" fillId="0" borderId="0" xfId="1737" applyFont="1" applyBorder="1" applyAlignment="1">
      <alignment vertical="center"/>
      <protection/>
    </xf>
    <xf numFmtId="0" fontId="183" fillId="0" borderId="70" xfId="1737" applyFont="1" applyBorder="1" applyAlignment="1">
      <alignment vertical="center"/>
      <protection/>
    </xf>
    <xf numFmtId="0" fontId="185" fillId="0" borderId="71" xfId="1737" applyFont="1" applyBorder="1" applyAlignment="1" applyProtection="1">
      <alignment horizontal="center" vertical="center"/>
      <protection locked="0"/>
    </xf>
    <xf numFmtId="49" fontId="185" fillId="0" borderId="71" xfId="1737" applyNumberFormat="1" applyFont="1" applyBorder="1" applyAlignment="1" applyProtection="1">
      <alignment horizontal="left" vertical="center" wrapText="1"/>
      <protection locked="0"/>
    </xf>
    <xf numFmtId="0" fontId="185" fillId="0" borderId="71" xfId="1737" applyFont="1" applyBorder="1" applyAlignment="1" applyProtection="1">
      <alignment horizontal="left" vertical="center" wrapText="1"/>
      <protection locked="0"/>
    </xf>
    <xf numFmtId="0" fontId="185" fillId="0" borderId="71" xfId="1737" applyFont="1" applyBorder="1" applyAlignment="1" applyProtection="1">
      <alignment horizontal="center" vertical="center" wrapText="1"/>
      <protection locked="0"/>
    </xf>
    <xf numFmtId="169" fontId="185" fillId="0" borderId="71" xfId="1737" applyNumberFormat="1" applyFont="1" applyBorder="1" applyAlignment="1" applyProtection="1">
      <alignment vertical="center"/>
      <protection locked="0"/>
    </xf>
    <xf numFmtId="4" fontId="185" fillId="0" borderId="71" xfId="1737" applyNumberFormat="1" applyFont="1" applyBorder="1" applyAlignment="1" applyProtection="1">
      <alignment vertical="center"/>
      <protection locked="0"/>
    </xf>
    <xf numFmtId="0" fontId="186" fillId="0" borderId="71" xfId="1737" applyFont="1" applyBorder="1" applyAlignment="1" applyProtection="1">
      <alignment vertical="center"/>
      <protection locked="0"/>
    </xf>
    <xf numFmtId="0" fontId="186" fillId="0" borderId="54" xfId="1737" applyFont="1" applyBorder="1" applyAlignment="1">
      <alignment vertical="center"/>
      <protection/>
    </xf>
    <xf numFmtId="0" fontId="185" fillId="0" borderId="69" xfId="1737" applyFont="1" applyBorder="1" applyAlignment="1">
      <alignment horizontal="left" vertical="center"/>
      <protection/>
    </xf>
    <xf numFmtId="0" fontId="185" fillId="0" borderId="0" xfId="1737" applyFont="1" applyBorder="1" applyAlignment="1">
      <alignment horizontal="center" vertical="center"/>
      <protection/>
    </xf>
    <xf numFmtId="0" fontId="187" fillId="0" borderId="0" xfId="1737" applyFont="1" applyAlignment="1">
      <alignment vertical="center"/>
      <protection/>
    </xf>
    <xf numFmtId="0" fontId="187" fillId="0" borderId="54" xfId="1737" applyFont="1" applyBorder="1" applyAlignment="1">
      <alignment vertical="center"/>
      <protection/>
    </xf>
    <xf numFmtId="0" fontId="187" fillId="0" borderId="0" xfId="1737" applyFont="1" applyAlignment="1">
      <alignment horizontal="left" vertical="center"/>
      <protection/>
    </xf>
    <xf numFmtId="0" fontId="187" fillId="0" borderId="0" xfId="1737" applyFont="1" applyAlignment="1">
      <alignment horizontal="left" vertical="center" wrapText="1"/>
      <protection/>
    </xf>
    <xf numFmtId="169" fontId="187" fillId="0" borderId="0" xfId="1737" applyNumberFormat="1" applyFont="1" applyAlignment="1">
      <alignment vertical="center"/>
      <protection/>
    </xf>
    <xf numFmtId="0" fontId="187" fillId="0" borderId="69" xfId="1737" applyFont="1" applyBorder="1" applyAlignment="1">
      <alignment vertical="center"/>
      <protection/>
    </xf>
    <xf numFmtId="0" fontId="187" fillId="0" borderId="0" xfId="1737" applyFont="1" applyBorder="1" applyAlignment="1">
      <alignment vertical="center"/>
      <protection/>
    </xf>
    <xf numFmtId="0" fontId="187" fillId="0" borderId="70" xfId="1737" applyFont="1" applyBorder="1" applyAlignment="1">
      <alignment vertical="center"/>
      <protection/>
    </xf>
    <xf numFmtId="0" fontId="175" fillId="0" borderId="72" xfId="1737" applyFont="1" applyBorder="1" applyAlignment="1">
      <alignment horizontal="left" vertical="center"/>
      <protection/>
    </xf>
    <xf numFmtId="0" fontId="175" fillId="0" borderId="63" xfId="1737" applyFont="1" applyBorder="1" applyAlignment="1">
      <alignment horizontal="center" vertical="center"/>
      <protection/>
    </xf>
    <xf numFmtId="170" fontId="175" fillId="0" borderId="63" xfId="1737" applyNumberFormat="1" applyFont="1" applyBorder="1" applyAlignment="1">
      <alignment vertical="center"/>
      <protection/>
    </xf>
    <xf numFmtId="170" fontId="175" fillId="0" borderId="73" xfId="1737" applyNumberFormat="1" applyFont="1" applyBorder="1" applyAlignment="1">
      <alignment vertical="center"/>
      <protection/>
    </xf>
    <xf numFmtId="0" fontId="3" fillId="0" borderId="0" xfId="1573" applyFont="1" applyBorder="1" applyAlignment="1">
      <alignment horizontal="left"/>
      <protection/>
    </xf>
    <xf numFmtId="0" fontId="15" fillId="0" borderId="0" xfId="1737">
      <alignment/>
      <protection/>
    </xf>
    <xf numFmtId="0" fontId="15" fillId="0" borderId="0" xfId="1737" applyFont="1" applyAlignment="1">
      <alignment vertical="center"/>
      <protection/>
    </xf>
    <xf numFmtId="0" fontId="8" fillId="0" borderId="0" xfId="1737" applyFont="1" applyAlignment="1">
      <alignment horizontal="left" vertical="center"/>
      <protection/>
    </xf>
    <xf numFmtId="0" fontId="174" fillId="0" borderId="0" xfId="1737" applyFont="1" applyAlignment="1">
      <alignment horizontal="left" vertical="center"/>
      <protection/>
    </xf>
    <xf numFmtId="0" fontId="8" fillId="0" borderId="0" xfId="1532">
      <alignment/>
      <protection/>
    </xf>
    <xf numFmtId="0" fontId="8" fillId="0" borderId="0" xfId="1532" applyAlignment="1">
      <alignment horizontal="left"/>
      <protection/>
    </xf>
    <xf numFmtId="0" fontId="8" fillId="0" borderId="0" xfId="1532" applyAlignment="1">
      <alignment horizontal="center"/>
      <protection/>
    </xf>
    <xf numFmtId="0" fontId="194" fillId="0" borderId="0" xfId="1532" applyFont="1" applyAlignment="1">
      <alignment horizontal="justify"/>
      <protection/>
    </xf>
    <xf numFmtId="0" fontId="195" fillId="0" borderId="0" xfId="1532" applyFont="1" applyAlignment="1">
      <alignment horizontal="justify"/>
      <protection/>
    </xf>
    <xf numFmtId="0" fontId="196" fillId="0" borderId="0" xfId="1532" applyFont="1" applyAlignment="1">
      <alignment horizontal="left"/>
      <protection/>
    </xf>
    <xf numFmtId="0" fontId="194" fillId="0" borderId="0" xfId="1532" applyFont="1" applyAlignment="1">
      <alignment horizontal="left"/>
      <protection/>
    </xf>
    <xf numFmtId="0" fontId="197" fillId="0" borderId="0" xfId="1532" applyFont="1" applyAlignment="1">
      <alignment horizontal="left"/>
      <protection/>
    </xf>
    <xf numFmtId="0" fontId="8" fillId="0" borderId="0" xfId="1532" applyAlignment="1">
      <alignment horizontal="justify"/>
      <protection/>
    </xf>
    <xf numFmtId="0" fontId="8" fillId="0" borderId="0" xfId="1532" applyAlignment="1">
      <alignment horizontal="right"/>
      <protection/>
    </xf>
    <xf numFmtId="0" fontId="15" fillId="0" borderId="0" xfId="1532" applyFont="1" applyAlignment="1">
      <alignment horizontal="left"/>
      <protection/>
    </xf>
    <xf numFmtId="49" fontId="8" fillId="0" borderId="0" xfId="1532" applyNumberFormat="1" applyAlignment="1">
      <alignment horizontal="center"/>
      <protection/>
    </xf>
    <xf numFmtId="0" fontId="8" fillId="0" borderId="0" xfId="1532" applyAlignment="1">
      <alignment horizontal="justify" wrapText="1"/>
      <protection/>
    </xf>
    <xf numFmtId="0" fontId="198" fillId="0" borderId="0" xfId="1532" applyFont="1" applyAlignment="1">
      <alignment horizontal="right"/>
      <protection/>
    </xf>
    <xf numFmtId="230" fontId="199" fillId="0" borderId="0" xfId="1532" applyNumberFormat="1" applyFont="1">
      <alignment/>
      <protection/>
    </xf>
    <xf numFmtId="49" fontId="8" fillId="0" borderId="0" xfId="1532" applyNumberFormat="1" applyAlignment="1">
      <alignment horizontal="justify"/>
      <protection/>
    </xf>
    <xf numFmtId="230" fontId="8" fillId="0" borderId="0" xfId="1532" applyNumberFormat="1">
      <alignment/>
      <protection/>
    </xf>
    <xf numFmtId="9" fontId="8" fillId="0" borderId="0" xfId="1532" applyNumberFormat="1" applyAlignment="1">
      <alignment horizontal="right"/>
      <protection/>
    </xf>
    <xf numFmtId="9" fontId="8" fillId="0" borderId="0" xfId="1532" applyNumberFormat="1" applyAlignment="1" applyProtection="1">
      <alignment horizontal="right"/>
      <protection locked="0"/>
    </xf>
    <xf numFmtId="49" fontId="8" fillId="0" borderId="0" xfId="1532" applyNumberFormat="1" applyFont="1" applyAlignment="1">
      <alignment horizontal="justify" wrapText="1"/>
      <protection/>
    </xf>
    <xf numFmtId="0" fontId="200" fillId="0" borderId="0" xfId="1532" applyFont="1" applyAlignment="1">
      <alignment horizontal="right"/>
      <protection/>
    </xf>
    <xf numFmtId="230" fontId="200" fillId="0" borderId="0" xfId="1532" applyNumberFormat="1" applyFont="1">
      <alignment/>
      <protection/>
    </xf>
    <xf numFmtId="0" fontId="24" fillId="28" borderId="74" xfId="1532" applyFont="1" applyFill="1" applyBorder="1" applyAlignment="1">
      <alignment horizontal="center"/>
      <protection/>
    </xf>
    <xf numFmtId="0" fontId="24" fillId="28" borderId="14" xfId="1532" applyFont="1" applyFill="1" applyBorder="1" applyAlignment="1">
      <alignment horizontal="center"/>
      <protection/>
    </xf>
    <xf numFmtId="0" fontId="24" fillId="28" borderId="14" xfId="1532" applyFont="1" applyFill="1" applyBorder="1" applyAlignment="1">
      <alignment horizontal="justify"/>
      <protection/>
    </xf>
    <xf numFmtId="0" fontId="24" fillId="28" borderId="14" xfId="1532" applyFont="1" applyFill="1" applyBorder="1">
      <alignment/>
      <protection/>
    </xf>
    <xf numFmtId="0" fontId="23" fillId="28" borderId="14" xfId="1532" applyFont="1" applyFill="1" applyBorder="1" applyAlignment="1">
      <alignment horizontal="center"/>
      <protection/>
    </xf>
    <xf numFmtId="231" fontId="8" fillId="0" borderId="0" xfId="1532" applyNumberFormat="1" applyAlignment="1">
      <alignment horizontal="center"/>
      <protection/>
    </xf>
    <xf numFmtId="0" fontId="8" fillId="0" borderId="0" xfId="1532" applyFont="1" applyAlignment="1">
      <alignment horizontal="justify"/>
      <protection/>
    </xf>
    <xf numFmtId="232" fontId="8" fillId="0" borderId="0" xfId="1532" applyNumberFormat="1">
      <alignment/>
      <protection/>
    </xf>
    <xf numFmtId="0" fontId="15" fillId="0" borderId="0" xfId="1532" applyFont="1">
      <alignment/>
      <protection/>
    </xf>
    <xf numFmtId="233" fontId="8" fillId="0" borderId="0" xfId="1532" applyNumberFormat="1" applyAlignment="1">
      <alignment horizontal="center"/>
      <protection/>
    </xf>
    <xf numFmtId="0" fontId="99" fillId="0" borderId="0" xfId="1532" applyFont="1" applyAlignment="1">
      <alignment horizontal="justify"/>
      <protection/>
    </xf>
    <xf numFmtId="0" fontId="201" fillId="0" borderId="0" xfId="1532" applyFont="1" applyAlignment="1">
      <alignment horizontal="justify"/>
      <protection/>
    </xf>
    <xf numFmtId="230" fontId="202" fillId="0" borderId="0" xfId="1532" applyNumberFormat="1" applyFont="1">
      <alignment/>
      <protection/>
    </xf>
    <xf numFmtId="0" fontId="9" fillId="0" borderId="0" xfId="1532" applyFont="1" applyAlignment="1">
      <alignment horizontal="justify" wrapText="1"/>
      <protection/>
    </xf>
    <xf numFmtId="0" fontId="9" fillId="0" borderId="0" xfId="1532" applyFont="1" applyAlignment="1">
      <alignment horizontal="justify"/>
      <protection/>
    </xf>
    <xf numFmtId="0" fontId="8" fillId="0" borderId="0" xfId="1532" applyFont="1" applyAlignment="1">
      <alignment horizontal="center"/>
      <protection/>
    </xf>
    <xf numFmtId="0" fontId="15" fillId="0" borderId="54" xfId="1737" applyFont="1" applyBorder="1" applyAlignment="1" applyProtection="1">
      <alignment vertical="center"/>
      <protection/>
    </xf>
    <xf numFmtId="0" fontId="135" fillId="0" borderId="0" xfId="1737" applyFont="1" applyAlignment="1" applyProtection="1">
      <alignment horizontal="left" vertical="center"/>
      <protection/>
    </xf>
    <xf numFmtId="0" fontId="174" fillId="0" borderId="0" xfId="1737" applyFont="1" applyAlignment="1" applyProtection="1">
      <alignment horizontal="left" vertical="center"/>
      <protection/>
    </xf>
    <xf numFmtId="0" fontId="15" fillId="0" borderId="0" xfId="1737" applyFont="1" applyAlignment="1" applyProtection="1">
      <alignment vertical="center"/>
      <protection/>
    </xf>
    <xf numFmtId="0" fontId="8" fillId="0" borderId="0" xfId="1737" applyFont="1" applyAlignment="1" applyProtection="1">
      <alignment horizontal="left" vertical="center"/>
      <protection/>
    </xf>
    <xf numFmtId="228" fontId="8" fillId="0" borderId="0" xfId="1737" applyNumberFormat="1" applyFont="1" applyAlignment="1" applyProtection="1">
      <alignment horizontal="left" vertical="center"/>
      <protection/>
    </xf>
    <xf numFmtId="0" fontId="8" fillId="0" borderId="0" xfId="1737" applyFont="1" applyAlignment="1" applyProtection="1">
      <alignment horizontal="left" vertical="center" wrapText="1"/>
      <protection/>
    </xf>
    <xf numFmtId="0" fontId="9" fillId="91" borderId="0" xfId="1737" applyFont="1" applyFill="1" applyAlignment="1" applyProtection="1">
      <alignment horizontal="left" vertical="center"/>
      <protection/>
    </xf>
    <xf numFmtId="0" fontId="15" fillId="91" borderId="0" xfId="1737" applyFont="1" applyFill="1" applyAlignment="1" applyProtection="1">
      <alignment vertical="center"/>
      <protection/>
    </xf>
    <xf numFmtId="0" fontId="9" fillId="91" borderId="0" xfId="1737" applyFont="1" applyFill="1" applyAlignment="1" applyProtection="1">
      <alignment horizontal="right" vertical="center"/>
      <protection/>
    </xf>
    <xf numFmtId="0" fontId="193" fillId="0" borderId="0" xfId="1737" applyFont="1" applyAlignment="1" applyProtection="1">
      <alignment horizontal="left" vertical="center"/>
      <protection/>
    </xf>
    <xf numFmtId="4" fontId="176" fillId="0" borderId="0" xfId="1737" applyNumberFormat="1" applyFont="1" applyAlignment="1" applyProtection="1">
      <alignment vertical="center"/>
      <protection/>
    </xf>
    <xf numFmtId="0" fontId="179" fillId="0" borderId="54" xfId="1737" applyFont="1" applyBorder="1" applyAlignment="1" applyProtection="1">
      <alignment vertical="center"/>
      <protection/>
    </xf>
    <xf numFmtId="0" fontId="179" fillId="0" borderId="0" xfId="1737" applyFont="1" applyAlignment="1" applyProtection="1">
      <alignment vertical="center"/>
      <protection/>
    </xf>
    <xf numFmtId="0" fontId="179" fillId="0" borderId="63" xfId="1737" applyFont="1" applyBorder="1" applyAlignment="1" applyProtection="1">
      <alignment horizontal="left" vertical="center"/>
      <protection/>
    </xf>
    <xf numFmtId="0" fontId="179" fillId="0" borderId="63" xfId="1737" applyFont="1" applyBorder="1" applyAlignment="1" applyProtection="1">
      <alignment vertical="center"/>
      <protection/>
    </xf>
    <xf numFmtId="4" fontId="179" fillId="0" borderId="63" xfId="1737" applyNumberFormat="1" applyFont="1" applyBorder="1" applyAlignment="1" applyProtection="1">
      <alignment vertical="center"/>
      <protection/>
    </xf>
    <xf numFmtId="0" fontId="180" fillId="0" borderId="54" xfId="1737" applyFont="1" applyBorder="1" applyAlignment="1" applyProtection="1">
      <alignment vertical="center"/>
      <protection/>
    </xf>
    <xf numFmtId="0" fontId="180" fillId="0" borderId="0" xfId="1737" applyFont="1" applyAlignment="1" applyProtection="1">
      <alignment vertical="center"/>
      <protection/>
    </xf>
    <xf numFmtId="0" fontId="180" fillId="0" borderId="63" xfId="1737" applyFont="1" applyBorder="1" applyAlignment="1" applyProtection="1">
      <alignment horizontal="left" vertical="center"/>
      <protection/>
    </xf>
    <xf numFmtId="0" fontId="180" fillId="0" borderId="63" xfId="1737" applyFont="1" applyBorder="1" applyAlignment="1" applyProtection="1">
      <alignment vertical="center"/>
      <protection/>
    </xf>
    <xf numFmtId="4" fontId="180" fillId="0" borderId="63" xfId="1737" applyNumberFormat="1" applyFont="1" applyBorder="1" applyAlignment="1" applyProtection="1">
      <alignment vertical="center"/>
      <protection/>
    </xf>
    <xf numFmtId="0" fontId="15" fillId="0" borderId="61" xfId="1737" applyFont="1" applyBorder="1" applyAlignment="1" applyProtection="1">
      <alignment vertical="center"/>
      <protection/>
    </xf>
    <xf numFmtId="0" fontId="15" fillId="0" borderId="62" xfId="1737" applyFont="1" applyBorder="1" applyAlignment="1" applyProtection="1">
      <alignment vertical="center"/>
      <protection/>
    </xf>
    <xf numFmtId="0" fontId="15" fillId="0" borderId="52" xfId="1737" applyFont="1" applyBorder="1" applyAlignment="1" applyProtection="1">
      <alignment vertical="center"/>
      <protection/>
    </xf>
    <xf numFmtId="0" fontId="15" fillId="0" borderId="53" xfId="1737" applyFont="1" applyBorder="1" applyAlignment="1" applyProtection="1">
      <alignment vertical="center"/>
      <protection/>
    </xf>
    <xf numFmtId="0" fontId="15" fillId="0" borderId="54" xfId="1737" applyFont="1" applyBorder="1" applyAlignment="1" applyProtection="1">
      <alignment horizontal="center" vertical="center" wrapText="1"/>
      <protection/>
    </xf>
    <xf numFmtId="0" fontId="9" fillId="91" borderId="64" xfId="1737" applyFont="1" applyFill="1" applyBorder="1" applyAlignment="1" applyProtection="1">
      <alignment horizontal="center" vertical="center" wrapText="1"/>
      <protection/>
    </xf>
    <xf numFmtId="0" fontId="9" fillId="91" borderId="65" xfId="1737" applyFont="1" applyFill="1" applyBorder="1" applyAlignment="1" applyProtection="1">
      <alignment horizontal="center" vertical="center" wrapText="1"/>
      <protection/>
    </xf>
    <xf numFmtId="0" fontId="9" fillId="91" borderId="66" xfId="1737" applyFont="1" applyFill="1" applyBorder="1" applyAlignment="1" applyProtection="1">
      <alignment horizontal="center" vertical="center" wrapText="1"/>
      <protection/>
    </xf>
    <xf numFmtId="0" fontId="9" fillId="91" borderId="0" xfId="1737" applyFont="1" applyFill="1" applyAlignment="1" applyProtection="1">
      <alignment horizontal="center" vertical="center" wrapText="1"/>
      <protection/>
    </xf>
    <xf numFmtId="0" fontId="175" fillId="0" borderId="64" xfId="1737" applyFont="1" applyBorder="1" applyAlignment="1" applyProtection="1">
      <alignment horizontal="center" vertical="center" wrapText="1"/>
      <protection/>
    </xf>
    <xf numFmtId="0" fontId="175" fillId="0" borderId="65" xfId="1737" applyFont="1" applyBorder="1" applyAlignment="1" applyProtection="1">
      <alignment horizontal="center" vertical="center" wrapText="1"/>
      <protection/>
    </xf>
    <xf numFmtId="0" fontId="175" fillId="0" borderId="66" xfId="1737" applyFont="1" applyBorder="1" applyAlignment="1" applyProtection="1">
      <alignment horizontal="center" vertical="center" wrapText="1"/>
      <protection/>
    </xf>
    <xf numFmtId="0" fontId="176" fillId="0" borderId="0" xfId="1737" applyFont="1" applyAlignment="1" applyProtection="1">
      <alignment horizontal="left" vertical="center"/>
      <protection/>
    </xf>
    <xf numFmtId="4" fontId="176" fillId="0" borderId="0" xfId="1737" applyNumberFormat="1" applyFont="1" applyAlignment="1" applyProtection="1">
      <alignment/>
      <protection/>
    </xf>
    <xf numFmtId="0" fontId="15" fillId="0" borderId="67" xfId="1737" applyFont="1" applyBorder="1" applyAlignment="1" applyProtection="1">
      <alignment vertical="center"/>
      <protection/>
    </xf>
    <xf numFmtId="0" fontId="15" fillId="0" borderId="55" xfId="1737" applyBorder="1" applyAlignment="1" applyProtection="1">
      <alignment vertical="center"/>
      <protection/>
    </xf>
    <xf numFmtId="0" fontId="15" fillId="0" borderId="55" xfId="1737" applyFont="1" applyBorder="1" applyAlignment="1" applyProtection="1">
      <alignment vertical="center"/>
      <protection/>
    </xf>
    <xf numFmtId="170" fontId="177" fillId="0" borderId="55" xfId="1737" applyNumberFormat="1" applyFont="1" applyBorder="1" applyAlignment="1" applyProtection="1">
      <alignment/>
      <protection/>
    </xf>
    <xf numFmtId="170" fontId="177" fillId="0" borderId="68" xfId="1737" applyNumberFormat="1" applyFont="1" applyBorder="1" applyAlignment="1" applyProtection="1">
      <alignment/>
      <protection/>
    </xf>
    <xf numFmtId="0" fontId="178" fillId="0" borderId="54" xfId="1737" applyFont="1" applyBorder="1" applyAlignment="1" applyProtection="1">
      <alignment/>
      <protection/>
    </xf>
    <xf numFmtId="0" fontId="178" fillId="0" borderId="0" xfId="1737" applyFont="1" applyAlignment="1" applyProtection="1">
      <alignment/>
      <protection/>
    </xf>
    <xf numFmtId="0" fontId="178" fillId="0" borderId="0" xfId="1737" applyFont="1" applyAlignment="1" applyProtection="1">
      <alignment horizontal="left"/>
      <protection/>
    </xf>
    <xf numFmtId="0" fontId="179" fillId="0" borderId="0" xfId="1737" applyFont="1" applyAlignment="1" applyProtection="1">
      <alignment horizontal="left"/>
      <protection/>
    </xf>
    <xf numFmtId="4" fontId="179" fillId="0" borderId="0" xfId="1737" applyNumberFormat="1" applyFont="1" applyAlignment="1" applyProtection="1">
      <alignment/>
      <protection/>
    </xf>
    <xf numFmtId="0" fontId="178" fillId="0" borderId="69" xfId="1737" applyFont="1" applyBorder="1" applyAlignment="1" applyProtection="1">
      <alignment/>
      <protection/>
    </xf>
    <xf numFmtId="0" fontId="178" fillId="0" borderId="0" xfId="1737" applyFont="1" applyBorder="1" applyAlignment="1" applyProtection="1">
      <alignment/>
      <protection/>
    </xf>
    <xf numFmtId="170" fontId="178" fillId="0" borderId="0" xfId="1737" applyNumberFormat="1" applyFont="1" applyBorder="1" applyAlignment="1" applyProtection="1">
      <alignment/>
      <protection/>
    </xf>
    <xf numFmtId="170" fontId="178" fillId="0" borderId="70" xfId="1737" applyNumberFormat="1" applyFont="1" applyBorder="1" applyAlignment="1" applyProtection="1">
      <alignment/>
      <protection/>
    </xf>
    <xf numFmtId="0" fontId="180" fillId="0" borderId="0" xfId="1737" applyFont="1" applyAlignment="1" applyProtection="1">
      <alignment horizontal="left"/>
      <protection/>
    </xf>
    <xf numFmtId="4" fontId="180" fillId="0" borderId="0" xfId="1737" applyNumberFormat="1" applyFont="1" applyAlignment="1" applyProtection="1">
      <alignment/>
      <protection/>
    </xf>
    <xf numFmtId="0" fontId="9" fillId="0" borderId="71" xfId="1737" applyFont="1" applyBorder="1" applyAlignment="1" applyProtection="1">
      <alignment horizontal="center" vertical="center"/>
      <protection/>
    </xf>
    <xf numFmtId="49" fontId="9" fillId="0" borderId="71" xfId="1737" applyNumberFormat="1" applyFont="1" applyBorder="1" applyAlignment="1" applyProtection="1">
      <alignment horizontal="left" vertical="center" wrapText="1"/>
      <protection/>
    </xf>
    <xf numFmtId="0" fontId="9" fillId="0" borderId="71" xfId="1737" applyFont="1" applyBorder="1" applyAlignment="1" applyProtection="1">
      <alignment horizontal="left" vertical="center" wrapText="1"/>
      <protection/>
    </xf>
    <xf numFmtId="0" fontId="9" fillId="0" borderId="71" xfId="1737" applyFont="1" applyBorder="1" applyAlignment="1" applyProtection="1">
      <alignment horizontal="center" vertical="center" wrapText="1"/>
      <protection/>
    </xf>
    <xf numFmtId="169" fontId="9" fillId="0" borderId="71" xfId="1737" applyNumberFormat="1" applyFont="1" applyBorder="1" applyAlignment="1" applyProtection="1">
      <alignment vertical="center"/>
      <protection/>
    </xf>
    <xf numFmtId="4" fontId="9" fillId="0" borderId="71" xfId="1737" applyNumberFormat="1" applyFont="1" applyBorder="1" applyAlignment="1" applyProtection="1">
      <alignment vertical="center"/>
      <protection/>
    </xf>
    <xf numFmtId="0" fontId="15" fillId="0" borderId="71" xfId="1737" applyFont="1" applyBorder="1" applyAlignment="1" applyProtection="1">
      <alignment vertical="center"/>
      <protection/>
    </xf>
    <xf numFmtId="0" fontId="175" fillId="0" borderId="0" xfId="1737" applyFont="1" applyBorder="1" applyAlignment="1" applyProtection="1">
      <alignment horizontal="center" vertical="center"/>
      <protection/>
    </xf>
    <xf numFmtId="170" fontId="175" fillId="0" borderId="0" xfId="1737" applyNumberFormat="1" applyFont="1" applyBorder="1" applyAlignment="1" applyProtection="1">
      <alignment vertical="center"/>
      <protection/>
    </xf>
    <xf numFmtId="170" fontId="175" fillId="0" borderId="70" xfId="1737" applyNumberFormat="1" applyFont="1" applyBorder="1" applyAlignment="1" applyProtection="1">
      <alignment vertical="center"/>
      <protection/>
    </xf>
    <xf numFmtId="0" fontId="184" fillId="0" borderId="54" xfId="1737" applyFont="1" applyBorder="1" applyAlignment="1" applyProtection="1">
      <alignment vertical="center"/>
      <protection/>
    </xf>
    <xf numFmtId="0" fontId="184" fillId="0" borderId="0" xfId="1737" applyFont="1" applyAlignment="1" applyProtection="1">
      <alignment vertical="center"/>
      <protection/>
    </xf>
    <xf numFmtId="0" fontId="182" fillId="0" borderId="0" xfId="1737" applyFont="1" applyAlignment="1" applyProtection="1">
      <alignment horizontal="left" vertical="center"/>
      <protection/>
    </xf>
    <xf numFmtId="0" fontId="184" fillId="0" borderId="0" xfId="1737" applyFont="1" applyAlignment="1" applyProtection="1">
      <alignment horizontal="left" vertical="center"/>
      <protection/>
    </xf>
    <xf numFmtId="0" fontId="184" fillId="0" borderId="0" xfId="1737" applyFont="1" applyAlignment="1" applyProtection="1">
      <alignment horizontal="left" vertical="center" wrapText="1"/>
      <protection/>
    </xf>
    <xf numFmtId="0" fontId="184" fillId="0" borderId="69" xfId="1737" applyFont="1" applyBorder="1" applyAlignment="1" applyProtection="1">
      <alignment vertical="center"/>
      <protection/>
    </xf>
    <xf numFmtId="0" fontId="184" fillId="0" borderId="0" xfId="1737" applyFont="1" applyBorder="1" applyAlignment="1" applyProtection="1">
      <alignment vertical="center"/>
      <protection/>
    </xf>
    <xf numFmtId="0" fontId="184" fillId="0" borderId="70" xfId="1737" applyFont="1" applyBorder="1" applyAlignment="1" applyProtection="1">
      <alignment vertical="center"/>
      <protection/>
    </xf>
    <xf numFmtId="0" fontId="181" fillId="0" borderId="54" xfId="1737" applyFont="1" applyBorder="1" applyAlignment="1" applyProtection="1">
      <alignment vertical="center"/>
      <protection/>
    </xf>
    <xf numFmtId="0" fontId="181" fillId="0" borderId="0" xfId="1737" applyFont="1" applyAlignment="1" applyProtection="1">
      <alignment vertical="center"/>
      <protection/>
    </xf>
    <xf numFmtId="0" fontId="181" fillId="0" borderId="0" xfId="1737" applyFont="1" applyAlignment="1" applyProtection="1">
      <alignment horizontal="left" vertical="center"/>
      <protection/>
    </xf>
    <xf numFmtId="0" fontId="181" fillId="0" borderId="0" xfId="1737" applyFont="1" applyAlignment="1" applyProtection="1">
      <alignment horizontal="left" vertical="center" wrapText="1"/>
      <protection/>
    </xf>
    <xf numFmtId="169" fontId="181" fillId="0" borderId="0" xfId="1737" applyNumberFormat="1" applyFont="1" applyAlignment="1" applyProtection="1">
      <alignment vertical="center"/>
      <protection/>
    </xf>
    <xf numFmtId="0" fontId="181" fillId="0" borderId="69" xfId="1737" applyFont="1" applyBorder="1" applyAlignment="1" applyProtection="1">
      <alignment vertical="center"/>
      <protection/>
    </xf>
    <xf numFmtId="0" fontId="181" fillId="0" borderId="0" xfId="1737" applyFont="1" applyBorder="1" applyAlignment="1" applyProtection="1">
      <alignment vertical="center"/>
      <protection/>
    </xf>
    <xf numFmtId="0" fontId="181" fillId="0" borderId="70" xfId="1737" applyFont="1" applyBorder="1" applyAlignment="1" applyProtection="1">
      <alignment vertical="center"/>
      <protection/>
    </xf>
    <xf numFmtId="0" fontId="181" fillId="0" borderId="72" xfId="1737" applyFont="1" applyBorder="1" applyAlignment="1" applyProtection="1">
      <alignment vertical="center"/>
      <protection/>
    </xf>
    <xf numFmtId="0" fontId="181" fillId="0" borderId="63" xfId="1737" applyFont="1" applyBorder="1" applyAlignment="1" applyProtection="1">
      <alignment vertical="center"/>
      <protection/>
    </xf>
    <xf numFmtId="0" fontId="181" fillId="0" borderId="73" xfId="1737" applyFont="1" applyBorder="1" applyAlignment="1" applyProtection="1">
      <alignment vertical="center"/>
      <protection/>
    </xf>
    <xf numFmtId="0" fontId="2" fillId="0" borderId="0" xfId="1573" applyFont="1" applyBorder="1" applyAlignment="1">
      <alignment horizontal="left"/>
      <protection/>
    </xf>
    <xf numFmtId="0" fontId="3" fillId="92" borderId="1" xfId="1573" applyFont="1" applyFill="1" applyBorder="1" applyAlignment="1">
      <alignment horizontal="left"/>
      <protection/>
    </xf>
    <xf numFmtId="0" fontId="4" fillId="0" borderId="75" xfId="1573" applyFont="1" applyBorder="1" applyAlignment="1">
      <alignment horizontal="left"/>
      <protection/>
    </xf>
    <xf numFmtId="0" fontId="2" fillId="0" borderId="76" xfId="1573" applyFont="1" applyFill="1" applyBorder="1" applyAlignment="1">
      <alignment horizontal="center" vertical="center" wrapText="1"/>
      <protection/>
    </xf>
    <xf numFmtId="3" fontId="2" fillId="0" borderId="76" xfId="1573" applyNumberFormat="1" applyFont="1" applyFill="1" applyBorder="1" applyAlignment="1">
      <alignment horizontal="right" vertical="center"/>
      <protection/>
    </xf>
    <xf numFmtId="3" fontId="2" fillId="0" borderId="77" xfId="1573" applyNumberFormat="1" applyFont="1" applyFill="1" applyBorder="1" applyAlignment="1">
      <alignment horizontal="right" vertical="center"/>
      <protection/>
    </xf>
    <xf numFmtId="4" fontId="9" fillId="92" borderId="71" xfId="1737" applyNumberFormat="1" applyFont="1" applyFill="1" applyBorder="1" applyAlignment="1" applyProtection="1">
      <alignment vertical="center"/>
      <protection locked="0"/>
    </xf>
    <xf numFmtId="4" fontId="185" fillId="92" borderId="71" xfId="1737" applyNumberFormat="1" applyFont="1" applyFill="1" applyBorder="1" applyAlignment="1" applyProtection="1">
      <alignment vertical="center"/>
      <protection locked="0"/>
    </xf>
    <xf numFmtId="4" fontId="9" fillId="0" borderId="71" xfId="1737" applyNumberFormat="1" applyFont="1" applyFill="1" applyBorder="1" applyAlignment="1" applyProtection="1">
      <alignment vertical="center"/>
      <protection locked="0"/>
    </xf>
    <xf numFmtId="0" fontId="181" fillId="92" borderId="0" xfId="1737" applyFont="1" applyFill="1" applyAlignment="1">
      <alignment vertical="center"/>
      <protection/>
    </xf>
    <xf numFmtId="230" fontId="8" fillId="92" borderId="0" xfId="1532" applyNumberFormat="1" applyFill="1">
      <alignment/>
      <protection/>
    </xf>
    <xf numFmtId="0" fontId="8" fillId="71" borderId="0" xfId="1737" applyFont="1" applyFill="1" applyAlignment="1" applyProtection="1">
      <alignment horizontal="left" vertical="center"/>
      <protection locked="0"/>
    </xf>
    <xf numFmtId="0" fontId="178" fillId="0" borderId="0" xfId="1737" applyFont="1" applyAlignment="1" applyProtection="1">
      <alignment/>
      <protection locked="0"/>
    </xf>
    <xf numFmtId="4" fontId="9" fillId="71" borderId="71" xfId="1737" applyNumberFormat="1" applyFont="1" applyFill="1" applyBorder="1" applyAlignment="1" applyProtection="1">
      <alignment vertical="center"/>
      <protection locked="0"/>
    </xf>
    <xf numFmtId="0" fontId="175" fillId="71" borderId="69" xfId="1737" applyFont="1" applyFill="1" applyBorder="1" applyAlignment="1" applyProtection="1">
      <alignment horizontal="left" vertical="center"/>
      <protection locked="0"/>
    </xf>
    <xf numFmtId="0" fontId="15" fillId="0" borderId="0" xfId="1737" applyFont="1" applyBorder="1" applyAlignment="1" applyProtection="1">
      <alignment vertical="center"/>
      <protection/>
    </xf>
    <xf numFmtId="0" fontId="184" fillId="0" borderId="0" xfId="1737" applyFont="1" applyAlignment="1" applyProtection="1">
      <alignment vertical="center"/>
      <protection locked="0"/>
    </xf>
    <xf numFmtId="0" fontId="181" fillId="0" borderId="0" xfId="1737" applyFont="1" applyAlignment="1" applyProtection="1">
      <alignment vertical="center"/>
      <protection locked="0"/>
    </xf>
    <xf numFmtId="49" fontId="9" fillId="0" borderId="0" xfId="1736" applyNumberFormat="1" applyAlignment="1">
      <alignment horizontal="left" indent="1"/>
      <protection/>
    </xf>
    <xf numFmtId="0" fontId="9" fillId="0" borderId="0" xfId="1736">
      <alignment/>
      <protection/>
    </xf>
    <xf numFmtId="0" fontId="9" fillId="0" borderId="0" xfId="1736" applyAlignment="1">
      <alignment horizontal="right"/>
      <protection/>
    </xf>
    <xf numFmtId="4" fontId="9" fillId="0" borderId="0" xfId="1736" applyNumberFormat="1">
      <alignment/>
      <protection/>
    </xf>
    <xf numFmtId="2" fontId="9" fillId="0" borderId="0" xfId="1736" applyNumberFormat="1">
      <alignment/>
      <protection/>
    </xf>
    <xf numFmtId="234" fontId="9" fillId="0" borderId="0" xfId="1736" applyNumberFormat="1">
      <alignment/>
      <protection/>
    </xf>
    <xf numFmtId="49" fontId="9" fillId="0" borderId="1" xfId="1736" applyNumberFormat="1" applyBorder="1" applyAlignment="1">
      <alignment horizontal="left" indent="1"/>
      <protection/>
    </xf>
    <xf numFmtId="0" fontId="9" fillId="0" borderId="1" xfId="1736" applyBorder="1">
      <alignment/>
      <protection/>
    </xf>
    <xf numFmtId="0" fontId="9" fillId="0" borderId="1" xfId="1736" applyBorder="1" applyAlignment="1">
      <alignment horizontal="right"/>
      <protection/>
    </xf>
    <xf numFmtId="4" fontId="9" fillId="0" borderId="1" xfId="1736" applyNumberFormat="1" applyBorder="1" applyAlignment="1">
      <alignment horizontal="right"/>
      <protection/>
    </xf>
    <xf numFmtId="4" fontId="9" fillId="0" borderId="1" xfId="1736" applyNumberFormat="1" applyFill="1" applyBorder="1" applyAlignment="1">
      <alignment horizontal="right"/>
      <protection/>
    </xf>
    <xf numFmtId="49" fontId="9" fillId="0" borderId="0" xfId="1736" applyNumberFormat="1" applyBorder="1" applyAlignment="1">
      <alignment horizontal="left" indent="1"/>
      <protection/>
    </xf>
    <xf numFmtId="0" fontId="9" fillId="0" borderId="0" xfId="1736" applyBorder="1">
      <alignment/>
      <protection/>
    </xf>
    <xf numFmtId="0" fontId="9" fillId="0" borderId="0" xfId="1736" applyBorder="1" applyAlignment="1">
      <alignment horizontal="right"/>
      <protection/>
    </xf>
    <xf numFmtId="4" fontId="9" fillId="0" borderId="0" xfId="1736" applyNumberFormat="1" applyBorder="1" applyAlignment="1">
      <alignment horizontal="right"/>
      <protection/>
    </xf>
    <xf numFmtId="4" fontId="9" fillId="0" borderId="0" xfId="1736" applyNumberFormat="1" applyFill="1" applyBorder="1" applyAlignment="1">
      <alignment horizontal="right"/>
      <protection/>
    </xf>
    <xf numFmtId="235" fontId="9" fillId="0" borderId="0" xfId="1736" applyNumberFormat="1">
      <alignment/>
      <protection/>
    </xf>
    <xf numFmtId="0" fontId="24" fillId="0" borderId="0" xfId="1736" applyFont="1">
      <alignment/>
      <protection/>
    </xf>
    <xf numFmtId="0" fontId="9" fillId="0" borderId="0" xfId="1736" applyAlignment="1">
      <alignment horizontal="left" indent="1"/>
      <protection/>
    </xf>
    <xf numFmtId="0" fontId="204" fillId="0" borderId="0" xfId="1736" applyFont="1">
      <alignment/>
      <protection/>
    </xf>
    <xf numFmtId="2" fontId="205" fillId="0" borderId="0" xfId="1736" applyNumberFormat="1" applyFont="1">
      <alignment/>
      <protection/>
    </xf>
    <xf numFmtId="49" fontId="9" fillId="0" borderId="15" xfId="1736" applyNumberFormat="1" applyBorder="1" applyAlignment="1">
      <alignment horizontal="left" indent="1"/>
      <protection/>
    </xf>
    <xf numFmtId="0" fontId="24" fillId="0" borderId="15" xfId="1736" applyFont="1" applyBorder="1">
      <alignment/>
      <protection/>
    </xf>
    <xf numFmtId="0" fontId="9" fillId="0" borderId="15" xfId="1736" applyBorder="1" applyAlignment="1">
      <alignment horizontal="right"/>
      <protection/>
    </xf>
    <xf numFmtId="0" fontId="9" fillId="0" borderId="15" xfId="1736" applyBorder="1">
      <alignment/>
      <protection/>
    </xf>
    <xf numFmtId="4" fontId="9" fillId="0" borderId="15" xfId="1736" applyNumberFormat="1" applyBorder="1">
      <alignment/>
      <protection/>
    </xf>
    <xf numFmtId="2" fontId="9" fillId="0" borderId="15" xfId="1736" applyNumberFormat="1" applyBorder="1">
      <alignment/>
      <protection/>
    </xf>
    <xf numFmtId="234" fontId="9" fillId="0" borderId="15" xfId="1736" applyNumberFormat="1" applyBorder="1">
      <alignment/>
      <protection/>
    </xf>
    <xf numFmtId="2" fontId="24" fillId="0" borderId="15" xfId="1736" applyNumberFormat="1" applyFont="1" applyBorder="1">
      <alignment/>
      <protection/>
    </xf>
    <xf numFmtId="2" fontId="9" fillId="92" borderId="0" xfId="1736" applyNumberFormat="1" applyFill="1" applyBorder="1" applyAlignment="1">
      <alignment horizontal="right"/>
      <protection/>
    </xf>
    <xf numFmtId="2" fontId="9" fillId="92" borderId="0" xfId="1736" applyNumberFormat="1" applyFill="1">
      <alignment/>
      <protection/>
    </xf>
    <xf numFmtId="4" fontId="9" fillId="92" borderId="0" xfId="1736" applyNumberFormat="1" applyFill="1">
      <alignment/>
      <protection/>
    </xf>
    <xf numFmtId="4" fontId="9" fillId="92" borderId="0" xfId="1736" applyNumberFormat="1" applyFont="1" applyFill="1">
      <alignment/>
      <protection/>
    </xf>
    <xf numFmtId="0" fontId="13" fillId="0" borderId="0" xfId="1573" applyFont="1" applyBorder="1" applyAlignment="1">
      <alignment horizontal="left" vertical="center"/>
      <protection/>
    </xf>
    <xf numFmtId="0" fontId="13" fillId="90" borderId="78" xfId="1573" applyFont="1" applyFill="1" applyBorder="1" applyAlignment="1">
      <alignment horizontal="left" vertical="center" wrapText="1"/>
      <protection/>
    </xf>
    <xf numFmtId="0" fontId="14" fillId="90" borderId="78" xfId="1573" applyFont="1" applyFill="1" applyBorder="1" applyAlignment="1">
      <alignment wrapText="1"/>
      <protection/>
    </xf>
    <xf numFmtId="0" fontId="14" fillId="90" borderId="79" xfId="1573" applyFont="1" applyFill="1" applyBorder="1" applyAlignment="1">
      <alignment wrapText="1"/>
      <protection/>
    </xf>
    <xf numFmtId="0" fontId="20" fillId="90" borderId="80" xfId="1573" applyFont="1" applyFill="1" applyBorder="1" applyAlignment="1">
      <alignment horizontal="center" vertical="center" textRotation="90"/>
      <protection/>
    </xf>
    <xf numFmtId="0" fontId="20" fillId="90" borderId="81" xfId="1573" applyFont="1" applyFill="1" applyBorder="1" applyAlignment="1">
      <alignment horizontal="center" vertical="center" textRotation="90"/>
      <protection/>
    </xf>
    <xf numFmtId="0" fontId="20" fillId="90" borderId="82" xfId="1573" applyFont="1" applyFill="1" applyBorder="1" applyAlignment="1">
      <alignment horizontal="center" vertical="center" textRotation="90"/>
      <protection/>
    </xf>
    <xf numFmtId="0" fontId="21" fillId="0" borderId="0" xfId="1573" applyFont="1" applyAlignment="1">
      <alignment horizontal="justify" wrapText="1"/>
      <protection/>
    </xf>
    <xf numFmtId="0" fontId="3" fillId="0" borderId="0" xfId="1573" applyFont="1" applyBorder="1" applyAlignment="1">
      <alignment horizontal="left"/>
      <protection/>
    </xf>
    <xf numFmtId="0" fontId="136" fillId="0" borderId="0" xfId="1737" applyFont="1" applyAlignment="1">
      <alignment horizontal="left" vertical="center" wrapText="1"/>
      <protection/>
    </xf>
    <xf numFmtId="0" fontId="15" fillId="0" borderId="0" xfId="1737" applyFont="1" applyAlignment="1">
      <alignment vertical="center"/>
      <protection/>
    </xf>
    <xf numFmtId="0" fontId="188" fillId="93" borderId="0" xfId="1737" applyFont="1" applyFill="1" applyAlignment="1">
      <alignment horizontal="center" vertical="center"/>
      <protection/>
    </xf>
    <xf numFmtId="0" fontId="15" fillId="0" borderId="0" xfId="1737">
      <alignment/>
      <protection/>
    </xf>
    <xf numFmtId="0" fontId="8" fillId="0" borderId="0" xfId="1737" applyFont="1" applyAlignment="1">
      <alignment horizontal="left" vertical="center"/>
      <protection/>
    </xf>
    <xf numFmtId="0" fontId="8" fillId="0" borderId="0" xfId="1737" applyFont="1" applyAlignment="1">
      <alignment horizontal="left" vertical="center" wrapText="1"/>
      <protection/>
    </xf>
    <xf numFmtId="0" fontId="174" fillId="0" borderId="0" xfId="1737" applyFont="1" applyAlignment="1">
      <alignment horizontal="left" vertical="center" wrapText="1"/>
      <protection/>
    </xf>
    <xf numFmtId="0" fontId="174" fillId="0" borderId="0" xfId="1737" applyFont="1" applyAlignment="1">
      <alignment horizontal="left" vertical="center"/>
      <protection/>
    </xf>
    <xf numFmtId="0" fontId="9" fillId="0" borderId="0" xfId="1532" applyFont="1" applyAlignment="1">
      <alignment wrapText="1"/>
      <protection/>
    </xf>
    <xf numFmtId="0" fontId="9" fillId="0" borderId="1" xfId="1736" applyBorder="1" applyAlignment="1">
      <alignment horizontal="center"/>
      <protection/>
    </xf>
    <xf numFmtId="0" fontId="136" fillId="0" borderId="0" xfId="1737" applyFont="1" applyAlignment="1" applyProtection="1">
      <alignment horizontal="left" vertical="center" wrapText="1"/>
      <protection/>
    </xf>
    <xf numFmtId="0" fontId="15" fillId="0" borderId="0" xfId="1737" applyFont="1" applyAlignment="1" applyProtection="1">
      <alignment vertical="center"/>
      <protection/>
    </xf>
    <xf numFmtId="0" fontId="8" fillId="71" borderId="0" xfId="1737" applyFont="1" applyFill="1" applyAlignment="1" applyProtection="1">
      <alignment horizontal="left" vertical="center"/>
      <protection locked="0"/>
    </xf>
  </cellXfs>
  <cellStyles count="209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1.1_Stavební část1" xfId="20"/>
    <cellStyle name="_2004_04_08_komplet" xfId="21"/>
    <cellStyle name="_2006 HiPath 3800 A.Budova Petrof HK1" xfId="22"/>
    <cellStyle name="_ASEC_Koleje_PPVVUTSLP_zmena_22_3_2004" xfId="23"/>
    <cellStyle name="_ASEC_Koleje_PPVVUTSLP_zmena_22_3_2004 2" xfId="24"/>
    <cellStyle name="_ASEC_Nabidka_SK_zmena_22_3_2004" xfId="25"/>
    <cellStyle name="_ASEC_Nabidka_SK_zmena_22_3_2004 2" xfId="26"/>
    <cellStyle name="_BOQ_KE 001" xfId="27"/>
    <cellStyle name="_BOQ_KE 001 2" xfId="28"/>
    <cellStyle name="_BOQ_KE 001-2004.12.14" xfId="29"/>
    <cellStyle name="_BOQ_KE 001-2004.12.14 2" xfId="30"/>
    <cellStyle name="_C_SO231" xfId="31"/>
    <cellStyle name="_C_SO231 2" xfId="32"/>
    <cellStyle name="_C_SO720" xfId="33"/>
    <cellStyle name="_C_SO720 2" xfId="34"/>
    <cellStyle name="_C_SO720B" xfId="35"/>
    <cellStyle name="_C_SO720B 2" xfId="36"/>
    <cellStyle name="_C_SO720C" xfId="37"/>
    <cellStyle name="_C_SO720C 2" xfId="38"/>
    <cellStyle name="_CCTV" xfId="39"/>
    <cellStyle name="_cenova_nabidka_tendrova_navysena" xfId="40"/>
    <cellStyle name="_cenova_nabidka_tendrova_navysena 2" xfId="41"/>
    <cellStyle name="_CTP_skrobarny_EPS_EZS_objekt_15" xfId="42"/>
    <cellStyle name="_CTP_skrobarny_EPS_EZS_objekt_15 2" xfId="43"/>
    <cellStyle name="_D 7.1_silnoproud" xfId="44"/>
    <cellStyle name="_Direct Cost BOQ_KE 04.12.151" xfId="45"/>
    <cellStyle name="_Direct Cost BOQ_KE 04.12.151 2" xfId="46"/>
    <cellStyle name="_Direct Cost BOQ_KE 04.12.151 2 2" xfId="47"/>
    <cellStyle name="_Direct Cost BOQ_KE 04.12.151 3" xfId="48"/>
    <cellStyle name="_DT" xfId="49"/>
    <cellStyle name="_e) Silnoproud" xfId="50"/>
    <cellStyle name="_EBC_vykaz_vymer" xfId="51"/>
    <cellStyle name="_EZS" xfId="52"/>
    <cellStyle name="_f) Slaboproud" xfId="53"/>
    <cellStyle name="_FORMULAR SV" xfId="54"/>
    <cellStyle name="_g) Hromosvod" xfId="55"/>
    <cellStyle name="_Inotex1" xfId="56"/>
    <cellStyle name="_Inotex1c" xfId="57"/>
    <cellStyle name="_Inotex2" xfId="58"/>
    <cellStyle name="_l) Technologické soubory - Park.systém+STA" xfId="59"/>
    <cellStyle name="_Ladronka_2_VV-DVD_kontrola_FINAL" xfId="60"/>
    <cellStyle name="_N020198A" xfId="61"/>
    <cellStyle name="_N02117-ELSYCO SK Socialnu Poistvnu Zilina SK" xfId="62"/>
    <cellStyle name="_N02129-Johnson Controls-EUROPAPIR Bratislava" xfId="63"/>
    <cellStyle name="_N02132-Johnson Controls-UNIPHARMA Bratislava - CCTV, ACCES" xfId="64"/>
    <cellStyle name="_N0214X-ROSS-EUROPAPIR Bratislava" xfId="65"/>
    <cellStyle name="_N06022-VATECH, Hotel Diplomat Plzeň" xfId="66"/>
    <cellStyle name="_N06156-1-Zimní stadion, Uherský Ostroh" xfId="67"/>
    <cellStyle name="_N07086-ESTE,ASKO Praha-Štěrboholy, slaboproud" xfId="68"/>
    <cellStyle name="_N0XXXX-Nabídky-vzor- new" xfId="69"/>
    <cellStyle name="_Nabídka KV SiPass" xfId="70"/>
    <cellStyle name="_Nabídka KV SiPass 2" xfId="71"/>
    <cellStyle name="_Nase_nabidka_EZS_Interkom_CCTV" xfId="72"/>
    <cellStyle name="_Nase_nabidka_EZS_Interkom_CCTV 2" xfId="73"/>
    <cellStyle name="_Nase_nabidka_EZS_objekt_18" xfId="74"/>
    <cellStyle name="_Nase_nabidka_EZS_objekt_18 2" xfId="75"/>
    <cellStyle name="_Nase_nabidka_Flexi_II_ACS_EZS_CCTV" xfId="76"/>
    <cellStyle name="_Nase_nabidka_Flexi_II_ACS_EZS_CCTV 2" xfId="77"/>
    <cellStyle name="_Nase_nabidka_O6R" xfId="78"/>
    <cellStyle name="_Nase_nabidka_O6R 2" xfId="79"/>
    <cellStyle name="_Np_00110a" xfId="80"/>
    <cellStyle name="_Np_00118a" xfId="81"/>
    <cellStyle name="_Np_00159" xfId="82"/>
    <cellStyle name="_Np_00164a" xfId="83"/>
    <cellStyle name="_NXXXXX-Johnson Controls -vzor cen pro SK, EZS, EPS" xfId="84"/>
    <cellStyle name="_PERSONAL" xfId="85"/>
    <cellStyle name="_PERSONAL_1" xfId="86"/>
    <cellStyle name="_Q-Sadovky-výkaz-2003-07-01" xfId="87"/>
    <cellStyle name="_Q-Sadovky-výkaz-2003-07-01_1" xfId="88"/>
    <cellStyle name="_Q-Sadovky-výkaz-2003-07-01_1 2" xfId="89"/>
    <cellStyle name="_Q-Sadovky-výkaz-2003-07-01_1 2 2" xfId="90"/>
    <cellStyle name="_Q-Sadovky-výkaz-2003-07-01_1 3" xfId="91"/>
    <cellStyle name="_Q-Sadovky-výkaz-2003-07-01_2" xfId="92"/>
    <cellStyle name="_Q-Sadovky-výkaz-2003-07-01_3" xfId="93"/>
    <cellStyle name="_Q-Sadovky-výkaz-2003-07-01_3 2" xfId="94"/>
    <cellStyle name="_Q-Sadovky-výkaz-2003-07-01_3 2 2" xfId="95"/>
    <cellStyle name="_Q-Sadovky-výkaz-2003-07-01_3 3" xfId="96"/>
    <cellStyle name="_rekapitulace ELEKTRO-Imperial" xfId="97"/>
    <cellStyle name="_River Diamond_D-Polyfunkční dům_VV_2.kolo_změny040820051" xfId="98"/>
    <cellStyle name="_SLP_B_elektro_vykaz" xfId="99"/>
    <cellStyle name="_SLP_B_elektro_vykaz 2" xfId="100"/>
    <cellStyle name="_SLP_C_elektro_vykaz" xfId="101"/>
    <cellStyle name="_SLP_C_elektro_vykaz 2" xfId="102"/>
    <cellStyle name="_SLP_Venkovni_rozvody_uprava " xfId="103"/>
    <cellStyle name="_SLP_Venkovni_rozvody_uprava  2" xfId="104"/>
    <cellStyle name="_SO 01c_ESO_specifikace" xfId="105"/>
    <cellStyle name="_SO710_R" xfId="106"/>
    <cellStyle name="_SO710_R 2" xfId="107"/>
    <cellStyle name="_SO720_VV_A" xfId="108"/>
    <cellStyle name="_SO720_VV_A 2" xfId="109"/>
    <cellStyle name="_stav" xfId="110"/>
    <cellStyle name="_u) Areálové osvětlení" xfId="111"/>
    <cellStyle name="_v) Veřejné osvětlení" xfId="112"/>
    <cellStyle name="_Vatech_Palladium_SLP" xfId="113"/>
    <cellStyle name="_Vatech_Palladium_SLP 2" xfId="114"/>
    <cellStyle name="_VATECH_SLP_Nák_centr_Prostejov" xfId="115"/>
    <cellStyle name="_VATECH_SLP_Nák_centr_Prostejov 2" xfId="116"/>
    <cellStyle name="_vyhodnocení-1.kolo" xfId="117"/>
    <cellStyle name="_vyhodnocení-2.kolo" xfId="118"/>
    <cellStyle name="_vyhodnocení-3.kolo " xfId="119"/>
    <cellStyle name="_vyhodnocení-3.kolo _1" xfId="120"/>
    <cellStyle name="_vyhodnocení-3.kolo _1_0-SZ-rozpočet" xfId="121"/>
    <cellStyle name="_vyhodnocení-3.kolo _1_0-SZ-rozpočet_0-SZ-SO08.2-Rozpočet" xfId="122"/>
    <cellStyle name="_vyhodnocení-3.kolo _1_0-SZ-rozpočet_0-SZ-SO08.2-Rozpočet_D1.01.4803-SZ-Rozpočet" xfId="123"/>
    <cellStyle name="_Z_00159A" xfId="124"/>
    <cellStyle name="_Zprac_Dusan_tendrova_navysena_060509" xfId="125"/>
    <cellStyle name="_Zprac_Dusan_tendrova_navysena_060509 2" xfId="126"/>
    <cellStyle name="=C:\WINDOWS\SYSTEM32\COMMAND.COM" xfId="127"/>
    <cellStyle name="=C:\WINDOWS\SYSTEM32\COMMAND.COM 2" xfId="128"/>
    <cellStyle name="•W_laroux" xfId="129"/>
    <cellStyle name="0,0_x000d__x000a_NA_x000d__x000a_" xfId="130"/>
    <cellStyle name="1" xfId="131"/>
    <cellStyle name="1 000 Kč_~4285817" xfId="132"/>
    <cellStyle name="1 10" xfId="133"/>
    <cellStyle name="1 11" xfId="134"/>
    <cellStyle name="1 2" xfId="135"/>
    <cellStyle name="1 2 2" xfId="136"/>
    <cellStyle name="1 2_Xl0000028" xfId="137"/>
    <cellStyle name="1 3" xfId="138"/>
    <cellStyle name="1 3 2" xfId="139"/>
    <cellStyle name="1 3_Xl0000028" xfId="140"/>
    <cellStyle name="1 4" xfId="141"/>
    <cellStyle name="1 5" xfId="142"/>
    <cellStyle name="1 6" xfId="143"/>
    <cellStyle name="1 7" xfId="144"/>
    <cellStyle name="1 8" xfId="145"/>
    <cellStyle name="1 9" xfId="146"/>
    <cellStyle name="1_004_Vykaz_vymer_ZTI" xfId="147"/>
    <cellStyle name="1_4 ZTI" xfId="148"/>
    <cellStyle name="1_4 ZTI_Xl0000028" xfId="149"/>
    <cellStyle name="1_IO 06_5_1_Silnoproud" xfId="150"/>
    <cellStyle name="1_IO 06_5_1_Silnoproud_Xl0000028" xfId="151"/>
    <cellStyle name="1_Xl0000028" xfId="152"/>
    <cellStyle name="1_Xl0000039" xfId="153"/>
    <cellStyle name="1_Xl0000039_20111111_-_VZT_výkaz_výměr" xfId="154"/>
    <cellStyle name="1_Xl0000039_20111111_-_VZT_výkaz_výměr_Xl0000028" xfId="155"/>
    <cellStyle name="1_Xl0000039_3 VZT" xfId="156"/>
    <cellStyle name="1_Xl0000039_3 VZT_Xl0000028" xfId="157"/>
    <cellStyle name="1_Xl0000039_MWC_ESI_VV_23092013_1" xfId="158"/>
    <cellStyle name="1ZN" xfId="159"/>
    <cellStyle name="1ZN 2" xfId="160"/>
    <cellStyle name="20 % – Zvýraznění 1" xfId="161"/>
    <cellStyle name="20 % – Zvýraznění 1 2" xfId="162"/>
    <cellStyle name="20 % – Zvýraznění 2" xfId="163"/>
    <cellStyle name="20 % – Zvýraznění 2 2" xfId="164"/>
    <cellStyle name="20 % – Zvýraznění 3" xfId="165"/>
    <cellStyle name="20 % – Zvýraznění 3 2" xfId="166"/>
    <cellStyle name="20 % – Zvýraznění 4" xfId="167"/>
    <cellStyle name="20 % – Zvýraznění 4 2" xfId="168"/>
    <cellStyle name="20 % – Zvýraznění 5" xfId="169"/>
    <cellStyle name="20 % – Zvýraznění 5 2" xfId="170"/>
    <cellStyle name="20 % – Zvýraznění 6" xfId="171"/>
    <cellStyle name="20 % – Zvýraznění 6 2" xfId="172"/>
    <cellStyle name="20 % – Zvýraznění1 2" xfId="173"/>
    <cellStyle name="20 % – Zvýraznění1 2 2" xfId="174"/>
    <cellStyle name="20 % – Zvýraznění1 2 2 2" xfId="175"/>
    <cellStyle name="20 % – Zvýraznění1 2 3" xfId="176"/>
    <cellStyle name="20 % – Zvýraznění1 3" xfId="177"/>
    <cellStyle name="20 % – Zvýraznění1 4" xfId="178"/>
    <cellStyle name="20 % – Zvýraznění2 2" xfId="179"/>
    <cellStyle name="20 % – Zvýraznění2 2 2" xfId="180"/>
    <cellStyle name="20 % – Zvýraznění2 2 2 2" xfId="181"/>
    <cellStyle name="20 % – Zvýraznění2 2 3" xfId="182"/>
    <cellStyle name="20 % – Zvýraznění2 3" xfId="183"/>
    <cellStyle name="20 % – Zvýraznění2 4" xfId="184"/>
    <cellStyle name="20 % – Zvýraznění3 2" xfId="185"/>
    <cellStyle name="20 % – Zvýraznění3 2 2" xfId="186"/>
    <cellStyle name="20 % – Zvýraznění3 2 2 2" xfId="187"/>
    <cellStyle name="20 % – Zvýraznění3 2 3" xfId="188"/>
    <cellStyle name="20 % – Zvýraznění3 3" xfId="189"/>
    <cellStyle name="20 % – Zvýraznění3 4" xfId="190"/>
    <cellStyle name="20 % – Zvýraznění4 2" xfId="191"/>
    <cellStyle name="20 % – Zvýraznění4 2 2" xfId="192"/>
    <cellStyle name="20 % – Zvýraznění4 2 2 2" xfId="193"/>
    <cellStyle name="20 % – Zvýraznění4 2 3" xfId="194"/>
    <cellStyle name="20 % – Zvýraznění4 3" xfId="195"/>
    <cellStyle name="20 % – Zvýraznění4 4" xfId="196"/>
    <cellStyle name="20 % – Zvýraznění5 2" xfId="197"/>
    <cellStyle name="20 % – Zvýraznění5 2 2" xfId="198"/>
    <cellStyle name="20 % – Zvýraznění5 2 2 2" xfId="199"/>
    <cellStyle name="20 % – Zvýraznění5 2 3" xfId="200"/>
    <cellStyle name="20 % – Zvýraznění5 3" xfId="201"/>
    <cellStyle name="20 % – Zvýraznění5 4" xfId="202"/>
    <cellStyle name="20 % – Zvýraznění6 2" xfId="203"/>
    <cellStyle name="20 % – Zvýraznění6 2 2" xfId="204"/>
    <cellStyle name="20 % – Zvýraznění6 2 2 2" xfId="205"/>
    <cellStyle name="20 % – Zvýraznění6 2 3" xfId="206"/>
    <cellStyle name="20 % – Zvýraznění6 3" xfId="207"/>
    <cellStyle name="20 % – Zvýraznění6 4" xfId="208"/>
    <cellStyle name="20% - Accent1" xfId="209"/>
    <cellStyle name="20% - Accent2" xfId="210"/>
    <cellStyle name="20% - Accent3" xfId="211"/>
    <cellStyle name="20% - Accent4" xfId="212"/>
    <cellStyle name="20% - Accent5" xfId="213"/>
    <cellStyle name="20% - Accent6" xfId="214"/>
    <cellStyle name="20% - Akzent1 2" xfId="215"/>
    <cellStyle name="20% - Akzent2 2" xfId="216"/>
    <cellStyle name="20% - Akzent3 2" xfId="217"/>
    <cellStyle name="20% - Akzent4 2" xfId="218"/>
    <cellStyle name="20% - Akzent5 2" xfId="219"/>
    <cellStyle name="20% - Akzent6 2" xfId="220"/>
    <cellStyle name="40 % – Zvýraznění 1" xfId="221"/>
    <cellStyle name="40 % – Zvýraznění 1 2" xfId="222"/>
    <cellStyle name="40 % – Zvýraznění 2" xfId="223"/>
    <cellStyle name="40 % – Zvýraznění 2 2" xfId="224"/>
    <cellStyle name="40 % – Zvýraznění 3" xfId="225"/>
    <cellStyle name="40 % – Zvýraznění 3 2" xfId="226"/>
    <cellStyle name="40 % – Zvýraznění 4" xfId="227"/>
    <cellStyle name="40 % – Zvýraznění 4 2" xfId="228"/>
    <cellStyle name="40 % – Zvýraznění 5" xfId="229"/>
    <cellStyle name="40 % – Zvýraznění 5 2" xfId="230"/>
    <cellStyle name="40 % – Zvýraznění 6" xfId="231"/>
    <cellStyle name="40 % – Zvýraznění 6 2" xfId="232"/>
    <cellStyle name="40 % – Zvýraznění1 2" xfId="233"/>
    <cellStyle name="40 % – Zvýraznění1 2 2" xfId="234"/>
    <cellStyle name="40 % – Zvýraznění1 2 2 2" xfId="235"/>
    <cellStyle name="40 % – Zvýraznění1 2 3" xfId="236"/>
    <cellStyle name="40 % – Zvýraznění1 3" xfId="237"/>
    <cellStyle name="40 % – Zvýraznění1 4" xfId="238"/>
    <cellStyle name="40 % – Zvýraznění2 2" xfId="239"/>
    <cellStyle name="40 % – Zvýraznění2 2 2" xfId="240"/>
    <cellStyle name="40 % – Zvýraznění2 2 2 2" xfId="241"/>
    <cellStyle name="40 % – Zvýraznění2 2 3" xfId="242"/>
    <cellStyle name="40 % – Zvýraznění2 3" xfId="243"/>
    <cellStyle name="40 % – Zvýraznění2 4" xfId="244"/>
    <cellStyle name="40 % – Zvýraznění3 2" xfId="245"/>
    <cellStyle name="40 % – Zvýraznění3 2 2" xfId="246"/>
    <cellStyle name="40 % – Zvýraznění3 2 2 2" xfId="247"/>
    <cellStyle name="40 % – Zvýraznění3 2 3" xfId="248"/>
    <cellStyle name="40 % – Zvýraznění3 3" xfId="249"/>
    <cellStyle name="40 % – Zvýraznění3 4" xfId="250"/>
    <cellStyle name="40 % – Zvýraznění4 2" xfId="251"/>
    <cellStyle name="40 % – Zvýraznění4 2 2" xfId="252"/>
    <cellStyle name="40 % – Zvýraznění4 2 2 2" xfId="253"/>
    <cellStyle name="40 % – Zvýraznění4 2 3" xfId="254"/>
    <cellStyle name="40 % – Zvýraznění4 3" xfId="255"/>
    <cellStyle name="40 % – Zvýraznění4 4" xfId="256"/>
    <cellStyle name="40 % – Zvýraznění5 2" xfId="257"/>
    <cellStyle name="40 % – Zvýraznění5 2 2" xfId="258"/>
    <cellStyle name="40 % – Zvýraznění5 2 2 2" xfId="259"/>
    <cellStyle name="40 % – Zvýraznění5 2 3" xfId="260"/>
    <cellStyle name="40 % – Zvýraznění5 3" xfId="261"/>
    <cellStyle name="40 % – Zvýraznění5 4" xfId="262"/>
    <cellStyle name="40 % – Zvýraznění6 2" xfId="263"/>
    <cellStyle name="40 % – Zvýraznění6 2 2" xfId="264"/>
    <cellStyle name="40 % – Zvýraznění6 2 2 2" xfId="265"/>
    <cellStyle name="40 % – Zvýraznění6 2 3" xfId="266"/>
    <cellStyle name="40 % – Zvýraznění6 3" xfId="267"/>
    <cellStyle name="40 % – Zvýraznění6 4" xfId="268"/>
    <cellStyle name="40% - Accent1" xfId="269"/>
    <cellStyle name="40% - Accent2" xfId="270"/>
    <cellStyle name="40% - Accent3" xfId="271"/>
    <cellStyle name="40% - Accent4" xfId="272"/>
    <cellStyle name="40% - Accent5" xfId="273"/>
    <cellStyle name="40% - Accent6" xfId="274"/>
    <cellStyle name="40% - Akzent1 2" xfId="275"/>
    <cellStyle name="40% - Akzent2 2" xfId="276"/>
    <cellStyle name="40% - Akzent3 2" xfId="277"/>
    <cellStyle name="40% - Akzent4 2" xfId="278"/>
    <cellStyle name="40% - Akzent5 2" xfId="279"/>
    <cellStyle name="40% - Akzent6 2" xfId="280"/>
    <cellStyle name="5" xfId="281"/>
    <cellStyle name="5 10" xfId="282"/>
    <cellStyle name="5 10 2" xfId="283"/>
    <cellStyle name="5 10 2 2" xfId="284"/>
    <cellStyle name="5 10 3" xfId="285"/>
    <cellStyle name="5 11" xfId="286"/>
    <cellStyle name="5 11 2" xfId="287"/>
    <cellStyle name="5 11 2 2" xfId="288"/>
    <cellStyle name="5 11 3" xfId="289"/>
    <cellStyle name="5 12" xfId="290"/>
    <cellStyle name="5 12 2" xfId="291"/>
    <cellStyle name="5 12 2 2" xfId="292"/>
    <cellStyle name="5 12 3" xfId="293"/>
    <cellStyle name="5 13" xfId="294"/>
    <cellStyle name="5 13 2" xfId="295"/>
    <cellStyle name="5 13 2 2" xfId="296"/>
    <cellStyle name="5 13 3" xfId="297"/>
    <cellStyle name="5 14" xfId="298"/>
    <cellStyle name="5 14 2" xfId="299"/>
    <cellStyle name="5 14 2 2" xfId="300"/>
    <cellStyle name="5 14 3" xfId="301"/>
    <cellStyle name="5 15" xfId="302"/>
    <cellStyle name="5 15 2" xfId="303"/>
    <cellStyle name="5 15 2 2" xfId="304"/>
    <cellStyle name="5 15 3" xfId="305"/>
    <cellStyle name="5 16" xfId="306"/>
    <cellStyle name="5 16 2" xfId="307"/>
    <cellStyle name="5 16 2 2" xfId="308"/>
    <cellStyle name="5 16 3" xfId="309"/>
    <cellStyle name="5 17" xfId="310"/>
    <cellStyle name="5 17 2" xfId="311"/>
    <cellStyle name="5 17 2 2" xfId="312"/>
    <cellStyle name="5 17 3" xfId="313"/>
    <cellStyle name="5 18" xfId="314"/>
    <cellStyle name="5 18 2" xfId="315"/>
    <cellStyle name="5 18 2 2" xfId="316"/>
    <cellStyle name="5 18 3" xfId="317"/>
    <cellStyle name="5 19" xfId="318"/>
    <cellStyle name="5 19 2" xfId="319"/>
    <cellStyle name="5 19 2 2" xfId="320"/>
    <cellStyle name="5 19 3" xfId="321"/>
    <cellStyle name="5 2" xfId="322"/>
    <cellStyle name="5 2 2" xfId="323"/>
    <cellStyle name="5 2 2 2" xfId="324"/>
    <cellStyle name="5 2 3" xfId="325"/>
    <cellStyle name="5 20" xfId="326"/>
    <cellStyle name="5 20 2" xfId="327"/>
    <cellStyle name="5 20 2 2" xfId="328"/>
    <cellStyle name="5 20 3" xfId="329"/>
    <cellStyle name="5 21" xfId="330"/>
    <cellStyle name="5 21 2" xfId="331"/>
    <cellStyle name="5 21 2 2" xfId="332"/>
    <cellStyle name="5 21 3" xfId="333"/>
    <cellStyle name="5 22" xfId="334"/>
    <cellStyle name="5 22 2" xfId="335"/>
    <cellStyle name="5 22 2 2" xfId="336"/>
    <cellStyle name="5 22 3" xfId="337"/>
    <cellStyle name="5 23" xfId="338"/>
    <cellStyle name="5 23 2" xfId="339"/>
    <cellStyle name="5 23 2 2" xfId="340"/>
    <cellStyle name="5 23 3" xfId="341"/>
    <cellStyle name="5 24" xfId="342"/>
    <cellStyle name="5 24 2" xfId="343"/>
    <cellStyle name="5 24 2 2" xfId="344"/>
    <cellStyle name="5 24 3" xfId="345"/>
    <cellStyle name="5 25" xfId="346"/>
    <cellStyle name="5 25 2" xfId="347"/>
    <cellStyle name="5 25 2 2" xfId="348"/>
    <cellStyle name="5 25 3" xfId="349"/>
    <cellStyle name="5 26" xfId="350"/>
    <cellStyle name="5 26 2" xfId="351"/>
    <cellStyle name="5 26 2 2" xfId="352"/>
    <cellStyle name="5 26 3" xfId="353"/>
    <cellStyle name="5 27" xfId="354"/>
    <cellStyle name="5 27 2" xfId="355"/>
    <cellStyle name="5 27 2 2" xfId="356"/>
    <cellStyle name="5 27 3" xfId="357"/>
    <cellStyle name="5 28" xfId="358"/>
    <cellStyle name="5 28 2" xfId="359"/>
    <cellStyle name="5 28 2 2" xfId="360"/>
    <cellStyle name="5 28 3" xfId="361"/>
    <cellStyle name="5 29" xfId="362"/>
    <cellStyle name="5 29 2" xfId="363"/>
    <cellStyle name="5 29 2 2" xfId="364"/>
    <cellStyle name="5 29 3" xfId="365"/>
    <cellStyle name="5 3" xfId="366"/>
    <cellStyle name="5 3 2" xfId="367"/>
    <cellStyle name="5 3 2 2" xfId="368"/>
    <cellStyle name="5 3 3" xfId="369"/>
    <cellStyle name="5 30" xfId="370"/>
    <cellStyle name="5 30 2" xfId="371"/>
    <cellStyle name="5 30 2 2" xfId="372"/>
    <cellStyle name="5 30 3" xfId="373"/>
    <cellStyle name="5 31" xfId="374"/>
    <cellStyle name="5 31 2" xfId="375"/>
    <cellStyle name="5 31 2 2" xfId="376"/>
    <cellStyle name="5 31 3" xfId="377"/>
    <cellStyle name="5 32" xfId="378"/>
    <cellStyle name="5 32 2" xfId="379"/>
    <cellStyle name="5 32 2 2" xfId="380"/>
    <cellStyle name="5 32 3" xfId="381"/>
    <cellStyle name="5 33" xfId="382"/>
    <cellStyle name="5 33 2" xfId="383"/>
    <cellStyle name="5 33 2 2" xfId="384"/>
    <cellStyle name="5 33 3" xfId="385"/>
    <cellStyle name="5 34" xfId="386"/>
    <cellStyle name="5 34 2" xfId="387"/>
    <cellStyle name="5 34 2 2" xfId="388"/>
    <cellStyle name="5 34 3" xfId="389"/>
    <cellStyle name="5 35" xfId="390"/>
    <cellStyle name="5 35 2" xfId="391"/>
    <cellStyle name="5 35 2 2" xfId="392"/>
    <cellStyle name="5 35 3" xfId="393"/>
    <cellStyle name="5 36" xfId="394"/>
    <cellStyle name="5 36 2" xfId="395"/>
    <cellStyle name="5 36 2 2" xfId="396"/>
    <cellStyle name="5 36 3" xfId="397"/>
    <cellStyle name="5 37" xfId="398"/>
    <cellStyle name="5 37 2" xfId="399"/>
    <cellStyle name="5 37 2 2" xfId="400"/>
    <cellStyle name="5 37 3" xfId="401"/>
    <cellStyle name="5 38" xfId="402"/>
    <cellStyle name="5 38 2" xfId="403"/>
    <cellStyle name="5 38 2 2" xfId="404"/>
    <cellStyle name="5 38 3" xfId="405"/>
    <cellStyle name="5 39" xfId="406"/>
    <cellStyle name="5 39 2" xfId="407"/>
    <cellStyle name="5 39 2 2" xfId="408"/>
    <cellStyle name="5 39 3" xfId="409"/>
    <cellStyle name="5 4" xfId="410"/>
    <cellStyle name="5 4 2" xfId="411"/>
    <cellStyle name="5 4 2 2" xfId="412"/>
    <cellStyle name="5 4 3" xfId="413"/>
    <cellStyle name="5 40" xfId="414"/>
    <cellStyle name="5 40 2" xfId="415"/>
    <cellStyle name="5 41" xfId="416"/>
    <cellStyle name="5 41 2" xfId="417"/>
    <cellStyle name="5 42" xfId="418"/>
    <cellStyle name="5 5" xfId="419"/>
    <cellStyle name="5 5 2" xfId="420"/>
    <cellStyle name="5 5 2 2" xfId="421"/>
    <cellStyle name="5 5 3" xfId="422"/>
    <cellStyle name="5 6" xfId="423"/>
    <cellStyle name="5 6 2" xfId="424"/>
    <cellStyle name="5 6 2 2" xfId="425"/>
    <cellStyle name="5 6 3" xfId="426"/>
    <cellStyle name="5 7" xfId="427"/>
    <cellStyle name="5 7 2" xfId="428"/>
    <cellStyle name="5 7 2 2" xfId="429"/>
    <cellStyle name="5 7 3" xfId="430"/>
    <cellStyle name="5 8" xfId="431"/>
    <cellStyle name="5 8 2" xfId="432"/>
    <cellStyle name="5 8 2 2" xfId="433"/>
    <cellStyle name="5 8 3" xfId="434"/>
    <cellStyle name="5 9" xfId="435"/>
    <cellStyle name="5 9 2" xfId="436"/>
    <cellStyle name="5 9 2 2" xfId="437"/>
    <cellStyle name="5 9 3" xfId="438"/>
    <cellStyle name="60 % – Zvýraznění 1" xfId="439"/>
    <cellStyle name="60 % – Zvýraznění 1 2" xfId="440"/>
    <cellStyle name="60 % – Zvýraznění 2" xfId="441"/>
    <cellStyle name="60 % – Zvýraznění 2 2" xfId="442"/>
    <cellStyle name="60 % – Zvýraznění 3" xfId="443"/>
    <cellStyle name="60 % – Zvýraznění 3 2" xfId="444"/>
    <cellStyle name="60 % – Zvýraznění 4" xfId="445"/>
    <cellStyle name="60 % – Zvýraznění 4 2" xfId="446"/>
    <cellStyle name="60 % – Zvýraznění 5" xfId="447"/>
    <cellStyle name="60 % – Zvýraznění 5 2" xfId="448"/>
    <cellStyle name="60 % – Zvýraznění 6" xfId="449"/>
    <cellStyle name="60 % – Zvýraznění 6 2" xfId="450"/>
    <cellStyle name="60 % – Zvýraznění1 2" xfId="451"/>
    <cellStyle name="60 % – Zvýraznění1 3" xfId="452"/>
    <cellStyle name="60 % – Zvýraznění1 4" xfId="453"/>
    <cellStyle name="60 % – Zvýraznění2 2" xfId="454"/>
    <cellStyle name="60 % – Zvýraznění2 3" xfId="455"/>
    <cellStyle name="60 % – Zvýraznění2 4" xfId="456"/>
    <cellStyle name="60 % – Zvýraznění3 2" xfId="457"/>
    <cellStyle name="60 % – Zvýraznění3 3" xfId="458"/>
    <cellStyle name="60 % – Zvýraznění3 4" xfId="459"/>
    <cellStyle name="60 % – Zvýraznění4 2" xfId="460"/>
    <cellStyle name="60 % – Zvýraznění4 3" xfId="461"/>
    <cellStyle name="60 % – Zvýraznění4 4" xfId="462"/>
    <cellStyle name="60 % – Zvýraznění5 2" xfId="463"/>
    <cellStyle name="60 % – Zvýraznění5 3" xfId="464"/>
    <cellStyle name="60 % – Zvýraznění5 4" xfId="465"/>
    <cellStyle name="60 % – Zvýraznění6 2" xfId="466"/>
    <cellStyle name="60 % – Zvýraznění6 3" xfId="467"/>
    <cellStyle name="60 % – Zvýraznění6 4" xfId="468"/>
    <cellStyle name="60% - Accent1" xfId="469"/>
    <cellStyle name="60% - Accent2" xfId="470"/>
    <cellStyle name="60% - Accent3" xfId="471"/>
    <cellStyle name="60% - Accent4" xfId="472"/>
    <cellStyle name="60% - Accent5" xfId="473"/>
    <cellStyle name="60% - Accent6" xfId="474"/>
    <cellStyle name="60% - Akzent1 2" xfId="475"/>
    <cellStyle name="60% - Akzent2 2" xfId="476"/>
    <cellStyle name="60% - Akzent3 2" xfId="477"/>
    <cellStyle name="60% - Akzent4 2" xfId="478"/>
    <cellStyle name="60% - Akzent5 2" xfId="479"/>
    <cellStyle name="60% - Akzent6 2" xfId="480"/>
    <cellStyle name="Äåíåæíûé [0]_PERSONAL" xfId="481"/>
    <cellStyle name="Äåíåæíûé_PERSONAL" xfId="482"/>
    <cellStyle name="Accent1" xfId="483"/>
    <cellStyle name="Accent2" xfId="484"/>
    <cellStyle name="Accent3" xfId="485"/>
    <cellStyle name="Accent4" xfId="486"/>
    <cellStyle name="Accent5" xfId="487"/>
    <cellStyle name="Accent6" xfId="488"/>
    <cellStyle name="ÅëÈ­ [0]_laroux" xfId="489"/>
    <cellStyle name="ÅëÈ­_laroux" xfId="490"/>
    <cellStyle name="Akzent1 2" xfId="491"/>
    <cellStyle name="Akzent2 2" xfId="492"/>
    <cellStyle name="Akzent3 2" xfId="493"/>
    <cellStyle name="Akzent4 2" xfId="494"/>
    <cellStyle name="Akzent5 2" xfId="495"/>
    <cellStyle name="Akzent6 2" xfId="496"/>
    <cellStyle name="args.style" xfId="497"/>
    <cellStyle name="args.style 2" xfId="498"/>
    <cellStyle name="args.style 2 2" xfId="499"/>
    <cellStyle name="args.style 3" xfId="500"/>
    <cellStyle name="ÄÞ¸¶ [0]_laroux" xfId="501"/>
    <cellStyle name="ÄÞ¸¶_laroux" xfId="502"/>
    <cellStyle name="Ausgabe 2" xfId="503"/>
    <cellStyle name="Bad" xfId="504"/>
    <cellStyle name="balicek" xfId="505"/>
    <cellStyle name="Berechnung 2" xfId="506"/>
    <cellStyle name="Besuchter Hyperlink" xfId="507"/>
    <cellStyle name="bezčárky_" xfId="508"/>
    <cellStyle name="blok_cen" xfId="509"/>
    <cellStyle name="blokcen" xfId="510"/>
    <cellStyle name="blokcen 2" xfId="511"/>
    <cellStyle name="Body" xfId="512"/>
    <cellStyle name="Bold 11" xfId="513"/>
    <cellStyle name="Ç¥ÁØ_ÀÎÀç°³¹ß¿ø" xfId="514"/>
    <cellStyle name="Calc Currency (0)" xfId="515"/>
    <cellStyle name="Calc Currency (0) 2" xfId="516"/>
    <cellStyle name="Calc Currency (0) 2 2" xfId="517"/>
    <cellStyle name="Calc Currency (0) 3" xfId="518"/>
    <cellStyle name="Calc Currency (2)" xfId="519"/>
    <cellStyle name="Calc Currency (2) 2" xfId="520"/>
    <cellStyle name="Calc Currency (2) 3" xfId="521"/>
    <cellStyle name="Calc Percent (0)" xfId="522"/>
    <cellStyle name="Calc Percent (0) 2" xfId="523"/>
    <cellStyle name="Calc Percent (0) 3" xfId="524"/>
    <cellStyle name="Calc Percent (1)" xfId="525"/>
    <cellStyle name="Calc Percent (1) 2" xfId="526"/>
    <cellStyle name="Calc Percent (1) 2 2" xfId="527"/>
    <cellStyle name="Calc Percent (1) 3" xfId="528"/>
    <cellStyle name="Calc Percent (1) 3 2" xfId="529"/>
    <cellStyle name="Calc Percent (1) 4" xfId="530"/>
    <cellStyle name="Calc Percent (2)" xfId="531"/>
    <cellStyle name="Calc Percent (2) 2" xfId="532"/>
    <cellStyle name="Calc Percent (2) 2 2" xfId="533"/>
    <cellStyle name="Calc Percent (2) 3" xfId="534"/>
    <cellStyle name="Calc Percent (2) 3 2" xfId="535"/>
    <cellStyle name="Calc Percent (2) 4" xfId="536"/>
    <cellStyle name="Calc Units (0)" xfId="537"/>
    <cellStyle name="Calc Units (0) 2" xfId="538"/>
    <cellStyle name="Calc Units (0) 3" xfId="539"/>
    <cellStyle name="Calc Units (1)" xfId="540"/>
    <cellStyle name="Calc Units (1) 2" xfId="541"/>
    <cellStyle name="Calc Units (1) 3" xfId="542"/>
    <cellStyle name="Calc Units (2)" xfId="543"/>
    <cellStyle name="Calc Units (2) 2" xfId="544"/>
    <cellStyle name="Calc Units (2) 3" xfId="545"/>
    <cellStyle name="Calculation" xfId="546"/>
    <cellStyle name="cárkyd" xfId="547"/>
    <cellStyle name="cary" xfId="548"/>
    <cellStyle name="Celkem 2" xfId="549"/>
    <cellStyle name="Celkem 2 2" xfId="550"/>
    <cellStyle name="Celkem 3" xfId="551"/>
    <cellStyle name="Celkem 4" xfId="552"/>
    <cellStyle name="Cena" xfId="553"/>
    <cellStyle name="cena 2" xfId="554"/>
    <cellStyle name="cena 3" xfId="555"/>
    <cellStyle name="cena 4" xfId="556"/>
    <cellStyle name="Cena 5" xfId="557"/>
    <cellStyle name="cena celkem" xfId="558"/>
    <cellStyle name="cena celkem 2" xfId="559"/>
    <cellStyle name="cena celkem 3" xfId="560"/>
    <cellStyle name="cena součet" xfId="561"/>
    <cellStyle name="cena_EPS" xfId="562"/>
    <cellStyle name="ceník" xfId="563"/>
    <cellStyle name="ceník 10" xfId="564"/>
    <cellStyle name="ceník 10 2" xfId="565"/>
    <cellStyle name="ceník 11" xfId="566"/>
    <cellStyle name="ceník 2" xfId="567"/>
    <cellStyle name="ceník 2 10" xfId="568"/>
    <cellStyle name="ceník 2 2" xfId="569"/>
    <cellStyle name="ceník 2 2 2" xfId="570"/>
    <cellStyle name="ceník 2 2 2 2" xfId="571"/>
    <cellStyle name="ceník 2 2 2 2 2" xfId="572"/>
    <cellStyle name="ceník 2 2 2 2 2 2" xfId="573"/>
    <cellStyle name="ceník 2 2 2 2 2 2 2" xfId="574"/>
    <cellStyle name="ceník 2 2 2 2 2 3" xfId="575"/>
    <cellStyle name="ceník 2 2 2 2 3" xfId="576"/>
    <cellStyle name="ceník 2 2 2 2 3 2" xfId="577"/>
    <cellStyle name="ceník 2 2 2 2 3 2 2" xfId="578"/>
    <cellStyle name="ceník 2 2 2 2 3 3" xfId="579"/>
    <cellStyle name="ceník 2 2 2 2 4" xfId="580"/>
    <cellStyle name="ceník 2 2 2 2 4 2" xfId="581"/>
    <cellStyle name="ceník 2 2 2 2 5" xfId="582"/>
    <cellStyle name="ceník 2 2 2 2 5 2" xfId="583"/>
    <cellStyle name="ceník 2 2 2 2 6" xfId="584"/>
    <cellStyle name="ceník 2 2 2 3" xfId="585"/>
    <cellStyle name="ceník 2 2 2 3 2" xfId="586"/>
    <cellStyle name="ceník 2 2 2 3 2 2" xfId="587"/>
    <cellStyle name="ceník 2 2 2 3 3" xfId="588"/>
    <cellStyle name="ceník 2 2 2 4" xfId="589"/>
    <cellStyle name="ceník 2 2 2 4 2" xfId="590"/>
    <cellStyle name="ceník 2 2 2 4 2 2" xfId="591"/>
    <cellStyle name="ceník 2 2 2 4 3" xfId="592"/>
    <cellStyle name="ceník 2 2 2 5" xfId="593"/>
    <cellStyle name="ceník 2 2 2 5 2" xfId="594"/>
    <cellStyle name="ceník 2 2 2 6" xfId="595"/>
    <cellStyle name="ceník 2 2 2 6 2" xfId="596"/>
    <cellStyle name="ceník 2 2 2 7" xfId="597"/>
    <cellStyle name="ceník 2 2 3" xfId="598"/>
    <cellStyle name="ceník 2 2 3 2" xfId="599"/>
    <cellStyle name="ceník 2 2 3 2 2" xfId="600"/>
    <cellStyle name="ceník 2 2 3 2 2 2" xfId="601"/>
    <cellStyle name="ceník 2 2 3 2 3" xfId="602"/>
    <cellStyle name="ceník 2 2 3 3" xfId="603"/>
    <cellStyle name="ceník 2 2 3 3 2" xfId="604"/>
    <cellStyle name="ceník 2 2 3 3 2 2" xfId="605"/>
    <cellStyle name="ceník 2 2 3 3 3" xfId="606"/>
    <cellStyle name="ceník 2 2 3 4" xfId="607"/>
    <cellStyle name="ceník 2 2 3 4 2" xfId="608"/>
    <cellStyle name="ceník 2 2 3 5" xfId="609"/>
    <cellStyle name="ceník 2 2 3 5 2" xfId="610"/>
    <cellStyle name="ceník 2 2 3 6" xfId="611"/>
    <cellStyle name="ceník 2 2 4" xfId="612"/>
    <cellStyle name="ceník 2 2 4 2" xfId="613"/>
    <cellStyle name="ceník 2 2 4 2 2" xfId="614"/>
    <cellStyle name="ceník 2 2 4 3" xfId="615"/>
    <cellStyle name="ceník 2 2 5" xfId="616"/>
    <cellStyle name="ceník 2 2 5 2" xfId="617"/>
    <cellStyle name="ceník 2 2 5 2 2" xfId="618"/>
    <cellStyle name="ceník 2 2 5 3" xfId="619"/>
    <cellStyle name="ceník 2 2 6" xfId="620"/>
    <cellStyle name="ceník 2 2 6 2" xfId="621"/>
    <cellStyle name="ceník 2 2 7" xfId="622"/>
    <cellStyle name="ceník 2 2 7 2" xfId="623"/>
    <cellStyle name="ceník 2 2 8" xfId="624"/>
    <cellStyle name="ceník 2 3" xfId="625"/>
    <cellStyle name="ceník 2 3 2" xfId="626"/>
    <cellStyle name="ceník 2 3 2 2" xfId="627"/>
    <cellStyle name="ceník 2 3 2 2 2" xfId="628"/>
    <cellStyle name="ceník 2 3 2 2 2 2" xfId="629"/>
    <cellStyle name="ceník 2 3 2 2 2 2 2" xfId="630"/>
    <cellStyle name="ceník 2 3 2 2 2 3" xfId="631"/>
    <cellStyle name="ceník 2 3 2 2 3" xfId="632"/>
    <cellStyle name="ceník 2 3 2 2 3 2" xfId="633"/>
    <cellStyle name="ceník 2 3 2 2 3 2 2" xfId="634"/>
    <cellStyle name="ceník 2 3 2 2 3 3" xfId="635"/>
    <cellStyle name="ceník 2 3 2 2 4" xfId="636"/>
    <cellStyle name="ceník 2 3 2 2 4 2" xfId="637"/>
    <cellStyle name="ceník 2 3 2 2 5" xfId="638"/>
    <cellStyle name="ceník 2 3 2 2 5 2" xfId="639"/>
    <cellStyle name="ceník 2 3 2 2 6" xfId="640"/>
    <cellStyle name="ceník 2 3 2 3" xfId="641"/>
    <cellStyle name="ceník 2 3 2 3 2" xfId="642"/>
    <cellStyle name="ceník 2 3 2 3 2 2" xfId="643"/>
    <cellStyle name="ceník 2 3 2 3 3" xfId="644"/>
    <cellStyle name="ceník 2 3 2 4" xfId="645"/>
    <cellStyle name="ceník 2 3 2 4 2" xfId="646"/>
    <cellStyle name="ceník 2 3 2 4 2 2" xfId="647"/>
    <cellStyle name="ceník 2 3 2 4 3" xfId="648"/>
    <cellStyle name="ceník 2 3 2 5" xfId="649"/>
    <cellStyle name="ceník 2 3 2 5 2" xfId="650"/>
    <cellStyle name="ceník 2 3 2 6" xfId="651"/>
    <cellStyle name="ceník 2 3 2 6 2" xfId="652"/>
    <cellStyle name="ceník 2 3 2 7" xfId="653"/>
    <cellStyle name="ceník 2 3 3" xfId="654"/>
    <cellStyle name="ceník 2 3 3 2" xfId="655"/>
    <cellStyle name="ceník 2 3 3 2 2" xfId="656"/>
    <cellStyle name="ceník 2 3 3 2 2 2" xfId="657"/>
    <cellStyle name="ceník 2 3 3 2 3" xfId="658"/>
    <cellStyle name="ceník 2 3 3 3" xfId="659"/>
    <cellStyle name="ceník 2 3 3 3 2" xfId="660"/>
    <cellStyle name="ceník 2 3 3 3 2 2" xfId="661"/>
    <cellStyle name="ceník 2 3 3 3 3" xfId="662"/>
    <cellStyle name="ceník 2 3 3 4" xfId="663"/>
    <cellStyle name="ceník 2 3 3 4 2" xfId="664"/>
    <cellStyle name="ceník 2 3 3 5" xfId="665"/>
    <cellStyle name="ceník 2 3 3 5 2" xfId="666"/>
    <cellStyle name="ceník 2 3 3 6" xfId="667"/>
    <cellStyle name="ceník 2 3 4" xfId="668"/>
    <cellStyle name="ceník 2 3 4 2" xfId="669"/>
    <cellStyle name="ceník 2 3 4 2 2" xfId="670"/>
    <cellStyle name="ceník 2 3 4 3" xfId="671"/>
    <cellStyle name="ceník 2 3 5" xfId="672"/>
    <cellStyle name="ceník 2 3 5 2" xfId="673"/>
    <cellStyle name="ceník 2 3 5 2 2" xfId="674"/>
    <cellStyle name="ceník 2 3 5 3" xfId="675"/>
    <cellStyle name="ceník 2 3 6" xfId="676"/>
    <cellStyle name="ceník 2 3 6 2" xfId="677"/>
    <cellStyle name="ceník 2 3 7" xfId="678"/>
    <cellStyle name="ceník 2 3 7 2" xfId="679"/>
    <cellStyle name="ceník 2 3 8" xfId="680"/>
    <cellStyle name="ceník 2 4" xfId="681"/>
    <cellStyle name="ceník 2 4 2" xfId="682"/>
    <cellStyle name="ceník 2 4 2 2" xfId="683"/>
    <cellStyle name="ceník 2 4 2 2 2" xfId="684"/>
    <cellStyle name="ceník 2 4 2 2 2 2" xfId="685"/>
    <cellStyle name="ceník 2 4 2 2 3" xfId="686"/>
    <cellStyle name="ceník 2 4 2 3" xfId="687"/>
    <cellStyle name="ceník 2 4 2 3 2" xfId="688"/>
    <cellStyle name="ceník 2 4 2 3 2 2" xfId="689"/>
    <cellStyle name="ceník 2 4 2 3 3" xfId="690"/>
    <cellStyle name="ceník 2 4 2 4" xfId="691"/>
    <cellStyle name="ceník 2 4 2 4 2" xfId="692"/>
    <cellStyle name="ceník 2 4 2 5" xfId="693"/>
    <cellStyle name="ceník 2 4 2 5 2" xfId="694"/>
    <cellStyle name="ceník 2 4 2 6" xfId="695"/>
    <cellStyle name="ceník 2 4 3" xfId="696"/>
    <cellStyle name="ceník 2 4 3 2" xfId="697"/>
    <cellStyle name="ceník 2 4 3 2 2" xfId="698"/>
    <cellStyle name="ceník 2 4 3 3" xfId="699"/>
    <cellStyle name="ceník 2 4 4" xfId="700"/>
    <cellStyle name="ceník 2 4 4 2" xfId="701"/>
    <cellStyle name="ceník 2 4 4 2 2" xfId="702"/>
    <cellStyle name="ceník 2 4 4 3" xfId="703"/>
    <cellStyle name="ceník 2 4 5" xfId="704"/>
    <cellStyle name="ceník 2 4 5 2" xfId="705"/>
    <cellStyle name="ceník 2 4 6" xfId="706"/>
    <cellStyle name="ceník 2 4 6 2" xfId="707"/>
    <cellStyle name="ceník 2 4 7" xfId="708"/>
    <cellStyle name="ceník 2 5" xfId="709"/>
    <cellStyle name="ceník 2 5 2" xfId="710"/>
    <cellStyle name="ceník 2 5 2 2" xfId="711"/>
    <cellStyle name="ceník 2 5 2 2 2" xfId="712"/>
    <cellStyle name="ceník 2 5 2 3" xfId="713"/>
    <cellStyle name="ceník 2 5 3" xfId="714"/>
    <cellStyle name="ceník 2 5 3 2" xfId="715"/>
    <cellStyle name="ceník 2 5 3 2 2" xfId="716"/>
    <cellStyle name="ceník 2 5 3 3" xfId="717"/>
    <cellStyle name="ceník 2 5 4" xfId="718"/>
    <cellStyle name="ceník 2 5 4 2" xfId="719"/>
    <cellStyle name="ceník 2 5 5" xfId="720"/>
    <cellStyle name="ceník 2 5 5 2" xfId="721"/>
    <cellStyle name="ceník 2 5 6" xfId="722"/>
    <cellStyle name="ceník 2 6" xfId="723"/>
    <cellStyle name="ceník 2 6 2" xfId="724"/>
    <cellStyle name="ceník 2 6 2 2" xfId="725"/>
    <cellStyle name="ceník 2 6 3" xfId="726"/>
    <cellStyle name="ceník 2 7" xfId="727"/>
    <cellStyle name="ceník 2 7 2" xfId="728"/>
    <cellStyle name="ceník 2 7 2 2" xfId="729"/>
    <cellStyle name="ceník 2 7 3" xfId="730"/>
    <cellStyle name="ceník 2 8" xfId="731"/>
    <cellStyle name="ceník 2 8 2" xfId="732"/>
    <cellStyle name="ceník 2 9" xfId="733"/>
    <cellStyle name="ceník 2 9 2" xfId="734"/>
    <cellStyle name="ceník 3" xfId="735"/>
    <cellStyle name="ceník 3 2" xfId="736"/>
    <cellStyle name="ceník 3 2 2" xfId="737"/>
    <cellStyle name="ceník 3 2 2 2" xfId="738"/>
    <cellStyle name="ceník 3 2 2 2 2" xfId="739"/>
    <cellStyle name="ceník 3 2 2 2 2 2" xfId="740"/>
    <cellStyle name="ceník 3 2 2 2 3" xfId="741"/>
    <cellStyle name="ceník 3 2 2 3" xfId="742"/>
    <cellStyle name="ceník 3 2 2 3 2" xfId="743"/>
    <cellStyle name="ceník 3 2 2 3 2 2" xfId="744"/>
    <cellStyle name="ceník 3 2 2 3 3" xfId="745"/>
    <cellStyle name="ceník 3 2 2 4" xfId="746"/>
    <cellStyle name="ceník 3 2 2 4 2" xfId="747"/>
    <cellStyle name="ceník 3 2 2 5" xfId="748"/>
    <cellStyle name="ceník 3 2 2 5 2" xfId="749"/>
    <cellStyle name="ceník 3 2 2 6" xfId="750"/>
    <cellStyle name="ceník 3 2 3" xfId="751"/>
    <cellStyle name="ceník 3 2 3 2" xfId="752"/>
    <cellStyle name="ceník 3 2 3 2 2" xfId="753"/>
    <cellStyle name="ceník 3 2 3 3" xfId="754"/>
    <cellStyle name="ceník 3 2 4" xfId="755"/>
    <cellStyle name="ceník 3 2 4 2" xfId="756"/>
    <cellStyle name="ceník 3 2 4 2 2" xfId="757"/>
    <cellStyle name="ceník 3 2 4 3" xfId="758"/>
    <cellStyle name="ceník 3 2 5" xfId="759"/>
    <cellStyle name="ceník 3 2 5 2" xfId="760"/>
    <cellStyle name="ceník 3 2 6" xfId="761"/>
    <cellStyle name="ceník 3 2 6 2" xfId="762"/>
    <cellStyle name="ceník 3 2 7" xfId="763"/>
    <cellStyle name="ceník 3 3" xfId="764"/>
    <cellStyle name="ceník 3 3 2" xfId="765"/>
    <cellStyle name="ceník 3 3 2 2" xfId="766"/>
    <cellStyle name="ceník 3 3 2 2 2" xfId="767"/>
    <cellStyle name="ceník 3 3 2 3" xfId="768"/>
    <cellStyle name="ceník 3 3 3" xfId="769"/>
    <cellStyle name="ceník 3 3 3 2" xfId="770"/>
    <cellStyle name="ceník 3 3 3 2 2" xfId="771"/>
    <cellStyle name="ceník 3 3 3 3" xfId="772"/>
    <cellStyle name="ceník 3 3 4" xfId="773"/>
    <cellStyle name="ceník 3 3 4 2" xfId="774"/>
    <cellStyle name="ceník 3 3 5" xfId="775"/>
    <cellStyle name="ceník 3 3 5 2" xfId="776"/>
    <cellStyle name="ceník 3 3 6" xfId="777"/>
    <cellStyle name="ceník 3 4" xfId="778"/>
    <cellStyle name="ceník 3 4 2" xfId="779"/>
    <cellStyle name="ceník 3 4 2 2" xfId="780"/>
    <cellStyle name="ceník 3 4 3" xfId="781"/>
    <cellStyle name="ceník 3 5" xfId="782"/>
    <cellStyle name="ceník 3 5 2" xfId="783"/>
    <cellStyle name="ceník 3 5 2 2" xfId="784"/>
    <cellStyle name="ceník 3 5 3" xfId="785"/>
    <cellStyle name="ceník 3 6" xfId="786"/>
    <cellStyle name="ceník 3 6 2" xfId="787"/>
    <cellStyle name="ceník 3 7" xfId="788"/>
    <cellStyle name="ceník 3 7 2" xfId="789"/>
    <cellStyle name="ceník 3 8" xfId="790"/>
    <cellStyle name="ceník 4" xfId="791"/>
    <cellStyle name="ceník 4 2" xfId="792"/>
    <cellStyle name="ceník 4 2 2" xfId="793"/>
    <cellStyle name="ceník 4 2 2 2" xfId="794"/>
    <cellStyle name="ceník 4 2 2 2 2" xfId="795"/>
    <cellStyle name="ceník 4 2 2 2 2 2" xfId="796"/>
    <cellStyle name="ceník 4 2 2 2 3" xfId="797"/>
    <cellStyle name="ceník 4 2 2 3" xfId="798"/>
    <cellStyle name="ceník 4 2 2 3 2" xfId="799"/>
    <cellStyle name="ceník 4 2 2 3 2 2" xfId="800"/>
    <cellStyle name="ceník 4 2 2 3 3" xfId="801"/>
    <cellStyle name="ceník 4 2 2 4" xfId="802"/>
    <cellStyle name="ceník 4 2 2 4 2" xfId="803"/>
    <cellStyle name="ceník 4 2 2 5" xfId="804"/>
    <cellStyle name="ceník 4 2 2 5 2" xfId="805"/>
    <cellStyle name="ceník 4 2 2 6" xfId="806"/>
    <cellStyle name="ceník 4 2 3" xfId="807"/>
    <cellStyle name="ceník 4 2 3 2" xfId="808"/>
    <cellStyle name="ceník 4 2 3 2 2" xfId="809"/>
    <cellStyle name="ceník 4 2 3 3" xfId="810"/>
    <cellStyle name="ceník 4 2 4" xfId="811"/>
    <cellStyle name="ceník 4 2 4 2" xfId="812"/>
    <cellStyle name="ceník 4 2 4 2 2" xfId="813"/>
    <cellStyle name="ceník 4 2 4 3" xfId="814"/>
    <cellStyle name="ceník 4 2 5" xfId="815"/>
    <cellStyle name="ceník 4 2 5 2" xfId="816"/>
    <cellStyle name="ceník 4 2 6" xfId="817"/>
    <cellStyle name="ceník 4 2 6 2" xfId="818"/>
    <cellStyle name="ceník 4 2 7" xfId="819"/>
    <cellStyle name="ceník 4 3" xfId="820"/>
    <cellStyle name="ceník 4 3 2" xfId="821"/>
    <cellStyle name="ceník 4 3 2 2" xfId="822"/>
    <cellStyle name="ceník 4 3 2 2 2" xfId="823"/>
    <cellStyle name="ceník 4 3 2 3" xfId="824"/>
    <cellStyle name="ceník 4 3 3" xfId="825"/>
    <cellStyle name="ceník 4 3 3 2" xfId="826"/>
    <cellStyle name="ceník 4 3 3 2 2" xfId="827"/>
    <cellStyle name="ceník 4 3 3 3" xfId="828"/>
    <cellStyle name="ceník 4 3 4" xfId="829"/>
    <cellStyle name="ceník 4 3 4 2" xfId="830"/>
    <cellStyle name="ceník 4 3 5" xfId="831"/>
    <cellStyle name="ceník 4 3 5 2" xfId="832"/>
    <cellStyle name="ceník 4 3 6" xfId="833"/>
    <cellStyle name="ceník 4 4" xfId="834"/>
    <cellStyle name="ceník 4 4 2" xfId="835"/>
    <cellStyle name="ceník 4 4 2 2" xfId="836"/>
    <cellStyle name="ceník 4 4 3" xfId="837"/>
    <cellStyle name="ceník 4 5" xfId="838"/>
    <cellStyle name="ceník 4 5 2" xfId="839"/>
    <cellStyle name="ceník 4 5 2 2" xfId="840"/>
    <cellStyle name="ceník 4 5 3" xfId="841"/>
    <cellStyle name="ceník 4 6" xfId="842"/>
    <cellStyle name="ceník 4 6 2" xfId="843"/>
    <cellStyle name="ceník 4 7" xfId="844"/>
    <cellStyle name="ceník 4 7 2" xfId="845"/>
    <cellStyle name="ceník 4 8" xfId="846"/>
    <cellStyle name="ceník 5" xfId="847"/>
    <cellStyle name="ceník 5 2" xfId="848"/>
    <cellStyle name="ceník 5 2 2" xfId="849"/>
    <cellStyle name="ceník 5 2 2 2" xfId="850"/>
    <cellStyle name="ceník 5 2 2 2 2" xfId="851"/>
    <cellStyle name="ceník 5 2 2 3" xfId="852"/>
    <cellStyle name="ceník 5 2 3" xfId="853"/>
    <cellStyle name="ceník 5 2 3 2" xfId="854"/>
    <cellStyle name="ceník 5 2 3 2 2" xfId="855"/>
    <cellStyle name="ceník 5 2 3 3" xfId="856"/>
    <cellStyle name="ceník 5 2 4" xfId="857"/>
    <cellStyle name="ceník 5 2 4 2" xfId="858"/>
    <cellStyle name="ceník 5 2 5" xfId="859"/>
    <cellStyle name="ceník 5 2 5 2" xfId="860"/>
    <cellStyle name="ceník 5 2 6" xfId="861"/>
    <cellStyle name="ceník 5 3" xfId="862"/>
    <cellStyle name="ceník 5 3 2" xfId="863"/>
    <cellStyle name="ceník 5 3 2 2" xfId="864"/>
    <cellStyle name="ceník 5 3 3" xfId="865"/>
    <cellStyle name="ceník 5 4" xfId="866"/>
    <cellStyle name="ceník 5 4 2" xfId="867"/>
    <cellStyle name="ceník 5 4 2 2" xfId="868"/>
    <cellStyle name="ceník 5 4 3" xfId="869"/>
    <cellStyle name="ceník 5 5" xfId="870"/>
    <cellStyle name="ceník 5 5 2" xfId="871"/>
    <cellStyle name="ceník 5 6" xfId="872"/>
    <cellStyle name="ceník 5 6 2" xfId="873"/>
    <cellStyle name="ceník 5 7" xfId="874"/>
    <cellStyle name="ceník 6" xfId="875"/>
    <cellStyle name="ceník 6 2" xfId="876"/>
    <cellStyle name="ceník 6 2 2" xfId="877"/>
    <cellStyle name="ceník 6 2 2 2" xfId="878"/>
    <cellStyle name="ceník 6 2 3" xfId="879"/>
    <cellStyle name="ceník 6 3" xfId="880"/>
    <cellStyle name="ceník 6 3 2" xfId="881"/>
    <cellStyle name="ceník 6 3 2 2" xfId="882"/>
    <cellStyle name="ceník 6 3 3" xfId="883"/>
    <cellStyle name="ceník 6 4" xfId="884"/>
    <cellStyle name="ceník 6 4 2" xfId="885"/>
    <cellStyle name="ceník 6 5" xfId="886"/>
    <cellStyle name="ceník 6 5 2" xfId="887"/>
    <cellStyle name="ceník 6 6" xfId="888"/>
    <cellStyle name="ceník 7" xfId="889"/>
    <cellStyle name="ceník 7 2" xfId="890"/>
    <cellStyle name="ceník 7 2 2" xfId="891"/>
    <cellStyle name="ceník 7 3" xfId="892"/>
    <cellStyle name="ceník 8" xfId="893"/>
    <cellStyle name="ceník 8 2" xfId="894"/>
    <cellStyle name="ceník 8 2 2" xfId="895"/>
    <cellStyle name="ceník 8 3" xfId="896"/>
    <cellStyle name="ceník 9" xfId="897"/>
    <cellStyle name="ceník 9 2" xfId="898"/>
    <cellStyle name="Comma  - Style1" xfId="899"/>
    <cellStyle name="Comma  - Style2" xfId="900"/>
    <cellStyle name="Comma  - Style3" xfId="901"/>
    <cellStyle name="Comma  - Style4" xfId="902"/>
    <cellStyle name="Comma  - Style5" xfId="903"/>
    <cellStyle name="Comma  - Style6" xfId="904"/>
    <cellStyle name="Comma  - Style7" xfId="905"/>
    <cellStyle name="Comma  - Style8" xfId="906"/>
    <cellStyle name="Comma [0]_!!!GO" xfId="907"/>
    <cellStyle name="Comma [00]" xfId="908"/>
    <cellStyle name="Comma [00] 2" xfId="909"/>
    <cellStyle name="Comma [00] 3" xfId="910"/>
    <cellStyle name="Comma_!!!GO" xfId="911"/>
    <cellStyle name="Copied" xfId="912"/>
    <cellStyle name="Copied 2" xfId="913"/>
    <cellStyle name="COST1" xfId="914"/>
    <cellStyle name="COST1 2" xfId="915"/>
    <cellStyle name="Currency (0)" xfId="916"/>
    <cellStyle name="Currency (2)" xfId="917"/>
    <cellStyle name="Currency [0]_!!!GO" xfId="918"/>
    <cellStyle name="Currency [00]" xfId="919"/>
    <cellStyle name="Currency [00] 2" xfId="920"/>
    <cellStyle name="Currency [00] 3" xfId="921"/>
    <cellStyle name="Currency_!!!GO" xfId="922"/>
    <cellStyle name="Currency0" xfId="923"/>
    <cellStyle name="Čárka" xfId="924"/>
    <cellStyle name="Čárka 2" xfId="925"/>
    <cellStyle name="Čárka 2 2" xfId="926"/>
    <cellStyle name="Čárka 2 3" xfId="927"/>
    <cellStyle name="čárky [0]_~4285817" xfId="928"/>
    <cellStyle name="čárky 2" xfId="929"/>
    <cellStyle name="čárky 2 10" xfId="930"/>
    <cellStyle name="čárky 2 10 2" xfId="931"/>
    <cellStyle name="čárky 2 10 2 2" xfId="932"/>
    <cellStyle name="čárky 2 10 3" xfId="933"/>
    <cellStyle name="čárky 2 11" xfId="934"/>
    <cellStyle name="čárky 2 11 2" xfId="935"/>
    <cellStyle name="čárky 2 11 2 2" xfId="936"/>
    <cellStyle name="čárky 2 11 3" xfId="937"/>
    <cellStyle name="čárky 2 12" xfId="938"/>
    <cellStyle name="čárky 2 12 2" xfId="939"/>
    <cellStyle name="čárky 2 12 2 2" xfId="940"/>
    <cellStyle name="čárky 2 12 3" xfId="941"/>
    <cellStyle name="čárky 2 13" xfId="942"/>
    <cellStyle name="čárky 2 13 2" xfId="943"/>
    <cellStyle name="čárky 2 13 2 2" xfId="944"/>
    <cellStyle name="čárky 2 13 3" xfId="945"/>
    <cellStyle name="čárky 2 14" xfId="946"/>
    <cellStyle name="čárky 2 14 2" xfId="947"/>
    <cellStyle name="čárky 2 14 2 2" xfId="948"/>
    <cellStyle name="čárky 2 14 3" xfId="949"/>
    <cellStyle name="čárky 2 15" xfId="950"/>
    <cellStyle name="čárky 2 15 2" xfId="951"/>
    <cellStyle name="čárky 2 15 2 2" xfId="952"/>
    <cellStyle name="čárky 2 15 3" xfId="953"/>
    <cellStyle name="čárky 2 16" xfId="954"/>
    <cellStyle name="čárky 2 16 2" xfId="955"/>
    <cellStyle name="čárky 2 16 2 2" xfId="956"/>
    <cellStyle name="čárky 2 16 3" xfId="957"/>
    <cellStyle name="čárky 2 17" xfId="958"/>
    <cellStyle name="čárky 2 17 2" xfId="959"/>
    <cellStyle name="čárky 2 17 2 2" xfId="960"/>
    <cellStyle name="čárky 2 17 3" xfId="961"/>
    <cellStyle name="čárky 2 18" xfId="962"/>
    <cellStyle name="čárky 2 18 2" xfId="963"/>
    <cellStyle name="čárky 2 18 2 2" xfId="964"/>
    <cellStyle name="čárky 2 18 3" xfId="965"/>
    <cellStyle name="čárky 2 19" xfId="966"/>
    <cellStyle name="čárky 2 19 2" xfId="967"/>
    <cellStyle name="čárky 2 19 2 2" xfId="968"/>
    <cellStyle name="čárky 2 19 3" xfId="969"/>
    <cellStyle name="čárky 2 2" xfId="970"/>
    <cellStyle name="čárky 2 2 2" xfId="971"/>
    <cellStyle name="čárky 2 2 2 2" xfId="972"/>
    <cellStyle name="čárky 2 2 3" xfId="973"/>
    <cellStyle name="čárky 2 2 3 2" xfId="974"/>
    <cellStyle name="čárky 2 2 4" xfId="975"/>
    <cellStyle name="čárky 2 20" xfId="976"/>
    <cellStyle name="čárky 2 20 2" xfId="977"/>
    <cellStyle name="čárky 2 20 2 2" xfId="978"/>
    <cellStyle name="čárky 2 20 3" xfId="979"/>
    <cellStyle name="čárky 2 21" xfId="980"/>
    <cellStyle name="čárky 2 21 2" xfId="981"/>
    <cellStyle name="čárky 2 21 2 2" xfId="982"/>
    <cellStyle name="čárky 2 21 3" xfId="983"/>
    <cellStyle name="čárky 2 22" xfId="984"/>
    <cellStyle name="čárky 2 22 2" xfId="985"/>
    <cellStyle name="čárky 2 22 2 2" xfId="986"/>
    <cellStyle name="čárky 2 22 3" xfId="987"/>
    <cellStyle name="čárky 2 23" xfId="988"/>
    <cellStyle name="čárky 2 23 2" xfId="989"/>
    <cellStyle name="čárky 2 23 2 2" xfId="990"/>
    <cellStyle name="čárky 2 23 3" xfId="991"/>
    <cellStyle name="čárky 2 24" xfId="992"/>
    <cellStyle name="čárky 2 24 2" xfId="993"/>
    <cellStyle name="čárky 2 24 2 2" xfId="994"/>
    <cellStyle name="čárky 2 24 3" xfId="995"/>
    <cellStyle name="čárky 2 25" xfId="996"/>
    <cellStyle name="čárky 2 25 2" xfId="997"/>
    <cellStyle name="čárky 2 25 2 2" xfId="998"/>
    <cellStyle name="čárky 2 25 3" xfId="999"/>
    <cellStyle name="čárky 2 26" xfId="1000"/>
    <cellStyle name="čárky 2 26 2" xfId="1001"/>
    <cellStyle name="čárky 2 26 2 2" xfId="1002"/>
    <cellStyle name="čárky 2 26 3" xfId="1003"/>
    <cellStyle name="čárky 2 27" xfId="1004"/>
    <cellStyle name="čárky 2 27 2" xfId="1005"/>
    <cellStyle name="čárky 2 27 2 2" xfId="1006"/>
    <cellStyle name="čárky 2 27 3" xfId="1007"/>
    <cellStyle name="čárky 2 28" xfId="1008"/>
    <cellStyle name="čárky 2 28 2" xfId="1009"/>
    <cellStyle name="čárky 2 28 2 2" xfId="1010"/>
    <cellStyle name="čárky 2 28 3" xfId="1011"/>
    <cellStyle name="čárky 2 29" xfId="1012"/>
    <cellStyle name="čárky 2 29 2" xfId="1013"/>
    <cellStyle name="čárky 2 29 2 2" xfId="1014"/>
    <cellStyle name="čárky 2 29 3" xfId="1015"/>
    <cellStyle name="čárky 2 3" xfId="1016"/>
    <cellStyle name="čárky 2 3 2" xfId="1017"/>
    <cellStyle name="čárky 2 3 2 2" xfId="1018"/>
    <cellStyle name="čárky 2 3 3" xfId="1019"/>
    <cellStyle name="čárky 2 30" xfId="1020"/>
    <cellStyle name="čárky 2 30 2" xfId="1021"/>
    <cellStyle name="čárky 2 30 2 2" xfId="1022"/>
    <cellStyle name="čárky 2 30 3" xfId="1023"/>
    <cellStyle name="čárky 2 31" xfId="1024"/>
    <cellStyle name="čárky 2 31 2" xfId="1025"/>
    <cellStyle name="čárky 2 31 2 2" xfId="1026"/>
    <cellStyle name="čárky 2 31 3" xfId="1027"/>
    <cellStyle name="čárky 2 32" xfId="1028"/>
    <cellStyle name="čárky 2 32 2" xfId="1029"/>
    <cellStyle name="čárky 2 32 2 2" xfId="1030"/>
    <cellStyle name="čárky 2 32 3" xfId="1031"/>
    <cellStyle name="čárky 2 33" xfId="1032"/>
    <cellStyle name="čárky 2 33 2" xfId="1033"/>
    <cellStyle name="čárky 2 33 2 2" xfId="1034"/>
    <cellStyle name="čárky 2 33 3" xfId="1035"/>
    <cellStyle name="čárky 2 34" xfId="1036"/>
    <cellStyle name="čárky 2 34 2" xfId="1037"/>
    <cellStyle name="čárky 2 34 2 2" xfId="1038"/>
    <cellStyle name="čárky 2 34 3" xfId="1039"/>
    <cellStyle name="čárky 2 35" xfId="1040"/>
    <cellStyle name="čárky 2 35 2" xfId="1041"/>
    <cellStyle name="čárky 2 35 2 2" xfId="1042"/>
    <cellStyle name="čárky 2 35 3" xfId="1043"/>
    <cellStyle name="čárky 2 36" xfId="1044"/>
    <cellStyle name="čárky 2 36 2" xfId="1045"/>
    <cellStyle name="čárky 2 36 2 2" xfId="1046"/>
    <cellStyle name="čárky 2 36 3" xfId="1047"/>
    <cellStyle name="čárky 2 37" xfId="1048"/>
    <cellStyle name="čárky 2 37 2" xfId="1049"/>
    <cellStyle name="čárky 2 37 2 2" xfId="1050"/>
    <cellStyle name="čárky 2 37 3" xfId="1051"/>
    <cellStyle name="čárky 2 38" xfId="1052"/>
    <cellStyle name="čárky 2 38 2" xfId="1053"/>
    <cellStyle name="čárky 2 38 2 2" xfId="1054"/>
    <cellStyle name="čárky 2 38 3" xfId="1055"/>
    <cellStyle name="čárky 2 39" xfId="1056"/>
    <cellStyle name="čárky 2 39 2" xfId="1057"/>
    <cellStyle name="čárky 2 39 2 2" xfId="1058"/>
    <cellStyle name="čárky 2 39 3" xfId="1059"/>
    <cellStyle name="čárky 2 4" xfId="1060"/>
    <cellStyle name="čárky 2 4 2" xfId="1061"/>
    <cellStyle name="čárky 2 4 2 2" xfId="1062"/>
    <cellStyle name="čárky 2 4 3" xfId="1063"/>
    <cellStyle name="čárky 2 40" xfId="1064"/>
    <cellStyle name="čárky 2 40 2" xfId="1065"/>
    <cellStyle name="čárky 2 40 2 2" xfId="1066"/>
    <cellStyle name="čárky 2 40 3" xfId="1067"/>
    <cellStyle name="čárky 2 41" xfId="1068"/>
    <cellStyle name="čárky 2 41 2" xfId="1069"/>
    <cellStyle name="čárky 2 41 2 2" xfId="1070"/>
    <cellStyle name="čárky 2 41 3" xfId="1071"/>
    <cellStyle name="čárky 2 42" xfId="1072"/>
    <cellStyle name="čárky 2 42 2" xfId="1073"/>
    <cellStyle name="čárky 2 42 2 2" xfId="1074"/>
    <cellStyle name="čárky 2 42 3" xfId="1075"/>
    <cellStyle name="čárky 2 43" xfId="1076"/>
    <cellStyle name="čárky 2 43 2" xfId="1077"/>
    <cellStyle name="čárky 2 44" xfId="1078"/>
    <cellStyle name="čárky 2 44 2" xfId="1079"/>
    <cellStyle name="čárky 2 45" xfId="1080"/>
    <cellStyle name="čárky 2 5" xfId="1081"/>
    <cellStyle name="čárky 2 5 2" xfId="1082"/>
    <cellStyle name="čárky 2 5 2 2" xfId="1083"/>
    <cellStyle name="čárky 2 5 3" xfId="1084"/>
    <cellStyle name="čárky 2 6" xfId="1085"/>
    <cellStyle name="čárky 2 6 2" xfId="1086"/>
    <cellStyle name="čárky 2 6 2 2" xfId="1087"/>
    <cellStyle name="čárky 2 6 3" xfId="1088"/>
    <cellStyle name="čárky 2 7" xfId="1089"/>
    <cellStyle name="čárky 2 7 2" xfId="1090"/>
    <cellStyle name="čárky 2 7 2 2" xfId="1091"/>
    <cellStyle name="čárky 2 7 3" xfId="1092"/>
    <cellStyle name="čárky 2 8" xfId="1093"/>
    <cellStyle name="čárky 2 8 2" xfId="1094"/>
    <cellStyle name="čárky 2 8 2 2" xfId="1095"/>
    <cellStyle name="čárky 2 8 3" xfId="1096"/>
    <cellStyle name="čárky 2 9" xfId="1097"/>
    <cellStyle name="čárky 2 9 2" xfId="1098"/>
    <cellStyle name="čárky 2 9 2 2" xfId="1099"/>
    <cellStyle name="čárky 2 9 3" xfId="1100"/>
    <cellStyle name="číslo" xfId="1101"/>
    <cellStyle name="číslo.00_" xfId="1102"/>
    <cellStyle name="Date" xfId="1103"/>
    <cellStyle name="Date Short" xfId="1104"/>
    <cellStyle name="Date Short 2" xfId="1105"/>
    <cellStyle name="Date Short 3" xfId="1106"/>
    <cellStyle name="daten" xfId="1107"/>
    <cellStyle name="Date-Time" xfId="1108"/>
    <cellStyle name="Decimal 1" xfId="1109"/>
    <cellStyle name="Decimal 2" xfId="1110"/>
    <cellStyle name="Decimal 3" xfId="1111"/>
    <cellStyle name="definity" xfId="1112"/>
    <cellStyle name="definity 2" xfId="1113"/>
    <cellStyle name="Dolní index" xfId="1114"/>
    <cellStyle name="Dolní index 2" xfId="1115"/>
    <cellStyle name="Dziesiętny [0]_laroux" xfId="1116"/>
    <cellStyle name="Dziesiętny_laroux" xfId="1117"/>
    <cellStyle name="Eingabe 2" xfId="1118"/>
    <cellStyle name="Enter Currency (0)" xfId="1119"/>
    <cellStyle name="Enter Currency (0) 2" xfId="1120"/>
    <cellStyle name="Enter Currency (0) 3" xfId="1121"/>
    <cellStyle name="Enter Currency (2)" xfId="1122"/>
    <cellStyle name="Enter Currency (2) 2" xfId="1123"/>
    <cellStyle name="Enter Currency (2) 3" xfId="1124"/>
    <cellStyle name="Enter Units (0)" xfId="1125"/>
    <cellStyle name="Enter Units (0) 2" xfId="1126"/>
    <cellStyle name="Enter Units (0) 3" xfId="1127"/>
    <cellStyle name="Enter Units (1)" xfId="1128"/>
    <cellStyle name="Enter Units (1) 2" xfId="1129"/>
    <cellStyle name="Enter Units (1) 3" xfId="1130"/>
    <cellStyle name="Enter Units (2)" xfId="1131"/>
    <cellStyle name="Enter Units (2) 2" xfId="1132"/>
    <cellStyle name="Enter Units (2) 3" xfId="1133"/>
    <cellStyle name="Entered" xfId="1134"/>
    <cellStyle name="Entered 2" xfId="1135"/>
    <cellStyle name="entry box" xfId="1136"/>
    <cellStyle name="Ergebnis 2" xfId="1137"/>
    <cellStyle name="Erklärender Text 2" xfId="1138"/>
    <cellStyle name="Euro" xfId="1139"/>
    <cellStyle name="Excel Built-in Explanatory Text" xfId="1140"/>
    <cellStyle name="Excel Built-in Explanatory Text 2" xfId="1141"/>
    <cellStyle name="Excel Built-in Normal" xfId="1142"/>
    <cellStyle name="Excel Built-in Normal 1" xfId="1143"/>
    <cellStyle name="Excel Built-in Normal 1 2" xfId="1144"/>
    <cellStyle name="Excel Built-in Title" xfId="1145"/>
    <cellStyle name="Excel Built-in Title 2" xfId="1146"/>
    <cellStyle name="Explanatory Text" xfId="1147"/>
    <cellStyle name="Good" xfId="1148"/>
    <cellStyle name="Grey" xfId="1149"/>
    <cellStyle name="Grey 2" xfId="1150"/>
    <cellStyle name="Grey 3" xfId="1151"/>
    <cellStyle name="Grey 4" xfId="1152"/>
    <cellStyle name="GroupHead" xfId="1153"/>
    <cellStyle name="Gut 2" xfId="1154"/>
    <cellStyle name="Halere" xfId="1155"/>
    <cellStyle name="Halere 2" xfId="1156"/>
    <cellStyle name="Head 1" xfId="1157"/>
    <cellStyle name="HEADER" xfId="1158"/>
    <cellStyle name="Header1" xfId="1159"/>
    <cellStyle name="Header1 2" xfId="1160"/>
    <cellStyle name="Header1 2 2" xfId="1161"/>
    <cellStyle name="Header1 2 3" xfId="1162"/>
    <cellStyle name="Header1 3" xfId="1163"/>
    <cellStyle name="Header1 4" xfId="1164"/>
    <cellStyle name="Header1 5" xfId="1165"/>
    <cellStyle name="Header1 6" xfId="1166"/>
    <cellStyle name="Header2" xfId="1167"/>
    <cellStyle name="Header2 2" xfId="1168"/>
    <cellStyle name="Header2 3" xfId="1169"/>
    <cellStyle name="Header2 4" xfId="1170"/>
    <cellStyle name="Heading" xfId="1171"/>
    <cellStyle name="Heading 1" xfId="1172"/>
    <cellStyle name="Heading 2" xfId="1173"/>
    <cellStyle name="Heading 3" xfId="1174"/>
    <cellStyle name="Heading 4" xfId="1175"/>
    <cellStyle name="Heading1" xfId="1176"/>
    <cellStyle name="Hlavička" xfId="1177"/>
    <cellStyle name="Horní index" xfId="1178"/>
    <cellStyle name="Horní index 2" xfId="1179"/>
    <cellStyle name="Hyperlink" xfId="1180"/>
    <cellStyle name="Hyperlink 2" xfId="1181"/>
    <cellStyle name="Hypertextový odkaz 10" xfId="1182"/>
    <cellStyle name="Hypertextový odkaz 11" xfId="1183"/>
    <cellStyle name="Hypertextový odkaz 12" xfId="1184"/>
    <cellStyle name="Hypertextový odkaz 2" xfId="1185"/>
    <cellStyle name="Hypertextový odkaz 2 2" xfId="1186"/>
    <cellStyle name="Hypertextový odkaz 2 3" xfId="1187"/>
    <cellStyle name="Hypertextový odkaz 2 4" xfId="1188"/>
    <cellStyle name="Hypertextový odkaz 3" xfId="1189"/>
    <cellStyle name="Hypertextový odkaz 3 2" xfId="1190"/>
    <cellStyle name="Hypertextový odkaz 3_List1" xfId="1191"/>
    <cellStyle name="Hypertextový odkaz 4" xfId="1192"/>
    <cellStyle name="Hypertextový odkaz 5" xfId="1193"/>
    <cellStyle name="Hypertextový odkaz 6" xfId="1194"/>
    <cellStyle name="Hypertextový odkaz 7" xfId="1195"/>
    <cellStyle name="Hypertextový odkaz 8" xfId="1196"/>
    <cellStyle name="Hypertextový odkaz 9" xfId="1197"/>
    <cellStyle name="Check Cell" xfId="1198"/>
    <cellStyle name="Chybně 2" xfId="1199"/>
    <cellStyle name="Chybně 3" xfId="1200"/>
    <cellStyle name="Chybně 4" xfId="1201"/>
    <cellStyle name="Îáû÷íûé_PERSONAL" xfId="1202"/>
    <cellStyle name="Input" xfId="1203"/>
    <cellStyle name="Input %" xfId="1204"/>
    <cellStyle name="Input [yellow]" xfId="1205"/>
    <cellStyle name="Input [yellow] 2" xfId="1206"/>
    <cellStyle name="Input [yellow] 3" xfId="1207"/>
    <cellStyle name="Input [yellow] 4" xfId="1208"/>
    <cellStyle name="Input 1" xfId="1209"/>
    <cellStyle name="Input 3" xfId="1210"/>
    <cellStyle name="Input Cells" xfId="1211"/>
    <cellStyle name="KAPITOLA" xfId="1212"/>
    <cellStyle name="Kategorie" xfId="1213"/>
    <cellStyle name="Kontrolní buňka 2" xfId="1214"/>
    <cellStyle name="Kontrolní buňka 2 2" xfId="1215"/>
    <cellStyle name="Kontrolní buňka 3" xfId="1216"/>
    <cellStyle name="Kontrolní buňka 4" xfId="1217"/>
    <cellStyle name="lehký dolní okraj" xfId="1218"/>
    <cellStyle name="Lien hypertexte" xfId="1219"/>
    <cellStyle name="Lien hypertexte 2" xfId="1220"/>
    <cellStyle name="Lien hypertexte visité" xfId="1221"/>
    <cellStyle name="Lien hypertexte visité 2" xfId="1222"/>
    <cellStyle name="Link Currency (0)" xfId="1223"/>
    <cellStyle name="Link Currency (0) 2" xfId="1224"/>
    <cellStyle name="Link Currency (0) 3" xfId="1225"/>
    <cellStyle name="Link Currency (2)" xfId="1226"/>
    <cellStyle name="Link Currency (2) 2" xfId="1227"/>
    <cellStyle name="Link Currency (2) 3" xfId="1228"/>
    <cellStyle name="Link Units (0)" xfId="1229"/>
    <cellStyle name="Link Units (0) 2" xfId="1230"/>
    <cellStyle name="Link Units (0) 3" xfId="1231"/>
    <cellStyle name="Link Units (1)" xfId="1232"/>
    <cellStyle name="Link Units (1) 2" xfId="1233"/>
    <cellStyle name="Link Units (1) 3" xfId="1234"/>
    <cellStyle name="Link Units (2)" xfId="1235"/>
    <cellStyle name="Link Units (2) 2" xfId="1236"/>
    <cellStyle name="Link Units (2) 3" xfId="1237"/>
    <cellStyle name="Linked Cell" xfId="1238"/>
    <cellStyle name="Linked Cells" xfId="1239"/>
    <cellStyle name="Měna 2" xfId="1240"/>
    <cellStyle name="Měna 2 2" xfId="1241"/>
    <cellStyle name="Měna 2 2 2" xfId="1242"/>
    <cellStyle name="Měna 2 2 2 2" xfId="1243"/>
    <cellStyle name="Měna 2 2 2 2 2" xfId="1244"/>
    <cellStyle name="Měna 2 2 2 2 2 2" xfId="1245"/>
    <cellStyle name="Měna 2 2 2 2 3" xfId="1246"/>
    <cellStyle name="Měna 2 2 2 3" xfId="1247"/>
    <cellStyle name="Měna 2 2 2 3 2" xfId="1248"/>
    <cellStyle name="Měna 2 2 2 3 2 2" xfId="1249"/>
    <cellStyle name="Měna 2 2 2 3 3" xfId="1250"/>
    <cellStyle name="Měna 2 2 2 4" xfId="1251"/>
    <cellStyle name="Měna 2 2 2 4 2" xfId="1252"/>
    <cellStyle name="Měna 2 2 2 5" xfId="1253"/>
    <cellStyle name="Měna 2 2 2 5 2" xfId="1254"/>
    <cellStyle name="Měna 2 2 2 6" xfId="1255"/>
    <cellStyle name="Měna 2 2 3" xfId="1256"/>
    <cellStyle name="Měna 2 2 3 2" xfId="1257"/>
    <cellStyle name="Měna 2 2 3 2 2" xfId="1258"/>
    <cellStyle name="Měna 2 2 3 3" xfId="1259"/>
    <cellStyle name="Měna 2 2 4" xfId="1260"/>
    <cellStyle name="Měna 2 2 4 2" xfId="1261"/>
    <cellStyle name="Měna 2 2 4 2 2" xfId="1262"/>
    <cellStyle name="Měna 2 2 4 3" xfId="1263"/>
    <cellStyle name="Měna 2 2 5" xfId="1264"/>
    <cellStyle name="Měna 2 2 5 2" xfId="1265"/>
    <cellStyle name="Měna 2 2 6" xfId="1266"/>
    <cellStyle name="Měna 2 2 6 2" xfId="1267"/>
    <cellStyle name="Měna 2 2 7" xfId="1268"/>
    <cellStyle name="Měna 2 3" xfId="1269"/>
    <cellStyle name="Měna 2 3 2" xfId="1270"/>
    <cellStyle name="Měna 2 3 2 2" xfId="1271"/>
    <cellStyle name="Měna 2 3 2 2 2" xfId="1272"/>
    <cellStyle name="Měna 2 3 2 3" xfId="1273"/>
    <cellStyle name="Měna 2 3 3" xfId="1274"/>
    <cellStyle name="Měna 2 3 3 2" xfId="1275"/>
    <cellStyle name="Měna 2 3 3 2 2" xfId="1276"/>
    <cellStyle name="Měna 2 3 3 3" xfId="1277"/>
    <cellStyle name="Měna 2 3 4" xfId="1278"/>
    <cellStyle name="Měna 2 3 4 2" xfId="1279"/>
    <cellStyle name="Měna 2 3 5" xfId="1280"/>
    <cellStyle name="Měna 2 3 5 2" xfId="1281"/>
    <cellStyle name="Měna 2 3 6" xfId="1282"/>
    <cellStyle name="Měna 2 4" xfId="1283"/>
    <cellStyle name="Měna 2 4 2" xfId="1284"/>
    <cellStyle name="Měna 2 4 2 2" xfId="1285"/>
    <cellStyle name="Měna 2 4 3" xfId="1286"/>
    <cellStyle name="Měna 2 5" xfId="1287"/>
    <cellStyle name="Měna 2 5 2" xfId="1288"/>
    <cellStyle name="Měna 2 5 2 2" xfId="1289"/>
    <cellStyle name="Měna 2 5 3" xfId="1290"/>
    <cellStyle name="Měna 2 6" xfId="1291"/>
    <cellStyle name="Měna 2 6 2" xfId="1292"/>
    <cellStyle name="Měna 2 7" xfId="1293"/>
    <cellStyle name="Měna 2 7 2" xfId="1294"/>
    <cellStyle name="Měna 2 8" xfId="1295"/>
    <cellStyle name="Měna 3" xfId="1296"/>
    <cellStyle name="Měna 3 2" xfId="1297"/>
    <cellStyle name="Měna 3 2 2" xfId="1298"/>
    <cellStyle name="Měna 3 2 2 2" xfId="1299"/>
    <cellStyle name="Měna 3 2 2 2 2" xfId="1300"/>
    <cellStyle name="Měna 3 2 2 2 2 2" xfId="1301"/>
    <cellStyle name="Měna 3 2 2 2 3" xfId="1302"/>
    <cellStyle name="Měna 3 2 2 3" xfId="1303"/>
    <cellStyle name="Měna 3 2 2 3 2" xfId="1304"/>
    <cellStyle name="Měna 3 2 2 3 2 2" xfId="1305"/>
    <cellStyle name="Měna 3 2 2 3 3" xfId="1306"/>
    <cellStyle name="Měna 3 2 2 4" xfId="1307"/>
    <cellStyle name="Měna 3 2 2 4 2" xfId="1308"/>
    <cellStyle name="Měna 3 2 2 5" xfId="1309"/>
    <cellStyle name="Měna 3 2 2 5 2" xfId="1310"/>
    <cellStyle name="Měna 3 2 2 6" xfId="1311"/>
    <cellStyle name="Měna 3 2 3" xfId="1312"/>
    <cellStyle name="Měna 3 2 3 2" xfId="1313"/>
    <cellStyle name="Měna 3 2 3 2 2" xfId="1314"/>
    <cellStyle name="Měna 3 2 3 3" xfId="1315"/>
    <cellStyle name="Měna 3 2 4" xfId="1316"/>
    <cellStyle name="Měna 3 2 4 2" xfId="1317"/>
    <cellStyle name="Měna 3 2 4 2 2" xfId="1318"/>
    <cellStyle name="Měna 3 2 4 3" xfId="1319"/>
    <cellStyle name="Měna 3 2 5" xfId="1320"/>
    <cellStyle name="Měna 3 2 5 2" xfId="1321"/>
    <cellStyle name="Měna 3 2 6" xfId="1322"/>
    <cellStyle name="Měna 3 2 6 2" xfId="1323"/>
    <cellStyle name="Měna 3 2 7" xfId="1324"/>
    <cellStyle name="Měna 3 3" xfId="1325"/>
    <cellStyle name="Měna 3 3 2" xfId="1326"/>
    <cellStyle name="Měna 3 3 2 2" xfId="1327"/>
    <cellStyle name="Měna 3 3 2 2 2" xfId="1328"/>
    <cellStyle name="Měna 3 3 2 3" xfId="1329"/>
    <cellStyle name="Měna 3 3 3" xfId="1330"/>
    <cellStyle name="Měna 3 3 3 2" xfId="1331"/>
    <cellStyle name="Měna 3 3 3 2 2" xfId="1332"/>
    <cellStyle name="Měna 3 3 3 3" xfId="1333"/>
    <cellStyle name="Měna 3 3 4" xfId="1334"/>
    <cellStyle name="Měna 3 3 4 2" xfId="1335"/>
    <cellStyle name="Měna 3 3 5" xfId="1336"/>
    <cellStyle name="Měna 3 3 5 2" xfId="1337"/>
    <cellStyle name="Měna 3 3 6" xfId="1338"/>
    <cellStyle name="Měna 3 4" xfId="1339"/>
    <cellStyle name="Měna 3 4 2" xfId="1340"/>
    <cellStyle name="Měna 3 4 2 2" xfId="1341"/>
    <cellStyle name="Měna 3 4 3" xfId="1342"/>
    <cellStyle name="Měna 3 5" xfId="1343"/>
    <cellStyle name="Měna 3 5 2" xfId="1344"/>
    <cellStyle name="Měna 3 5 2 2" xfId="1345"/>
    <cellStyle name="Měna 3 5 3" xfId="1346"/>
    <cellStyle name="Měna 3 6" xfId="1347"/>
    <cellStyle name="Měna 3 6 2" xfId="1348"/>
    <cellStyle name="Měna 3 7" xfId="1349"/>
    <cellStyle name="Měna 3 7 2" xfId="1350"/>
    <cellStyle name="Měna 3 8" xfId="1351"/>
    <cellStyle name="Měna 4" xfId="1352"/>
    <cellStyle name="Měna 4 2" xfId="1353"/>
    <cellStyle name="Měna 5" xfId="1354"/>
    <cellStyle name="Měna 6" xfId="1355"/>
    <cellStyle name="měny 10" xfId="1356"/>
    <cellStyle name="měny 11" xfId="1357"/>
    <cellStyle name="měny 12" xfId="1358"/>
    <cellStyle name="měny 13" xfId="1359"/>
    <cellStyle name="měny 2" xfId="1360"/>
    <cellStyle name="měny 2 2" xfId="1361"/>
    <cellStyle name="měny 2 2 2" xfId="1362"/>
    <cellStyle name="měny 2 3" xfId="1363"/>
    <cellStyle name="měny 3" xfId="1364"/>
    <cellStyle name="měny 4" xfId="1365"/>
    <cellStyle name="měny 5" xfId="1366"/>
    <cellStyle name="měny 6" xfId="1367"/>
    <cellStyle name="měny 7" xfId="1368"/>
    <cellStyle name="měny 8" xfId="1369"/>
    <cellStyle name="měny 9" xfId="1370"/>
    <cellStyle name="Millares_Proyecto MINFAR 20020516" xfId="1371"/>
    <cellStyle name="Milliers [0]_!!!GO" xfId="1372"/>
    <cellStyle name="Milliers_!!!GO" xfId="1373"/>
    <cellStyle name="Model" xfId="1374"/>
    <cellStyle name="Monétaire [0]_!!!GO" xfId="1375"/>
    <cellStyle name="Monétaire_!!!GO" xfId="1376"/>
    <cellStyle name="Month" xfId="1377"/>
    <cellStyle name="Nadpis" xfId="1378"/>
    <cellStyle name="Nadpis 1 2" xfId="1379"/>
    <cellStyle name="Nadpis 1 2 10" xfId="1380"/>
    <cellStyle name="nadpis 1 2 2" xfId="1381"/>
    <cellStyle name="nadpis 1 2 3" xfId="1382"/>
    <cellStyle name="Nadpis 1 2 4" xfId="1383"/>
    <cellStyle name="Nadpis 1 2 5" xfId="1384"/>
    <cellStyle name="Nadpis 1 2 6" xfId="1385"/>
    <cellStyle name="Nadpis 1 2 7" xfId="1386"/>
    <cellStyle name="Nadpis 1 2 8" xfId="1387"/>
    <cellStyle name="nadpis 1 2 9" xfId="1388"/>
    <cellStyle name="nadpis 1 2_List1" xfId="1389"/>
    <cellStyle name="Nadpis 1 3" xfId="1390"/>
    <cellStyle name="Nadpis 1 4" xfId="1391"/>
    <cellStyle name="Nadpis 1 5" xfId="1392"/>
    <cellStyle name="Nadpis 10" xfId="1393"/>
    <cellStyle name="Nadpis 11" xfId="1394"/>
    <cellStyle name="Nadpis 12" xfId="1395"/>
    <cellStyle name="NADPIS 13" xfId="1396"/>
    <cellStyle name="Nadpis 2 2" xfId="1397"/>
    <cellStyle name="Nadpis 2 2 10" xfId="1398"/>
    <cellStyle name="nadpis 2 2 2" xfId="1399"/>
    <cellStyle name="nadpis 2 2 2 2" xfId="1400"/>
    <cellStyle name="nadpis 2 2 2 3" xfId="1401"/>
    <cellStyle name="nadpis 2 2 3" xfId="1402"/>
    <cellStyle name="nadpis 2 2 3 2" xfId="1403"/>
    <cellStyle name="nadpis 2 2 3 3" xfId="1404"/>
    <cellStyle name="Nadpis 2 2 4" xfId="1405"/>
    <cellStyle name="Nadpis 2 2 5" xfId="1406"/>
    <cellStyle name="Nadpis 2 2 6" xfId="1407"/>
    <cellStyle name="Nadpis 2 2 7" xfId="1408"/>
    <cellStyle name="Nadpis 2 2 8" xfId="1409"/>
    <cellStyle name="nadpis 2 2 9" xfId="1410"/>
    <cellStyle name="nadpis 2 2_List1" xfId="1411"/>
    <cellStyle name="Nadpis 2 3" xfId="1412"/>
    <cellStyle name="Nadpis 2 4" xfId="1413"/>
    <cellStyle name="Nadpis 2 5" xfId="1414"/>
    <cellStyle name="Nadpis 3 2" xfId="1415"/>
    <cellStyle name="Nadpis 3 2 2" xfId="1416"/>
    <cellStyle name="Nadpis 3 2 3" xfId="1417"/>
    <cellStyle name="Nadpis 3 3" xfId="1418"/>
    <cellStyle name="Nadpis 3 4" xfId="1419"/>
    <cellStyle name="Nadpis 4 2" xfId="1420"/>
    <cellStyle name="Nadpis 4 2 2" xfId="1421"/>
    <cellStyle name="Nadpis 4 2 3" xfId="1422"/>
    <cellStyle name="Nadpis 4 3" xfId="1423"/>
    <cellStyle name="Nadpis 4 4" xfId="1424"/>
    <cellStyle name="NADPIS 5" xfId="1425"/>
    <cellStyle name="NADPIS 6" xfId="1426"/>
    <cellStyle name="NADPIS 7" xfId="1427"/>
    <cellStyle name="NADPIS 8" xfId="1428"/>
    <cellStyle name="Nadpis 9" xfId="1429"/>
    <cellStyle name="nadpis-12" xfId="1430"/>
    <cellStyle name="nadpis-podtr." xfId="1431"/>
    <cellStyle name="nadpis-podtr. 2" xfId="1432"/>
    <cellStyle name="nadpis-podtr. 3" xfId="1433"/>
    <cellStyle name="nadpis-podtr-12" xfId="1434"/>
    <cellStyle name="nadpis-podtr-šik" xfId="1435"/>
    <cellStyle name="Název 2" xfId="1436"/>
    <cellStyle name="Název 2 2" xfId="1437"/>
    <cellStyle name="Název 2 3" xfId="1438"/>
    <cellStyle name="Název 2 4" xfId="1439"/>
    <cellStyle name="Název 3" xfId="1440"/>
    <cellStyle name="Název 4" xfId="1441"/>
    <cellStyle name="nazev_skup" xfId="1442"/>
    <cellStyle name="Nedefinován" xfId="1443"/>
    <cellStyle name="Neutral" xfId="1444"/>
    <cellStyle name="Neutral 2" xfId="1445"/>
    <cellStyle name="Neutrální 2" xfId="1446"/>
    <cellStyle name="Neutrální 2 2" xfId="1447"/>
    <cellStyle name="Neutrální 3" xfId="1448"/>
    <cellStyle name="Neutrální 4" xfId="1449"/>
    <cellStyle name="no dec" xfId="1450"/>
    <cellStyle name="nor.cena" xfId="1451"/>
    <cellStyle name="normal" xfId="1452"/>
    <cellStyle name="Normal - Style1" xfId="1453"/>
    <cellStyle name="Normal - Style1 2" xfId="1454"/>
    <cellStyle name="Normal - Style1 3" xfId="1455"/>
    <cellStyle name="Normal 10" xfId="1456"/>
    <cellStyle name="Normal 11" xfId="1457"/>
    <cellStyle name="Normal 11 2" xfId="1458"/>
    <cellStyle name="Normal 12" xfId="1459"/>
    <cellStyle name="Normal 13" xfId="1460"/>
    <cellStyle name="Normal 14" xfId="1461"/>
    <cellStyle name="Normal 15" xfId="1462"/>
    <cellStyle name="Normal 16" xfId="1463"/>
    <cellStyle name="normal 17" xfId="1464"/>
    <cellStyle name="normal 18" xfId="1465"/>
    <cellStyle name="normal 19" xfId="1466"/>
    <cellStyle name="Normal 2" xfId="1467"/>
    <cellStyle name="normal 2 2" xfId="1468"/>
    <cellStyle name="normal 20" xfId="1469"/>
    <cellStyle name="normal 21" xfId="1470"/>
    <cellStyle name="normal 3" xfId="1471"/>
    <cellStyle name="normal 4" xfId="1472"/>
    <cellStyle name="normal 5" xfId="1473"/>
    <cellStyle name="Normal 6" xfId="1474"/>
    <cellStyle name="Normal 7" xfId="1475"/>
    <cellStyle name="Normal 8" xfId="1476"/>
    <cellStyle name="Normal 9" xfId="1477"/>
    <cellStyle name="Normal_!!!GO" xfId="1478"/>
    <cellStyle name="normální 10" xfId="1479"/>
    <cellStyle name="normální 10 10" xfId="1480"/>
    <cellStyle name="normální 10 11" xfId="1481"/>
    <cellStyle name="normální 10 12" xfId="1482"/>
    <cellStyle name="normální 10 13" xfId="1483"/>
    <cellStyle name="normální 10 14" xfId="1484"/>
    <cellStyle name="normální 10 15" xfId="1485"/>
    <cellStyle name="normální 10 16" xfId="1486"/>
    <cellStyle name="normální 10 17" xfId="1487"/>
    <cellStyle name="normální 10 18" xfId="1488"/>
    <cellStyle name="normální 10 19" xfId="1489"/>
    <cellStyle name="normální 10 2" xfId="1490"/>
    <cellStyle name="Normální 10 2 2" xfId="1491"/>
    <cellStyle name="Normální 10 2 2 2" xfId="1492"/>
    <cellStyle name="Normální 10 2 2 2 2" xfId="1493"/>
    <cellStyle name="Normální 10 2 2 2 2 2" xfId="1494"/>
    <cellStyle name="Normální 10 2 2 2 3" xfId="1495"/>
    <cellStyle name="Normální 10 2 2 3" xfId="1496"/>
    <cellStyle name="Normální 10 2 2 3 2" xfId="1497"/>
    <cellStyle name="Normální 10 2 2 4" xfId="1498"/>
    <cellStyle name="Normální 10 2 3" xfId="1499"/>
    <cellStyle name="Normální 10 2 3 2" xfId="1500"/>
    <cellStyle name="Normální 10 2 3 2 2" xfId="1501"/>
    <cellStyle name="Normální 10 2 3 3" xfId="1502"/>
    <cellStyle name="Normální 10 2 4" xfId="1503"/>
    <cellStyle name="Normální 10 2 4 2" xfId="1504"/>
    <cellStyle name="Normální 10 2 5" xfId="1505"/>
    <cellStyle name="normální 10 20" xfId="1506"/>
    <cellStyle name="normální 10 21" xfId="1507"/>
    <cellStyle name="normální 10 22" xfId="1508"/>
    <cellStyle name="normální 10 23" xfId="1509"/>
    <cellStyle name="normální 10 24" xfId="1510"/>
    <cellStyle name="normální 10 25" xfId="1511"/>
    <cellStyle name="normální 10 3" xfId="1512"/>
    <cellStyle name="Normální 10 3 2" xfId="1513"/>
    <cellStyle name="Normální 10 3 2 2" xfId="1514"/>
    <cellStyle name="Normální 10 3 2 2 2" xfId="1515"/>
    <cellStyle name="Normální 10 3 2 3" xfId="1516"/>
    <cellStyle name="Normální 10 3 3" xfId="1517"/>
    <cellStyle name="Normální 10 3 3 2" xfId="1518"/>
    <cellStyle name="Normální 10 3 4" xfId="1519"/>
    <cellStyle name="normální 10 4" xfId="1520"/>
    <cellStyle name="Normální 10 4 2" xfId="1521"/>
    <cellStyle name="Normální 10 4 2 2" xfId="1522"/>
    <cellStyle name="Normální 10 4 3" xfId="1523"/>
    <cellStyle name="normální 10 5" xfId="1524"/>
    <cellStyle name="Normální 10 5 2" xfId="1525"/>
    <cellStyle name="normální 10 6" xfId="1526"/>
    <cellStyle name="Normální 10 6 2" xfId="1527"/>
    <cellStyle name="normální 10 7" xfId="1528"/>
    <cellStyle name="normální 10 8" xfId="1529"/>
    <cellStyle name="normální 10 9" xfId="1530"/>
    <cellStyle name="normální 11" xfId="1531"/>
    <cellStyle name="Normální 11 2" xfId="1532"/>
    <cellStyle name="Normální 11 3" xfId="1533"/>
    <cellStyle name="normální 11 4" xfId="1534"/>
    <cellStyle name="normální 11 5" xfId="1535"/>
    <cellStyle name="normální 11 6" xfId="1536"/>
    <cellStyle name="normální 11 7" xfId="1537"/>
    <cellStyle name="normální 12" xfId="1538"/>
    <cellStyle name="Normální 12 2" xfId="1539"/>
    <cellStyle name="Normální 12 2 2" xfId="1540"/>
    <cellStyle name="Normální 12 3" xfId="1541"/>
    <cellStyle name="Normální 12 3 2" xfId="1542"/>
    <cellStyle name="Normální 12 4" xfId="1543"/>
    <cellStyle name="Normální 12 4 2" xfId="1544"/>
    <cellStyle name="Normální 12 5" xfId="1545"/>
    <cellStyle name="normální 12 6" xfId="1546"/>
    <cellStyle name="normální 12 7" xfId="1547"/>
    <cellStyle name="normální 12 8" xfId="1548"/>
    <cellStyle name="normální 13" xfId="1549"/>
    <cellStyle name="Normální 13 2" xfId="1550"/>
    <cellStyle name="Normální 13 2 2" xfId="1551"/>
    <cellStyle name="normální 13 3" xfId="1552"/>
    <cellStyle name="normální 13 4" xfId="1553"/>
    <cellStyle name="normální 13 5" xfId="1554"/>
    <cellStyle name="normální 13 6" xfId="1555"/>
    <cellStyle name="normální 13 7" xfId="1556"/>
    <cellStyle name="normální 14" xfId="1557"/>
    <cellStyle name="normální 14 2" xfId="1558"/>
    <cellStyle name="normální 14 3" xfId="1559"/>
    <cellStyle name="normální 14 4" xfId="1560"/>
    <cellStyle name="normální 14 5" xfId="1561"/>
    <cellStyle name="normální 14 6" xfId="1562"/>
    <cellStyle name="normální 14 7" xfId="1563"/>
    <cellStyle name="normální 15" xfId="1564"/>
    <cellStyle name="normální 16" xfId="1565"/>
    <cellStyle name="normální 16 2" xfId="1566"/>
    <cellStyle name="normální 17" xfId="1567"/>
    <cellStyle name="Normální 17 2" xfId="1568"/>
    <cellStyle name="normální 18" xfId="1569"/>
    <cellStyle name="Normální 18 2" xfId="1570"/>
    <cellStyle name="normální 19" xfId="1571"/>
    <cellStyle name="Normální 19 2" xfId="1572"/>
    <cellStyle name="normální 2" xfId="1573"/>
    <cellStyle name="Normální 2 10" xfId="1574"/>
    <cellStyle name="Normální 2 11" xfId="1575"/>
    <cellStyle name="Normální 2 12" xfId="1576"/>
    <cellStyle name="Normální 2 13" xfId="1577"/>
    <cellStyle name="Normální 2 14" xfId="1578"/>
    <cellStyle name="Normální 2 15" xfId="1579"/>
    <cellStyle name="Normální 2 16" xfId="1580"/>
    <cellStyle name="Normální 2 17" xfId="1581"/>
    <cellStyle name="Normální 2 18" xfId="1582"/>
    <cellStyle name="Normální 2 19" xfId="1583"/>
    <cellStyle name="normální 2 2" xfId="1584"/>
    <cellStyle name="Normální 2 2 10" xfId="1585"/>
    <cellStyle name="Normální 2 2 2" xfId="1586"/>
    <cellStyle name="Normální 2 2 2 2" xfId="1587"/>
    <cellStyle name="Normální 2 2 2 2 2" xfId="1588"/>
    <cellStyle name="Normální 2 2 2 3" xfId="1589"/>
    <cellStyle name="normální 2 2 2 3 2" xfId="1590"/>
    <cellStyle name="normální 2 2 2 4" xfId="1591"/>
    <cellStyle name="Normální 2 2 3" xfId="1592"/>
    <cellStyle name="normální 2 2 3 2" xfId="1593"/>
    <cellStyle name="normální 2 2 3 3" xfId="1594"/>
    <cellStyle name="normální 2 2 3 3 2" xfId="1595"/>
    <cellStyle name="normální 2 2 3 4" xfId="1596"/>
    <cellStyle name="Normální 2 2 4" xfId="1597"/>
    <cellStyle name="normální 2 2 4 2" xfId="1598"/>
    <cellStyle name="normální 2 2 4 3" xfId="1599"/>
    <cellStyle name="normální 2 2 4 3 2" xfId="1600"/>
    <cellStyle name="normální 2 2 4 4" xfId="1601"/>
    <cellStyle name="Normální 2 2 5" xfId="1602"/>
    <cellStyle name="normální 2 2 5 2" xfId="1603"/>
    <cellStyle name="normální 2 2 5 3" xfId="1604"/>
    <cellStyle name="normální 2 2 5 3 2" xfId="1605"/>
    <cellStyle name="normální 2 2 5 4" xfId="1606"/>
    <cellStyle name="normální 2 2 6" xfId="1607"/>
    <cellStyle name="normální 2 2 7" xfId="1608"/>
    <cellStyle name="normální 2 2 8" xfId="1609"/>
    <cellStyle name="normální 2 2 9" xfId="1610"/>
    <cellStyle name="Normální 2 2_List1" xfId="1611"/>
    <cellStyle name="Normální 2 20" xfId="1612"/>
    <cellStyle name="Normální 2 21" xfId="1613"/>
    <cellStyle name="Normální 2 22" xfId="1614"/>
    <cellStyle name="Normální 2 23" xfId="1615"/>
    <cellStyle name="Normální 2 24" xfId="1616"/>
    <cellStyle name="Normální 2 25" xfId="1617"/>
    <cellStyle name="Normální 2 26" xfId="1618"/>
    <cellStyle name="Normální 2 27" xfId="1619"/>
    <cellStyle name="Normální 2 28" xfId="1620"/>
    <cellStyle name="Normální 2 29" xfId="1621"/>
    <cellStyle name="Normální 2 3" xfId="1622"/>
    <cellStyle name="normální 2 3 10" xfId="1623"/>
    <cellStyle name="Normální 2 3 2" xfId="1624"/>
    <cellStyle name="normální 2 3 3" xfId="1625"/>
    <cellStyle name="normální 2 3 3 2" xfId="1626"/>
    <cellStyle name="normální 2 3 4" xfId="1627"/>
    <cellStyle name="normální 2 3 4 2" xfId="1628"/>
    <cellStyle name="normální 2 3 5" xfId="1629"/>
    <cellStyle name="normální 2 3 5 2" xfId="1630"/>
    <cellStyle name="normální 2 3 6" xfId="1631"/>
    <cellStyle name="normální 2 3 6 2" xfId="1632"/>
    <cellStyle name="Normální 2 3 7" xfId="1633"/>
    <cellStyle name="normální 2 3 8" xfId="1634"/>
    <cellStyle name="normální 2 3 9" xfId="1635"/>
    <cellStyle name="Normální 2 30" xfId="1636"/>
    <cellStyle name="Normální 2 31" xfId="1637"/>
    <cellStyle name="Normální 2 32" xfId="1638"/>
    <cellStyle name="Normální 2 33" xfId="1639"/>
    <cellStyle name="Normální 2 34" xfId="1640"/>
    <cellStyle name="Normální 2 35" xfId="1641"/>
    <cellStyle name="Normální 2 36" xfId="1642"/>
    <cellStyle name="Normální 2 37" xfId="1643"/>
    <cellStyle name="Normální 2 4" xfId="1644"/>
    <cellStyle name="Normální 2 5" xfId="1645"/>
    <cellStyle name="Normální 2 6" xfId="1646"/>
    <cellStyle name="Normální 2 7" xfId="1647"/>
    <cellStyle name="Normální 2 8" xfId="1648"/>
    <cellStyle name="Normální 2 9" xfId="1649"/>
    <cellStyle name="normální 2_004_Vykaz_vymer_ZTI" xfId="1650"/>
    <cellStyle name="normální 20" xfId="1651"/>
    <cellStyle name="normální 21" xfId="1652"/>
    <cellStyle name="normální 22" xfId="1653"/>
    <cellStyle name="normální 23" xfId="1654"/>
    <cellStyle name="normální 23 2" xfId="1655"/>
    <cellStyle name="normální 24" xfId="1656"/>
    <cellStyle name="normální 25" xfId="1657"/>
    <cellStyle name="normální 26" xfId="1658"/>
    <cellStyle name="normální 27" xfId="1659"/>
    <cellStyle name="normální 28" xfId="1660"/>
    <cellStyle name="Normální 28 2" xfId="1661"/>
    <cellStyle name="normální 29" xfId="1662"/>
    <cellStyle name="Normální 29 2" xfId="1663"/>
    <cellStyle name="normální 3" xfId="1664"/>
    <cellStyle name="normální 3 10" xfId="1665"/>
    <cellStyle name="Normální 3 11" xfId="1666"/>
    <cellStyle name="Normální 3 11 2" xfId="1667"/>
    <cellStyle name="normální 3 12" xfId="1668"/>
    <cellStyle name="Normální 3 13" xfId="1669"/>
    <cellStyle name="Normální 3 14" xfId="1670"/>
    <cellStyle name="Normální 3 15" xfId="1671"/>
    <cellStyle name="Normální 3 16" xfId="1672"/>
    <cellStyle name="Normální 3 17" xfId="1673"/>
    <cellStyle name="Normální 3 18" xfId="1674"/>
    <cellStyle name="Normální 3 19" xfId="1675"/>
    <cellStyle name="Normální 3 2" xfId="1676"/>
    <cellStyle name="Normální 3 2 2" xfId="1677"/>
    <cellStyle name="Normální 3 20" xfId="1678"/>
    <cellStyle name="Normální 3 21" xfId="1679"/>
    <cellStyle name="Normální 3 22" xfId="1680"/>
    <cellStyle name="Normální 3 23" xfId="1681"/>
    <cellStyle name="Normální 3 24" xfId="1682"/>
    <cellStyle name="Normální 3 25" xfId="1683"/>
    <cellStyle name="Normální 3 26" xfId="1684"/>
    <cellStyle name="Normální 3 27" xfId="1685"/>
    <cellStyle name="Normální 3 28" xfId="1686"/>
    <cellStyle name="Normální 3 29" xfId="1687"/>
    <cellStyle name="Normální 3 3" xfId="1688"/>
    <cellStyle name="Normální 3 3 2" xfId="1689"/>
    <cellStyle name="Normální 3 30" xfId="1690"/>
    <cellStyle name="Normální 3 31" xfId="1691"/>
    <cellStyle name="Normální 3 32" xfId="1692"/>
    <cellStyle name="Normální 3 33" xfId="1693"/>
    <cellStyle name="Normální 3 34" xfId="1694"/>
    <cellStyle name="Normální 3 35" xfId="1695"/>
    <cellStyle name="Normální 3 4" xfId="1696"/>
    <cellStyle name="Normální 3 4 2" xfId="1697"/>
    <cellStyle name="Normální 3 5" xfId="1698"/>
    <cellStyle name="Normální 3 6" xfId="1699"/>
    <cellStyle name="normální 3 7" xfId="1700"/>
    <cellStyle name="normální 3 8" xfId="1701"/>
    <cellStyle name="normální 3 9" xfId="1702"/>
    <cellStyle name="normální 3_01-DSP-10.20.30-001-MAR-vv" xfId="1703"/>
    <cellStyle name="normální 30" xfId="1704"/>
    <cellStyle name="normální 31" xfId="1705"/>
    <cellStyle name="normální 32" xfId="1706"/>
    <cellStyle name="normální 33" xfId="1707"/>
    <cellStyle name="normální 34" xfId="1708"/>
    <cellStyle name="normální 35" xfId="1709"/>
    <cellStyle name="normální 36" xfId="1710"/>
    <cellStyle name="normální 37" xfId="1711"/>
    <cellStyle name="normální 38" xfId="1712"/>
    <cellStyle name="normální 39" xfId="1713"/>
    <cellStyle name="normální 4" xfId="1714"/>
    <cellStyle name="Normální 4 10" xfId="1715"/>
    <cellStyle name="Normální 4 11" xfId="1716"/>
    <cellStyle name="normální 4 12" xfId="1717"/>
    <cellStyle name="normální 4 12 2" xfId="1718"/>
    <cellStyle name="Normální 4 13" xfId="1719"/>
    <cellStyle name="Normální 4 2" xfId="1720"/>
    <cellStyle name="normální 4 2 2" xfId="1721"/>
    <cellStyle name="normální 4 3" xfId="1722"/>
    <cellStyle name="normální 4 3 2" xfId="1723"/>
    <cellStyle name="Normální 4 4" xfId="1724"/>
    <cellStyle name="Normální 4 5" xfId="1725"/>
    <cellStyle name="Normální 4 6" xfId="1726"/>
    <cellStyle name="Normální 4 7" xfId="1727"/>
    <cellStyle name="Normální 4 8" xfId="1728"/>
    <cellStyle name="Normální 4 9" xfId="1729"/>
    <cellStyle name="normální 4_List1" xfId="1730"/>
    <cellStyle name="normální 40" xfId="1731"/>
    <cellStyle name="normální 41" xfId="1732"/>
    <cellStyle name="normální 42" xfId="1733"/>
    <cellStyle name="Normální 43" xfId="1734"/>
    <cellStyle name="Normální 44" xfId="1735"/>
    <cellStyle name="Normální 45" xfId="1736"/>
    <cellStyle name="Normální 46" xfId="1737"/>
    <cellStyle name="Normální 47" xfId="1738"/>
    <cellStyle name="Normální 48" xfId="1739"/>
    <cellStyle name="normální 49" xfId="1740"/>
    <cellStyle name="normální 5" xfId="1741"/>
    <cellStyle name="Normální 5 10" xfId="1742"/>
    <cellStyle name="normální 5 11" xfId="1743"/>
    <cellStyle name="normální 5 12" xfId="1744"/>
    <cellStyle name="normální 5 13" xfId="1745"/>
    <cellStyle name="normální 5 14" xfId="1746"/>
    <cellStyle name="normální 5 15" xfId="1747"/>
    <cellStyle name="normální 5 16" xfId="1748"/>
    <cellStyle name="normální 5 17" xfId="1749"/>
    <cellStyle name="normální 5 18" xfId="1750"/>
    <cellStyle name="normální 5 2" xfId="1751"/>
    <cellStyle name="normální 5 3" xfId="1752"/>
    <cellStyle name="Normální 5 4" xfId="1753"/>
    <cellStyle name="Normální 5 4 2" xfId="1754"/>
    <cellStyle name="Normální 5 4 2 2" xfId="1755"/>
    <cellStyle name="Normální 5 4 3" xfId="1756"/>
    <cellStyle name="Normální 5 5" xfId="1757"/>
    <cellStyle name="Normální 5 5 2" xfId="1758"/>
    <cellStyle name="Normální 5 5 2 2" xfId="1759"/>
    <cellStyle name="Normální 5 5 3" xfId="1760"/>
    <cellStyle name="Normální 5 6" xfId="1761"/>
    <cellStyle name="Normální 5 6 2" xfId="1762"/>
    <cellStyle name="Normální 5 6 2 2" xfId="1763"/>
    <cellStyle name="Normální 5 6 3" xfId="1764"/>
    <cellStyle name="Normální 5 7" xfId="1765"/>
    <cellStyle name="Normální 5 7 2" xfId="1766"/>
    <cellStyle name="Normální 5 7 2 2" xfId="1767"/>
    <cellStyle name="Normální 5 7 3" xfId="1768"/>
    <cellStyle name="Normální 5 8" xfId="1769"/>
    <cellStyle name="Normální 5 8 2" xfId="1770"/>
    <cellStyle name="Normální 5 8 2 2" xfId="1771"/>
    <cellStyle name="Normální 5 8 3" xfId="1772"/>
    <cellStyle name="Normální 5 9" xfId="1773"/>
    <cellStyle name="normální 5_List1" xfId="1774"/>
    <cellStyle name="Normální 50" xfId="1775"/>
    <cellStyle name="normální 54" xfId="1776"/>
    <cellStyle name="normální 55" xfId="1777"/>
    <cellStyle name="normální 56" xfId="1778"/>
    <cellStyle name="normální 57" xfId="1779"/>
    <cellStyle name="normální 59" xfId="1780"/>
    <cellStyle name="normální 6" xfId="1781"/>
    <cellStyle name="normální 6 10" xfId="1782"/>
    <cellStyle name="normální 6 11" xfId="1783"/>
    <cellStyle name="Normální 6 12" xfId="1784"/>
    <cellStyle name="Normální 6 13" xfId="1785"/>
    <cellStyle name="Normální 6 14" xfId="1786"/>
    <cellStyle name="Normální 6 2" xfId="1787"/>
    <cellStyle name="Normální 6 2 2" xfId="1788"/>
    <cellStyle name="normální 6 2 3" xfId="1789"/>
    <cellStyle name="normální 6 3" xfId="1790"/>
    <cellStyle name="normální 6 4" xfId="1791"/>
    <cellStyle name="normální 6 5" xfId="1792"/>
    <cellStyle name="Normální 6 6" xfId="1793"/>
    <cellStyle name="Normální 6 7" xfId="1794"/>
    <cellStyle name="Normální 6 8" xfId="1795"/>
    <cellStyle name="normální 6 8 2" xfId="1796"/>
    <cellStyle name="Normální 6 9" xfId="1797"/>
    <cellStyle name="normální 7" xfId="1798"/>
    <cellStyle name="Normální 7 10" xfId="1799"/>
    <cellStyle name="normální 7 2" xfId="1800"/>
    <cellStyle name="Normální 7 3" xfId="1801"/>
    <cellStyle name="Normální 7 4" xfId="1802"/>
    <cellStyle name="Normální 7 5" xfId="1803"/>
    <cellStyle name="Normální 7 6" xfId="1804"/>
    <cellStyle name="normální 7 7" xfId="1805"/>
    <cellStyle name="Normální 7 8" xfId="1806"/>
    <cellStyle name="Normální 7 9" xfId="1807"/>
    <cellStyle name="normální 7_List1" xfId="1808"/>
    <cellStyle name="normální 8" xfId="1809"/>
    <cellStyle name="normální 8 2" xfId="1810"/>
    <cellStyle name="Normální 8 3" xfId="1811"/>
    <cellStyle name="Normální 8 3 2" xfId="1812"/>
    <cellStyle name="Normální 8 4" xfId="1813"/>
    <cellStyle name="normální 8 5" xfId="1814"/>
    <cellStyle name="normální 8 6" xfId="1815"/>
    <cellStyle name="normální 8 7" xfId="1816"/>
    <cellStyle name="normální 9" xfId="1817"/>
    <cellStyle name="Normální 9 2" xfId="1818"/>
    <cellStyle name="Normální 9 2 2" xfId="1819"/>
    <cellStyle name="Normální 9 2 2 2" xfId="1820"/>
    <cellStyle name="Normální 9 2 2 2 2" xfId="1821"/>
    <cellStyle name="Normální 9 2 2 2 2 2" xfId="1822"/>
    <cellStyle name="Normální 9 2 2 2 3" xfId="1823"/>
    <cellStyle name="Normální 9 2 2 3" xfId="1824"/>
    <cellStyle name="Normální 9 2 2 3 2" xfId="1825"/>
    <cellStyle name="Normální 9 2 2 4" xfId="1826"/>
    <cellStyle name="Normální 9 2 3" xfId="1827"/>
    <cellStyle name="Normální 9 2 3 2" xfId="1828"/>
    <cellStyle name="Normální 9 2 3 2 2" xfId="1829"/>
    <cellStyle name="Normální 9 2 3 3" xfId="1830"/>
    <cellStyle name="Normální 9 2 4" xfId="1831"/>
    <cellStyle name="Normální 9 2 4 2" xfId="1832"/>
    <cellStyle name="Normální 9 2 5" xfId="1833"/>
    <cellStyle name="Normální 9 3" xfId="1834"/>
    <cellStyle name="Normální 9 3 2" xfId="1835"/>
    <cellStyle name="Normální 9 3 2 2" xfId="1836"/>
    <cellStyle name="Normální 9 3 2 2 2" xfId="1837"/>
    <cellStyle name="Normální 9 3 2 3" xfId="1838"/>
    <cellStyle name="Normální 9 3 3" xfId="1839"/>
    <cellStyle name="Normální 9 3 3 2" xfId="1840"/>
    <cellStyle name="Normální 9 3 4" xfId="1841"/>
    <cellStyle name="Normální 9 4" xfId="1842"/>
    <cellStyle name="Normální 9 4 2" xfId="1843"/>
    <cellStyle name="Normální 9 4 2 2" xfId="1844"/>
    <cellStyle name="Normální 9 4 3" xfId="1845"/>
    <cellStyle name="Normální 9 5" xfId="1846"/>
    <cellStyle name="Normální 9 5 2" xfId="1847"/>
    <cellStyle name="Normální 9 6" xfId="1848"/>
    <cellStyle name="Normální 9 6 2" xfId="1849"/>
    <cellStyle name="Normální 9 7" xfId="1850"/>
    <cellStyle name="Normalny_Arkusz1" xfId="1851"/>
    <cellStyle name="NormalText" xfId="1852"/>
    <cellStyle name="Note" xfId="1853"/>
    <cellStyle name="Notiz 2" xfId="1854"/>
    <cellStyle name="novinka" xfId="1855"/>
    <cellStyle name="O…‹aO‚e [0.00]_Region Orders (2)" xfId="1856"/>
    <cellStyle name="O…‹aO‚e_Region Orders (2)" xfId="1857"/>
    <cellStyle name="Œ…‹æØ‚è [0.00]_laroux" xfId="1858"/>
    <cellStyle name="Œ…‹æØ‚è_laroux" xfId="1859"/>
    <cellStyle name="Ôèíàíñîâûé [0]_PERSONAL" xfId="1860"/>
    <cellStyle name="Ôèíàíñîâûé_PERSONAL" xfId="1861"/>
    <cellStyle name="Output" xfId="1862"/>
    <cellStyle name="per.style" xfId="1863"/>
    <cellStyle name="per.style 2" xfId="1864"/>
    <cellStyle name="Percent ()" xfId="1865"/>
    <cellStyle name="Percent () 2" xfId="1866"/>
    <cellStyle name="Percent (0)" xfId="1867"/>
    <cellStyle name="Percent (1)" xfId="1868"/>
    <cellStyle name="Percent [0]" xfId="1869"/>
    <cellStyle name="Percent [0] 2" xfId="1870"/>
    <cellStyle name="Percent [0] 2 2" xfId="1871"/>
    <cellStyle name="Percent [0] 3" xfId="1872"/>
    <cellStyle name="Percent [0] 4" xfId="1873"/>
    <cellStyle name="Percent [00]" xfId="1874"/>
    <cellStyle name="Percent [00] 2" xfId="1875"/>
    <cellStyle name="Percent [00] 2 2" xfId="1876"/>
    <cellStyle name="Percent [00] 3" xfId="1877"/>
    <cellStyle name="Percent [00] 4" xfId="1878"/>
    <cellStyle name="Percent [2]" xfId="1879"/>
    <cellStyle name="Percent [2] 2" xfId="1880"/>
    <cellStyle name="Percent [2] 2 2" xfId="1881"/>
    <cellStyle name="Percent [2] 3" xfId="1882"/>
    <cellStyle name="Percent [2] 4" xfId="1883"/>
    <cellStyle name="Percent 1" xfId="1884"/>
    <cellStyle name="Percent 2" xfId="1885"/>
    <cellStyle name="Percent_#6 Temps &amp; Contractors" xfId="1886"/>
    <cellStyle name="podkapitola" xfId="1887"/>
    <cellStyle name="Polozka" xfId="1888"/>
    <cellStyle name="polozka 2" xfId="1889"/>
    <cellStyle name="Popis" xfId="1890"/>
    <cellStyle name="Popis 10" xfId="1891"/>
    <cellStyle name="POPIS 2" xfId="1892"/>
    <cellStyle name="Popis 3" xfId="1893"/>
    <cellStyle name="Popis 4" xfId="1894"/>
    <cellStyle name="Popis 5" xfId="1895"/>
    <cellStyle name="Popis 6" xfId="1896"/>
    <cellStyle name="POPIS 7" xfId="1897"/>
    <cellStyle name="Popis 8" xfId="1898"/>
    <cellStyle name="Popis 9" xfId="1899"/>
    <cellStyle name="Použitý hypertextový odkaz 2" xfId="1900"/>
    <cellStyle name="Poznámka 2" xfId="1901"/>
    <cellStyle name="Poznámka 2 2" xfId="1902"/>
    <cellStyle name="Poznámka 2 2 2" xfId="1903"/>
    <cellStyle name="Poznámka 2 2_Xl0000028" xfId="1904"/>
    <cellStyle name="Poznámka 2 3" xfId="1905"/>
    <cellStyle name="Poznámka 2_Xl0000028" xfId="1906"/>
    <cellStyle name="Poznámka 3" xfId="1907"/>
    <cellStyle name="Poznámka 3 2" xfId="1908"/>
    <cellStyle name="Poznámka 3 2 2" xfId="1909"/>
    <cellStyle name="Poznámka 3 2_Xl0000028" xfId="1910"/>
    <cellStyle name="Poznámka 3 3" xfId="1911"/>
    <cellStyle name="Poznámka 3_Xl0000028" xfId="1912"/>
    <cellStyle name="Poznámka 4" xfId="1913"/>
    <cellStyle name="Poznámka 4 2" xfId="1914"/>
    <cellStyle name="Poznámka 4 2 2" xfId="1915"/>
    <cellStyle name="Poznámka 4 2_Xl0000028" xfId="1916"/>
    <cellStyle name="Poznámka 4 3" xfId="1917"/>
    <cellStyle name="Poznámka 4_Xl0000028" xfId="1918"/>
    <cellStyle name="Prefilled" xfId="1919"/>
    <cellStyle name="PrePop Currency (0)" xfId="1920"/>
    <cellStyle name="PrePop Currency (0) 2" xfId="1921"/>
    <cellStyle name="PrePop Currency (0) 3" xfId="1922"/>
    <cellStyle name="PrePop Currency (2)" xfId="1923"/>
    <cellStyle name="PrePop Currency (2) 2" xfId="1924"/>
    <cellStyle name="PrePop Currency (2) 3" xfId="1925"/>
    <cellStyle name="PrePop Units (0)" xfId="1926"/>
    <cellStyle name="PrePop Units (0) 2" xfId="1927"/>
    <cellStyle name="PrePop Units (0) 3" xfId="1928"/>
    <cellStyle name="PrePop Units (1)" xfId="1929"/>
    <cellStyle name="PrePop Units (1) 2" xfId="1930"/>
    <cellStyle name="PrePop Units (1) 3" xfId="1931"/>
    <cellStyle name="PrePop Units (2)" xfId="1932"/>
    <cellStyle name="PrePop Units (2) 2" xfId="1933"/>
    <cellStyle name="PrePop Units (2) 3" xfId="1934"/>
    <cellStyle name="pricing" xfId="1935"/>
    <cellStyle name="pricing 2" xfId="1936"/>
    <cellStyle name="procent 2" xfId="1937"/>
    <cellStyle name="Procenta 2" xfId="1938"/>
    <cellStyle name="Procenta 2 2" xfId="1939"/>
    <cellStyle name="Procenta 2 3" xfId="1940"/>
    <cellStyle name="Procenta 2 4" xfId="1941"/>
    <cellStyle name="Procenta 3" xfId="1942"/>
    <cellStyle name="Procenta 4" xfId="1943"/>
    <cellStyle name="Procenta 4 2" xfId="1944"/>
    <cellStyle name="Propojená buňka 2" xfId="1945"/>
    <cellStyle name="Propojená buňka 2 2" xfId="1946"/>
    <cellStyle name="Propojená buňka 3" xfId="1947"/>
    <cellStyle name="Propojená buňka 4" xfId="1948"/>
    <cellStyle name="Průměr" xfId="1949"/>
    <cellStyle name="Průměr 2" xfId="1950"/>
    <cellStyle name="PSChar" xfId="1951"/>
    <cellStyle name="PSChar 2" xfId="1952"/>
    <cellStyle name="R_price" xfId="1953"/>
    <cellStyle name="R_text" xfId="1954"/>
    <cellStyle name="R_text_Xl0000028" xfId="1955"/>
    <cellStyle name="R_type" xfId="1956"/>
    <cellStyle name="Result" xfId="1957"/>
    <cellStyle name="Result2" xfId="1958"/>
    <cellStyle name="RevList" xfId="1959"/>
    <cellStyle name="RevList 2" xfId="1960"/>
    <cellStyle name="Shaded" xfId="1961"/>
    <cellStyle name="Schlecht 2" xfId="1962"/>
    <cellStyle name="SKP" xfId="1963"/>
    <cellStyle name="SKP 2" xfId="1964"/>
    <cellStyle name="Skupina" xfId="1965"/>
    <cellStyle name="snizeni" xfId="1966"/>
    <cellStyle name="součet" xfId="1967"/>
    <cellStyle name="Specifikace" xfId="1968"/>
    <cellStyle name="Specifikace 10" xfId="1969"/>
    <cellStyle name="Specifikace 11" xfId="1970"/>
    <cellStyle name="Specifikace 2" xfId="1971"/>
    <cellStyle name="Specifikace 2 2" xfId="1972"/>
    <cellStyle name="Specifikace 2 3" xfId="1973"/>
    <cellStyle name="Specifikace 2_01-DSP-10.20.30-001-MAR-vv" xfId="1974"/>
    <cellStyle name="Specifikace 3" xfId="1975"/>
    <cellStyle name="Specifikace 3 2" xfId="1976"/>
    <cellStyle name="Specifikace 3_01-DSP-10.20.30-001-MAR-vv" xfId="1977"/>
    <cellStyle name="Specifikace 4" xfId="1978"/>
    <cellStyle name="Specifikace 5" xfId="1979"/>
    <cellStyle name="Specifikace 6" xfId="1980"/>
    <cellStyle name="Specifikace 7" xfId="1981"/>
    <cellStyle name="Specifikace 8" xfId="1982"/>
    <cellStyle name="Specifikace 9" xfId="1983"/>
    <cellStyle name="Specifikace_004_Vykaz_vymer_ZTI" xfId="1984"/>
    <cellStyle name="Správně 2" xfId="1985"/>
    <cellStyle name="Správně 2 2" xfId="1986"/>
    <cellStyle name="Správně 2 3" xfId="1987"/>
    <cellStyle name="Správně 3" xfId="1988"/>
    <cellStyle name="Správně 4" xfId="1989"/>
    <cellStyle name="Standaard_Blad1_3" xfId="1990"/>
    <cellStyle name="Standard_aktuell" xfId="1991"/>
    <cellStyle name="standardní-Courier12" xfId="1992"/>
    <cellStyle name="standardní-podtržený" xfId="1993"/>
    <cellStyle name="standardní-podtržený-šikmý" xfId="1994"/>
    <cellStyle name="standardní-tučně" xfId="1995"/>
    <cellStyle name="standard-podtr" xfId="1996"/>
    <cellStyle name="standard-podtr/tučně" xfId="1997"/>
    <cellStyle name="Styl 1" xfId="1998"/>
    <cellStyle name="Styl 1 2" xfId="1999"/>
    <cellStyle name="Styl 1 3" xfId="2000"/>
    <cellStyle name="Styl 1 4" xfId="2001"/>
    <cellStyle name="Styl 1 5" xfId="2002"/>
    <cellStyle name="Styl 1_01-DSP-10.20.30-001-MAR-vv" xfId="2003"/>
    <cellStyle name="Styl 2" xfId="2004"/>
    <cellStyle name="subhead" xfId="2005"/>
    <cellStyle name="Subtotal" xfId="2006"/>
    <cellStyle name="Sum" xfId="2007"/>
    <cellStyle name="Sum %of HV" xfId="2008"/>
    <cellStyle name="Špatně" xfId="2009"/>
    <cellStyle name="Špatně 2" xfId="2010"/>
    <cellStyle name="tabulka cenník" xfId="2011"/>
    <cellStyle name="text" xfId="2012"/>
    <cellStyle name="Text Indent A" xfId="2013"/>
    <cellStyle name="Text Indent A 2" xfId="2014"/>
    <cellStyle name="Text Indent A 3" xfId="2015"/>
    <cellStyle name="Text Indent B" xfId="2016"/>
    <cellStyle name="Text Indent B 2" xfId="2017"/>
    <cellStyle name="Text Indent B 2 2" xfId="2018"/>
    <cellStyle name="Text Indent B 3" xfId="2019"/>
    <cellStyle name="Text Indent B 3 2" xfId="2020"/>
    <cellStyle name="Text Indent B 4" xfId="2021"/>
    <cellStyle name="Text Indent C" xfId="2022"/>
    <cellStyle name="Text Indent C 2" xfId="2023"/>
    <cellStyle name="Text Indent C 2 2" xfId="2024"/>
    <cellStyle name="Text Indent C 3" xfId="2025"/>
    <cellStyle name="Text Indent C 3 2" xfId="2026"/>
    <cellStyle name="Text Indent C 4" xfId="2027"/>
    <cellStyle name="Text upozornění 2" xfId="2028"/>
    <cellStyle name="Text upozornění 2 2" xfId="2029"/>
    <cellStyle name="Text upozornění 3" xfId="2030"/>
    <cellStyle name="Text upozornění 4" xfId="2031"/>
    <cellStyle name="Thousands (0)" xfId="2032"/>
    <cellStyle name="Thousands (1)" xfId="2033"/>
    <cellStyle name="time" xfId="2034"/>
    <cellStyle name="Title" xfId="2035"/>
    <cellStyle name="titre1" xfId="2036"/>
    <cellStyle name="titre1 2" xfId="2037"/>
    <cellStyle name="titre2" xfId="2038"/>
    <cellStyle name="titre2 2" xfId="2039"/>
    <cellStyle name="Total" xfId="2040"/>
    <cellStyle name="TYP ŘÁDKU_4(sloupceJ-L)" xfId="2041"/>
    <cellStyle name="Überschrift 1 2" xfId="2042"/>
    <cellStyle name="Überschrift 2 2" xfId="2043"/>
    <cellStyle name="Überschrift 3 2" xfId="2044"/>
    <cellStyle name="Überschrift 4 2" xfId="2045"/>
    <cellStyle name="Überschrift 5" xfId="2046"/>
    <cellStyle name="Underline 2" xfId="2047"/>
    <cellStyle name="Verknüpfte Zelle 2" xfId="2048"/>
    <cellStyle name="Vstup 2" xfId="2049"/>
    <cellStyle name="Vstup 2 2" xfId="2050"/>
    <cellStyle name="Vstup 3" xfId="2051"/>
    <cellStyle name="Vstup 4" xfId="2052"/>
    <cellStyle name="Výpočet 2" xfId="2053"/>
    <cellStyle name="Výpočet 2 2" xfId="2054"/>
    <cellStyle name="Výpočet 3" xfId="2055"/>
    <cellStyle name="Výpočet 4" xfId="2056"/>
    <cellStyle name="výprodej" xfId="2057"/>
    <cellStyle name="Výstup 2" xfId="2058"/>
    <cellStyle name="Výstup 2 2" xfId="2059"/>
    <cellStyle name="Výstup 3" xfId="2060"/>
    <cellStyle name="Výstup 4" xfId="2061"/>
    <cellStyle name="Vysvětlující text 2" xfId="2062"/>
    <cellStyle name="Vysvětlující text 2 2" xfId="2063"/>
    <cellStyle name="Vysvětlující text 2 3" xfId="2064"/>
    <cellStyle name="Vysvětlující text 3" xfId="2065"/>
    <cellStyle name="Vysvětlující text 4" xfId="2066"/>
    <cellStyle name="Walutowy [0]_laroux" xfId="2067"/>
    <cellStyle name="Walutowy_laroux" xfId="2068"/>
    <cellStyle name="Warnender Text 2" xfId="2069"/>
    <cellStyle name="Warning Text" xfId="2070"/>
    <cellStyle name="Year" xfId="2071"/>
    <cellStyle name="Year 2" xfId="2072"/>
    <cellStyle name="zbozi_p" xfId="2073"/>
    <cellStyle name="Zboží" xfId="2074"/>
    <cellStyle name="Zboží 2" xfId="2075"/>
    <cellStyle name="Zelle überprüfen 2" xfId="2076"/>
    <cellStyle name="Zvýraznění 1 2" xfId="2077"/>
    <cellStyle name="Zvýraznění 1 2 2" xfId="2078"/>
    <cellStyle name="Zvýraznění 1 3" xfId="2079"/>
    <cellStyle name="Zvýraznění 1 4" xfId="2080"/>
    <cellStyle name="Zvýraznění 2 2" xfId="2081"/>
    <cellStyle name="Zvýraznění 2 2 2" xfId="2082"/>
    <cellStyle name="Zvýraznění 2 3" xfId="2083"/>
    <cellStyle name="Zvýraznění 2 4" xfId="2084"/>
    <cellStyle name="Zvýraznění 3 2" xfId="2085"/>
    <cellStyle name="Zvýraznění 3 2 2" xfId="2086"/>
    <cellStyle name="Zvýraznění 3 3" xfId="2087"/>
    <cellStyle name="Zvýraznění 3 4" xfId="2088"/>
    <cellStyle name="Zvýraznění 4 2" xfId="2089"/>
    <cellStyle name="Zvýraznění 4 2 2" xfId="2090"/>
    <cellStyle name="Zvýraznění 4 3" xfId="2091"/>
    <cellStyle name="Zvýraznění 4 4" xfId="2092"/>
    <cellStyle name="Zvýraznění 5 2" xfId="2093"/>
    <cellStyle name="Zvýraznění 5 2 2" xfId="2094"/>
    <cellStyle name="Zvýraznění 5 3" xfId="2095"/>
    <cellStyle name="Zvýraznění 5 4" xfId="2096"/>
    <cellStyle name="Zvýraznění 6 2" xfId="2097"/>
    <cellStyle name="Zvýraznění 6 2 2" xfId="2098"/>
    <cellStyle name="Zvýraznění 6 3" xfId="2099"/>
    <cellStyle name="Zvýraznění 6 4" xfId="2100"/>
    <cellStyle name="Zvýrazni" xfId="2101"/>
    <cellStyle name="千位[0]_laroux" xfId="2102"/>
    <cellStyle name="千位_laroux" xfId="2103"/>
    <cellStyle name="千分位[0]_laroux" xfId="2104"/>
    <cellStyle name="千分位_laroux" xfId="2105"/>
    <cellStyle name="常规_~0053317" xfId="2106"/>
    <cellStyle name="普通_laroux" xfId="2107"/>
    <cellStyle name="桁区切り [0.00]_22Oct01Toyota Indirect Cost Summary Package-F(P&amp;W shop)" xfId="2108"/>
    <cellStyle name="桁区切り_Package -F PROPOSED STAFF SCHEDULE 27,July,01" xfId="2109"/>
    <cellStyle name="標準_22Oct01Toyota Indirect Cost Summary Package-F(P&amp;W shop)" xfId="2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tra%20Neugebauerov&#225;\Desktop\VV-R-%20Vykazy%20vymer%20,%20rozpocet\A-%20stavebni%20E\Rozpo&#269;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zivatel\Plocha\pristavba%20saten%204.2018\17058%20celkovy%20vykaz%20vymer_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RC%20220050%20-%20Revitalizace%20m&#283;stsk&#233;%20knihovny%20T&#345;ebo&#328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ZTI388%20-%20Stavebn&#237;%20&#250;pravy%20M&#283;stsk&#233;%20knihovny%20T&#345;ebo&#32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Rekapitulace"/>
      <sheetName val="Zakazka"/>
    </sheetNames>
    <sheetDataSet>
      <sheetData sheetId="0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ARC"/>
      <sheetName val="VKO"/>
      <sheetName val="ZTI"/>
      <sheetName val="VYT"/>
      <sheetName val="VZT"/>
      <sheetName val="EI"/>
      <sheetName val="EPS"/>
      <sheetName val="MaR"/>
      <sheetName val="HRO"/>
      <sheetName val="VRN"/>
      <sheetName val="List4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220050 - Revitalizace měs..."/>
    </sheetNames>
    <sheetDataSet>
      <sheetData sheetId="0">
        <row r="8">
          <cell r="AN8" t="str">
            <v>19. 4. 2023</v>
          </cell>
        </row>
        <row r="10">
          <cell r="AN10" t="str">
            <v/>
          </cell>
        </row>
        <row r="11">
          <cell r="E11" t="str">
            <v> 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> 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> </v>
          </cell>
          <cell r="AN20" t="str">
            <v/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388-1 - Zdravotní instalace"/>
    </sheetNames>
    <sheetDataSet>
      <sheetData sheetId="0">
        <row r="6">
          <cell r="K6" t="str">
            <v>Stavební úpravy Městské knihovny Třeboň</v>
          </cell>
        </row>
        <row r="8">
          <cell r="AN8" t="str">
            <v>24. 4. 2023</v>
          </cell>
        </row>
        <row r="13">
          <cell r="AN13" t="str">
            <v/>
          </cell>
        </row>
        <row r="14">
          <cell r="E14" t="str">
            <v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> 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> </v>
          </cell>
          <cell r="AN20" t="str">
            <v/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799966812134"/>
  </sheetPr>
  <dimension ref="B1:G936"/>
  <sheetViews>
    <sheetView workbookViewId="0" topLeftCell="A1">
      <selection activeCell="N18" sqref="N18"/>
    </sheetView>
  </sheetViews>
  <sheetFormatPr defaultColWidth="15.140625" defaultRowHeight="15" customHeight="1"/>
  <cols>
    <col min="1" max="1" width="7.140625" style="2" customWidth="1"/>
    <col min="2" max="2" width="6.28125" style="2" customWidth="1"/>
    <col min="3" max="3" width="34.57421875" style="6" customWidth="1"/>
    <col min="4" max="4" width="9.140625" style="2" customWidth="1"/>
    <col min="5" max="5" width="17.57421875" style="2" customWidth="1"/>
    <col min="6" max="6" width="16.00390625" style="2" customWidth="1"/>
    <col min="7" max="7" width="11.421875" style="2" customWidth="1"/>
    <col min="8" max="8" width="11.7109375" style="2" customWidth="1"/>
    <col min="9" max="9" width="11.00390625" style="2" customWidth="1"/>
    <col min="10" max="23" width="7.57421875" style="2" customWidth="1"/>
    <col min="24" max="16384" width="15.140625" style="2" customWidth="1"/>
  </cols>
  <sheetData>
    <row r="1" spans="2:7" ht="24.75" customHeight="1">
      <c r="B1" s="359" t="s">
        <v>5</v>
      </c>
      <c r="C1" s="359"/>
      <c r="D1" s="359"/>
      <c r="E1" s="359"/>
      <c r="F1" s="359"/>
      <c r="G1" s="1"/>
    </row>
    <row r="2" spans="2:7" ht="21.75" customHeight="1" thickBot="1">
      <c r="B2" s="351" t="s">
        <v>1696</v>
      </c>
      <c r="C2" s="351"/>
      <c r="D2" s="351"/>
      <c r="E2" s="351"/>
      <c r="F2" s="351"/>
      <c r="G2" s="1"/>
    </row>
    <row r="3" spans="2:7" ht="15" customHeight="1">
      <c r="B3" s="355" t="s">
        <v>20</v>
      </c>
      <c r="C3" s="352"/>
      <c r="D3" s="353"/>
      <c r="E3" s="354"/>
      <c r="F3" s="18" t="s">
        <v>0</v>
      </c>
      <c r="G3" s="1"/>
    </row>
    <row r="4" spans="2:7" ht="28.5" customHeight="1">
      <c r="B4" s="356"/>
      <c r="C4" s="19" t="s">
        <v>9</v>
      </c>
      <c r="D4" s="20" t="s">
        <v>129</v>
      </c>
      <c r="E4" s="21" t="s">
        <v>1</v>
      </c>
      <c r="F4" s="22">
        <v>0.21</v>
      </c>
      <c r="G4" s="1"/>
    </row>
    <row r="5" spans="2:7" ht="15" customHeight="1">
      <c r="B5" s="356"/>
      <c r="C5" s="17" t="s">
        <v>2</v>
      </c>
      <c r="D5" s="23" t="s">
        <v>119</v>
      </c>
      <c r="E5" s="13">
        <f>ARC!J28</f>
        <v>0</v>
      </c>
      <c r="F5" s="14">
        <f>E5*$F$4</f>
        <v>0</v>
      </c>
      <c r="G5" s="1"/>
    </row>
    <row r="6" spans="2:7" ht="15" customHeight="1">
      <c r="B6" s="356"/>
      <c r="C6" s="17" t="s">
        <v>240</v>
      </c>
      <c r="D6" s="23" t="s">
        <v>242</v>
      </c>
      <c r="E6" s="13">
        <f>ZTI!J30</f>
        <v>0</v>
      </c>
      <c r="F6" s="14">
        <f aca="true" t="shared" si="0" ref="F6:F9">E6*$F$4</f>
        <v>0</v>
      </c>
      <c r="G6" s="1"/>
    </row>
    <row r="7" spans="2:7" ht="15" customHeight="1">
      <c r="B7" s="356"/>
      <c r="C7" s="17" t="s">
        <v>1546</v>
      </c>
      <c r="D7" s="23" t="s">
        <v>243</v>
      </c>
      <c r="E7" s="13">
        <f>ÚT!I54</f>
        <v>0</v>
      </c>
      <c r="F7" s="14">
        <f t="shared" si="0"/>
        <v>0</v>
      </c>
      <c r="G7" s="1"/>
    </row>
    <row r="8" spans="2:7" ht="15" customHeight="1">
      <c r="B8" s="356"/>
      <c r="C8" s="17" t="s">
        <v>25</v>
      </c>
      <c r="D8" s="23" t="s">
        <v>26</v>
      </c>
      <c r="E8" s="13">
        <f>'EI'!J61</f>
        <v>0</v>
      </c>
      <c r="F8" s="14">
        <f t="shared" si="0"/>
        <v>0</v>
      </c>
      <c r="G8" s="1"/>
    </row>
    <row r="9" spans="2:7" ht="15" customHeight="1" thickBot="1">
      <c r="B9" s="357"/>
      <c r="C9" s="302" t="s">
        <v>241</v>
      </c>
      <c r="D9" s="303" t="s">
        <v>244</v>
      </c>
      <c r="E9" s="304">
        <f>INT!J28</f>
        <v>0</v>
      </c>
      <c r="F9" s="305">
        <f t="shared" si="0"/>
        <v>0</v>
      </c>
      <c r="G9" s="1"/>
    </row>
    <row r="10" spans="2:7" ht="15" customHeight="1">
      <c r="B10" s="3"/>
      <c r="C10" s="4" t="s">
        <v>3</v>
      </c>
      <c r="D10" s="5"/>
      <c r="E10" s="11">
        <f>SUM(E5:E9)</f>
        <v>0</v>
      </c>
      <c r="F10" s="11">
        <f>SUM(F5:F9)</f>
        <v>0</v>
      </c>
      <c r="G10" s="1"/>
    </row>
    <row r="11" spans="2:7" ht="15" customHeight="1">
      <c r="B11" s="3"/>
      <c r="C11" s="4" t="s">
        <v>4</v>
      </c>
      <c r="D11" s="5"/>
      <c r="E11" s="10">
        <f>E10+F10</f>
        <v>0</v>
      </c>
      <c r="F11" s="12"/>
      <c r="G11" s="1"/>
    </row>
    <row r="12" spans="2:7" ht="15" customHeight="1">
      <c r="B12" s="16"/>
      <c r="C12" s="16"/>
      <c r="D12" s="16"/>
      <c r="E12" s="16"/>
      <c r="F12" s="16"/>
      <c r="G12" s="1"/>
    </row>
    <row r="13" spans="2:7" ht="15" customHeight="1">
      <c r="B13" s="301"/>
      <c r="C13" s="300" t="s">
        <v>1616</v>
      </c>
      <c r="D13" s="176"/>
      <c r="E13" s="176"/>
      <c r="F13" s="176"/>
      <c r="G13" s="1"/>
    </row>
    <row r="14" spans="3:7" ht="12.75">
      <c r="C14" s="2"/>
      <c r="G14" s="7"/>
    </row>
    <row r="15" spans="2:7" ht="12.75" customHeight="1">
      <c r="B15" s="358" t="s">
        <v>128</v>
      </c>
      <c r="C15" s="358"/>
      <c r="D15" s="358"/>
      <c r="E15" s="358"/>
      <c r="F15" s="358"/>
      <c r="G15" s="7"/>
    </row>
    <row r="16" spans="2:7" ht="12.75">
      <c r="B16" s="358"/>
      <c r="C16" s="358"/>
      <c r="D16" s="358"/>
      <c r="E16" s="358"/>
      <c r="F16" s="358"/>
      <c r="G16" s="7"/>
    </row>
    <row r="17" spans="2:7" ht="12.75">
      <c r="B17" s="358"/>
      <c r="C17" s="358"/>
      <c r="D17" s="358"/>
      <c r="E17" s="358"/>
      <c r="F17" s="358"/>
      <c r="G17" s="7"/>
    </row>
    <row r="18" spans="2:7" ht="12.75">
      <c r="B18" s="358"/>
      <c r="C18" s="358"/>
      <c r="D18" s="358"/>
      <c r="E18" s="358"/>
      <c r="F18" s="358"/>
      <c r="G18" s="7"/>
    </row>
    <row r="19" spans="2:7" ht="12.75">
      <c r="B19" s="358"/>
      <c r="C19" s="358"/>
      <c r="D19" s="358"/>
      <c r="E19" s="358"/>
      <c r="F19" s="358"/>
      <c r="G19" s="7"/>
    </row>
    <row r="20" spans="2:7" ht="12.75">
      <c r="B20" s="358"/>
      <c r="C20" s="358"/>
      <c r="D20" s="358"/>
      <c r="E20" s="358"/>
      <c r="F20" s="358"/>
      <c r="G20" s="7"/>
    </row>
    <row r="21" spans="2:7" ht="12.75">
      <c r="B21" s="358"/>
      <c r="C21" s="358"/>
      <c r="D21" s="358"/>
      <c r="E21" s="358"/>
      <c r="F21" s="358"/>
      <c r="G21" s="7"/>
    </row>
    <row r="22" spans="2:7" ht="12.75">
      <c r="B22" s="358"/>
      <c r="C22" s="358"/>
      <c r="D22" s="358"/>
      <c r="E22" s="358"/>
      <c r="F22" s="358"/>
      <c r="G22" s="7"/>
    </row>
    <row r="23" spans="2:7" ht="12.75">
      <c r="B23" s="358"/>
      <c r="C23" s="358"/>
      <c r="D23" s="358"/>
      <c r="E23" s="358"/>
      <c r="F23" s="358"/>
      <c r="G23" s="7"/>
    </row>
    <row r="24" spans="2:7" ht="12.75">
      <c r="B24" s="358"/>
      <c r="C24" s="358"/>
      <c r="D24" s="358"/>
      <c r="E24" s="358"/>
      <c r="F24" s="358"/>
      <c r="G24" s="7"/>
    </row>
    <row r="25" spans="2:7" ht="12.75">
      <c r="B25" s="358"/>
      <c r="C25" s="358"/>
      <c r="D25" s="358"/>
      <c r="E25" s="358"/>
      <c r="F25" s="358"/>
      <c r="G25" s="7"/>
    </row>
    <row r="26" spans="2:7" ht="12.75">
      <c r="B26" s="358"/>
      <c r="C26" s="358"/>
      <c r="D26" s="358"/>
      <c r="E26" s="358"/>
      <c r="F26" s="358"/>
      <c r="G26" s="7"/>
    </row>
    <row r="27" spans="2:7" ht="12.75">
      <c r="B27" s="358"/>
      <c r="C27" s="358"/>
      <c r="D27" s="358"/>
      <c r="E27" s="358"/>
      <c r="F27" s="358"/>
      <c r="G27" s="7"/>
    </row>
    <row r="28" spans="2:7" ht="12.75">
      <c r="B28" s="358"/>
      <c r="C28" s="358"/>
      <c r="D28" s="358"/>
      <c r="E28" s="358"/>
      <c r="F28" s="358"/>
      <c r="G28" s="7"/>
    </row>
    <row r="29" spans="3:7" ht="12.75">
      <c r="C29" s="15"/>
      <c r="D29" s="15"/>
      <c r="E29" s="15"/>
      <c r="F29" s="15"/>
      <c r="G29" s="7"/>
    </row>
    <row r="30" spans="4:7" ht="12.75">
      <c r="D30" s="7"/>
      <c r="E30" s="8"/>
      <c r="F30" s="9"/>
      <c r="G30" s="9"/>
    </row>
    <row r="31" spans="4:7" ht="12.75">
      <c r="D31" s="7"/>
      <c r="E31" s="8"/>
      <c r="F31" s="9"/>
      <c r="G31" s="9"/>
    </row>
    <row r="32" spans="4:7" ht="12.75">
      <c r="D32" s="7"/>
      <c r="E32" s="8"/>
      <c r="F32" s="9"/>
      <c r="G32" s="9"/>
    </row>
    <row r="33" spans="4:7" ht="12.75">
      <c r="D33" s="7"/>
      <c r="E33" s="8"/>
      <c r="F33" s="9"/>
      <c r="G33" s="9"/>
    </row>
    <row r="34" spans="4:7" ht="12.75">
      <c r="D34" s="7"/>
      <c r="E34" s="8"/>
      <c r="F34" s="9"/>
      <c r="G34" s="9"/>
    </row>
    <row r="35" spans="4:7" ht="12.75">
      <c r="D35" s="7"/>
      <c r="E35" s="8"/>
      <c r="F35" s="9"/>
      <c r="G35" s="9"/>
    </row>
    <row r="36" spans="4:7" ht="12.75">
      <c r="D36" s="7"/>
      <c r="E36" s="8"/>
      <c r="F36" s="9"/>
      <c r="G36" s="9"/>
    </row>
    <row r="37" spans="4:7" ht="12.75">
      <c r="D37" s="7"/>
      <c r="E37" s="8"/>
      <c r="F37" s="9"/>
      <c r="G37" s="9"/>
    </row>
    <row r="38" spans="4:7" ht="12.75">
      <c r="D38" s="7"/>
      <c r="E38" s="8"/>
      <c r="F38" s="9"/>
      <c r="G38" s="9"/>
    </row>
    <row r="39" spans="4:7" ht="12.75">
      <c r="D39" s="7"/>
      <c r="E39" s="8"/>
      <c r="F39" s="9"/>
      <c r="G39" s="9"/>
    </row>
    <row r="40" spans="4:7" ht="12.75">
      <c r="D40" s="7"/>
      <c r="E40" s="8"/>
      <c r="F40" s="9"/>
      <c r="G40" s="9"/>
    </row>
    <row r="41" spans="4:7" ht="12.75">
      <c r="D41" s="7"/>
      <c r="E41" s="8"/>
      <c r="F41" s="9"/>
      <c r="G41" s="9"/>
    </row>
    <row r="42" spans="4:7" ht="12.75">
      <c r="D42" s="7"/>
      <c r="E42" s="8"/>
      <c r="F42" s="9"/>
      <c r="G42" s="9"/>
    </row>
    <row r="43" spans="4:7" ht="12.75">
      <c r="D43" s="7"/>
      <c r="E43" s="8"/>
      <c r="F43" s="9"/>
      <c r="G43" s="9"/>
    </row>
    <row r="44" spans="4:7" ht="12.75">
      <c r="D44" s="7"/>
      <c r="E44" s="8"/>
      <c r="F44" s="9"/>
      <c r="G44" s="9"/>
    </row>
    <row r="45" spans="4:7" ht="12.75">
      <c r="D45" s="7"/>
      <c r="E45" s="8"/>
      <c r="F45" s="9"/>
      <c r="G45" s="9"/>
    </row>
    <row r="46" spans="4:7" ht="12.75">
      <c r="D46" s="7"/>
      <c r="E46" s="8"/>
      <c r="F46" s="9"/>
      <c r="G46" s="9"/>
    </row>
    <row r="47" spans="4:7" ht="12.75">
      <c r="D47" s="7"/>
      <c r="E47" s="8"/>
      <c r="F47" s="9"/>
      <c r="G47" s="9"/>
    </row>
    <row r="48" spans="4:7" ht="12.75">
      <c r="D48" s="7"/>
      <c r="E48" s="8"/>
      <c r="F48" s="9"/>
      <c r="G48" s="9"/>
    </row>
    <row r="49" spans="4:7" ht="12.75">
      <c r="D49" s="7"/>
      <c r="E49" s="8"/>
      <c r="F49" s="9"/>
      <c r="G49" s="9"/>
    </row>
    <row r="50" spans="4:7" ht="12.75">
      <c r="D50" s="7"/>
      <c r="E50" s="8"/>
      <c r="F50" s="9"/>
      <c r="G50" s="9"/>
    </row>
    <row r="51" spans="4:7" ht="12.75">
      <c r="D51" s="7"/>
      <c r="E51" s="8"/>
      <c r="F51" s="9"/>
      <c r="G51" s="9"/>
    </row>
    <row r="52" spans="4:7" ht="12.75">
      <c r="D52" s="7"/>
      <c r="E52" s="8"/>
      <c r="F52" s="9"/>
      <c r="G52" s="9"/>
    </row>
    <row r="53" spans="4:7" ht="12.75">
      <c r="D53" s="7"/>
      <c r="E53" s="8"/>
      <c r="F53" s="9"/>
      <c r="G53" s="9"/>
    </row>
    <row r="54" spans="4:7" ht="12.75">
      <c r="D54" s="7"/>
      <c r="E54" s="8"/>
      <c r="F54" s="9"/>
      <c r="G54" s="9"/>
    </row>
    <row r="55" spans="4:7" ht="12.75">
      <c r="D55" s="7"/>
      <c r="E55" s="8"/>
      <c r="F55" s="9"/>
      <c r="G55" s="9"/>
    </row>
    <row r="56" spans="4:7" ht="12.75">
      <c r="D56" s="7"/>
      <c r="E56" s="8"/>
      <c r="F56" s="9"/>
      <c r="G56" s="9"/>
    </row>
    <row r="57" spans="4:7" ht="12.75">
      <c r="D57" s="7"/>
      <c r="E57" s="8"/>
      <c r="F57" s="9"/>
      <c r="G57" s="9"/>
    </row>
    <row r="58" spans="4:7" ht="12.75">
      <c r="D58" s="7"/>
      <c r="E58" s="8"/>
      <c r="F58" s="9"/>
      <c r="G58" s="9"/>
    </row>
    <row r="59" spans="4:7" ht="12.75">
      <c r="D59" s="7"/>
      <c r="E59" s="8"/>
      <c r="F59" s="9"/>
      <c r="G59" s="9"/>
    </row>
    <row r="60" spans="4:7" ht="12.75">
      <c r="D60" s="7"/>
      <c r="E60" s="8"/>
      <c r="F60" s="9"/>
      <c r="G60" s="9"/>
    </row>
    <row r="61" spans="4:7" ht="12.75">
      <c r="D61" s="7"/>
      <c r="E61" s="8"/>
      <c r="F61" s="9"/>
      <c r="G61" s="9"/>
    </row>
    <row r="62" spans="4:7" ht="12.75">
      <c r="D62" s="7"/>
      <c r="E62" s="8"/>
      <c r="F62" s="9"/>
      <c r="G62" s="9"/>
    </row>
    <row r="63" spans="4:7" ht="12.75">
      <c r="D63" s="7"/>
      <c r="E63" s="8"/>
      <c r="F63" s="9"/>
      <c r="G63" s="9"/>
    </row>
    <row r="64" spans="4:7" ht="12.75">
      <c r="D64" s="7"/>
      <c r="E64" s="8"/>
      <c r="F64" s="9"/>
      <c r="G64" s="9"/>
    </row>
    <row r="65" spans="4:7" ht="12.75">
      <c r="D65" s="7"/>
      <c r="E65" s="8"/>
      <c r="F65" s="9"/>
      <c r="G65" s="9"/>
    </row>
    <row r="66" spans="4:7" ht="12.75">
      <c r="D66" s="7"/>
      <c r="E66" s="8"/>
      <c r="F66" s="9"/>
      <c r="G66" s="9"/>
    </row>
    <row r="67" spans="4:7" ht="12.75">
      <c r="D67" s="7"/>
      <c r="E67" s="8"/>
      <c r="F67" s="9"/>
      <c r="G67" s="9"/>
    </row>
    <row r="68" spans="4:7" ht="12.75">
      <c r="D68" s="7"/>
      <c r="E68" s="8"/>
      <c r="F68" s="9"/>
      <c r="G68" s="9"/>
    </row>
    <row r="69" spans="4:7" ht="12.75">
      <c r="D69" s="7"/>
      <c r="E69" s="8"/>
      <c r="F69" s="9"/>
      <c r="G69" s="9"/>
    </row>
    <row r="70" spans="4:7" ht="12.75">
      <c r="D70" s="7"/>
      <c r="E70" s="8"/>
      <c r="F70" s="9"/>
      <c r="G70" s="9"/>
    </row>
    <row r="71" spans="4:7" ht="12.75">
      <c r="D71" s="7"/>
      <c r="E71" s="8"/>
      <c r="F71" s="9"/>
      <c r="G71" s="9"/>
    </row>
    <row r="72" spans="4:7" ht="12.75">
      <c r="D72" s="7"/>
      <c r="E72" s="8"/>
      <c r="F72" s="9"/>
      <c r="G72" s="9"/>
    </row>
    <row r="73" spans="4:7" ht="12.75">
      <c r="D73" s="7"/>
      <c r="E73" s="8"/>
      <c r="F73" s="9"/>
      <c r="G73" s="9"/>
    </row>
    <row r="74" spans="4:7" ht="12.75">
      <c r="D74" s="7"/>
      <c r="E74" s="8"/>
      <c r="F74" s="9"/>
      <c r="G74" s="9"/>
    </row>
    <row r="75" spans="4:7" ht="12.75">
      <c r="D75" s="7"/>
      <c r="E75" s="8"/>
      <c r="F75" s="9"/>
      <c r="G75" s="9"/>
    </row>
    <row r="76" spans="4:7" ht="12.75">
      <c r="D76" s="7"/>
      <c r="E76" s="8"/>
      <c r="F76" s="9"/>
      <c r="G76" s="9"/>
    </row>
    <row r="77" spans="4:7" ht="12.75">
      <c r="D77" s="7"/>
      <c r="E77" s="8"/>
      <c r="F77" s="9"/>
      <c r="G77" s="9"/>
    </row>
    <row r="78" spans="4:7" ht="12.75">
      <c r="D78" s="7"/>
      <c r="E78" s="8"/>
      <c r="F78" s="9"/>
      <c r="G78" s="9"/>
    </row>
    <row r="79" spans="4:7" ht="12.75">
      <c r="D79" s="7"/>
      <c r="E79" s="8"/>
      <c r="F79" s="9"/>
      <c r="G79" s="9"/>
    </row>
    <row r="80" spans="4:7" ht="12.75">
      <c r="D80" s="7"/>
      <c r="E80" s="8"/>
      <c r="F80" s="9"/>
      <c r="G80" s="9"/>
    </row>
    <row r="81" spans="4:7" ht="12.75">
      <c r="D81" s="7"/>
      <c r="E81" s="8"/>
      <c r="F81" s="9"/>
      <c r="G81" s="9"/>
    </row>
    <row r="82" spans="4:7" ht="12.75">
      <c r="D82" s="7"/>
      <c r="E82" s="8"/>
      <c r="F82" s="9"/>
      <c r="G82" s="9"/>
    </row>
    <row r="83" spans="4:7" ht="12.75">
      <c r="D83" s="7"/>
      <c r="E83" s="8"/>
      <c r="F83" s="9"/>
      <c r="G83" s="9"/>
    </row>
    <row r="84" spans="4:7" ht="12.75">
      <c r="D84" s="7"/>
      <c r="E84" s="8"/>
      <c r="F84" s="9"/>
      <c r="G84" s="9"/>
    </row>
    <row r="85" spans="4:7" ht="12.75">
      <c r="D85" s="7"/>
      <c r="E85" s="8"/>
      <c r="F85" s="9"/>
      <c r="G85" s="9"/>
    </row>
    <row r="86" spans="4:7" ht="12.75">
      <c r="D86" s="7"/>
      <c r="E86" s="8"/>
      <c r="F86" s="9"/>
      <c r="G86" s="9"/>
    </row>
    <row r="87" spans="4:7" ht="12.75">
      <c r="D87" s="7"/>
      <c r="E87" s="8"/>
      <c r="F87" s="9"/>
      <c r="G87" s="9"/>
    </row>
    <row r="88" spans="4:7" ht="12.75">
      <c r="D88" s="7"/>
      <c r="E88" s="8"/>
      <c r="F88" s="9"/>
      <c r="G88" s="9"/>
    </row>
    <row r="89" spans="4:7" ht="12.75">
      <c r="D89" s="7"/>
      <c r="E89" s="8"/>
      <c r="F89" s="9"/>
      <c r="G89" s="9"/>
    </row>
    <row r="90" spans="4:7" ht="12.75">
      <c r="D90" s="7"/>
      <c r="E90" s="8"/>
      <c r="F90" s="9"/>
      <c r="G90" s="9"/>
    </row>
    <row r="91" spans="4:7" ht="12.75">
      <c r="D91" s="7"/>
      <c r="E91" s="8"/>
      <c r="F91" s="9"/>
      <c r="G91" s="9"/>
    </row>
    <row r="92" spans="4:7" ht="12.75">
      <c r="D92" s="7"/>
      <c r="E92" s="8"/>
      <c r="F92" s="9"/>
      <c r="G92" s="9"/>
    </row>
    <row r="93" spans="4:7" ht="12.75">
      <c r="D93" s="7"/>
      <c r="E93" s="8"/>
      <c r="F93" s="9"/>
      <c r="G93" s="9"/>
    </row>
    <row r="94" spans="4:7" ht="12.75">
      <c r="D94" s="7"/>
      <c r="E94" s="8"/>
      <c r="F94" s="9"/>
      <c r="G94" s="9"/>
    </row>
    <row r="95" spans="4:7" ht="12.75">
      <c r="D95" s="7"/>
      <c r="E95" s="8"/>
      <c r="F95" s="9"/>
      <c r="G95" s="9"/>
    </row>
    <row r="96" spans="4:7" ht="12.75">
      <c r="D96" s="7"/>
      <c r="E96" s="8"/>
      <c r="F96" s="9"/>
      <c r="G96" s="9"/>
    </row>
    <row r="97" spans="4:7" ht="12.75">
      <c r="D97" s="7"/>
      <c r="E97" s="8"/>
      <c r="F97" s="9"/>
      <c r="G97" s="9"/>
    </row>
    <row r="98" spans="4:7" ht="12.75">
      <c r="D98" s="7"/>
      <c r="E98" s="8"/>
      <c r="F98" s="9"/>
      <c r="G98" s="9"/>
    </row>
    <row r="99" spans="4:7" ht="12.75">
      <c r="D99" s="7"/>
      <c r="E99" s="8"/>
      <c r="F99" s="9"/>
      <c r="G99" s="9"/>
    </row>
    <row r="100" spans="4:7" ht="12.75">
      <c r="D100" s="7"/>
      <c r="E100" s="8"/>
      <c r="F100" s="9"/>
      <c r="G100" s="9"/>
    </row>
    <row r="101" spans="4:7" ht="12.75">
      <c r="D101" s="7"/>
      <c r="E101" s="8"/>
      <c r="F101" s="9"/>
      <c r="G101" s="9"/>
    </row>
    <row r="102" spans="4:7" ht="12.75">
      <c r="D102" s="7"/>
      <c r="E102" s="8"/>
      <c r="F102" s="9"/>
      <c r="G102" s="9"/>
    </row>
    <row r="103" spans="4:7" ht="12.75">
      <c r="D103" s="7"/>
      <c r="E103" s="8"/>
      <c r="F103" s="9"/>
      <c r="G103" s="9"/>
    </row>
    <row r="104" spans="4:7" ht="12.75">
      <c r="D104" s="7"/>
      <c r="E104" s="8"/>
      <c r="F104" s="9"/>
      <c r="G104" s="9"/>
    </row>
    <row r="105" spans="4:7" ht="12.75">
      <c r="D105" s="7"/>
      <c r="E105" s="8"/>
      <c r="F105" s="9"/>
      <c r="G105" s="9"/>
    </row>
    <row r="106" spans="4:7" ht="12.75">
      <c r="D106" s="7"/>
      <c r="E106" s="8"/>
      <c r="F106" s="9"/>
      <c r="G106" s="9"/>
    </row>
    <row r="107" spans="4:7" ht="12.75">
      <c r="D107" s="7"/>
      <c r="E107" s="8"/>
      <c r="F107" s="9"/>
      <c r="G107" s="9"/>
    </row>
    <row r="108" spans="4:7" ht="12.75">
      <c r="D108" s="7"/>
      <c r="E108" s="8"/>
      <c r="F108" s="9"/>
      <c r="G108" s="9"/>
    </row>
    <row r="109" spans="4:7" ht="12.75">
      <c r="D109" s="7"/>
      <c r="E109" s="8"/>
      <c r="F109" s="9"/>
      <c r="G109" s="9"/>
    </row>
    <row r="110" spans="4:7" ht="12.75">
      <c r="D110" s="7"/>
      <c r="E110" s="8"/>
      <c r="F110" s="9"/>
      <c r="G110" s="9"/>
    </row>
    <row r="111" spans="4:7" ht="12.75">
      <c r="D111" s="7"/>
      <c r="E111" s="8"/>
      <c r="F111" s="9"/>
      <c r="G111" s="9"/>
    </row>
    <row r="112" spans="4:7" ht="12.75">
      <c r="D112" s="7"/>
      <c r="E112" s="8"/>
      <c r="F112" s="9"/>
      <c r="G112" s="9"/>
    </row>
    <row r="113" spans="4:7" ht="12.75">
      <c r="D113" s="7"/>
      <c r="E113" s="8"/>
      <c r="F113" s="9"/>
      <c r="G113" s="9"/>
    </row>
    <row r="114" spans="4:7" ht="12.75">
      <c r="D114" s="7"/>
      <c r="E114" s="8"/>
      <c r="F114" s="9"/>
      <c r="G114" s="9"/>
    </row>
    <row r="115" spans="4:7" ht="12.75">
      <c r="D115" s="7"/>
      <c r="E115" s="8"/>
      <c r="F115" s="9"/>
      <c r="G115" s="9"/>
    </row>
    <row r="116" spans="4:7" ht="12.75">
      <c r="D116" s="7"/>
      <c r="E116" s="8"/>
      <c r="F116" s="9"/>
      <c r="G116" s="9"/>
    </row>
    <row r="117" spans="4:7" ht="12.75">
      <c r="D117" s="7"/>
      <c r="E117" s="8"/>
      <c r="F117" s="9"/>
      <c r="G117" s="9"/>
    </row>
    <row r="118" spans="4:7" ht="12.75">
      <c r="D118" s="7"/>
      <c r="E118" s="8"/>
      <c r="F118" s="9"/>
      <c r="G118" s="9"/>
    </row>
    <row r="119" spans="4:7" ht="12.75">
      <c r="D119" s="7"/>
      <c r="E119" s="8"/>
      <c r="F119" s="9"/>
      <c r="G119" s="9"/>
    </row>
    <row r="120" spans="4:7" ht="12.75">
      <c r="D120" s="7"/>
      <c r="E120" s="8"/>
      <c r="F120" s="9"/>
      <c r="G120" s="9"/>
    </row>
    <row r="121" spans="4:7" ht="12.75">
      <c r="D121" s="7"/>
      <c r="E121" s="8"/>
      <c r="F121" s="9"/>
      <c r="G121" s="9"/>
    </row>
    <row r="122" spans="4:7" ht="12.75">
      <c r="D122" s="7"/>
      <c r="E122" s="8"/>
      <c r="F122" s="9"/>
      <c r="G122" s="9"/>
    </row>
    <row r="123" spans="4:7" ht="12.75">
      <c r="D123" s="7"/>
      <c r="E123" s="8"/>
      <c r="F123" s="9"/>
      <c r="G123" s="9"/>
    </row>
    <row r="124" spans="4:7" ht="12.75">
      <c r="D124" s="7"/>
      <c r="E124" s="8"/>
      <c r="F124" s="9"/>
      <c r="G124" s="9"/>
    </row>
    <row r="125" spans="4:7" ht="12.75">
      <c r="D125" s="7"/>
      <c r="E125" s="8"/>
      <c r="F125" s="9"/>
      <c r="G125" s="9"/>
    </row>
    <row r="126" spans="4:7" ht="12.75">
      <c r="D126" s="7"/>
      <c r="E126" s="8"/>
      <c r="F126" s="9"/>
      <c r="G126" s="9"/>
    </row>
    <row r="127" spans="4:7" ht="12.75">
      <c r="D127" s="7"/>
      <c r="E127" s="8"/>
      <c r="F127" s="9"/>
      <c r="G127" s="9"/>
    </row>
    <row r="128" spans="4:7" ht="12.75">
      <c r="D128" s="7"/>
      <c r="E128" s="8"/>
      <c r="F128" s="9"/>
      <c r="G128" s="9"/>
    </row>
    <row r="129" spans="4:7" ht="12.75">
      <c r="D129" s="7"/>
      <c r="E129" s="8"/>
      <c r="F129" s="9"/>
      <c r="G129" s="9"/>
    </row>
    <row r="130" spans="4:7" ht="12.75">
      <c r="D130" s="7"/>
      <c r="E130" s="8"/>
      <c r="F130" s="9"/>
      <c r="G130" s="9"/>
    </row>
    <row r="131" spans="4:7" ht="12.75">
      <c r="D131" s="7"/>
      <c r="E131" s="8"/>
      <c r="F131" s="9"/>
      <c r="G131" s="9"/>
    </row>
    <row r="132" spans="4:7" ht="12.75">
      <c r="D132" s="7"/>
      <c r="E132" s="8"/>
      <c r="F132" s="9"/>
      <c r="G132" s="9"/>
    </row>
    <row r="133" spans="4:7" ht="12.75">
      <c r="D133" s="7"/>
      <c r="E133" s="8"/>
      <c r="F133" s="9"/>
      <c r="G133" s="9"/>
    </row>
    <row r="134" spans="4:7" ht="12.75">
      <c r="D134" s="7"/>
      <c r="E134" s="8"/>
      <c r="F134" s="9"/>
      <c r="G134" s="9"/>
    </row>
    <row r="135" spans="4:7" ht="12.75">
      <c r="D135" s="7"/>
      <c r="E135" s="8"/>
      <c r="F135" s="9"/>
      <c r="G135" s="9"/>
    </row>
    <row r="136" spans="4:7" ht="12.75">
      <c r="D136" s="7"/>
      <c r="E136" s="8"/>
      <c r="F136" s="9"/>
      <c r="G136" s="9"/>
    </row>
    <row r="137" spans="4:7" ht="12.75">
      <c r="D137" s="7"/>
      <c r="E137" s="8"/>
      <c r="F137" s="9"/>
      <c r="G137" s="9"/>
    </row>
    <row r="138" spans="4:7" ht="12.75">
      <c r="D138" s="7"/>
      <c r="E138" s="8"/>
      <c r="F138" s="9"/>
      <c r="G138" s="9"/>
    </row>
    <row r="139" spans="4:7" ht="12.75">
      <c r="D139" s="7"/>
      <c r="E139" s="8"/>
      <c r="F139" s="9"/>
      <c r="G139" s="9"/>
    </row>
    <row r="140" spans="4:7" ht="12.75">
      <c r="D140" s="7"/>
      <c r="E140" s="8"/>
      <c r="F140" s="9"/>
      <c r="G140" s="9"/>
    </row>
    <row r="141" spans="4:7" ht="12.75">
      <c r="D141" s="7"/>
      <c r="E141" s="8"/>
      <c r="F141" s="9"/>
      <c r="G141" s="9"/>
    </row>
    <row r="142" spans="4:7" ht="12.75">
      <c r="D142" s="7"/>
      <c r="E142" s="8"/>
      <c r="F142" s="9"/>
      <c r="G142" s="9"/>
    </row>
    <row r="143" spans="4:7" ht="12.75">
      <c r="D143" s="7"/>
      <c r="E143" s="8"/>
      <c r="F143" s="9"/>
      <c r="G143" s="9"/>
    </row>
    <row r="144" spans="4:7" ht="12.75">
      <c r="D144" s="7"/>
      <c r="E144" s="8"/>
      <c r="F144" s="9"/>
      <c r="G144" s="9"/>
    </row>
    <row r="145" spans="4:7" ht="12.75">
      <c r="D145" s="7"/>
      <c r="E145" s="8"/>
      <c r="F145" s="9"/>
      <c r="G145" s="9"/>
    </row>
    <row r="146" spans="4:7" ht="12.75">
      <c r="D146" s="7"/>
      <c r="E146" s="8"/>
      <c r="F146" s="9"/>
      <c r="G146" s="9"/>
    </row>
    <row r="147" spans="4:7" ht="12.75">
      <c r="D147" s="7"/>
      <c r="E147" s="8"/>
      <c r="F147" s="9"/>
      <c r="G147" s="9"/>
    </row>
    <row r="148" spans="4:7" ht="12.75">
      <c r="D148" s="7"/>
      <c r="E148" s="8"/>
      <c r="F148" s="9"/>
      <c r="G148" s="9"/>
    </row>
    <row r="149" spans="4:7" ht="12.75">
      <c r="D149" s="7"/>
      <c r="E149" s="8"/>
      <c r="F149" s="9"/>
      <c r="G149" s="9"/>
    </row>
    <row r="150" spans="4:7" ht="12.75">
      <c r="D150" s="7"/>
      <c r="E150" s="8"/>
      <c r="F150" s="9"/>
      <c r="G150" s="9"/>
    </row>
    <row r="151" spans="4:7" ht="12.75">
      <c r="D151" s="7"/>
      <c r="E151" s="8"/>
      <c r="F151" s="9"/>
      <c r="G151" s="9"/>
    </row>
    <row r="152" spans="4:7" ht="12.75">
      <c r="D152" s="7"/>
      <c r="E152" s="8"/>
      <c r="F152" s="9"/>
      <c r="G152" s="9"/>
    </row>
    <row r="153" spans="4:7" ht="12.75">
      <c r="D153" s="7"/>
      <c r="E153" s="8"/>
      <c r="F153" s="9"/>
      <c r="G153" s="9"/>
    </row>
    <row r="154" spans="4:7" ht="12.75">
      <c r="D154" s="7"/>
      <c r="E154" s="8"/>
      <c r="F154" s="9"/>
      <c r="G154" s="9"/>
    </row>
    <row r="155" spans="4:7" ht="12.75">
      <c r="D155" s="7"/>
      <c r="E155" s="8"/>
      <c r="F155" s="9"/>
      <c r="G155" s="9"/>
    </row>
    <row r="156" spans="4:7" ht="12.75">
      <c r="D156" s="7"/>
      <c r="E156" s="8"/>
      <c r="F156" s="9"/>
      <c r="G156" s="9"/>
    </row>
    <row r="157" spans="4:7" ht="12.75">
      <c r="D157" s="7"/>
      <c r="E157" s="8"/>
      <c r="F157" s="9"/>
      <c r="G157" s="9"/>
    </row>
    <row r="158" spans="4:7" ht="12.75">
      <c r="D158" s="7"/>
      <c r="E158" s="8"/>
      <c r="F158" s="9"/>
      <c r="G158" s="9"/>
    </row>
    <row r="159" spans="4:7" ht="12.75">
      <c r="D159" s="7"/>
      <c r="E159" s="8"/>
      <c r="F159" s="9"/>
      <c r="G159" s="9"/>
    </row>
    <row r="160" spans="4:7" ht="12.75">
      <c r="D160" s="7"/>
      <c r="E160" s="8"/>
      <c r="F160" s="9"/>
      <c r="G160" s="9"/>
    </row>
    <row r="161" spans="4:7" ht="12.75">
      <c r="D161" s="7"/>
      <c r="E161" s="8"/>
      <c r="F161" s="9"/>
      <c r="G161" s="9"/>
    </row>
    <row r="162" spans="4:7" ht="12.75">
      <c r="D162" s="7"/>
      <c r="E162" s="8"/>
      <c r="F162" s="9"/>
      <c r="G162" s="9"/>
    </row>
    <row r="163" spans="4:7" ht="12.75">
      <c r="D163" s="7"/>
      <c r="E163" s="8"/>
      <c r="F163" s="9"/>
      <c r="G163" s="9"/>
    </row>
    <row r="164" spans="4:7" ht="12.75">
      <c r="D164" s="7"/>
      <c r="E164" s="8"/>
      <c r="F164" s="9"/>
      <c r="G164" s="9"/>
    </row>
    <row r="165" spans="4:7" ht="12.75">
      <c r="D165" s="7"/>
      <c r="E165" s="8"/>
      <c r="F165" s="9"/>
      <c r="G165" s="9"/>
    </row>
    <row r="166" spans="4:7" ht="12.75">
      <c r="D166" s="7"/>
      <c r="E166" s="8"/>
      <c r="F166" s="9"/>
      <c r="G166" s="9"/>
    </row>
    <row r="167" spans="4:7" ht="12.75">
      <c r="D167" s="7"/>
      <c r="E167" s="8"/>
      <c r="F167" s="9"/>
      <c r="G167" s="9"/>
    </row>
    <row r="168" spans="4:7" ht="12.75">
      <c r="D168" s="7"/>
      <c r="E168" s="8"/>
      <c r="F168" s="9"/>
      <c r="G168" s="9"/>
    </row>
    <row r="169" spans="4:7" ht="12.75">
      <c r="D169" s="7"/>
      <c r="E169" s="8"/>
      <c r="F169" s="9"/>
      <c r="G169" s="9"/>
    </row>
    <row r="170" spans="4:7" ht="12.75">
      <c r="D170" s="7"/>
      <c r="E170" s="8"/>
      <c r="F170" s="9"/>
      <c r="G170" s="9"/>
    </row>
    <row r="171" spans="4:7" ht="12.75">
      <c r="D171" s="7"/>
      <c r="E171" s="8"/>
      <c r="F171" s="9"/>
      <c r="G171" s="9"/>
    </row>
    <row r="172" spans="4:7" ht="12.75">
      <c r="D172" s="7"/>
      <c r="E172" s="8"/>
      <c r="F172" s="9"/>
      <c r="G172" s="9"/>
    </row>
    <row r="173" spans="4:7" ht="12.75">
      <c r="D173" s="7"/>
      <c r="E173" s="8"/>
      <c r="F173" s="9"/>
      <c r="G173" s="9"/>
    </row>
    <row r="174" spans="4:7" ht="12.75">
      <c r="D174" s="7"/>
      <c r="E174" s="8"/>
      <c r="F174" s="9"/>
      <c r="G174" s="9"/>
    </row>
    <row r="175" spans="4:7" ht="12.75">
      <c r="D175" s="7"/>
      <c r="E175" s="8"/>
      <c r="F175" s="9"/>
      <c r="G175" s="9"/>
    </row>
    <row r="176" spans="4:7" ht="12.75">
      <c r="D176" s="7"/>
      <c r="E176" s="8"/>
      <c r="F176" s="9"/>
      <c r="G176" s="9"/>
    </row>
    <row r="177" spans="4:7" ht="12.75">
      <c r="D177" s="7"/>
      <c r="E177" s="8"/>
      <c r="F177" s="9"/>
      <c r="G177" s="9"/>
    </row>
    <row r="178" spans="4:7" ht="12.75">
      <c r="D178" s="7"/>
      <c r="E178" s="8"/>
      <c r="F178" s="9"/>
      <c r="G178" s="9"/>
    </row>
    <row r="179" spans="4:7" ht="12.75">
      <c r="D179" s="7"/>
      <c r="E179" s="8"/>
      <c r="F179" s="9"/>
      <c r="G179" s="9"/>
    </row>
    <row r="180" spans="4:7" ht="12.75">
      <c r="D180" s="7"/>
      <c r="E180" s="8"/>
      <c r="F180" s="9"/>
      <c r="G180" s="9"/>
    </row>
    <row r="181" spans="4:7" ht="12.75">
      <c r="D181" s="7"/>
      <c r="E181" s="8"/>
      <c r="F181" s="9"/>
      <c r="G181" s="9"/>
    </row>
    <row r="182" spans="4:7" ht="12.75">
      <c r="D182" s="7"/>
      <c r="E182" s="8"/>
      <c r="F182" s="9"/>
      <c r="G182" s="9"/>
    </row>
    <row r="183" spans="4:7" ht="12.75">
      <c r="D183" s="7"/>
      <c r="E183" s="8"/>
      <c r="F183" s="9"/>
      <c r="G183" s="9"/>
    </row>
    <row r="184" spans="4:7" ht="12.75">
      <c r="D184" s="7"/>
      <c r="E184" s="8"/>
      <c r="F184" s="9"/>
      <c r="G184" s="9"/>
    </row>
    <row r="185" spans="4:7" ht="12.75">
      <c r="D185" s="7"/>
      <c r="E185" s="8"/>
      <c r="F185" s="9"/>
      <c r="G185" s="9"/>
    </row>
    <row r="186" spans="4:7" ht="12.75">
      <c r="D186" s="7"/>
      <c r="E186" s="8"/>
      <c r="F186" s="9"/>
      <c r="G186" s="9"/>
    </row>
    <row r="187" spans="4:7" ht="12.75">
      <c r="D187" s="7"/>
      <c r="E187" s="8"/>
      <c r="F187" s="9"/>
      <c r="G187" s="9"/>
    </row>
    <row r="188" spans="4:7" ht="12.75">
      <c r="D188" s="7"/>
      <c r="E188" s="8"/>
      <c r="F188" s="9"/>
      <c r="G188" s="9"/>
    </row>
    <row r="189" spans="4:7" ht="12.75">
      <c r="D189" s="7"/>
      <c r="E189" s="8"/>
      <c r="F189" s="9"/>
      <c r="G189" s="9"/>
    </row>
    <row r="190" spans="4:7" ht="12.75">
      <c r="D190" s="7"/>
      <c r="E190" s="8"/>
      <c r="F190" s="9"/>
      <c r="G190" s="9"/>
    </row>
    <row r="191" spans="4:7" ht="12.75">
      <c r="D191" s="7"/>
      <c r="E191" s="8"/>
      <c r="F191" s="9"/>
      <c r="G191" s="9"/>
    </row>
    <row r="192" spans="4:7" ht="12.75">
      <c r="D192" s="7"/>
      <c r="E192" s="8"/>
      <c r="F192" s="9"/>
      <c r="G192" s="9"/>
    </row>
    <row r="193" spans="4:7" ht="12.75">
      <c r="D193" s="7"/>
      <c r="E193" s="8"/>
      <c r="F193" s="9"/>
      <c r="G193" s="9"/>
    </row>
    <row r="194" spans="4:7" ht="12.75">
      <c r="D194" s="7"/>
      <c r="E194" s="8"/>
      <c r="F194" s="9"/>
      <c r="G194" s="9"/>
    </row>
    <row r="195" spans="4:7" ht="12.75">
      <c r="D195" s="7"/>
      <c r="E195" s="8"/>
      <c r="F195" s="9"/>
      <c r="G195" s="9"/>
    </row>
    <row r="196" spans="4:7" ht="12.75">
      <c r="D196" s="7"/>
      <c r="E196" s="8"/>
      <c r="F196" s="9"/>
      <c r="G196" s="9"/>
    </row>
    <row r="197" spans="4:7" ht="12.75">
      <c r="D197" s="7"/>
      <c r="E197" s="8"/>
      <c r="F197" s="9"/>
      <c r="G197" s="9"/>
    </row>
    <row r="198" spans="4:7" ht="12.75">
      <c r="D198" s="7"/>
      <c r="E198" s="8"/>
      <c r="F198" s="9"/>
      <c r="G198" s="9"/>
    </row>
    <row r="199" spans="4:7" ht="12.75">
      <c r="D199" s="7"/>
      <c r="E199" s="8"/>
      <c r="F199" s="9"/>
      <c r="G199" s="9"/>
    </row>
    <row r="200" spans="4:7" ht="12.75">
      <c r="D200" s="7"/>
      <c r="E200" s="8"/>
      <c r="F200" s="9"/>
      <c r="G200" s="9"/>
    </row>
    <row r="201" spans="4:7" ht="12.75">
      <c r="D201" s="7"/>
      <c r="E201" s="8"/>
      <c r="F201" s="9"/>
      <c r="G201" s="9"/>
    </row>
    <row r="202" spans="4:7" ht="12.75">
      <c r="D202" s="7"/>
      <c r="E202" s="8"/>
      <c r="F202" s="9"/>
      <c r="G202" s="9"/>
    </row>
    <row r="203" spans="4:7" ht="12.75">
      <c r="D203" s="7"/>
      <c r="E203" s="8"/>
      <c r="F203" s="9"/>
      <c r="G203" s="9"/>
    </row>
    <row r="204" spans="4:7" ht="12.75">
      <c r="D204" s="7"/>
      <c r="E204" s="8"/>
      <c r="F204" s="9"/>
      <c r="G204" s="9"/>
    </row>
    <row r="205" spans="4:7" ht="12.75">
      <c r="D205" s="7"/>
      <c r="E205" s="8"/>
      <c r="F205" s="9"/>
      <c r="G205" s="9"/>
    </row>
    <row r="206" spans="4:7" ht="12.75">
      <c r="D206" s="7"/>
      <c r="E206" s="8"/>
      <c r="F206" s="9"/>
      <c r="G206" s="9"/>
    </row>
    <row r="207" spans="4:7" ht="12.75">
      <c r="D207" s="7"/>
      <c r="E207" s="8"/>
      <c r="F207" s="9"/>
      <c r="G207" s="9"/>
    </row>
    <row r="208" spans="4:7" ht="12.75">
      <c r="D208" s="7"/>
      <c r="E208" s="8"/>
      <c r="F208" s="9"/>
      <c r="G208" s="9"/>
    </row>
    <row r="209" spans="4:7" ht="12.75">
      <c r="D209" s="7"/>
      <c r="E209" s="8"/>
      <c r="F209" s="9"/>
      <c r="G209" s="9"/>
    </row>
    <row r="210" spans="4:7" ht="12.75">
      <c r="D210" s="7"/>
      <c r="E210" s="8"/>
      <c r="F210" s="9"/>
      <c r="G210" s="9"/>
    </row>
    <row r="211" spans="4:7" ht="12.75">
      <c r="D211" s="7"/>
      <c r="E211" s="8"/>
      <c r="F211" s="9"/>
      <c r="G211" s="9"/>
    </row>
    <row r="212" spans="4:7" ht="12.75">
      <c r="D212" s="7"/>
      <c r="E212" s="8"/>
      <c r="F212" s="9"/>
      <c r="G212" s="9"/>
    </row>
    <row r="213" spans="4:7" ht="12.75">
      <c r="D213" s="7"/>
      <c r="E213" s="8"/>
      <c r="F213" s="9"/>
      <c r="G213" s="9"/>
    </row>
    <row r="214" spans="4:7" ht="12.75">
      <c r="D214" s="7"/>
      <c r="E214" s="8"/>
      <c r="F214" s="9"/>
      <c r="G214" s="9"/>
    </row>
    <row r="215" spans="4:7" ht="12.75">
      <c r="D215" s="7"/>
      <c r="E215" s="8"/>
      <c r="F215" s="9"/>
      <c r="G215" s="9"/>
    </row>
    <row r="216" spans="4:7" ht="12.75">
      <c r="D216" s="7"/>
      <c r="E216" s="8"/>
      <c r="F216" s="9"/>
      <c r="G216" s="9"/>
    </row>
    <row r="217" spans="4:7" ht="12.75">
      <c r="D217" s="7"/>
      <c r="E217" s="8"/>
      <c r="F217" s="9"/>
      <c r="G217" s="9"/>
    </row>
    <row r="218" spans="4:7" ht="12.75">
      <c r="D218" s="7"/>
      <c r="E218" s="8"/>
      <c r="F218" s="9"/>
      <c r="G218" s="9"/>
    </row>
    <row r="219" spans="4:7" ht="12.75">
      <c r="D219" s="7"/>
      <c r="E219" s="8"/>
      <c r="F219" s="9"/>
      <c r="G219" s="9"/>
    </row>
    <row r="220" spans="4:7" ht="12.75">
      <c r="D220" s="7"/>
      <c r="E220" s="8"/>
      <c r="F220" s="9"/>
      <c r="G220" s="9"/>
    </row>
    <row r="221" spans="4:7" ht="12.75">
      <c r="D221" s="7"/>
      <c r="E221" s="8"/>
      <c r="F221" s="9"/>
      <c r="G221" s="9"/>
    </row>
    <row r="222" spans="4:7" ht="12.75">
      <c r="D222" s="7"/>
      <c r="E222" s="8"/>
      <c r="F222" s="9"/>
      <c r="G222" s="9"/>
    </row>
    <row r="223" spans="4:7" ht="12.75">
      <c r="D223" s="7"/>
      <c r="E223" s="8"/>
      <c r="F223" s="9"/>
      <c r="G223" s="9"/>
    </row>
    <row r="224" spans="4:7" ht="12.75">
      <c r="D224" s="7"/>
      <c r="E224" s="8"/>
      <c r="F224" s="9"/>
      <c r="G224" s="9"/>
    </row>
    <row r="225" spans="4:7" ht="12.75">
      <c r="D225" s="7"/>
      <c r="E225" s="8"/>
      <c r="F225" s="9"/>
      <c r="G225" s="9"/>
    </row>
    <row r="226" spans="4:7" ht="12.75">
      <c r="D226" s="7"/>
      <c r="E226" s="8"/>
      <c r="F226" s="9"/>
      <c r="G226" s="9"/>
    </row>
    <row r="227" spans="4:7" ht="12.75">
      <c r="D227" s="7"/>
      <c r="E227" s="8"/>
      <c r="F227" s="9"/>
      <c r="G227" s="9"/>
    </row>
    <row r="228" spans="4:7" ht="12.75">
      <c r="D228" s="7"/>
      <c r="E228" s="8"/>
      <c r="F228" s="9"/>
      <c r="G228" s="9"/>
    </row>
    <row r="229" spans="4:7" ht="12.75">
      <c r="D229" s="7"/>
      <c r="E229" s="8"/>
      <c r="F229" s="9"/>
      <c r="G229" s="9"/>
    </row>
    <row r="230" spans="4:7" ht="12.75">
      <c r="D230" s="7"/>
      <c r="E230" s="8"/>
      <c r="F230" s="9"/>
      <c r="G230" s="9"/>
    </row>
    <row r="231" spans="4:7" ht="12.75">
      <c r="D231" s="7"/>
      <c r="E231" s="8"/>
      <c r="F231" s="9"/>
      <c r="G231" s="9"/>
    </row>
    <row r="232" spans="4:7" ht="12.75">
      <c r="D232" s="7"/>
      <c r="E232" s="8"/>
      <c r="F232" s="9"/>
      <c r="G232" s="9"/>
    </row>
    <row r="233" spans="4:7" ht="12.75">
      <c r="D233" s="7"/>
      <c r="E233" s="8"/>
      <c r="F233" s="9"/>
      <c r="G233" s="9"/>
    </row>
    <row r="234" spans="4:7" ht="12.75">
      <c r="D234" s="7"/>
      <c r="E234" s="8"/>
      <c r="F234" s="9"/>
      <c r="G234" s="9"/>
    </row>
    <row r="235" spans="4:7" ht="12.75">
      <c r="D235" s="7"/>
      <c r="E235" s="8"/>
      <c r="F235" s="9"/>
      <c r="G235" s="9"/>
    </row>
    <row r="236" spans="4:7" ht="12.75">
      <c r="D236" s="7"/>
      <c r="E236" s="8"/>
      <c r="F236" s="9"/>
      <c r="G236" s="9"/>
    </row>
    <row r="237" spans="4:7" ht="12.75">
      <c r="D237" s="7"/>
      <c r="E237" s="8"/>
      <c r="F237" s="9"/>
      <c r="G237" s="9"/>
    </row>
    <row r="238" spans="4:7" ht="12.75">
      <c r="D238" s="7"/>
      <c r="E238" s="8"/>
      <c r="F238" s="9"/>
      <c r="G238" s="9"/>
    </row>
    <row r="239" spans="4:7" ht="12.75">
      <c r="D239" s="7"/>
      <c r="E239" s="8"/>
      <c r="F239" s="9"/>
      <c r="G239" s="9"/>
    </row>
    <row r="240" spans="4:7" ht="12.75">
      <c r="D240" s="7"/>
      <c r="E240" s="8"/>
      <c r="F240" s="9"/>
      <c r="G240" s="9"/>
    </row>
    <row r="241" spans="4:7" ht="12.75">
      <c r="D241" s="7"/>
      <c r="E241" s="8"/>
      <c r="F241" s="9"/>
      <c r="G241" s="9"/>
    </row>
    <row r="242" spans="4:7" ht="12.75">
      <c r="D242" s="7"/>
      <c r="E242" s="8"/>
      <c r="F242" s="9"/>
      <c r="G242" s="9"/>
    </row>
    <row r="243" spans="4:7" ht="12.75">
      <c r="D243" s="7"/>
      <c r="E243" s="8"/>
      <c r="F243" s="9"/>
      <c r="G243" s="9"/>
    </row>
    <row r="244" spans="4:7" ht="12.75">
      <c r="D244" s="7"/>
      <c r="E244" s="8"/>
      <c r="F244" s="9"/>
      <c r="G244" s="9"/>
    </row>
    <row r="245" spans="4:7" ht="12.75">
      <c r="D245" s="7"/>
      <c r="E245" s="8"/>
      <c r="F245" s="9"/>
      <c r="G245" s="9"/>
    </row>
    <row r="246" spans="4:7" ht="12.75">
      <c r="D246" s="7"/>
      <c r="E246" s="8"/>
      <c r="F246" s="9"/>
      <c r="G246" s="9"/>
    </row>
    <row r="247" spans="4:7" ht="12.75">
      <c r="D247" s="7"/>
      <c r="E247" s="8"/>
      <c r="F247" s="9"/>
      <c r="G247" s="9"/>
    </row>
    <row r="248" spans="4:7" ht="12.75">
      <c r="D248" s="7"/>
      <c r="E248" s="8"/>
      <c r="F248" s="9"/>
      <c r="G248" s="9"/>
    </row>
    <row r="249" spans="4:7" ht="12.75">
      <c r="D249" s="7"/>
      <c r="E249" s="8"/>
      <c r="F249" s="9"/>
      <c r="G249" s="9"/>
    </row>
    <row r="250" spans="4:7" ht="12.75">
      <c r="D250" s="7"/>
      <c r="E250" s="8"/>
      <c r="F250" s="9"/>
      <c r="G250" s="9"/>
    </row>
    <row r="251" spans="4:7" ht="12.75">
      <c r="D251" s="7"/>
      <c r="E251" s="8"/>
      <c r="F251" s="9"/>
      <c r="G251" s="9"/>
    </row>
    <row r="252" spans="4:7" ht="12.75">
      <c r="D252" s="7"/>
      <c r="E252" s="8"/>
      <c r="F252" s="9"/>
      <c r="G252" s="9"/>
    </row>
    <row r="253" spans="4:7" ht="12.75">
      <c r="D253" s="7"/>
      <c r="E253" s="8"/>
      <c r="F253" s="9"/>
      <c r="G253" s="9"/>
    </row>
    <row r="254" spans="4:7" ht="12.75">
      <c r="D254" s="7"/>
      <c r="E254" s="8"/>
      <c r="F254" s="9"/>
      <c r="G254" s="9"/>
    </row>
    <row r="255" spans="4:7" ht="12.75">
      <c r="D255" s="7"/>
      <c r="E255" s="8"/>
      <c r="F255" s="9"/>
      <c r="G255" s="9"/>
    </row>
    <row r="256" spans="4:7" ht="12.75">
      <c r="D256" s="7"/>
      <c r="E256" s="8"/>
      <c r="F256" s="9"/>
      <c r="G256" s="9"/>
    </row>
    <row r="257" spans="4:7" ht="12.75">
      <c r="D257" s="7"/>
      <c r="E257" s="8"/>
      <c r="F257" s="9"/>
      <c r="G257" s="9"/>
    </row>
    <row r="258" spans="4:7" ht="12.75">
      <c r="D258" s="7"/>
      <c r="E258" s="8"/>
      <c r="F258" s="9"/>
      <c r="G258" s="9"/>
    </row>
    <row r="259" spans="4:7" ht="12.75">
      <c r="D259" s="7"/>
      <c r="E259" s="8"/>
      <c r="F259" s="9"/>
      <c r="G259" s="9"/>
    </row>
    <row r="260" spans="4:7" ht="12.75">
      <c r="D260" s="7"/>
      <c r="E260" s="8"/>
      <c r="F260" s="9"/>
      <c r="G260" s="9"/>
    </row>
    <row r="261" spans="4:7" ht="12.75">
      <c r="D261" s="7"/>
      <c r="E261" s="8"/>
      <c r="F261" s="9"/>
      <c r="G261" s="9"/>
    </row>
    <row r="262" spans="4:7" ht="12.75">
      <c r="D262" s="7"/>
      <c r="E262" s="8"/>
      <c r="F262" s="9"/>
      <c r="G262" s="9"/>
    </row>
    <row r="263" spans="4:7" ht="12.75">
      <c r="D263" s="7"/>
      <c r="E263" s="8"/>
      <c r="F263" s="9"/>
      <c r="G263" s="9"/>
    </row>
    <row r="264" spans="4:7" ht="12.75">
      <c r="D264" s="7"/>
      <c r="E264" s="8"/>
      <c r="F264" s="9"/>
      <c r="G264" s="9"/>
    </row>
    <row r="265" spans="4:7" ht="12.75">
      <c r="D265" s="7"/>
      <c r="E265" s="8"/>
      <c r="F265" s="9"/>
      <c r="G265" s="9"/>
    </row>
    <row r="266" spans="4:7" ht="12.75">
      <c r="D266" s="7"/>
      <c r="E266" s="8"/>
      <c r="F266" s="9"/>
      <c r="G266" s="9"/>
    </row>
    <row r="267" spans="4:7" ht="12.75">
      <c r="D267" s="7"/>
      <c r="E267" s="8"/>
      <c r="F267" s="9"/>
      <c r="G267" s="9"/>
    </row>
    <row r="268" spans="4:7" ht="12.75">
      <c r="D268" s="7"/>
      <c r="E268" s="8"/>
      <c r="F268" s="9"/>
      <c r="G268" s="9"/>
    </row>
    <row r="269" spans="4:7" ht="12.75">
      <c r="D269" s="7"/>
      <c r="E269" s="8"/>
      <c r="F269" s="9"/>
      <c r="G269" s="9"/>
    </row>
    <row r="270" spans="4:7" ht="12.75">
      <c r="D270" s="7"/>
      <c r="E270" s="8"/>
      <c r="F270" s="9"/>
      <c r="G270" s="9"/>
    </row>
    <row r="271" spans="4:7" ht="12.75">
      <c r="D271" s="7"/>
      <c r="E271" s="8"/>
      <c r="F271" s="9"/>
      <c r="G271" s="9"/>
    </row>
    <row r="272" spans="4:7" ht="12.75">
      <c r="D272" s="7"/>
      <c r="E272" s="8"/>
      <c r="F272" s="9"/>
      <c r="G272" s="9"/>
    </row>
    <row r="273" spans="4:7" ht="12.75">
      <c r="D273" s="7"/>
      <c r="E273" s="8"/>
      <c r="F273" s="9"/>
      <c r="G273" s="9"/>
    </row>
    <row r="274" spans="4:7" ht="12.75">
      <c r="D274" s="7"/>
      <c r="E274" s="8"/>
      <c r="F274" s="9"/>
      <c r="G274" s="9"/>
    </row>
    <row r="275" spans="4:7" ht="12.75">
      <c r="D275" s="7"/>
      <c r="E275" s="8"/>
      <c r="F275" s="9"/>
      <c r="G275" s="9"/>
    </row>
    <row r="276" spans="4:7" ht="12.75">
      <c r="D276" s="7"/>
      <c r="E276" s="8"/>
      <c r="F276" s="9"/>
      <c r="G276" s="9"/>
    </row>
    <row r="277" spans="4:7" ht="12.75">
      <c r="D277" s="7"/>
      <c r="E277" s="8"/>
      <c r="F277" s="9"/>
      <c r="G277" s="9"/>
    </row>
    <row r="278" spans="4:7" ht="12.75">
      <c r="D278" s="7"/>
      <c r="E278" s="8"/>
      <c r="F278" s="9"/>
      <c r="G278" s="9"/>
    </row>
    <row r="279" spans="4:7" ht="12.75">
      <c r="D279" s="7"/>
      <c r="E279" s="8"/>
      <c r="F279" s="9"/>
      <c r="G279" s="9"/>
    </row>
    <row r="280" spans="4:7" ht="12.75">
      <c r="D280" s="7"/>
      <c r="E280" s="8"/>
      <c r="F280" s="9"/>
      <c r="G280" s="9"/>
    </row>
    <row r="281" spans="4:7" ht="12.75">
      <c r="D281" s="7"/>
      <c r="E281" s="8"/>
      <c r="F281" s="9"/>
      <c r="G281" s="9"/>
    </row>
    <row r="282" spans="4:7" ht="12.75">
      <c r="D282" s="7"/>
      <c r="E282" s="8"/>
      <c r="F282" s="9"/>
      <c r="G282" s="9"/>
    </row>
    <row r="283" spans="4:7" ht="12.75">
      <c r="D283" s="7"/>
      <c r="E283" s="8"/>
      <c r="F283" s="9"/>
      <c r="G283" s="9"/>
    </row>
    <row r="284" spans="4:7" ht="12.75">
      <c r="D284" s="7"/>
      <c r="E284" s="8"/>
      <c r="F284" s="9"/>
      <c r="G284" s="9"/>
    </row>
    <row r="285" spans="4:7" ht="12.75">
      <c r="D285" s="7"/>
      <c r="E285" s="8"/>
      <c r="F285" s="9"/>
      <c r="G285" s="9"/>
    </row>
    <row r="286" spans="4:7" ht="12.75">
      <c r="D286" s="7"/>
      <c r="E286" s="8"/>
      <c r="F286" s="9"/>
      <c r="G286" s="9"/>
    </row>
    <row r="287" spans="4:7" ht="12.75">
      <c r="D287" s="7"/>
      <c r="E287" s="8"/>
      <c r="F287" s="9"/>
      <c r="G287" s="9"/>
    </row>
    <row r="288" spans="4:7" ht="12.75">
      <c r="D288" s="7"/>
      <c r="E288" s="8"/>
      <c r="F288" s="9"/>
      <c r="G288" s="9"/>
    </row>
    <row r="289" spans="4:7" ht="12.75">
      <c r="D289" s="7"/>
      <c r="E289" s="8"/>
      <c r="F289" s="9"/>
      <c r="G289" s="9"/>
    </row>
    <row r="290" spans="4:7" ht="12.75">
      <c r="D290" s="7"/>
      <c r="E290" s="8"/>
      <c r="F290" s="9"/>
      <c r="G290" s="9"/>
    </row>
    <row r="291" spans="4:7" ht="12.75">
      <c r="D291" s="7"/>
      <c r="E291" s="8"/>
      <c r="F291" s="9"/>
      <c r="G291" s="9"/>
    </row>
    <row r="292" spans="4:7" ht="12.75">
      <c r="D292" s="7"/>
      <c r="E292" s="8"/>
      <c r="F292" s="9"/>
      <c r="G292" s="9"/>
    </row>
    <row r="293" spans="4:7" ht="12.75">
      <c r="D293" s="7"/>
      <c r="E293" s="8"/>
      <c r="F293" s="9"/>
      <c r="G293" s="9"/>
    </row>
    <row r="294" spans="4:7" ht="12.75">
      <c r="D294" s="7"/>
      <c r="E294" s="8"/>
      <c r="F294" s="9"/>
      <c r="G294" s="9"/>
    </row>
    <row r="295" spans="4:7" ht="12.75">
      <c r="D295" s="7"/>
      <c r="E295" s="8"/>
      <c r="F295" s="9"/>
      <c r="G295" s="9"/>
    </row>
    <row r="296" spans="4:7" ht="12.75">
      <c r="D296" s="7"/>
      <c r="E296" s="8"/>
      <c r="F296" s="9"/>
      <c r="G296" s="9"/>
    </row>
    <row r="297" spans="4:7" ht="12.75">
      <c r="D297" s="7"/>
      <c r="E297" s="8"/>
      <c r="F297" s="9"/>
      <c r="G297" s="9"/>
    </row>
    <row r="298" spans="4:7" ht="12.75">
      <c r="D298" s="7"/>
      <c r="E298" s="8"/>
      <c r="F298" s="9"/>
      <c r="G298" s="9"/>
    </row>
    <row r="299" spans="4:7" ht="12.75">
      <c r="D299" s="7"/>
      <c r="E299" s="8"/>
      <c r="F299" s="9"/>
      <c r="G299" s="9"/>
    </row>
    <row r="300" spans="4:7" ht="12.75">
      <c r="D300" s="7"/>
      <c r="E300" s="8"/>
      <c r="F300" s="9"/>
      <c r="G300" s="9"/>
    </row>
    <row r="301" spans="4:7" ht="12.75">
      <c r="D301" s="7"/>
      <c r="E301" s="8"/>
      <c r="F301" s="9"/>
      <c r="G301" s="9"/>
    </row>
    <row r="302" spans="4:7" ht="12.75">
      <c r="D302" s="7"/>
      <c r="E302" s="8"/>
      <c r="F302" s="9"/>
      <c r="G302" s="9"/>
    </row>
    <row r="303" spans="4:7" ht="12.75">
      <c r="D303" s="7"/>
      <c r="E303" s="8"/>
      <c r="F303" s="9"/>
      <c r="G303" s="9"/>
    </row>
    <row r="304" spans="4:7" ht="12.75">
      <c r="D304" s="7"/>
      <c r="E304" s="8"/>
      <c r="F304" s="9"/>
      <c r="G304" s="9"/>
    </row>
    <row r="305" spans="4:7" ht="12.75">
      <c r="D305" s="7"/>
      <c r="E305" s="8"/>
      <c r="F305" s="9"/>
      <c r="G305" s="9"/>
    </row>
    <row r="306" spans="4:7" ht="12.75">
      <c r="D306" s="7"/>
      <c r="E306" s="8"/>
      <c r="F306" s="9"/>
      <c r="G306" s="9"/>
    </row>
    <row r="307" spans="4:7" ht="12.75">
      <c r="D307" s="7"/>
      <c r="E307" s="8"/>
      <c r="F307" s="9"/>
      <c r="G307" s="9"/>
    </row>
    <row r="308" spans="4:7" ht="12.75">
      <c r="D308" s="7"/>
      <c r="E308" s="8"/>
      <c r="F308" s="9"/>
      <c r="G308" s="9"/>
    </row>
    <row r="309" spans="4:7" ht="12.75">
      <c r="D309" s="7"/>
      <c r="E309" s="8"/>
      <c r="F309" s="9"/>
      <c r="G309" s="9"/>
    </row>
    <row r="310" spans="4:7" ht="12.75">
      <c r="D310" s="7"/>
      <c r="E310" s="8"/>
      <c r="F310" s="9"/>
      <c r="G310" s="9"/>
    </row>
    <row r="311" spans="4:7" ht="12.75">
      <c r="D311" s="7"/>
      <c r="E311" s="8"/>
      <c r="F311" s="9"/>
      <c r="G311" s="9"/>
    </row>
    <row r="312" spans="4:7" ht="12.75">
      <c r="D312" s="7"/>
      <c r="E312" s="8"/>
      <c r="F312" s="9"/>
      <c r="G312" s="9"/>
    </row>
    <row r="313" spans="4:7" ht="12.75">
      <c r="D313" s="7"/>
      <c r="E313" s="8"/>
      <c r="F313" s="9"/>
      <c r="G313" s="9"/>
    </row>
    <row r="314" spans="4:7" ht="12.75">
      <c r="D314" s="7"/>
      <c r="E314" s="8"/>
      <c r="F314" s="9"/>
      <c r="G314" s="9"/>
    </row>
    <row r="315" spans="4:7" ht="12.75">
      <c r="D315" s="7"/>
      <c r="E315" s="8"/>
      <c r="F315" s="9"/>
      <c r="G315" s="9"/>
    </row>
    <row r="316" spans="4:7" ht="12.75">
      <c r="D316" s="7"/>
      <c r="E316" s="8"/>
      <c r="F316" s="9"/>
      <c r="G316" s="9"/>
    </row>
    <row r="317" spans="4:7" ht="12.75">
      <c r="D317" s="7"/>
      <c r="E317" s="8"/>
      <c r="F317" s="9"/>
      <c r="G317" s="9"/>
    </row>
    <row r="318" spans="4:7" ht="12.75">
      <c r="D318" s="7"/>
      <c r="E318" s="8"/>
      <c r="F318" s="9"/>
      <c r="G318" s="9"/>
    </row>
    <row r="319" spans="4:7" ht="12.75">
      <c r="D319" s="7"/>
      <c r="E319" s="8"/>
      <c r="F319" s="9"/>
      <c r="G319" s="9"/>
    </row>
    <row r="320" spans="4:7" ht="12.75">
      <c r="D320" s="7"/>
      <c r="E320" s="8"/>
      <c r="F320" s="9"/>
      <c r="G320" s="9"/>
    </row>
    <row r="321" spans="4:7" ht="12.75">
      <c r="D321" s="7"/>
      <c r="E321" s="8"/>
      <c r="F321" s="9"/>
      <c r="G321" s="9"/>
    </row>
    <row r="322" spans="4:7" ht="12.75">
      <c r="D322" s="7"/>
      <c r="E322" s="8"/>
      <c r="F322" s="9"/>
      <c r="G322" s="9"/>
    </row>
    <row r="323" spans="4:7" ht="12.75">
      <c r="D323" s="7"/>
      <c r="E323" s="8"/>
      <c r="F323" s="9"/>
      <c r="G323" s="9"/>
    </row>
    <row r="324" spans="4:7" ht="12.75">
      <c r="D324" s="7"/>
      <c r="E324" s="8"/>
      <c r="F324" s="9"/>
      <c r="G324" s="9"/>
    </row>
    <row r="325" spans="4:7" ht="12.75">
      <c r="D325" s="7"/>
      <c r="E325" s="8"/>
      <c r="F325" s="9"/>
      <c r="G325" s="9"/>
    </row>
    <row r="326" spans="4:7" ht="12.75">
      <c r="D326" s="7"/>
      <c r="E326" s="8"/>
      <c r="F326" s="9"/>
      <c r="G326" s="9"/>
    </row>
    <row r="327" spans="4:7" ht="12.75">
      <c r="D327" s="7"/>
      <c r="E327" s="8"/>
      <c r="F327" s="9"/>
      <c r="G327" s="9"/>
    </row>
    <row r="328" spans="4:7" ht="12.75">
      <c r="D328" s="7"/>
      <c r="E328" s="8"/>
      <c r="F328" s="9"/>
      <c r="G328" s="9"/>
    </row>
    <row r="329" spans="4:7" ht="12.75">
      <c r="D329" s="7"/>
      <c r="E329" s="8"/>
      <c r="F329" s="9"/>
      <c r="G329" s="9"/>
    </row>
    <row r="330" spans="4:7" ht="12.75">
      <c r="D330" s="7"/>
      <c r="E330" s="8"/>
      <c r="F330" s="9"/>
      <c r="G330" s="9"/>
    </row>
    <row r="331" spans="4:7" ht="12.75">
      <c r="D331" s="7"/>
      <c r="E331" s="8"/>
      <c r="F331" s="9"/>
      <c r="G331" s="9"/>
    </row>
    <row r="332" spans="4:7" ht="12.75">
      <c r="D332" s="7"/>
      <c r="E332" s="8"/>
      <c r="F332" s="9"/>
      <c r="G332" s="9"/>
    </row>
    <row r="333" spans="4:7" ht="12.75">
      <c r="D333" s="7"/>
      <c r="E333" s="8"/>
      <c r="F333" s="9"/>
      <c r="G333" s="9"/>
    </row>
    <row r="334" spans="4:7" ht="12.75">
      <c r="D334" s="7"/>
      <c r="E334" s="8"/>
      <c r="F334" s="9"/>
      <c r="G334" s="9"/>
    </row>
    <row r="335" spans="4:7" ht="12.75">
      <c r="D335" s="7"/>
      <c r="E335" s="8"/>
      <c r="F335" s="9"/>
      <c r="G335" s="9"/>
    </row>
    <row r="336" spans="4:7" ht="12.75">
      <c r="D336" s="7"/>
      <c r="E336" s="8"/>
      <c r="F336" s="9"/>
      <c r="G336" s="9"/>
    </row>
    <row r="337" spans="4:7" ht="12.75">
      <c r="D337" s="7"/>
      <c r="E337" s="8"/>
      <c r="F337" s="9"/>
      <c r="G337" s="9"/>
    </row>
    <row r="338" spans="4:7" ht="12.75">
      <c r="D338" s="7"/>
      <c r="E338" s="8"/>
      <c r="F338" s="9"/>
      <c r="G338" s="9"/>
    </row>
    <row r="339" spans="4:7" ht="12.75">
      <c r="D339" s="7"/>
      <c r="E339" s="8"/>
      <c r="F339" s="9"/>
      <c r="G339" s="9"/>
    </row>
    <row r="340" spans="4:7" ht="12.75">
      <c r="D340" s="7"/>
      <c r="E340" s="8"/>
      <c r="F340" s="9"/>
      <c r="G340" s="9"/>
    </row>
    <row r="341" spans="4:7" ht="12.75">
      <c r="D341" s="7"/>
      <c r="E341" s="8"/>
      <c r="F341" s="9"/>
      <c r="G341" s="9"/>
    </row>
    <row r="342" spans="4:7" ht="12.75">
      <c r="D342" s="7"/>
      <c r="E342" s="8"/>
      <c r="F342" s="9"/>
      <c r="G342" s="9"/>
    </row>
    <row r="343" spans="4:7" ht="12.75">
      <c r="D343" s="7"/>
      <c r="E343" s="8"/>
      <c r="F343" s="9"/>
      <c r="G343" s="9"/>
    </row>
    <row r="344" spans="4:7" ht="12.75">
      <c r="D344" s="7"/>
      <c r="E344" s="8"/>
      <c r="F344" s="9"/>
      <c r="G344" s="9"/>
    </row>
    <row r="345" spans="4:7" ht="12.75">
      <c r="D345" s="7"/>
      <c r="E345" s="8"/>
      <c r="F345" s="9"/>
      <c r="G345" s="9"/>
    </row>
    <row r="346" spans="4:7" ht="12.75">
      <c r="D346" s="7"/>
      <c r="E346" s="8"/>
      <c r="F346" s="9"/>
      <c r="G346" s="9"/>
    </row>
    <row r="347" spans="4:7" ht="12.75">
      <c r="D347" s="7"/>
      <c r="E347" s="8"/>
      <c r="F347" s="9"/>
      <c r="G347" s="9"/>
    </row>
    <row r="348" spans="4:7" ht="12.75">
      <c r="D348" s="7"/>
      <c r="E348" s="8"/>
      <c r="F348" s="9"/>
      <c r="G348" s="9"/>
    </row>
    <row r="349" spans="4:7" ht="12.75">
      <c r="D349" s="7"/>
      <c r="E349" s="8"/>
      <c r="F349" s="9"/>
      <c r="G349" s="9"/>
    </row>
    <row r="350" spans="4:7" ht="12.75">
      <c r="D350" s="7"/>
      <c r="E350" s="8"/>
      <c r="F350" s="9"/>
      <c r="G350" s="9"/>
    </row>
    <row r="351" spans="4:7" ht="12.75">
      <c r="D351" s="7"/>
      <c r="E351" s="8"/>
      <c r="F351" s="9"/>
      <c r="G351" s="9"/>
    </row>
    <row r="352" spans="4:7" ht="12.75">
      <c r="D352" s="7"/>
      <c r="E352" s="8"/>
      <c r="F352" s="9"/>
      <c r="G352" s="9"/>
    </row>
    <row r="353" spans="4:7" ht="12.75">
      <c r="D353" s="7"/>
      <c r="E353" s="8"/>
      <c r="F353" s="9"/>
      <c r="G353" s="9"/>
    </row>
    <row r="354" spans="4:7" ht="12.75">
      <c r="D354" s="7"/>
      <c r="E354" s="8"/>
      <c r="F354" s="9"/>
      <c r="G354" s="9"/>
    </row>
    <row r="355" spans="4:7" ht="12.75">
      <c r="D355" s="7"/>
      <c r="E355" s="8"/>
      <c r="F355" s="9"/>
      <c r="G355" s="9"/>
    </row>
    <row r="356" spans="4:7" ht="12.75">
      <c r="D356" s="7"/>
      <c r="E356" s="8"/>
      <c r="F356" s="9"/>
      <c r="G356" s="9"/>
    </row>
    <row r="357" spans="4:7" ht="12.75">
      <c r="D357" s="7"/>
      <c r="E357" s="8"/>
      <c r="F357" s="9"/>
      <c r="G357" s="9"/>
    </row>
    <row r="358" spans="4:7" ht="12.75">
      <c r="D358" s="7"/>
      <c r="E358" s="8"/>
      <c r="F358" s="9"/>
      <c r="G358" s="9"/>
    </row>
    <row r="359" spans="4:7" ht="12.75">
      <c r="D359" s="7"/>
      <c r="E359" s="8"/>
      <c r="F359" s="9"/>
      <c r="G359" s="9"/>
    </row>
    <row r="360" spans="4:7" ht="12.75">
      <c r="D360" s="7"/>
      <c r="E360" s="8"/>
      <c r="F360" s="9"/>
      <c r="G360" s="9"/>
    </row>
    <row r="361" spans="4:7" ht="12.75">
      <c r="D361" s="7"/>
      <c r="E361" s="8"/>
      <c r="F361" s="9"/>
      <c r="G361" s="9"/>
    </row>
    <row r="362" spans="4:7" ht="12.75">
      <c r="D362" s="7"/>
      <c r="E362" s="8"/>
      <c r="F362" s="9"/>
      <c r="G362" s="9"/>
    </row>
    <row r="363" spans="4:7" ht="12.75">
      <c r="D363" s="7"/>
      <c r="E363" s="8"/>
      <c r="F363" s="9"/>
      <c r="G363" s="9"/>
    </row>
    <row r="364" spans="4:7" ht="12.75">
      <c r="D364" s="7"/>
      <c r="E364" s="8"/>
      <c r="F364" s="9"/>
      <c r="G364" s="9"/>
    </row>
    <row r="365" spans="4:7" ht="12.75">
      <c r="D365" s="7"/>
      <c r="E365" s="8"/>
      <c r="F365" s="9"/>
      <c r="G365" s="9"/>
    </row>
    <row r="366" spans="4:7" ht="12.75">
      <c r="D366" s="7"/>
      <c r="E366" s="8"/>
      <c r="F366" s="9"/>
      <c r="G366" s="9"/>
    </row>
    <row r="367" spans="4:7" ht="12.75">
      <c r="D367" s="7"/>
      <c r="E367" s="8"/>
      <c r="F367" s="9"/>
      <c r="G367" s="9"/>
    </row>
    <row r="368" spans="4:7" ht="12.75">
      <c r="D368" s="7"/>
      <c r="E368" s="8"/>
      <c r="F368" s="9"/>
      <c r="G368" s="9"/>
    </row>
    <row r="369" spans="4:7" ht="12.75">
      <c r="D369" s="7"/>
      <c r="E369" s="8"/>
      <c r="F369" s="9"/>
      <c r="G369" s="9"/>
    </row>
    <row r="370" spans="4:7" ht="12.75">
      <c r="D370" s="7"/>
      <c r="E370" s="8"/>
      <c r="F370" s="9"/>
      <c r="G370" s="9"/>
    </row>
    <row r="371" spans="4:7" ht="12.75">
      <c r="D371" s="7"/>
      <c r="E371" s="8"/>
      <c r="F371" s="9"/>
      <c r="G371" s="9"/>
    </row>
    <row r="372" spans="4:7" ht="12.75">
      <c r="D372" s="7"/>
      <c r="E372" s="8"/>
      <c r="F372" s="9"/>
      <c r="G372" s="9"/>
    </row>
    <row r="373" spans="4:7" ht="12.75">
      <c r="D373" s="7"/>
      <c r="E373" s="8"/>
      <c r="F373" s="9"/>
      <c r="G373" s="9"/>
    </row>
    <row r="374" spans="4:7" ht="12.75">
      <c r="D374" s="7"/>
      <c r="E374" s="8"/>
      <c r="F374" s="9"/>
      <c r="G374" s="9"/>
    </row>
    <row r="375" spans="4:7" ht="12.75">
      <c r="D375" s="7"/>
      <c r="E375" s="8"/>
      <c r="F375" s="9"/>
      <c r="G375" s="9"/>
    </row>
    <row r="376" spans="4:7" ht="12.75">
      <c r="D376" s="7"/>
      <c r="E376" s="8"/>
      <c r="F376" s="9"/>
      <c r="G376" s="9"/>
    </row>
    <row r="377" spans="4:7" ht="12.75">
      <c r="D377" s="7"/>
      <c r="E377" s="8"/>
      <c r="F377" s="9"/>
      <c r="G377" s="9"/>
    </row>
    <row r="378" spans="4:7" ht="12.75">
      <c r="D378" s="7"/>
      <c r="E378" s="8"/>
      <c r="F378" s="9"/>
      <c r="G378" s="9"/>
    </row>
    <row r="379" spans="4:7" ht="12.75">
      <c r="D379" s="7"/>
      <c r="E379" s="8"/>
      <c r="F379" s="9"/>
      <c r="G379" s="9"/>
    </row>
    <row r="380" spans="4:7" ht="12.75">
      <c r="D380" s="7"/>
      <c r="E380" s="8"/>
      <c r="F380" s="9"/>
      <c r="G380" s="9"/>
    </row>
    <row r="381" spans="4:7" ht="12.75">
      <c r="D381" s="7"/>
      <c r="E381" s="8"/>
      <c r="F381" s="9"/>
      <c r="G381" s="9"/>
    </row>
    <row r="382" spans="4:7" ht="12.75">
      <c r="D382" s="7"/>
      <c r="E382" s="8"/>
      <c r="F382" s="9"/>
      <c r="G382" s="9"/>
    </row>
    <row r="383" spans="4:7" ht="12.75">
      <c r="D383" s="7"/>
      <c r="E383" s="8"/>
      <c r="F383" s="9"/>
      <c r="G383" s="9"/>
    </row>
    <row r="384" spans="4:7" ht="12.75">
      <c r="D384" s="7"/>
      <c r="E384" s="8"/>
      <c r="F384" s="9"/>
      <c r="G384" s="9"/>
    </row>
    <row r="385" spans="4:7" ht="12.75">
      <c r="D385" s="7"/>
      <c r="E385" s="8"/>
      <c r="F385" s="9"/>
      <c r="G385" s="9"/>
    </row>
    <row r="386" spans="4:7" ht="12.75">
      <c r="D386" s="7"/>
      <c r="E386" s="8"/>
      <c r="F386" s="9"/>
      <c r="G386" s="9"/>
    </row>
    <row r="387" spans="4:7" ht="12.75">
      <c r="D387" s="7"/>
      <c r="E387" s="8"/>
      <c r="F387" s="9"/>
      <c r="G387" s="9"/>
    </row>
    <row r="388" spans="4:7" ht="12.75">
      <c r="D388" s="7"/>
      <c r="E388" s="8"/>
      <c r="F388" s="9"/>
      <c r="G388" s="9"/>
    </row>
    <row r="389" spans="4:7" ht="12.75">
      <c r="D389" s="7"/>
      <c r="E389" s="8"/>
      <c r="F389" s="9"/>
      <c r="G389" s="9"/>
    </row>
    <row r="390" spans="4:7" ht="12.75">
      <c r="D390" s="7"/>
      <c r="E390" s="8"/>
      <c r="F390" s="9"/>
      <c r="G390" s="9"/>
    </row>
    <row r="391" spans="4:7" ht="12.75">
      <c r="D391" s="7"/>
      <c r="E391" s="8"/>
      <c r="F391" s="9"/>
      <c r="G391" s="9"/>
    </row>
    <row r="392" spans="4:7" ht="12.75">
      <c r="D392" s="7"/>
      <c r="E392" s="8"/>
      <c r="F392" s="9"/>
      <c r="G392" s="9"/>
    </row>
    <row r="393" spans="4:7" ht="12.75">
      <c r="D393" s="7"/>
      <c r="E393" s="8"/>
      <c r="F393" s="9"/>
      <c r="G393" s="9"/>
    </row>
    <row r="394" spans="4:7" ht="12.75">
      <c r="D394" s="7"/>
      <c r="E394" s="8"/>
      <c r="F394" s="9"/>
      <c r="G394" s="9"/>
    </row>
    <row r="395" spans="4:7" ht="12.75">
      <c r="D395" s="7"/>
      <c r="E395" s="8"/>
      <c r="F395" s="9"/>
      <c r="G395" s="9"/>
    </row>
    <row r="396" spans="4:7" ht="12.75">
      <c r="D396" s="7"/>
      <c r="E396" s="8"/>
      <c r="F396" s="9"/>
      <c r="G396" s="9"/>
    </row>
    <row r="397" spans="4:7" ht="12.75">
      <c r="D397" s="7"/>
      <c r="E397" s="8"/>
      <c r="F397" s="9"/>
      <c r="G397" s="9"/>
    </row>
    <row r="398" spans="4:7" ht="12.75">
      <c r="D398" s="7"/>
      <c r="E398" s="8"/>
      <c r="F398" s="9"/>
      <c r="G398" s="9"/>
    </row>
    <row r="399" spans="4:7" ht="12.75">
      <c r="D399" s="7"/>
      <c r="E399" s="8"/>
      <c r="F399" s="9"/>
      <c r="G399" s="9"/>
    </row>
    <row r="400" spans="4:7" ht="12.75">
      <c r="D400" s="7"/>
      <c r="E400" s="8"/>
      <c r="F400" s="9"/>
      <c r="G400" s="9"/>
    </row>
    <row r="401" spans="4:7" ht="12.75">
      <c r="D401" s="7"/>
      <c r="E401" s="8"/>
      <c r="F401" s="9"/>
      <c r="G401" s="9"/>
    </row>
    <row r="402" spans="4:7" ht="12.75">
      <c r="D402" s="7"/>
      <c r="E402" s="8"/>
      <c r="F402" s="9"/>
      <c r="G402" s="9"/>
    </row>
    <row r="403" spans="4:7" ht="12.75">
      <c r="D403" s="7"/>
      <c r="E403" s="8"/>
      <c r="F403" s="9"/>
      <c r="G403" s="9"/>
    </row>
    <row r="404" spans="4:7" ht="12.75">
      <c r="D404" s="7"/>
      <c r="E404" s="8"/>
      <c r="F404" s="9"/>
      <c r="G404" s="9"/>
    </row>
    <row r="405" spans="4:7" ht="12.75">
      <c r="D405" s="7"/>
      <c r="E405" s="8"/>
      <c r="F405" s="9"/>
      <c r="G405" s="9"/>
    </row>
    <row r="406" spans="4:7" ht="12.75">
      <c r="D406" s="7"/>
      <c r="E406" s="8"/>
      <c r="F406" s="9"/>
      <c r="G406" s="9"/>
    </row>
    <row r="407" spans="4:7" ht="12.75">
      <c r="D407" s="7"/>
      <c r="E407" s="8"/>
      <c r="F407" s="9"/>
      <c r="G407" s="9"/>
    </row>
    <row r="408" spans="4:7" ht="12.75">
      <c r="D408" s="7"/>
      <c r="E408" s="8"/>
      <c r="F408" s="9"/>
      <c r="G408" s="9"/>
    </row>
    <row r="409" spans="4:7" ht="12.75">
      <c r="D409" s="7"/>
      <c r="E409" s="8"/>
      <c r="F409" s="9"/>
      <c r="G409" s="9"/>
    </row>
    <row r="410" spans="4:7" ht="12.75">
      <c r="D410" s="7"/>
      <c r="E410" s="8"/>
      <c r="F410" s="9"/>
      <c r="G410" s="9"/>
    </row>
    <row r="411" spans="4:7" ht="12.75">
      <c r="D411" s="7"/>
      <c r="E411" s="8"/>
      <c r="F411" s="9"/>
      <c r="G411" s="9"/>
    </row>
    <row r="412" spans="4:7" ht="12.75">
      <c r="D412" s="7"/>
      <c r="E412" s="8"/>
      <c r="F412" s="9"/>
      <c r="G412" s="9"/>
    </row>
    <row r="413" spans="4:7" ht="12.75">
      <c r="D413" s="7"/>
      <c r="E413" s="8"/>
      <c r="F413" s="9"/>
      <c r="G413" s="9"/>
    </row>
    <row r="414" spans="4:7" ht="12.75">
      <c r="D414" s="7"/>
      <c r="E414" s="8"/>
      <c r="F414" s="9"/>
      <c r="G414" s="9"/>
    </row>
    <row r="415" spans="4:7" ht="12.75">
      <c r="D415" s="7"/>
      <c r="E415" s="8"/>
      <c r="F415" s="9"/>
      <c r="G415" s="9"/>
    </row>
    <row r="416" spans="4:7" ht="12.75">
      <c r="D416" s="7"/>
      <c r="E416" s="8"/>
      <c r="F416" s="9"/>
      <c r="G416" s="9"/>
    </row>
    <row r="417" spans="4:7" ht="12.75">
      <c r="D417" s="7"/>
      <c r="E417" s="8"/>
      <c r="F417" s="9"/>
      <c r="G417" s="9"/>
    </row>
    <row r="418" spans="4:7" ht="12.75">
      <c r="D418" s="7"/>
      <c r="E418" s="8"/>
      <c r="F418" s="9"/>
      <c r="G418" s="9"/>
    </row>
    <row r="419" spans="4:7" ht="12.75">
      <c r="D419" s="7"/>
      <c r="E419" s="8"/>
      <c r="F419" s="9"/>
      <c r="G419" s="9"/>
    </row>
    <row r="420" spans="4:7" ht="12.75">
      <c r="D420" s="7"/>
      <c r="E420" s="8"/>
      <c r="F420" s="9"/>
      <c r="G420" s="9"/>
    </row>
    <row r="421" spans="4:7" ht="12.75">
      <c r="D421" s="7"/>
      <c r="E421" s="8"/>
      <c r="F421" s="9"/>
      <c r="G421" s="9"/>
    </row>
    <row r="422" spans="4:7" ht="12.75">
      <c r="D422" s="7"/>
      <c r="E422" s="8"/>
      <c r="F422" s="9"/>
      <c r="G422" s="9"/>
    </row>
    <row r="423" spans="4:7" ht="12.75">
      <c r="D423" s="7"/>
      <c r="E423" s="8"/>
      <c r="F423" s="9"/>
      <c r="G423" s="9"/>
    </row>
    <row r="424" spans="4:7" ht="12.75">
      <c r="D424" s="7"/>
      <c r="E424" s="8"/>
      <c r="F424" s="9"/>
      <c r="G424" s="9"/>
    </row>
    <row r="425" spans="4:7" ht="12.75">
      <c r="D425" s="7"/>
      <c r="E425" s="8"/>
      <c r="F425" s="9"/>
      <c r="G425" s="9"/>
    </row>
    <row r="426" spans="4:7" ht="12.75">
      <c r="D426" s="7"/>
      <c r="E426" s="8"/>
      <c r="F426" s="9"/>
      <c r="G426" s="9"/>
    </row>
    <row r="427" spans="4:7" ht="12.75">
      <c r="D427" s="7"/>
      <c r="E427" s="8"/>
      <c r="F427" s="9"/>
      <c r="G427" s="9"/>
    </row>
    <row r="428" spans="4:7" ht="12.75">
      <c r="D428" s="7"/>
      <c r="E428" s="8"/>
      <c r="F428" s="9"/>
      <c r="G428" s="9"/>
    </row>
    <row r="429" spans="4:7" ht="12.75">
      <c r="D429" s="7"/>
      <c r="E429" s="8"/>
      <c r="F429" s="9"/>
      <c r="G429" s="9"/>
    </row>
    <row r="430" spans="4:7" ht="12.75">
      <c r="D430" s="7"/>
      <c r="E430" s="8"/>
      <c r="F430" s="9"/>
      <c r="G430" s="9"/>
    </row>
    <row r="431" spans="4:7" ht="12.75">
      <c r="D431" s="7"/>
      <c r="E431" s="8"/>
      <c r="F431" s="9"/>
      <c r="G431" s="9"/>
    </row>
    <row r="432" spans="4:7" ht="12.75">
      <c r="D432" s="7"/>
      <c r="E432" s="8"/>
      <c r="F432" s="9"/>
      <c r="G432" s="9"/>
    </row>
    <row r="433" spans="4:7" ht="12.75">
      <c r="D433" s="7"/>
      <c r="E433" s="8"/>
      <c r="F433" s="9"/>
      <c r="G433" s="9"/>
    </row>
    <row r="434" spans="4:7" ht="12.75">
      <c r="D434" s="7"/>
      <c r="E434" s="8"/>
      <c r="F434" s="9"/>
      <c r="G434" s="9"/>
    </row>
    <row r="435" spans="4:7" ht="12.75">
      <c r="D435" s="7"/>
      <c r="E435" s="8"/>
      <c r="F435" s="9"/>
      <c r="G435" s="9"/>
    </row>
    <row r="436" spans="4:7" ht="12.75">
      <c r="D436" s="7"/>
      <c r="E436" s="8"/>
      <c r="F436" s="9"/>
      <c r="G436" s="9"/>
    </row>
    <row r="437" spans="4:7" ht="12.75">
      <c r="D437" s="7"/>
      <c r="E437" s="8"/>
      <c r="F437" s="9"/>
      <c r="G437" s="9"/>
    </row>
    <row r="438" spans="4:7" ht="12.75">
      <c r="D438" s="7"/>
      <c r="E438" s="8"/>
      <c r="F438" s="9"/>
      <c r="G438" s="9"/>
    </row>
    <row r="439" spans="4:7" ht="12.75">
      <c r="D439" s="7"/>
      <c r="E439" s="8"/>
      <c r="F439" s="9"/>
      <c r="G439" s="9"/>
    </row>
    <row r="440" spans="4:7" ht="12.75">
      <c r="D440" s="7"/>
      <c r="E440" s="8"/>
      <c r="F440" s="9"/>
      <c r="G440" s="9"/>
    </row>
    <row r="441" spans="4:7" ht="12.75">
      <c r="D441" s="7"/>
      <c r="E441" s="8"/>
      <c r="F441" s="9"/>
      <c r="G441" s="9"/>
    </row>
    <row r="442" spans="4:7" ht="12.75">
      <c r="D442" s="7"/>
      <c r="E442" s="8"/>
      <c r="F442" s="9"/>
      <c r="G442" s="9"/>
    </row>
    <row r="443" spans="4:7" ht="12.75">
      <c r="D443" s="7"/>
      <c r="E443" s="8"/>
      <c r="F443" s="9"/>
      <c r="G443" s="9"/>
    </row>
    <row r="444" spans="4:7" ht="12.75">
      <c r="D444" s="7"/>
      <c r="E444" s="8"/>
      <c r="F444" s="9"/>
      <c r="G444" s="9"/>
    </row>
    <row r="445" spans="4:7" ht="12.75">
      <c r="D445" s="7"/>
      <c r="E445" s="8"/>
      <c r="F445" s="9"/>
      <c r="G445" s="9"/>
    </row>
    <row r="446" spans="4:7" ht="12.75">
      <c r="D446" s="7"/>
      <c r="E446" s="8"/>
      <c r="F446" s="9"/>
      <c r="G446" s="9"/>
    </row>
    <row r="447" spans="4:7" ht="12.75">
      <c r="D447" s="7"/>
      <c r="E447" s="8"/>
      <c r="F447" s="9"/>
      <c r="G447" s="9"/>
    </row>
    <row r="448" spans="4:7" ht="12.75">
      <c r="D448" s="7"/>
      <c r="E448" s="8"/>
      <c r="F448" s="9"/>
      <c r="G448" s="9"/>
    </row>
    <row r="449" spans="4:7" ht="12.75">
      <c r="D449" s="7"/>
      <c r="E449" s="8"/>
      <c r="F449" s="9"/>
      <c r="G449" s="9"/>
    </row>
    <row r="450" spans="4:7" ht="12.75">
      <c r="D450" s="7"/>
      <c r="E450" s="8"/>
      <c r="F450" s="9"/>
      <c r="G450" s="9"/>
    </row>
    <row r="451" spans="4:7" ht="12.75">
      <c r="D451" s="7"/>
      <c r="E451" s="8"/>
      <c r="F451" s="9"/>
      <c r="G451" s="9"/>
    </row>
    <row r="452" spans="4:7" ht="12.75">
      <c r="D452" s="7"/>
      <c r="E452" s="8"/>
      <c r="F452" s="9"/>
      <c r="G452" s="9"/>
    </row>
    <row r="453" spans="4:7" ht="12.75">
      <c r="D453" s="7"/>
      <c r="E453" s="8"/>
      <c r="F453" s="9"/>
      <c r="G453" s="9"/>
    </row>
    <row r="454" spans="4:7" ht="12.75">
      <c r="D454" s="7"/>
      <c r="E454" s="8"/>
      <c r="F454" s="9"/>
      <c r="G454" s="9"/>
    </row>
    <row r="455" spans="4:7" ht="12.75">
      <c r="D455" s="7"/>
      <c r="E455" s="8"/>
      <c r="F455" s="9"/>
      <c r="G455" s="9"/>
    </row>
    <row r="456" spans="4:7" ht="12.75">
      <c r="D456" s="7"/>
      <c r="E456" s="8"/>
      <c r="F456" s="9"/>
      <c r="G456" s="9"/>
    </row>
    <row r="457" spans="4:7" ht="12.75">
      <c r="D457" s="7"/>
      <c r="E457" s="8"/>
      <c r="F457" s="9"/>
      <c r="G457" s="9"/>
    </row>
    <row r="458" spans="4:7" ht="12.75">
      <c r="D458" s="7"/>
      <c r="E458" s="8"/>
      <c r="F458" s="9"/>
      <c r="G458" s="9"/>
    </row>
    <row r="459" spans="4:7" ht="12.75">
      <c r="D459" s="7"/>
      <c r="E459" s="8"/>
      <c r="F459" s="9"/>
      <c r="G459" s="9"/>
    </row>
    <row r="460" spans="4:7" ht="12.75">
      <c r="D460" s="7"/>
      <c r="E460" s="8"/>
      <c r="F460" s="9"/>
      <c r="G460" s="9"/>
    </row>
    <row r="461" spans="4:7" ht="12.75">
      <c r="D461" s="7"/>
      <c r="E461" s="8"/>
      <c r="F461" s="9"/>
      <c r="G461" s="9"/>
    </row>
    <row r="462" spans="4:7" ht="12.75">
      <c r="D462" s="7"/>
      <c r="E462" s="8"/>
      <c r="F462" s="9"/>
      <c r="G462" s="9"/>
    </row>
    <row r="463" spans="4:7" ht="12.75">
      <c r="D463" s="7"/>
      <c r="E463" s="8"/>
      <c r="F463" s="9"/>
      <c r="G463" s="9"/>
    </row>
    <row r="464" spans="4:7" ht="12.75">
      <c r="D464" s="7"/>
      <c r="E464" s="8"/>
      <c r="F464" s="9"/>
      <c r="G464" s="9"/>
    </row>
    <row r="465" spans="4:7" ht="12.75">
      <c r="D465" s="7"/>
      <c r="E465" s="8"/>
      <c r="F465" s="9"/>
      <c r="G465" s="9"/>
    </row>
    <row r="466" spans="4:7" ht="12.75">
      <c r="D466" s="7"/>
      <c r="E466" s="8"/>
      <c r="F466" s="9"/>
      <c r="G466" s="9"/>
    </row>
    <row r="467" spans="4:7" ht="12.75">
      <c r="D467" s="7"/>
      <c r="E467" s="8"/>
      <c r="F467" s="9"/>
      <c r="G467" s="9"/>
    </row>
    <row r="468" spans="4:7" ht="12.75">
      <c r="D468" s="7"/>
      <c r="E468" s="8"/>
      <c r="F468" s="9"/>
      <c r="G468" s="9"/>
    </row>
    <row r="469" spans="4:7" ht="12.75">
      <c r="D469" s="7"/>
      <c r="E469" s="8"/>
      <c r="F469" s="9"/>
      <c r="G469" s="9"/>
    </row>
    <row r="470" spans="4:7" ht="12.75">
      <c r="D470" s="7"/>
      <c r="E470" s="8"/>
      <c r="F470" s="9"/>
      <c r="G470" s="9"/>
    </row>
    <row r="471" spans="4:7" ht="12.75">
      <c r="D471" s="7"/>
      <c r="E471" s="8"/>
      <c r="F471" s="9"/>
      <c r="G471" s="9"/>
    </row>
    <row r="472" spans="4:7" ht="12.75">
      <c r="D472" s="7"/>
      <c r="E472" s="8"/>
      <c r="F472" s="9"/>
      <c r="G472" s="9"/>
    </row>
    <row r="473" spans="4:7" ht="12.75">
      <c r="D473" s="7"/>
      <c r="E473" s="8"/>
      <c r="F473" s="9"/>
      <c r="G473" s="9"/>
    </row>
    <row r="474" spans="4:7" ht="12.75">
      <c r="D474" s="7"/>
      <c r="E474" s="8"/>
      <c r="F474" s="9"/>
      <c r="G474" s="9"/>
    </row>
    <row r="475" spans="4:7" ht="12.75">
      <c r="D475" s="7"/>
      <c r="E475" s="8"/>
      <c r="F475" s="9"/>
      <c r="G475" s="9"/>
    </row>
    <row r="476" spans="4:7" ht="12.75">
      <c r="D476" s="7"/>
      <c r="E476" s="8"/>
      <c r="F476" s="9"/>
      <c r="G476" s="9"/>
    </row>
    <row r="477" spans="4:7" ht="12.75">
      <c r="D477" s="7"/>
      <c r="E477" s="8"/>
      <c r="F477" s="9"/>
      <c r="G477" s="9"/>
    </row>
    <row r="478" spans="4:7" ht="12.75">
      <c r="D478" s="7"/>
      <c r="E478" s="8"/>
      <c r="F478" s="9"/>
      <c r="G478" s="9"/>
    </row>
    <row r="479" spans="4:7" ht="12.75">
      <c r="D479" s="7"/>
      <c r="E479" s="8"/>
      <c r="F479" s="9"/>
      <c r="G479" s="9"/>
    </row>
    <row r="480" spans="4:7" ht="12.75">
      <c r="D480" s="7"/>
      <c r="E480" s="8"/>
      <c r="F480" s="9"/>
      <c r="G480" s="9"/>
    </row>
    <row r="481" spans="4:7" ht="12.75">
      <c r="D481" s="7"/>
      <c r="E481" s="8"/>
      <c r="F481" s="9"/>
      <c r="G481" s="9"/>
    </row>
    <row r="482" spans="4:7" ht="12.75">
      <c r="D482" s="7"/>
      <c r="E482" s="8"/>
      <c r="F482" s="9"/>
      <c r="G482" s="9"/>
    </row>
    <row r="483" spans="4:7" ht="12.75">
      <c r="D483" s="7"/>
      <c r="E483" s="8"/>
      <c r="F483" s="9"/>
      <c r="G483" s="9"/>
    </row>
    <row r="484" spans="4:7" ht="12.75">
      <c r="D484" s="7"/>
      <c r="E484" s="8"/>
      <c r="F484" s="9"/>
      <c r="G484" s="9"/>
    </row>
    <row r="485" spans="4:7" ht="12.75">
      <c r="D485" s="7"/>
      <c r="E485" s="8"/>
      <c r="F485" s="9"/>
      <c r="G485" s="9"/>
    </row>
    <row r="486" spans="4:7" ht="12.75">
      <c r="D486" s="7"/>
      <c r="E486" s="8"/>
      <c r="F486" s="9"/>
      <c r="G486" s="9"/>
    </row>
    <row r="487" spans="4:7" ht="12.75">
      <c r="D487" s="7"/>
      <c r="E487" s="8"/>
      <c r="F487" s="9"/>
      <c r="G487" s="9"/>
    </row>
    <row r="488" spans="4:7" ht="12.75">
      <c r="D488" s="7"/>
      <c r="E488" s="8"/>
      <c r="F488" s="9"/>
      <c r="G488" s="9"/>
    </row>
    <row r="489" spans="4:7" ht="12.75">
      <c r="D489" s="7"/>
      <c r="E489" s="8"/>
      <c r="F489" s="9"/>
      <c r="G489" s="9"/>
    </row>
    <row r="490" spans="4:7" ht="12.75">
      <c r="D490" s="7"/>
      <c r="E490" s="8"/>
      <c r="F490" s="9"/>
      <c r="G490" s="9"/>
    </row>
    <row r="491" spans="4:7" ht="12.75">
      <c r="D491" s="7"/>
      <c r="E491" s="8"/>
      <c r="F491" s="9"/>
      <c r="G491" s="9"/>
    </row>
    <row r="492" spans="4:7" ht="12.75">
      <c r="D492" s="7"/>
      <c r="E492" s="8"/>
      <c r="F492" s="9"/>
      <c r="G492" s="9"/>
    </row>
    <row r="493" spans="4:7" ht="12.75">
      <c r="D493" s="7"/>
      <c r="E493" s="8"/>
      <c r="F493" s="9"/>
      <c r="G493" s="9"/>
    </row>
    <row r="494" spans="4:7" ht="12.75">
      <c r="D494" s="7"/>
      <c r="E494" s="8"/>
      <c r="F494" s="9"/>
      <c r="G494" s="9"/>
    </row>
    <row r="495" spans="4:7" ht="12.75">
      <c r="D495" s="7"/>
      <c r="E495" s="8"/>
      <c r="F495" s="9"/>
      <c r="G495" s="9"/>
    </row>
    <row r="496" spans="4:7" ht="12.75">
      <c r="D496" s="7"/>
      <c r="E496" s="8"/>
      <c r="F496" s="9"/>
      <c r="G496" s="9"/>
    </row>
    <row r="497" spans="4:7" ht="12.75">
      <c r="D497" s="7"/>
      <c r="E497" s="8"/>
      <c r="F497" s="9"/>
      <c r="G497" s="9"/>
    </row>
    <row r="498" spans="4:7" ht="12.75">
      <c r="D498" s="7"/>
      <c r="E498" s="8"/>
      <c r="F498" s="9"/>
      <c r="G498" s="9"/>
    </row>
    <row r="499" spans="4:7" ht="12.75">
      <c r="D499" s="7"/>
      <c r="E499" s="8"/>
      <c r="F499" s="9"/>
      <c r="G499" s="9"/>
    </row>
    <row r="500" spans="4:7" ht="12.75">
      <c r="D500" s="7"/>
      <c r="E500" s="8"/>
      <c r="F500" s="9"/>
      <c r="G500" s="9"/>
    </row>
    <row r="501" spans="4:7" ht="12.75">
      <c r="D501" s="7"/>
      <c r="E501" s="8"/>
      <c r="F501" s="9"/>
      <c r="G501" s="9"/>
    </row>
    <row r="502" spans="4:7" ht="12.75">
      <c r="D502" s="7"/>
      <c r="E502" s="8"/>
      <c r="F502" s="9"/>
      <c r="G502" s="9"/>
    </row>
    <row r="503" spans="4:7" ht="12.75">
      <c r="D503" s="7"/>
      <c r="E503" s="8"/>
      <c r="F503" s="9"/>
      <c r="G503" s="9"/>
    </row>
    <row r="504" spans="4:7" ht="12.75">
      <c r="D504" s="7"/>
      <c r="E504" s="8"/>
      <c r="F504" s="9"/>
      <c r="G504" s="9"/>
    </row>
    <row r="505" spans="4:7" ht="12.75">
      <c r="D505" s="7"/>
      <c r="E505" s="8"/>
      <c r="F505" s="9"/>
      <c r="G505" s="9"/>
    </row>
    <row r="506" spans="4:7" ht="12.75">
      <c r="D506" s="7"/>
      <c r="E506" s="8"/>
      <c r="F506" s="9"/>
      <c r="G506" s="9"/>
    </row>
    <row r="507" spans="4:7" ht="12.75">
      <c r="D507" s="7"/>
      <c r="E507" s="8"/>
      <c r="F507" s="9"/>
      <c r="G507" s="9"/>
    </row>
    <row r="508" spans="4:7" ht="12.75">
      <c r="D508" s="7"/>
      <c r="E508" s="8"/>
      <c r="F508" s="9"/>
      <c r="G508" s="9"/>
    </row>
    <row r="509" spans="4:7" ht="12.75">
      <c r="D509" s="7"/>
      <c r="E509" s="8"/>
      <c r="F509" s="9"/>
      <c r="G509" s="9"/>
    </row>
    <row r="510" spans="4:7" ht="12.75">
      <c r="D510" s="7"/>
      <c r="E510" s="8"/>
      <c r="F510" s="9"/>
      <c r="G510" s="9"/>
    </row>
    <row r="511" spans="4:7" ht="12.75">
      <c r="D511" s="7"/>
      <c r="E511" s="8"/>
      <c r="F511" s="9"/>
      <c r="G511" s="9"/>
    </row>
    <row r="512" spans="4:7" ht="12.75">
      <c r="D512" s="7"/>
      <c r="E512" s="8"/>
      <c r="F512" s="9"/>
      <c r="G512" s="9"/>
    </row>
    <row r="513" spans="4:7" ht="12.75">
      <c r="D513" s="7"/>
      <c r="E513" s="8"/>
      <c r="F513" s="9"/>
      <c r="G513" s="9"/>
    </row>
    <row r="514" spans="4:7" ht="12.75">
      <c r="D514" s="7"/>
      <c r="E514" s="8"/>
      <c r="F514" s="9"/>
      <c r="G514" s="9"/>
    </row>
    <row r="515" spans="4:7" ht="12.75">
      <c r="D515" s="7"/>
      <c r="E515" s="8"/>
      <c r="F515" s="9"/>
      <c r="G515" s="9"/>
    </row>
    <row r="516" spans="4:7" ht="12.75">
      <c r="D516" s="7"/>
      <c r="E516" s="8"/>
      <c r="F516" s="9"/>
      <c r="G516" s="9"/>
    </row>
    <row r="517" spans="4:7" ht="12.75">
      <c r="D517" s="7"/>
      <c r="E517" s="8"/>
      <c r="F517" s="9"/>
      <c r="G517" s="9"/>
    </row>
    <row r="518" spans="4:7" ht="12.75">
      <c r="D518" s="7"/>
      <c r="E518" s="8"/>
      <c r="F518" s="9"/>
      <c r="G518" s="9"/>
    </row>
    <row r="519" spans="4:7" ht="12.75">
      <c r="D519" s="7"/>
      <c r="E519" s="8"/>
      <c r="F519" s="9"/>
      <c r="G519" s="9"/>
    </row>
    <row r="520" spans="4:7" ht="12.75">
      <c r="D520" s="7"/>
      <c r="E520" s="8"/>
      <c r="F520" s="9"/>
      <c r="G520" s="9"/>
    </row>
    <row r="521" spans="4:7" ht="12.75">
      <c r="D521" s="7"/>
      <c r="E521" s="8"/>
      <c r="F521" s="9"/>
      <c r="G521" s="9"/>
    </row>
    <row r="522" spans="4:7" ht="12.75">
      <c r="D522" s="7"/>
      <c r="E522" s="8"/>
      <c r="F522" s="9"/>
      <c r="G522" s="9"/>
    </row>
    <row r="523" spans="4:7" ht="12.75">
      <c r="D523" s="7"/>
      <c r="E523" s="8"/>
      <c r="F523" s="9"/>
      <c r="G523" s="9"/>
    </row>
    <row r="524" spans="4:7" ht="12.75">
      <c r="D524" s="7"/>
      <c r="E524" s="8"/>
      <c r="F524" s="9"/>
      <c r="G524" s="9"/>
    </row>
    <row r="525" spans="4:7" ht="12.75">
      <c r="D525" s="7"/>
      <c r="E525" s="8"/>
      <c r="F525" s="9"/>
      <c r="G525" s="9"/>
    </row>
    <row r="526" spans="4:7" ht="12.75">
      <c r="D526" s="7"/>
      <c r="E526" s="8"/>
      <c r="F526" s="9"/>
      <c r="G526" s="9"/>
    </row>
    <row r="527" spans="4:7" ht="12.75">
      <c r="D527" s="7"/>
      <c r="E527" s="8"/>
      <c r="F527" s="9"/>
      <c r="G527" s="9"/>
    </row>
    <row r="528" spans="4:7" ht="12.75">
      <c r="D528" s="7"/>
      <c r="E528" s="8"/>
      <c r="F528" s="9"/>
      <c r="G528" s="9"/>
    </row>
    <row r="529" spans="4:7" ht="12.75">
      <c r="D529" s="7"/>
      <c r="E529" s="8"/>
      <c r="F529" s="9"/>
      <c r="G529" s="9"/>
    </row>
    <row r="530" spans="4:7" ht="12.75">
      <c r="D530" s="7"/>
      <c r="E530" s="8"/>
      <c r="F530" s="9"/>
      <c r="G530" s="9"/>
    </row>
    <row r="531" spans="4:7" ht="12.75">
      <c r="D531" s="7"/>
      <c r="E531" s="8"/>
      <c r="F531" s="9"/>
      <c r="G531" s="9"/>
    </row>
    <row r="532" spans="4:7" ht="12.75">
      <c r="D532" s="7"/>
      <c r="E532" s="8"/>
      <c r="F532" s="9"/>
      <c r="G532" s="9"/>
    </row>
    <row r="533" spans="4:7" ht="12.75">
      <c r="D533" s="7"/>
      <c r="E533" s="8"/>
      <c r="F533" s="9"/>
      <c r="G533" s="9"/>
    </row>
    <row r="534" spans="4:7" ht="12.75">
      <c r="D534" s="7"/>
      <c r="E534" s="8"/>
      <c r="F534" s="9"/>
      <c r="G534" s="9"/>
    </row>
    <row r="535" spans="4:7" ht="12.75">
      <c r="D535" s="7"/>
      <c r="E535" s="8"/>
      <c r="F535" s="9"/>
      <c r="G535" s="9"/>
    </row>
    <row r="536" spans="4:7" ht="12.75">
      <c r="D536" s="7"/>
      <c r="E536" s="8"/>
      <c r="F536" s="9"/>
      <c r="G536" s="9"/>
    </row>
    <row r="537" spans="4:7" ht="12.75">
      <c r="D537" s="7"/>
      <c r="E537" s="8"/>
      <c r="F537" s="9"/>
      <c r="G537" s="9"/>
    </row>
    <row r="538" spans="4:7" ht="12.75">
      <c r="D538" s="7"/>
      <c r="E538" s="8"/>
      <c r="F538" s="9"/>
      <c r="G538" s="9"/>
    </row>
    <row r="539" spans="4:7" ht="12.75">
      <c r="D539" s="7"/>
      <c r="E539" s="8"/>
      <c r="F539" s="9"/>
      <c r="G539" s="9"/>
    </row>
    <row r="540" spans="4:7" ht="12.75">
      <c r="D540" s="7"/>
      <c r="E540" s="8"/>
      <c r="F540" s="9"/>
      <c r="G540" s="9"/>
    </row>
    <row r="541" spans="4:7" ht="12.75">
      <c r="D541" s="7"/>
      <c r="E541" s="8"/>
      <c r="F541" s="9"/>
      <c r="G541" s="9"/>
    </row>
    <row r="542" spans="4:7" ht="12.75">
      <c r="D542" s="7"/>
      <c r="E542" s="8"/>
      <c r="F542" s="9"/>
      <c r="G542" s="9"/>
    </row>
    <row r="543" spans="4:7" ht="12.75">
      <c r="D543" s="7"/>
      <c r="E543" s="8"/>
      <c r="F543" s="9"/>
      <c r="G543" s="9"/>
    </row>
    <row r="544" spans="4:7" ht="12.75">
      <c r="D544" s="7"/>
      <c r="E544" s="8"/>
      <c r="F544" s="9"/>
      <c r="G544" s="9"/>
    </row>
    <row r="545" spans="4:7" ht="12.75">
      <c r="D545" s="7"/>
      <c r="E545" s="8"/>
      <c r="F545" s="9"/>
      <c r="G545" s="9"/>
    </row>
    <row r="546" spans="4:7" ht="12.75">
      <c r="D546" s="7"/>
      <c r="E546" s="8"/>
      <c r="F546" s="9"/>
      <c r="G546" s="9"/>
    </row>
    <row r="547" spans="4:7" ht="12.75">
      <c r="D547" s="7"/>
      <c r="E547" s="8"/>
      <c r="F547" s="9"/>
      <c r="G547" s="9"/>
    </row>
    <row r="548" spans="4:7" ht="12.75">
      <c r="D548" s="7"/>
      <c r="E548" s="8"/>
      <c r="F548" s="9"/>
      <c r="G548" s="9"/>
    </row>
    <row r="549" spans="4:7" ht="12.75">
      <c r="D549" s="7"/>
      <c r="E549" s="8"/>
      <c r="F549" s="9"/>
      <c r="G549" s="9"/>
    </row>
    <row r="550" spans="4:7" ht="12.75">
      <c r="D550" s="7"/>
      <c r="E550" s="8"/>
      <c r="F550" s="9"/>
      <c r="G550" s="9"/>
    </row>
    <row r="551" spans="4:7" ht="12.75">
      <c r="D551" s="7"/>
      <c r="E551" s="8"/>
      <c r="F551" s="9"/>
      <c r="G551" s="9"/>
    </row>
    <row r="552" spans="4:7" ht="12.75">
      <c r="D552" s="7"/>
      <c r="E552" s="8"/>
      <c r="F552" s="9"/>
      <c r="G552" s="9"/>
    </row>
    <row r="553" spans="4:7" ht="12.75">
      <c r="D553" s="7"/>
      <c r="E553" s="8"/>
      <c r="F553" s="9"/>
      <c r="G553" s="9"/>
    </row>
    <row r="554" spans="4:7" ht="12.75">
      <c r="D554" s="7"/>
      <c r="E554" s="8"/>
      <c r="F554" s="9"/>
      <c r="G554" s="9"/>
    </row>
    <row r="555" spans="4:7" ht="12.75">
      <c r="D555" s="7"/>
      <c r="E555" s="8"/>
      <c r="F555" s="9"/>
      <c r="G555" s="9"/>
    </row>
    <row r="556" spans="4:7" ht="12.75">
      <c r="D556" s="7"/>
      <c r="E556" s="8"/>
      <c r="F556" s="9"/>
      <c r="G556" s="9"/>
    </row>
    <row r="557" spans="4:7" ht="12.75">
      <c r="D557" s="7"/>
      <c r="E557" s="8"/>
      <c r="F557" s="9"/>
      <c r="G557" s="9"/>
    </row>
    <row r="558" spans="4:7" ht="12.75">
      <c r="D558" s="7"/>
      <c r="E558" s="8"/>
      <c r="F558" s="9"/>
      <c r="G558" s="9"/>
    </row>
    <row r="559" spans="4:7" ht="12.75">
      <c r="D559" s="7"/>
      <c r="E559" s="8"/>
      <c r="F559" s="9"/>
      <c r="G559" s="9"/>
    </row>
    <row r="560" spans="4:7" ht="12.75">
      <c r="D560" s="7"/>
      <c r="E560" s="8"/>
      <c r="F560" s="9"/>
      <c r="G560" s="9"/>
    </row>
    <row r="561" spans="4:7" ht="12.75">
      <c r="D561" s="7"/>
      <c r="E561" s="8"/>
      <c r="F561" s="9"/>
      <c r="G561" s="9"/>
    </row>
    <row r="562" spans="4:7" ht="12.75">
      <c r="D562" s="7"/>
      <c r="E562" s="8"/>
      <c r="F562" s="9"/>
      <c r="G562" s="9"/>
    </row>
    <row r="563" spans="4:7" ht="12.75">
      <c r="D563" s="7"/>
      <c r="E563" s="8"/>
      <c r="F563" s="9"/>
      <c r="G563" s="9"/>
    </row>
    <row r="564" spans="4:7" ht="12.75">
      <c r="D564" s="7"/>
      <c r="E564" s="8"/>
      <c r="F564" s="9"/>
      <c r="G564" s="9"/>
    </row>
    <row r="565" spans="4:7" ht="12.75">
      <c r="D565" s="7"/>
      <c r="E565" s="8"/>
      <c r="F565" s="9"/>
      <c r="G565" s="9"/>
    </row>
    <row r="566" spans="4:7" ht="12.75">
      <c r="D566" s="7"/>
      <c r="E566" s="8"/>
      <c r="F566" s="9"/>
      <c r="G566" s="9"/>
    </row>
    <row r="567" spans="4:7" ht="12.75">
      <c r="D567" s="7"/>
      <c r="E567" s="8"/>
      <c r="F567" s="9"/>
      <c r="G567" s="9"/>
    </row>
    <row r="568" spans="4:7" ht="12.75">
      <c r="D568" s="7"/>
      <c r="E568" s="8"/>
      <c r="F568" s="9"/>
      <c r="G568" s="9"/>
    </row>
    <row r="569" spans="4:7" ht="12.75">
      <c r="D569" s="7"/>
      <c r="E569" s="8"/>
      <c r="F569" s="9"/>
      <c r="G569" s="9"/>
    </row>
    <row r="570" spans="4:7" ht="12.75">
      <c r="D570" s="7"/>
      <c r="E570" s="8"/>
      <c r="F570" s="9"/>
      <c r="G570" s="9"/>
    </row>
    <row r="571" spans="4:7" ht="12.75">
      <c r="D571" s="7"/>
      <c r="E571" s="8"/>
      <c r="F571" s="9"/>
      <c r="G571" s="9"/>
    </row>
    <row r="572" spans="4:7" ht="12.75">
      <c r="D572" s="7"/>
      <c r="E572" s="8"/>
      <c r="F572" s="9"/>
      <c r="G572" s="9"/>
    </row>
    <row r="573" spans="4:7" ht="12.75">
      <c r="D573" s="7"/>
      <c r="E573" s="8"/>
      <c r="F573" s="9"/>
      <c r="G573" s="9"/>
    </row>
    <row r="574" spans="4:7" ht="12.75">
      <c r="D574" s="7"/>
      <c r="E574" s="8"/>
      <c r="F574" s="9"/>
      <c r="G574" s="9"/>
    </row>
    <row r="575" spans="4:7" ht="12.75">
      <c r="D575" s="7"/>
      <c r="E575" s="8"/>
      <c r="F575" s="9"/>
      <c r="G575" s="9"/>
    </row>
    <row r="576" spans="4:7" ht="12.75">
      <c r="D576" s="7"/>
      <c r="E576" s="8"/>
      <c r="F576" s="9"/>
      <c r="G576" s="9"/>
    </row>
    <row r="577" spans="4:7" ht="12.75">
      <c r="D577" s="7"/>
      <c r="E577" s="8"/>
      <c r="F577" s="9"/>
      <c r="G577" s="9"/>
    </row>
    <row r="578" spans="4:7" ht="12.75">
      <c r="D578" s="7"/>
      <c r="E578" s="8"/>
      <c r="F578" s="9"/>
      <c r="G578" s="9"/>
    </row>
    <row r="579" spans="4:7" ht="12.75">
      <c r="D579" s="7"/>
      <c r="E579" s="8"/>
      <c r="F579" s="9"/>
      <c r="G579" s="9"/>
    </row>
    <row r="580" spans="4:7" ht="12.75">
      <c r="D580" s="7"/>
      <c r="E580" s="8"/>
      <c r="F580" s="9"/>
      <c r="G580" s="9"/>
    </row>
    <row r="581" spans="4:7" ht="12.75">
      <c r="D581" s="7"/>
      <c r="E581" s="8"/>
      <c r="F581" s="9"/>
      <c r="G581" s="9"/>
    </row>
    <row r="582" spans="4:7" ht="12.75">
      <c r="D582" s="7"/>
      <c r="E582" s="8"/>
      <c r="F582" s="9"/>
      <c r="G582" s="9"/>
    </row>
    <row r="583" spans="4:7" ht="12.75">
      <c r="D583" s="7"/>
      <c r="E583" s="8"/>
      <c r="F583" s="9"/>
      <c r="G583" s="9"/>
    </row>
    <row r="584" spans="4:7" ht="12.75">
      <c r="D584" s="7"/>
      <c r="E584" s="8"/>
      <c r="F584" s="9"/>
      <c r="G584" s="9"/>
    </row>
    <row r="585" spans="4:7" ht="12.75">
      <c r="D585" s="7"/>
      <c r="E585" s="8"/>
      <c r="F585" s="9"/>
      <c r="G585" s="9"/>
    </row>
    <row r="586" spans="4:7" ht="12.75">
      <c r="D586" s="7"/>
      <c r="E586" s="8"/>
      <c r="F586" s="9"/>
      <c r="G586" s="9"/>
    </row>
    <row r="587" spans="4:7" ht="12.75">
      <c r="D587" s="7"/>
      <c r="E587" s="8"/>
      <c r="F587" s="9"/>
      <c r="G587" s="9"/>
    </row>
    <row r="588" spans="4:7" ht="12.75">
      <c r="D588" s="7"/>
      <c r="E588" s="8"/>
      <c r="F588" s="9"/>
      <c r="G588" s="9"/>
    </row>
    <row r="589" spans="4:7" ht="12.75">
      <c r="D589" s="7"/>
      <c r="E589" s="8"/>
      <c r="F589" s="9"/>
      <c r="G589" s="9"/>
    </row>
    <row r="590" spans="4:7" ht="12.75">
      <c r="D590" s="7"/>
      <c r="E590" s="8"/>
      <c r="F590" s="9"/>
      <c r="G590" s="9"/>
    </row>
    <row r="591" spans="4:7" ht="12.75">
      <c r="D591" s="7"/>
      <c r="E591" s="8"/>
      <c r="F591" s="9"/>
      <c r="G591" s="9"/>
    </row>
    <row r="592" spans="4:7" ht="12.75">
      <c r="D592" s="7"/>
      <c r="E592" s="8"/>
      <c r="F592" s="9"/>
      <c r="G592" s="9"/>
    </row>
    <row r="593" spans="4:7" ht="12.75">
      <c r="D593" s="7"/>
      <c r="E593" s="8"/>
      <c r="F593" s="9"/>
      <c r="G593" s="9"/>
    </row>
    <row r="594" spans="4:7" ht="12.75">
      <c r="D594" s="7"/>
      <c r="E594" s="8"/>
      <c r="F594" s="9"/>
      <c r="G594" s="9"/>
    </row>
    <row r="595" spans="4:7" ht="12.75">
      <c r="D595" s="7"/>
      <c r="E595" s="8"/>
      <c r="F595" s="9"/>
      <c r="G595" s="9"/>
    </row>
    <row r="596" spans="4:7" ht="12.75">
      <c r="D596" s="7"/>
      <c r="E596" s="8"/>
      <c r="F596" s="9"/>
      <c r="G596" s="9"/>
    </row>
    <row r="597" spans="4:7" ht="12.75">
      <c r="D597" s="7"/>
      <c r="E597" s="8"/>
      <c r="F597" s="9"/>
      <c r="G597" s="9"/>
    </row>
    <row r="598" spans="4:7" ht="12.75">
      <c r="D598" s="7"/>
      <c r="E598" s="8"/>
      <c r="F598" s="9"/>
      <c r="G598" s="9"/>
    </row>
    <row r="599" spans="4:7" ht="12.75">
      <c r="D599" s="7"/>
      <c r="E599" s="8"/>
      <c r="F599" s="9"/>
      <c r="G599" s="9"/>
    </row>
    <row r="600" spans="4:7" ht="12.75">
      <c r="D600" s="7"/>
      <c r="E600" s="8"/>
      <c r="F600" s="9"/>
      <c r="G600" s="9"/>
    </row>
    <row r="601" spans="4:7" ht="12.75">
      <c r="D601" s="7"/>
      <c r="E601" s="8"/>
      <c r="F601" s="9"/>
      <c r="G601" s="9"/>
    </row>
    <row r="602" spans="4:7" ht="12.75">
      <c r="D602" s="7"/>
      <c r="E602" s="8"/>
      <c r="F602" s="9"/>
      <c r="G602" s="9"/>
    </row>
    <row r="603" spans="4:7" ht="12.75">
      <c r="D603" s="7"/>
      <c r="E603" s="8"/>
      <c r="F603" s="9"/>
      <c r="G603" s="9"/>
    </row>
    <row r="604" spans="4:7" ht="12.75">
      <c r="D604" s="7"/>
      <c r="E604" s="8"/>
      <c r="F604" s="9"/>
      <c r="G604" s="9"/>
    </row>
    <row r="605" spans="4:7" ht="12.75">
      <c r="D605" s="7"/>
      <c r="E605" s="8"/>
      <c r="F605" s="9"/>
      <c r="G605" s="9"/>
    </row>
    <row r="606" spans="4:7" ht="12.75">
      <c r="D606" s="7"/>
      <c r="E606" s="8"/>
      <c r="F606" s="9"/>
      <c r="G606" s="9"/>
    </row>
    <row r="607" spans="4:7" ht="12.75">
      <c r="D607" s="7"/>
      <c r="E607" s="8"/>
      <c r="F607" s="9"/>
      <c r="G607" s="9"/>
    </row>
    <row r="608" spans="4:7" ht="12.75">
      <c r="D608" s="7"/>
      <c r="E608" s="8"/>
      <c r="F608" s="9"/>
      <c r="G608" s="9"/>
    </row>
    <row r="609" spans="4:7" ht="12.75">
      <c r="D609" s="7"/>
      <c r="E609" s="8"/>
      <c r="F609" s="9"/>
      <c r="G609" s="9"/>
    </row>
    <row r="610" spans="4:7" ht="12.75">
      <c r="D610" s="7"/>
      <c r="E610" s="8"/>
      <c r="F610" s="9"/>
      <c r="G610" s="9"/>
    </row>
    <row r="611" spans="4:7" ht="12.75">
      <c r="D611" s="7"/>
      <c r="E611" s="8"/>
      <c r="F611" s="9"/>
      <c r="G611" s="9"/>
    </row>
    <row r="612" spans="4:7" ht="12.75">
      <c r="D612" s="7"/>
      <c r="E612" s="8"/>
      <c r="F612" s="9"/>
      <c r="G612" s="9"/>
    </row>
    <row r="613" spans="4:7" ht="12.75">
      <c r="D613" s="7"/>
      <c r="E613" s="8"/>
      <c r="F613" s="9"/>
      <c r="G613" s="9"/>
    </row>
    <row r="614" spans="4:7" ht="12.75">
      <c r="D614" s="7"/>
      <c r="E614" s="8"/>
      <c r="F614" s="9"/>
      <c r="G614" s="9"/>
    </row>
    <row r="615" spans="4:7" ht="12.75">
      <c r="D615" s="7"/>
      <c r="E615" s="8"/>
      <c r="F615" s="9"/>
      <c r="G615" s="9"/>
    </row>
    <row r="616" spans="4:7" ht="12.75">
      <c r="D616" s="7"/>
      <c r="E616" s="8"/>
      <c r="F616" s="9"/>
      <c r="G616" s="9"/>
    </row>
    <row r="617" spans="4:7" ht="12.75">
      <c r="D617" s="7"/>
      <c r="E617" s="8"/>
      <c r="F617" s="9"/>
      <c r="G617" s="9"/>
    </row>
    <row r="618" spans="4:7" ht="12.75">
      <c r="D618" s="7"/>
      <c r="E618" s="8"/>
      <c r="F618" s="9"/>
      <c r="G618" s="9"/>
    </row>
    <row r="619" spans="4:7" ht="12.75">
      <c r="D619" s="7"/>
      <c r="E619" s="8"/>
      <c r="F619" s="9"/>
      <c r="G619" s="9"/>
    </row>
    <row r="620" spans="4:7" ht="12.75">
      <c r="D620" s="7"/>
      <c r="E620" s="8"/>
      <c r="F620" s="9"/>
      <c r="G620" s="9"/>
    </row>
    <row r="621" spans="4:7" ht="12.75">
      <c r="D621" s="7"/>
      <c r="E621" s="8"/>
      <c r="F621" s="9"/>
      <c r="G621" s="9"/>
    </row>
    <row r="622" spans="4:7" ht="12.75">
      <c r="D622" s="7"/>
      <c r="E622" s="8"/>
      <c r="F622" s="9"/>
      <c r="G622" s="9"/>
    </row>
    <row r="623" spans="4:7" ht="12.75">
      <c r="D623" s="7"/>
      <c r="E623" s="8"/>
      <c r="F623" s="9"/>
      <c r="G623" s="9"/>
    </row>
    <row r="624" spans="4:7" ht="12.75">
      <c r="D624" s="7"/>
      <c r="E624" s="8"/>
      <c r="F624" s="9"/>
      <c r="G624" s="9"/>
    </row>
    <row r="625" spans="4:7" ht="12.75">
      <c r="D625" s="7"/>
      <c r="E625" s="8"/>
      <c r="F625" s="9"/>
      <c r="G625" s="9"/>
    </row>
    <row r="626" spans="4:7" ht="12.75">
      <c r="D626" s="7"/>
      <c r="E626" s="8"/>
      <c r="F626" s="9"/>
      <c r="G626" s="9"/>
    </row>
    <row r="627" spans="4:7" ht="12.75">
      <c r="D627" s="7"/>
      <c r="E627" s="8"/>
      <c r="F627" s="9"/>
      <c r="G627" s="9"/>
    </row>
    <row r="628" spans="4:7" ht="12.75">
      <c r="D628" s="7"/>
      <c r="E628" s="8"/>
      <c r="F628" s="9"/>
      <c r="G628" s="9"/>
    </row>
    <row r="629" spans="4:7" ht="12.75">
      <c r="D629" s="7"/>
      <c r="E629" s="8"/>
      <c r="F629" s="9"/>
      <c r="G629" s="9"/>
    </row>
    <row r="630" spans="4:7" ht="12.75">
      <c r="D630" s="7"/>
      <c r="E630" s="8"/>
      <c r="F630" s="9"/>
      <c r="G630" s="9"/>
    </row>
    <row r="631" spans="4:7" ht="12.75">
      <c r="D631" s="7"/>
      <c r="E631" s="8"/>
      <c r="F631" s="9"/>
      <c r="G631" s="9"/>
    </row>
    <row r="632" spans="4:7" ht="12.75">
      <c r="D632" s="7"/>
      <c r="E632" s="8"/>
      <c r="F632" s="9"/>
      <c r="G632" s="9"/>
    </row>
    <row r="633" spans="4:7" ht="12.75">
      <c r="D633" s="7"/>
      <c r="E633" s="8"/>
      <c r="F633" s="9"/>
      <c r="G633" s="9"/>
    </row>
    <row r="634" spans="4:7" ht="12.75">
      <c r="D634" s="7"/>
      <c r="E634" s="8"/>
      <c r="F634" s="9"/>
      <c r="G634" s="9"/>
    </row>
    <row r="635" spans="4:7" ht="12.75">
      <c r="D635" s="7"/>
      <c r="E635" s="8"/>
      <c r="F635" s="9"/>
      <c r="G635" s="9"/>
    </row>
    <row r="636" spans="4:7" ht="12.75">
      <c r="D636" s="7"/>
      <c r="E636" s="8"/>
      <c r="F636" s="9"/>
      <c r="G636" s="9"/>
    </row>
    <row r="637" spans="4:7" ht="12.75">
      <c r="D637" s="7"/>
      <c r="E637" s="8"/>
      <c r="F637" s="9"/>
      <c r="G637" s="9"/>
    </row>
    <row r="638" spans="4:7" ht="12.75">
      <c r="D638" s="7"/>
      <c r="E638" s="8"/>
      <c r="F638" s="9"/>
      <c r="G638" s="9"/>
    </row>
    <row r="639" spans="4:7" ht="12.75">
      <c r="D639" s="7"/>
      <c r="E639" s="8"/>
      <c r="F639" s="9"/>
      <c r="G639" s="9"/>
    </row>
    <row r="640" spans="4:7" ht="12.75">
      <c r="D640" s="7"/>
      <c r="E640" s="8"/>
      <c r="F640" s="9"/>
      <c r="G640" s="9"/>
    </row>
    <row r="641" spans="4:7" ht="12.75">
      <c r="D641" s="7"/>
      <c r="E641" s="8"/>
      <c r="F641" s="9"/>
      <c r="G641" s="9"/>
    </row>
    <row r="642" spans="4:7" ht="12.75">
      <c r="D642" s="7"/>
      <c r="E642" s="8"/>
      <c r="F642" s="9"/>
      <c r="G642" s="9"/>
    </row>
    <row r="643" spans="4:7" ht="12.75">
      <c r="D643" s="7"/>
      <c r="E643" s="8"/>
      <c r="F643" s="9"/>
      <c r="G643" s="9"/>
    </row>
    <row r="644" spans="4:7" ht="12.75">
      <c r="D644" s="7"/>
      <c r="E644" s="8"/>
      <c r="F644" s="9"/>
      <c r="G644" s="9"/>
    </row>
    <row r="645" spans="4:7" ht="12.75">
      <c r="D645" s="7"/>
      <c r="E645" s="8"/>
      <c r="F645" s="9"/>
      <c r="G645" s="9"/>
    </row>
    <row r="646" spans="4:7" ht="12.75">
      <c r="D646" s="7"/>
      <c r="E646" s="8"/>
      <c r="F646" s="9"/>
      <c r="G646" s="9"/>
    </row>
    <row r="647" spans="4:7" ht="12.75">
      <c r="D647" s="7"/>
      <c r="E647" s="8"/>
      <c r="F647" s="9"/>
      <c r="G647" s="9"/>
    </row>
    <row r="648" spans="4:7" ht="12.75">
      <c r="D648" s="7"/>
      <c r="E648" s="8"/>
      <c r="F648" s="9"/>
      <c r="G648" s="9"/>
    </row>
    <row r="649" spans="4:7" ht="12.75">
      <c r="D649" s="7"/>
      <c r="E649" s="8"/>
      <c r="F649" s="9"/>
      <c r="G649" s="9"/>
    </row>
    <row r="650" spans="4:7" ht="12.75">
      <c r="D650" s="7"/>
      <c r="E650" s="8"/>
      <c r="F650" s="9"/>
      <c r="G650" s="9"/>
    </row>
    <row r="651" spans="4:7" ht="12.75">
      <c r="D651" s="7"/>
      <c r="E651" s="8"/>
      <c r="F651" s="9"/>
      <c r="G651" s="9"/>
    </row>
    <row r="652" spans="4:7" ht="12.75">
      <c r="D652" s="7"/>
      <c r="E652" s="8"/>
      <c r="F652" s="9"/>
      <c r="G652" s="9"/>
    </row>
    <row r="653" spans="4:7" ht="12.75">
      <c r="D653" s="7"/>
      <c r="E653" s="8"/>
      <c r="F653" s="9"/>
      <c r="G653" s="9"/>
    </row>
    <row r="654" spans="4:7" ht="12.75">
      <c r="D654" s="7"/>
      <c r="E654" s="8"/>
      <c r="F654" s="9"/>
      <c r="G654" s="9"/>
    </row>
    <row r="655" spans="4:7" ht="12.75">
      <c r="D655" s="7"/>
      <c r="E655" s="8"/>
      <c r="F655" s="9"/>
      <c r="G655" s="9"/>
    </row>
    <row r="656" spans="4:7" ht="12.75">
      <c r="D656" s="7"/>
      <c r="E656" s="8"/>
      <c r="F656" s="9"/>
      <c r="G656" s="9"/>
    </row>
    <row r="657" spans="4:7" ht="12.75">
      <c r="D657" s="7"/>
      <c r="E657" s="8"/>
      <c r="F657" s="9"/>
      <c r="G657" s="9"/>
    </row>
    <row r="658" spans="4:7" ht="12.75">
      <c r="D658" s="7"/>
      <c r="E658" s="8"/>
      <c r="F658" s="9"/>
      <c r="G658" s="9"/>
    </row>
    <row r="659" spans="4:7" ht="12.75">
      <c r="D659" s="7"/>
      <c r="E659" s="8"/>
      <c r="F659" s="9"/>
      <c r="G659" s="9"/>
    </row>
    <row r="660" spans="4:7" ht="12.75">
      <c r="D660" s="7"/>
      <c r="E660" s="8"/>
      <c r="F660" s="9"/>
      <c r="G660" s="9"/>
    </row>
    <row r="661" spans="4:7" ht="12.75">
      <c r="D661" s="7"/>
      <c r="E661" s="8"/>
      <c r="F661" s="9"/>
      <c r="G661" s="9"/>
    </row>
    <row r="662" spans="4:7" ht="12.75">
      <c r="D662" s="7"/>
      <c r="E662" s="8"/>
      <c r="F662" s="9"/>
      <c r="G662" s="9"/>
    </row>
    <row r="663" spans="4:7" ht="12.75">
      <c r="D663" s="7"/>
      <c r="E663" s="8"/>
      <c r="F663" s="9"/>
      <c r="G663" s="9"/>
    </row>
    <row r="664" spans="4:7" ht="12.75">
      <c r="D664" s="7"/>
      <c r="E664" s="8"/>
      <c r="F664" s="9"/>
      <c r="G664" s="9"/>
    </row>
    <row r="665" spans="4:7" ht="12.75">
      <c r="D665" s="7"/>
      <c r="E665" s="8"/>
      <c r="F665" s="9"/>
      <c r="G665" s="9"/>
    </row>
    <row r="666" spans="4:7" ht="12.75">
      <c r="D666" s="7"/>
      <c r="E666" s="8"/>
      <c r="F666" s="9"/>
      <c r="G666" s="9"/>
    </row>
    <row r="667" spans="4:7" ht="12.75">
      <c r="D667" s="7"/>
      <c r="E667" s="8"/>
      <c r="F667" s="9"/>
      <c r="G667" s="9"/>
    </row>
    <row r="668" spans="4:7" ht="12.75">
      <c r="D668" s="7"/>
      <c r="E668" s="8"/>
      <c r="F668" s="9"/>
      <c r="G668" s="9"/>
    </row>
    <row r="669" spans="4:7" ht="12.75">
      <c r="D669" s="7"/>
      <c r="E669" s="8"/>
      <c r="F669" s="9"/>
      <c r="G669" s="9"/>
    </row>
    <row r="670" spans="4:7" ht="12.75">
      <c r="D670" s="7"/>
      <c r="E670" s="8"/>
      <c r="F670" s="9"/>
      <c r="G670" s="9"/>
    </row>
    <row r="671" spans="4:7" ht="12.75">
      <c r="D671" s="7"/>
      <c r="E671" s="8"/>
      <c r="F671" s="9"/>
      <c r="G671" s="9"/>
    </row>
    <row r="672" spans="4:7" ht="12.75">
      <c r="D672" s="7"/>
      <c r="E672" s="8"/>
      <c r="F672" s="9"/>
      <c r="G672" s="9"/>
    </row>
    <row r="673" spans="4:7" ht="12.75">
      <c r="D673" s="7"/>
      <c r="E673" s="8"/>
      <c r="F673" s="9"/>
      <c r="G673" s="9"/>
    </row>
    <row r="674" spans="4:7" ht="12.75">
      <c r="D674" s="7"/>
      <c r="E674" s="8"/>
      <c r="F674" s="9"/>
      <c r="G674" s="9"/>
    </row>
    <row r="675" spans="4:7" ht="12.75">
      <c r="D675" s="7"/>
      <c r="E675" s="8"/>
      <c r="F675" s="9"/>
      <c r="G675" s="9"/>
    </row>
    <row r="676" spans="4:7" ht="12.75">
      <c r="D676" s="7"/>
      <c r="E676" s="8"/>
      <c r="F676" s="9"/>
      <c r="G676" s="9"/>
    </row>
    <row r="677" spans="4:7" ht="12.75">
      <c r="D677" s="7"/>
      <c r="E677" s="8"/>
      <c r="F677" s="9"/>
      <c r="G677" s="9"/>
    </row>
    <row r="678" spans="4:7" ht="12.75">
      <c r="D678" s="7"/>
      <c r="E678" s="8"/>
      <c r="F678" s="9"/>
      <c r="G678" s="9"/>
    </row>
    <row r="679" spans="4:7" ht="12.75">
      <c r="D679" s="7"/>
      <c r="E679" s="8"/>
      <c r="F679" s="9"/>
      <c r="G679" s="9"/>
    </row>
    <row r="680" spans="4:7" ht="12.75">
      <c r="D680" s="7"/>
      <c r="E680" s="8"/>
      <c r="F680" s="9"/>
      <c r="G680" s="9"/>
    </row>
    <row r="681" spans="4:7" ht="12.75">
      <c r="D681" s="7"/>
      <c r="E681" s="8"/>
      <c r="F681" s="9"/>
      <c r="G681" s="9"/>
    </row>
    <row r="682" spans="4:7" ht="12.75">
      <c r="D682" s="7"/>
      <c r="E682" s="8"/>
      <c r="F682" s="9"/>
      <c r="G682" s="9"/>
    </row>
    <row r="683" spans="4:7" ht="12.75">
      <c r="D683" s="7"/>
      <c r="E683" s="8"/>
      <c r="F683" s="9"/>
      <c r="G683" s="9"/>
    </row>
    <row r="684" spans="4:7" ht="12.75">
      <c r="D684" s="7"/>
      <c r="E684" s="8"/>
      <c r="F684" s="9"/>
      <c r="G684" s="9"/>
    </row>
    <row r="685" spans="4:7" ht="12.75">
      <c r="D685" s="7"/>
      <c r="E685" s="8"/>
      <c r="F685" s="9"/>
      <c r="G685" s="9"/>
    </row>
    <row r="686" spans="4:7" ht="12.75">
      <c r="D686" s="7"/>
      <c r="E686" s="8"/>
      <c r="F686" s="9"/>
      <c r="G686" s="9"/>
    </row>
    <row r="687" spans="4:7" ht="12.75">
      <c r="D687" s="7"/>
      <c r="E687" s="8"/>
      <c r="F687" s="9"/>
      <c r="G687" s="9"/>
    </row>
    <row r="688" spans="4:7" ht="12.75">
      <c r="D688" s="7"/>
      <c r="E688" s="8"/>
      <c r="F688" s="9"/>
      <c r="G688" s="9"/>
    </row>
    <row r="689" spans="4:7" ht="12.75">
      <c r="D689" s="7"/>
      <c r="E689" s="8"/>
      <c r="F689" s="9"/>
      <c r="G689" s="9"/>
    </row>
    <row r="690" spans="4:7" ht="12.75">
      <c r="D690" s="7"/>
      <c r="E690" s="8"/>
      <c r="F690" s="9"/>
      <c r="G690" s="9"/>
    </row>
    <row r="691" spans="4:7" ht="12.75">
      <c r="D691" s="7"/>
      <c r="E691" s="8"/>
      <c r="F691" s="9"/>
      <c r="G691" s="9"/>
    </row>
    <row r="692" spans="4:7" ht="12.75">
      <c r="D692" s="7"/>
      <c r="E692" s="8"/>
      <c r="F692" s="9"/>
      <c r="G692" s="9"/>
    </row>
    <row r="693" spans="4:7" ht="12.75">
      <c r="D693" s="7"/>
      <c r="E693" s="8"/>
      <c r="F693" s="9"/>
      <c r="G693" s="9"/>
    </row>
    <row r="694" spans="4:7" ht="12.75">
      <c r="D694" s="7"/>
      <c r="E694" s="8"/>
      <c r="F694" s="9"/>
      <c r="G694" s="9"/>
    </row>
    <row r="695" spans="4:7" ht="12.75">
      <c r="D695" s="7"/>
      <c r="E695" s="8"/>
      <c r="F695" s="9"/>
      <c r="G695" s="9"/>
    </row>
    <row r="696" spans="4:7" ht="12.75">
      <c r="D696" s="7"/>
      <c r="E696" s="8"/>
      <c r="F696" s="9"/>
      <c r="G696" s="9"/>
    </row>
    <row r="697" spans="4:7" ht="12.75">
      <c r="D697" s="7"/>
      <c r="E697" s="8"/>
      <c r="F697" s="9"/>
      <c r="G697" s="9"/>
    </row>
    <row r="698" spans="4:7" ht="12.75">
      <c r="D698" s="7"/>
      <c r="E698" s="8"/>
      <c r="F698" s="9"/>
      <c r="G698" s="9"/>
    </row>
    <row r="699" spans="4:7" ht="12.75">
      <c r="D699" s="7"/>
      <c r="E699" s="8"/>
      <c r="F699" s="9"/>
      <c r="G699" s="9"/>
    </row>
    <row r="700" spans="4:7" ht="12.75">
      <c r="D700" s="7"/>
      <c r="E700" s="8"/>
      <c r="F700" s="9"/>
      <c r="G700" s="9"/>
    </row>
    <row r="701" spans="4:7" ht="12.75">
      <c r="D701" s="7"/>
      <c r="E701" s="8"/>
      <c r="F701" s="9"/>
      <c r="G701" s="9"/>
    </row>
    <row r="702" spans="4:7" ht="12.75">
      <c r="D702" s="7"/>
      <c r="E702" s="8"/>
      <c r="F702" s="9"/>
      <c r="G702" s="9"/>
    </row>
    <row r="703" spans="4:7" ht="12.75">
      <c r="D703" s="7"/>
      <c r="E703" s="8"/>
      <c r="F703" s="9"/>
      <c r="G703" s="9"/>
    </row>
    <row r="704" spans="4:7" ht="12.75">
      <c r="D704" s="7"/>
      <c r="E704" s="8"/>
      <c r="F704" s="9"/>
      <c r="G704" s="9"/>
    </row>
    <row r="705" spans="4:7" ht="12.75">
      <c r="D705" s="7"/>
      <c r="E705" s="8"/>
      <c r="F705" s="9"/>
      <c r="G705" s="9"/>
    </row>
    <row r="706" spans="4:7" ht="12.75">
      <c r="D706" s="7"/>
      <c r="E706" s="8"/>
      <c r="F706" s="9"/>
      <c r="G706" s="9"/>
    </row>
    <row r="707" spans="4:7" ht="12.75">
      <c r="D707" s="7"/>
      <c r="E707" s="8"/>
      <c r="F707" s="9"/>
      <c r="G707" s="9"/>
    </row>
    <row r="708" spans="4:7" ht="12.75">
      <c r="D708" s="7"/>
      <c r="E708" s="8"/>
      <c r="F708" s="9"/>
      <c r="G708" s="9"/>
    </row>
    <row r="709" spans="4:7" ht="12.75">
      <c r="D709" s="7"/>
      <c r="E709" s="8"/>
      <c r="F709" s="9"/>
      <c r="G709" s="9"/>
    </row>
    <row r="710" spans="4:7" ht="12.75">
      <c r="D710" s="7"/>
      <c r="E710" s="8"/>
      <c r="F710" s="9"/>
      <c r="G710" s="9"/>
    </row>
    <row r="711" spans="4:7" ht="12.75">
      <c r="D711" s="7"/>
      <c r="E711" s="8"/>
      <c r="F711" s="9"/>
      <c r="G711" s="9"/>
    </row>
    <row r="712" spans="4:7" ht="12.75">
      <c r="D712" s="7"/>
      <c r="E712" s="8"/>
      <c r="F712" s="9"/>
      <c r="G712" s="9"/>
    </row>
    <row r="713" spans="4:7" ht="12.75">
      <c r="D713" s="7"/>
      <c r="E713" s="8"/>
      <c r="F713" s="9"/>
      <c r="G713" s="9"/>
    </row>
    <row r="714" spans="4:7" ht="12.75">
      <c r="D714" s="7"/>
      <c r="E714" s="8"/>
      <c r="F714" s="9"/>
      <c r="G714" s="9"/>
    </row>
    <row r="715" spans="4:7" ht="12.75">
      <c r="D715" s="7"/>
      <c r="E715" s="8"/>
      <c r="F715" s="9"/>
      <c r="G715" s="9"/>
    </row>
    <row r="716" spans="4:7" ht="12.75">
      <c r="D716" s="7"/>
      <c r="E716" s="8"/>
      <c r="F716" s="9"/>
      <c r="G716" s="9"/>
    </row>
    <row r="717" spans="4:7" ht="12.75">
      <c r="D717" s="7"/>
      <c r="E717" s="8"/>
      <c r="F717" s="9"/>
      <c r="G717" s="9"/>
    </row>
    <row r="718" spans="4:7" ht="12.75">
      <c r="D718" s="7"/>
      <c r="E718" s="8"/>
      <c r="F718" s="9"/>
      <c r="G718" s="9"/>
    </row>
    <row r="719" spans="4:7" ht="12.75">
      <c r="D719" s="7"/>
      <c r="E719" s="8"/>
      <c r="F719" s="9"/>
      <c r="G719" s="9"/>
    </row>
    <row r="720" spans="4:7" ht="12.75">
      <c r="D720" s="7"/>
      <c r="E720" s="8"/>
      <c r="F720" s="9"/>
      <c r="G720" s="9"/>
    </row>
    <row r="721" spans="4:7" ht="12.75">
      <c r="D721" s="7"/>
      <c r="E721" s="8"/>
      <c r="F721" s="9"/>
      <c r="G721" s="9"/>
    </row>
    <row r="722" spans="4:7" ht="12.75">
      <c r="D722" s="7"/>
      <c r="E722" s="8"/>
      <c r="F722" s="9"/>
      <c r="G722" s="9"/>
    </row>
    <row r="723" spans="4:7" ht="12.75">
      <c r="D723" s="7"/>
      <c r="E723" s="8"/>
      <c r="F723" s="9"/>
      <c r="G723" s="9"/>
    </row>
    <row r="724" spans="4:7" ht="12.75">
      <c r="D724" s="7"/>
      <c r="E724" s="8"/>
      <c r="F724" s="9"/>
      <c r="G724" s="9"/>
    </row>
    <row r="725" spans="4:7" ht="12.75">
      <c r="D725" s="7"/>
      <c r="E725" s="8"/>
      <c r="F725" s="9"/>
      <c r="G725" s="9"/>
    </row>
    <row r="726" spans="4:7" ht="12.75">
      <c r="D726" s="7"/>
      <c r="E726" s="8"/>
      <c r="F726" s="9"/>
      <c r="G726" s="9"/>
    </row>
    <row r="727" spans="4:7" ht="12.75">
      <c r="D727" s="7"/>
      <c r="E727" s="8"/>
      <c r="F727" s="9"/>
      <c r="G727" s="9"/>
    </row>
    <row r="728" spans="4:7" ht="12.75">
      <c r="D728" s="7"/>
      <c r="E728" s="8"/>
      <c r="F728" s="9"/>
      <c r="G728" s="9"/>
    </row>
    <row r="729" spans="4:7" ht="12.75">
      <c r="D729" s="7"/>
      <c r="E729" s="8"/>
      <c r="F729" s="9"/>
      <c r="G729" s="9"/>
    </row>
    <row r="730" spans="4:7" ht="12.75">
      <c r="D730" s="7"/>
      <c r="E730" s="8"/>
      <c r="F730" s="9"/>
      <c r="G730" s="9"/>
    </row>
    <row r="731" spans="4:7" ht="12.75">
      <c r="D731" s="7"/>
      <c r="E731" s="8"/>
      <c r="F731" s="9"/>
      <c r="G731" s="9"/>
    </row>
    <row r="732" spans="4:7" ht="12.75">
      <c r="D732" s="7"/>
      <c r="E732" s="8"/>
      <c r="F732" s="9"/>
      <c r="G732" s="9"/>
    </row>
    <row r="733" spans="4:7" ht="12.75">
      <c r="D733" s="7"/>
      <c r="E733" s="8"/>
      <c r="F733" s="9"/>
      <c r="G733" s="9"/>
    </row>
    <row r="734" spans="4:7" ht="12.75">
      <c r="D734" s="7"/>
      <c r="E734" s="8"/>
      <c r="F734" s="9"/>
      <c r="G734" s="9"/>
    </row>
    <row r="735" spans="4:7" ht="12.75">
      <c r="D735" s="7"/>
      <c r="E735" s="8"/>
      <c r="F735" s="9"/>
      <c r="G735" s="9"/>
    </row>
    <row r="736" spans="4:7" ht="12.75">
      <c r="D736" s="7"/>
      <c r="E736" s="8"/>
      <c r="F736" s="9"/>
      <c r="G736" s="9"/>
    </row>
    <row r="737" spans="4:7" ht="12.75">
      <c r="D737" s="7"/>
      <c r="E737" s="8"/>
      <c r="F737" s="9"/>
      <c r="G737" s="9"/>
    </row>
    <row r="738" spans="4:7" ht="12.75">
      <c r="D738" s="7"/>
      <c r="E738" s="8"/>
      <c r="F738" s="9"/>
      <c r="G738" s="9"/>
    </row>
    <row r="739" spans="4:7" ht="12.75">
      <c r="D739" s="7"/>
      <c r="E739" s="8"/>
      <c r="F739" s="9"/>
      <c r="G739" s="9"/>
    </row>
    <row r="740" spans="4:7" ht="12.75">
      <c r="D740" s="7"/>
      <c r="E740" s="8"/>
      <c r="F740" s="9"/>
      <c r="G740" s="9"/>
    </row>
    <row r="741" spans="4:7" ht="12.75">
      <c r="D741" s="7"/>
      <c r="E741" s="8"/>
      <c r="F741" s="9"/>
      <c r="G741" s="9"/>
    </row>
    <row r="742" spans="4:7" ht="12.75">
      <c r="D742" s="7"/>
      <c r="E742" s="8"/>
      <c r="F742" s="9"/>
      <c r="G742" s="9"/>
    </row>
    <row r="743" spans="4:7" ht="12.75">
      <c r="D743" s="7"/>
      <c r="E743" s="8"/>
      <c r="F743" s="9"/>
      <c r="G743" s="9"/>
    </row>
    <row r="744" spans="4:7" ht="12.75">
      <c r="D744" s="7"/>
      <c r="E744" s="8"/>
      <c r="F744" s="9"/>
      <c r="G744" s="9"/>
    </row>
    <row r="745" spans="4:7" ht="12.75">
      <c r="D745" s="7"/>
      <c r="E745" s="8"/>
      <c r="F745" s="9"/>
      <c r="G745" s="9"/>
    </row>
    <row r="746" spans="4:7" ht="12.75">
      <c r="D746" s="7"/>
      <c r="E746" s="8"/>
      <c r="F746" s="9"/>
      <c r="G746" s="9"/>
    </row>
    <row r="747" spans="4:7" ht="12.75">
      <c r="D747" s="7"/>
      <c r="E747" s="8"/>
      <c r="F747" s="9"/>
      <c r="G747" s="9"/>
    </row>
    <row r="748" spans="4:7" ht="12.75">
      <c r="D748" s="7"/>
      <c r="E748" s="8"/>
      <c r="F748" s="9"/>
      <c r="G748" s="9"/>
    </row>
    <row r="749" spans="4:7" ht="12.75">
      <c r="D749" s="7"/>
      <c r="E749" s="8"/>
      <c r="F749" s="9"/>
      <c r="G749" s="9"/>
    </row>
    <row r="750" spans="4:7" ht="12.75">
      <c r="D750" s="7"/>
      <c r="E750" s="8"/>
      <c r="F750" s="9"/>
      <c r="G750" s="9"/>
    </row>
    <row r="751" spans="4:7" ht="12.75">
      <c r="D751" s="7"/>
      <c r="E751" s="8"/>
      <c r="F751" s="9"/>
      <c r="G751" s="9"/>
    </row>
    <row r="752" spans="4:7" ht="12.75">
      <c r="D752" s="7"/>
      <c r="E752" s="8"/>
      <c r="F752" s="9"/>
      <c r="G752" s="9"/>
    </row>
    <row r="753" spans="4:7" ht="12.75">
      <c r="D753" s="7"/>
      <c r="E753" s="8"/>
      <c r="F753" s="9"/>
      <c r="G753" s="9"/>
    </row>
    <row r="754" spans="4:7" ht="12.75">
      <c r="D754" s="7"/>
      <c r="E754" s="8"/>
      <c r="F754" s="9"/>
      <c r="G754" s="9"/>
    </row>
    <row r="755" spans="4:7" ht="12.75">
      <c r="D755" s="7"/>
      <c r="E755" s="8"/>
      <c r="F755" s="9"/>
      <c r="G755" s="9"/>
    </row>
    <row r="756" spans="4:7" ht="12.75">
      <c r="D756" s="7"/>
      <c r="E756" s="8"/>
      <c r="F756" s="9"/>
      <c r="G756" s="9"/>
    </row>
    <row r="757" spans="4:7" ht="12.75">
      <c r="D757" s="7"/>
      <c r="E757" s="8"/>
      <c r="F757" s="9"/>
      <c r="G757" s="9"/>
    </row>
    <row r="758" spans="4:7" ht="12.75">
      <c r="D758" s="7"/>
      <c r="E758" s="8"/>
      <c r="F758" s="9"/>
      <c r="G758" s="9"/>
    </row>
    <row r="759" spans="4:7" ht="12.75">
      <c r="D759" s="7"/>
      <c r="E759" s="8"/>
      <c r="F759" s="9"/>
      <c r="G759" s="9"/>
    </row>
    <row r="760" spans="4:7" ht="12.75">
      <c r="D760" s="7"/>
      <c r="E760" s="8"/>
      <c r="F760" s="9"/>
      <c r="G760" s="9"/>
    </row>
    <row r="761" spans="4:7" ht="12.75">
      <c r="D761" s="7"/>
      <c r="E761" s="8"/>
      <c r="F761" s="9"/>
      <c r="G761" s="9"/>
    </row>
    <row r="762" spans="4:7" ht="12.75">
      <c r="D762" s="7"/>
      <c r="E762" s="8"/>
      <c r="F762" s="9"/>
      <c r="G762" s="9"/>
    </row>
    <row r="763" spans="4:7" ht="12.75">
      <c r="D763" s="7"/>
      <c r="E763" s="8"/>
      <c r="F763" s="9"/>
      <c r="G763" s="9"/>
    </row>
    <row r="764" spans="4:7" ht="12.75">
      <c r="D764" s="7"/>
      <c r="E764" s="8"/>
      <c r="F764" s="9"/>
      <c r="G764" s="9"/>
    </row>
    <row r="765" spans="4:7" ht="12.75">
      <c r="D765" s="7"/>
      <c r="E765" s="8"/>
      <c r="F765" s="9"/>
      <c r="G765" s="9"/>
    </row>
    <row r="766" spans="4:7" ht="12.75">
      <c r="D766" s="7"/>
      <c r="E766" s="8"/>
      <c r="F766" s="9"/>
      <c r="G766" s="9"/>
    </row>
    <row r="767" spans="4:7" ht="12.75">
      <c r="D767" s="7"/>
      <c r="E767" s="8"/>
      <c r="F767" s="9"/>
      <c r="G767" s="9"/>
    </row>
    <row r="768" spans="4:7" ht="12.75">
      <c r="D768" s="7"/>
      <c r="E768" s="8"/>
      <c r="F768" s="9"/>
      <c r="G768" s="9"/>
    </row>
    <row r="769" spans="4:7" ht="12.75">
      <c r="D769" s="7"/>
      <c r="E769" s="8"/>
      <c r="F769" s="9"/>
      <c r="G769" s="9"/>
    </row>
    <row r="770" spans="4:7" ht="12.75">
      <c r="D770" s="7"/>
      <c r="E770" s="8"/>
      <c r="F770" s="9"/>
      <c r="G770" s="9"/>
    </row>
    <row r="771" spans="4:7" ht="12.75">
      <c r="D771" s="7"/>
      <c r="E771" s="8"/>
      <c r="F771" s="9"/>
      <c r="G771" s="9"/>
    </row>
    <row r="772" spans="4:7" ht="12.75">
      <c r="D772" s="7"/>
      <c r="E772" s="8"/>
      <c r="F772" s="9"/>
      <c r="G772" s="9"/>
    </row>
    <row r="773" spans="4:7" ht="12.75">
      <c r="D773" s="7"/>
      <c r="E773" s="8"/>
      <c r="F773" s="9"/>
      <c r="G773" s="9"/>
    </row>
    <row r="774" spans="4:7" ht="12.75">
      <c r="D774" s="7"/>
      <c r="E774" s="8"/>
      <c r="F774" s="9"/>
      <c r="G774" s="9"/>
    </row>
    <row r="775" spans="4:7" ht="12.75">
      <c r="D775" s="7"/>
      <c r="E775" s="8"/>
      <c r="F775" s="9"/>
      <c r="G775" s="9"/>
    </row>
    <row r="776" spans="4:7" ht="12.75">
      <c r="D776" s="7"/>
      <c r="E776" s="8"/>
      <c r="F776" s="9"/>
      <c r="G776" s="9"/>
    </row>
    <row r="777" spans="4:7" ht="12.75">
      <c r="D777" s="7"/>
      <c r="E777" s="8"/>
      <c r="F777" s="9"/>
      <c r="G777" s="9"/>
    </row>
    <row r="778" spans="4:7" ht="12.75">
      <c r="D778" s="7"/>
      <c r="E778" s="8"/>
      <c r="F778" s="9"/>
      <c r="G778" s="9"/>
    </row>
    <row r="779" spans="4:7" ht="12.75">
      <c r="D779" s="7"/>
      <c r="E779" s="8"/>
      <c r="F779" s="9"/>
      <c r="G779" s="9"/>
    </row>
    <row r="780" spans="4:7" ht="12.75">
      <c r="D780" s="7"/>
      <c r="E780" s="8"/>
      <c r="F780" s="9"/>
      <c r="G780" s="9"/>
    </row>
    <row r="781" spans="4:7" ht="12.75">
      <c r="D781" s="7"/>
      <c r="E781" s="8"/>
      <c r="F781" s="9"/>
      <c r="G781" s="9"/>
    </row>
    <row r="782" spans="4:7" ht="12.75">
      <c r="D782" s="7"/>
      <c r="E782" s="8"/>
      <c r="F782" s="9"/>
      <c r="G782" s="9"/>
    </row>
    <row r="783" spans="4:7" ht="12.75">
      <c r="D783" s="7"/>
      <c r="E783" s="8"/>
      <c r="F783" s="9"/>
      <c r="G783" s="9"/>
    </row>
    <row r="784" spans="4:7" ht="12.75">
      <c r="D784" s="7"/>
      <c r="E784" s="8"/>
      <c r="F784" s="9"/>
      <c r="G784" s="9"/>
    </row>
    <row r="785" spans="4:7" ht="12.75">
      <c r="D785" s="7"/>
      <c r="E785" s="8"/>
      <c r="F785" s="9"/>
      <c r="G785" s="9"/>
    </row>
    <row r="786" spans="4:7" ht="12.75">
      <c r="D786" s="7"/>
      <c r="E786" s="8"/>
      <c r="F786" s="9"/>
      <c r="G786" s="9"/>
    </row>
    <row r="787" spans="4:7" ht="12.75">
      <c r="D787" s="7"/>
      <c r="E787" s="8"/>
      <c r="F787" s="9"/>
      <c r="G787" s="9"/>
    </row>
    <row r="788" spans="4:7" ht="12.75">
      <c r="D788" s="7"/>
      <c r="E788" s="8"/>
      <c r="F788" s="9"/>
      <c r="G788" s="9"/>
    </row>
    <row r="789" spans="4:7" ht="12.75">
      <c r="D789" s="7"/>
      <c r="E789" s="8"/>
      <c r="F789" s="9"/>
      <c r="G789" s="9"/>
    </row>
    <row r="790" spans="4:7" ht="12.75">
      <c r="D790" s="7"/>
      <c r="E790" s="8"/>
      <c r="F790" s="9"/>
      <c r="G790" s="9"/>
    </row>
    <row r="791" spans="4:7" ht="12.75">
      <c r="D791" s="7"/>
      <c r="E791" s="8"/>
      <c r="F791" s="9"/>
      <c r="G791" s="9"/>
    </row>
    <row r="792" spans="4:7" ht="12.75">
      <c r="D792" s="7"/>
      <c r="E792" s="8"/>
      <c r="F792" s="9"/>
      <c r="G792" s="9"/>
    </row>
    <row r="793" spans="4:7" ht="12.75">
      <c r="D793" s="7"/>
      <c r="E793" s="8"/>
      <c r="F793" s="9"/>
      <c r="G793" s="9"/>
    </row>
    <row r="794" spans="4:7" ht="12.75">
      <c r="D794" s="7"/>
      <c r="E794" s="8"/>
      <c r="F794" s="9"/>
      <c r="G794" s="9"/>
    </row>
    <row r="795" spans="4:7" ht="12.75">
      <c r="D795" s="7"/>
      <c r="E795" s="8"/>
      <c r="F795" s="9"/>
      <c r="G795" s="9"/>
    </row>
    <row r="796" spans="4:7" ht="12.75">
      <c r="D796" s="7"/>
      <c r="E796" s="8"/>
      <c r="F796" s="9"/>
      <c r="G796" s="9"/>
    </row>
    <row r="797" spans="4:7" ht="12.75">
      <c r="D797" s="7"/>
      <c r="E797" s="8"/>
      <c r="F797" s="9"/>
      <c r="G797" s="9"/>
    </row>
    <row r="798" spans="4:7" ht="12.75">
      <c r="D798" s="7"/>
      <c r="E798" s="8"/>
      <c r="F798" s="9"/>
      <c r="G798" s="9"/>
    </row>
    <row r="799" spans="4:7" ht="12.75">
      <c r="D799" s="7"/>
      <c r="E799" s="8"/>
      <c r="F799" s="9"/>
      <c r="G799" s="9"/>
    </row>
    <row r="800" spans="4:7" ht="12.75">
      <c r="D800" s="7"/>
      <c r="E800" s="8"/>
      <c r="F800" s="9"/>
      <c r="G800" s="9"/>
    </row>
    <row r="801" spans="4:7" ht="12.75">
      <c r="D801" s="7"/>
      <c r="E801" s="8"/>
      <c r="F801" s="9"/>
      <c r="G801" s="9"/>
    </row>
    <row r="802" spans="4:7" ht="12.75">
      <c r="D802" s="7"/>
      <c r="E802" s="8"/>
      <c r="F802" s="9"/>
      <c r="G802" s="9"/>
    </row>
    <row r="803" spans="4:7" ht="12.75">
      <c r="D803" s="7"/>
      <c r="E803" s="8"/>
      <c r="F803" s="9"/>
      <c r="G803" s="9"/>
    </row>
    <row r="804" spans="4:7" ht="12.75">
      <c r="D804" s="7"/>
      <c r="E804" s="8"/>
      <c r="F804" s="9"/>
      <c r="G804" s="9"/>
    </row>
    <row r="805" spans="4:7" ht="12.75">
      <c r="D805" s="7"/>
      <c r="E805" s="8"/>
      <c r="F805" s="9"/>
      <c r="G805" s="9"/>
    </row>
    <row r="806" spans="4:7" ht="12.75">
      <c r="D806" s="7"/>
      <c r="E806" s="8"/>
      <c r="F806" s="9"/>
      <c r="G806" s="9"/>
    </row>
    <row r="807" spans="4:7" ht="12.75">
      <c r="D807" s="7"/>
      <c r="E807" s="8"/>
      <c r="F807" s="9"/>
      <c r="G807" s="9"/>
    </row>
    <row r="808" spans="4:7" ht="12.75">
      <c r="D808" s="7"/>
      <c r="E808" s="8"/>
      <c r="F808" s="9"/>
      <c r="G808" s="9"/>
    </row>
    <row r="809" spans="4:7" ht="12.75">
      <c r="D809" s="7"/>
      <c r="E809" s="8"/>
      <c r="F809" s="9"/>
      <c r="G809" s="9"/>
    </row>
    <row r="810" spans="4:7" ht="12.75">
      <c r="D810" s="7"/>
      <c r="E810" s="8"/>
      <c r="F810" s="9"/>
      <c r="G810" s="9"/>
    </row>
    <row r="811" spans="4:7" ht="12.75">
      <c r="D811" s="7"/>
      <c r="E811" s="8"/>
      <c r="F811" s="9"/>
      <c r="G811" s="9"/>
    </row>
    <row r="812" spans="4:7" ht="12.75">
      <c r="D812" s="7"/>
      <c r="E812" s="8"/>
      <c r="F812" s="9"/>
      <c r="G812" s="9"/>
    </row>
    <row r="813" spans="4:7" ht="12.75">
      <c r="D813" s="7"/>
      <c r="E813" s="8"/>
      <c r="F813" s="9"/>
      <c r="G813" s="9"/>
    </row>
    <row r="814" spans="4:7" ht="12.75">
      <c r="D814" s="7"/>
      <c r="E814" s="8"/>
      <c r="F814" s="9"/>
      <c r="G814" s="9"/>
    </row>
    <row r="815" spans="4:7" ht="12.75">
      <c r="D815" s="7"/>
      <c r="E815" s="8"/>
      <c r="F815" s="9"/>
      <c r="G815" s="9"/>
    </row>
    <row r="816" spans="4:7" ht="12.75">
      <c r="D816" s="7"/>
      <c r="E816" s="8"/>
      <c r="F816" s="9"/>
      <c r="G816" s="9"/>
    </row>
    <row r="817" spans="4:7" ht="12.75">
      <c r="D817" s="7"/>
      <c r="E817" s="8"/>
      <c r="F817" s="9"/>
      <c r="G817" s="9"/>
    </row>
    <row r="818" spans="4:7" ht="12.75">
      <c r="D818" s="7"/>
      <c r="E818" s="8"/>
      <c r="F818" s="9"/>
      <c r="G818" s="9"/>
    </row>
    <row r="819" spans="4:7" ht="12.75">
      <c r="D819" s="7"/>
      <c r="E819" s="8"/>
      <c r="F819" s="9"/>
      <c r="G819" s="9"/>
    </row>
    <row r="820" spans="4:7" ht="12.75">
      <c r="D820" s="7"/>
      <c r="E820" s="8"/>
      <c r="F820" s="9"/>
      <c r="G820" s="9"/>
    </row>
    <row r="821" spans="4:7" ht="12.75">
      <c r="D821" s="7"/>
      <c r="E821" s="8"/>
      <c r="F821" s="9"/>
      <c r="G821" s="9"/>
    </row>
    <row r="822" spans="4:7" ht="12.75">
      <c r="D822" s="7"/>
      <c r="E822" s="8"/>
      <c r="F822" s="9"/>
      <c r="G822" s="9"/>
    </row>
    <row r="823" spans="4:7" ht="12.75">
      <c r="D823" s="7"/>
      <c r="E823" s="8"/>
      <c r="F823" s="9"/>
      <c r="G823" s="9"/>
    </row>
    <row r="824" spans="4:7" ht="12.75">
      <c r="D824" s="7"/>
      <c r="E824" s="8"/>
      <c r="F824" s="9"/>
      <c r="G824" s="9"/>
    </row>
    <row r="825" spans="4:7" ht="12.75">
      <c r="D825" s="7"/>
      <c r="E825" s="8"/>
      <c r="F825" s="9"/>
      <c r="G825" s="9"/>
    </row>
    <row r="826" spans="4:7" ht="12.75">
      <c r="D826" s="7"/>
      <c r="E826" s="8"/>
      <c r="F826" s="9"/>
      <c r="G826" s="9"/>
    </row>
    <row r="827" spans="4:7" ht="12.75">
      <c r="D827" s="7"/>
      <c r="E827" s="8"/>
      <c r="F827" s="9"/>
      <c r="G827" s="9"/>
    </row>
    <row r="828" spans="4:7" ht="12.75">
      <c r="D828" s="7"/>
      <c r="E828" s="8"/>
      <c r="F828" s="9"/>
      <c r="G828" s="9"/>
    </row>
    <row r="829" spans="4:7" ht="12.75">
      <c r="D829" s="7"/>
      <c r="E829" s="8"/>
      <c r="F829" s="9"/>
      <c r="G829" s="9"/>
    </row>
    <row r="830" spans="4:7" ht="12.75">
      <c r="D830" s="7"/>
      <c r="E830" s="8"/>
      <c r="F830" s="9"/>
      <c r="G830" s="9"/>
    </row>
    <row r="831" spans="4:7" ht="12.75">
      <c r="D831" s="7"/>
      <c r="E831" s="8"/>
      <c r="F831" s="9"/>
      <c r="G831" s="9"/>
    </row>
    <row r="832" spans="4:7" ht="12.75">
      <c r="D832" s="7"/>
      <c r="E832" s="8"/>
      <c r="F832" s="9"/>
      <c r="G832" s="9"/>
    </row>
    <row r="833" spans="4:7" ht="12.75">
      <c r="D833" s="7"/>
      <c r="E833" s="8"/>
      <c r="F833" s="9"/>
      <c r="G833" s="9"/>
    </row>
    <row r="834" spans="4:7" ht="12.75">
      <c r="D834" s="7"/>
      <c r="E834" s="8"/>
      <c r="F834" s="9"/>
      <c r="G834" s="9"/>
    </row>
    <row r="835" spans="4:7" ht="12.75">
      <c r="D835" s="7"/>
      <c r="E835" s="8"/>
      <c r="F835" s="9"/>
      <c r="G835" s="9"/>
    </row>
    <row r="836" spans="4:7" ht="12.75">
      <c r="D836" s="7"/>
      <c r="E836" s="8"/>
      <c r="F836" s="9"/>
      <c r="G836" s="9"/>
    </row>
    <row r="837" spans="4:7" ht="12.75">
      <c r="D837" s="7"/>
      <c r="E837" s="8"/>
      <c r="F837" s="9"/>
      <c r="G837" s="9"/>
    </row>
    <row r="838" spans="4:7" ht="12.75">
      <c r="D838" s="7"/>
      <c r="E838" s="8"/>
      <c r="F838" s="9"/>
      <c r="G838" s="9"/>
    </row>
    <row r="839" spans="4:7" ht="12.75">
      <c r="D839" s="7"/>
      <c r="E839" s="8"/>
      <c r="F839" s="9"/>
      <c r="G839" s="9"/>
    </row>
    <row r="840" spans="4:7" ht="12.75">
      <c r="D840" s="7"/>
      <c r="E840" s="8"/>
      <c r="F840" s="9"/>
      <c r="G840" s="9"/>
    </row>
    <row r="841" spans="4:7" ht="12.75">
      <c r="D841" s="7"/>
      <c r="E841" s="8"/>
      <c r="F841" s="9"/>
      <c r="G841" s="9"/>
    </row>
    <row r="842" spans="4:7" ht="12.75">
      <c r="D842" s="7"/>
      <c r="E842" s="8"/>
      <c r="F842" s="9"/>
      <c r="G842" s="9"/>
    </row>
    <row r="843" spans="4:7" ht="12.75">
      <c r="D843" s="7"/>
      <c r="E843" s="8"/>
      <c r="F843" s="9"/>
      <c r="G843" s="9"/>
    </row>
    <row r="844" spans="4:7" ht="12.75">
      <c r="D844" s="7"/>
      <c r="E844" s="8"/>
      <c r="F844" s="9"/>
      <c r="G844" s="9"/>
    </row>
    <row r="845" spans="4:7" ht="12.75">
      <c r="D845" s="7"/>
      <c r="E845" s="8"/>
      <c r="F845" s="9"/>
      <c r="G845" s="9"/>
    </row>
    <row r="846" spans="4:7" ht="12.75">
      <c r="D846" s="7"/>
      <c r="E846" s="8"/>
      <c r="F846" s="9"/>
      <c r="G846" s="9"/>
    </row>
    <row r="847" spans="4:7" ht="12.75">
      <c r="D847" s="7"/>
      <c r="E847" s="8"/>
      <c r="F847" s="9"/>
      <c r="G847" s="9"/>
    </row>
    <row r="848" spans="4:7" ht="12.75">
      <c r="D848" s="7"/>
      <c r="E848" s="8"/>
      <c r="F848" s="9"/>
      <c r="G848" s="9"/>
    </row>
    <row r="849" spans="4:7" ht="12.75">
      <c r="D849" s="7"/>
      <c r="E849" s="8"/>
      <c r="F849" s="9"/>
      <c r="G849" s="9"/>
    </row>
    <row r="850" spans="4:7" ht="12.75">
      <c r="D850" s="7"/>
      <c r="E850" s="8"/>
      <c r="F850" s="9"/>
      <c r="G850" s="9"/>
    </row>
    <row r="851" spans="4:7" ht="12.75">
      <c r="D851" s="7"/>
      <c r="E851" s="8"/>
      <c r="F851" s="9"/>
      <c r="G851" s="9"/>
    </row>
    <row r="852" spans="4:7" ht="12.75">
      <c r="D852" s="7"/>
      <c r="E852" s="8"/>
      <c r="F852" s="9"/>
      <c r="G852" s="9"/>
    </row>
    <row r="853" spans="4:7" ht="12.75">
      <c r="D853" s="7"/>
      <c r="E853" s="8"/>
      <c r="F853" s="9"/>
      <c r="G853" s="9"/>
    </row>
    <row r="854" spans="4:7" ht="12.75">
      <c r="D854" s="7"/>
      <c r="E854" s="8"/>
      <c r="F854" s="9"/>
      <c r="G854" s="9"/>
    </row>
    <row r="855" spans="4:7" ht="12.75">
      <c r="D855" s="7"/>
      <c r="E855" s="8"/>
      <c r="F855" s="9"/>
      <c r="G855" s="9"/>
    </row>
    <row r="856" spans="4:7" ht="12.75">
      <c r="D856" s="7"/>
      <c r="E856" s="8"/>
      <c r="F856" s="9"/>
      <c r="G856" s="9"/>
    </row>
    <row r="857" spans="4:7" ht="12.75">
      <c r="D857" s="7"/>
      <c r="E857" s="8"/>
      <c r="F857" s="9"/>
      <c r="G857" s="9"/>
    </row>
    <row r="858" spans="4:7" ht="12.75">
      <c r="D858" s="7"/>
      <c r="E858" s="8"/>
      <c r="F858" s="9"/>
      <c r="G858" s="9"/>
    </row>
    <row r="859" spans="4:7" ht="12.75">
      <c r="D859" s="7"/>
      <c r="E859" s="8"/>
      <c r="F859" s="9"/>
      <c r="G859" s="9"/>
    </row>
    <row r="860" spans="4:7" ht="12.75">
      <c r="D860" s="7"/>
      <c r="E860" s="8"/>
      <c r="F860" s="9"/>
      <c r="G860" s="9"/>
    </row>
    <row r="861" spans="4:7" ht="12.75">
      <c r="D861" s="7"/>
      <c r="E861" s="8"/>
      <c r="F861" s="9"/>
      <c r="G861" s="9"/>
    </row>
    <row r="862" spans="4:7" ht="12.75">
      <c r="D862" s="7"/>
      <c r="E862" s="8"/>
      <c r="F862" s="9"/>
      <c r="G862" s="9"/>
    </row>
    <row r="863" spans="4:7" ht="12.75">
      <c r="D863" s="7"/>
      <c r="E863" s="8"/>
      <c r="F863" s="9"/>
      <c r="G863" s="9"/>
    </row>
    <row r="864" spans="4:7" ht="12.75">
      <c r="D864" s="7"/>
      <c r="E864" s="8"/>
      <c r="F864" s="9"/>
      <c r="G864" s="9"/>
    </row>
    <row r="865" spans="4:7" ht="12.75">
      <c r="D865" s="7"/>
      <c r="E865" s="8"/>
      <c r="F865" s="9"/>
      <c r="G865" s="9"/>
    </row>
    <row r="866" spans="4:7" ht="12.75">
      <c r="D866" s="7"/>
      <c r="E866" s="8"/>
      <c r="F866" s="9"/>
      <c r="G866" s="9"/>
    </row>
    <row r="867" spans="4:7" ht="12.75">
      <c r="D867" s="7"/>
      <c r="E867" s="8"/>
      <c r="F867" s="9"/>
      <c r="G867" s="9"/>
    </row>
    <row r="868" spans="4:7" ht="12.75">
      <c r="D868" s="7"/>
      <c r="E868" s="8"/>
      <c r="F868" s="9"/>
      <c r="G868" s="9"/>
    </row>
    <row r="869" spans="4:7" ht="12.75">
      <c r="D869" s="7"/>
      <c r="E869" s="8"/>
      <c r="F869" s="9"/>
      <c r="G869" s="9"/>
    </row>
    <row r="870" spans="4:7" ht="12.75">
      <c r="D870" s="7"/>
      <c r="E870" s="8"/>
      <c r="F870" s="9"/>
      <c r="G870" s="9"/>
    </row>
    <row r="871" spans="4:7" ht="12.75">
      <c r="D871" s="7"/>
      <c r="E871" s="8"/>
      <c r="F871" s="9"/>
      <c r="G871" s="9"/>
    </row>
    <row r="872" spans="4:7" ht="12.75">
      <c r="D872" s="7"/>
      <c r="E872" s="8"/>
      <c r="F872" s="9"/>
      <c r="G872" s="9"/>
    </row>
    <row r="873" spans="4:7" ht="12.75">
      <c r="D873" s="7"/>
      <c r="E873" s="8"/>
      <c r="F873" s="9"/>
      <c r="G873" s="9"/>
    </row>
    <row r="874" spans="4:7" ht="12.75">
      <c r="D874" s="7"/>
      <c r="E874" s="8"/>
      <c r="F874" s="9"/>
      <c r="G874" s="9"/>
    </row>
    <row r="875" spans="4:7" ht="12.75">
      <c r="D875" s="7"/>
      <c r="E875" s="8"/>
      <c r="F875" s="9"/>
      <c r="G875" s="9"/>
    </row>
    <row r="876" spans="4:7" ht="12.75">
      <c r="D876" s="7"/>
      <c r="E876" s="8"/>
      <c r="F876" s="9"/>
      <c r="G876" s="9"/>
    </row>
    <row r="877" spans="4:7" ht="12.75">
      <c r="D877" s="7"/>
      <c r="E877" s="8"/>
      <c r="F877" s="9"/>
      <c r="G877" s="9"/>
    </row>
    <row r="878" spans="4:7" ht="12.75">
      <c r="D878" s="7"/>
      <c r="E878" s="8"/>
      <c r="F878" s="9"/>
      <c r="G878" s="9"/>
    </row>
    <row r="879" spans="4:7" ht="12.75">
      <c r="D879" s="7"/>
      <c r="E879" s="8"/>
      <c r="F879" s="9"/>
      <c r="G879" s="9"/>
    </row>
    <row r="880" spans="4:7" ht="12.75">
      <c r="D880" s="7"/>
      <c r="E880" s="8"/>
      <c r="F880" s="9"/>
      <c r="G880" s="9"/>
    </row>
    <row r="881" spans="4:7" ht="12.75">
      <c r="D881" s="7"/>
      <c r="E881" s="8"/>
      <c r="F881" s="9"/>
      <c r="G881" s="9"/>
    </row>
    <row r="882" spans="4:7" ht="12.75">
      <c r="D882" s="7"/>
      <c r="E882" s="8"/>
      <c r="F882" s="9"/>
      <c r="G882" s="9"/>
    </row>
    <row r="883" spans="4:7" ht="12.75">
      <c r="D883" s="7"/>
      <c r="E883" s="8"/>
      <c r="F883" s="9"/>
      <c r="G883" s="9"/>
    </row>
    <row r="884" spans="4:7" ht="12.75">
      <c r="D884" s="7"/>
      <c r="E884" s="8"/>
      <c r="F884" s="9"/>
      <c r="G884" s="9"/>
    </row>
    <row r="885" spans="4:7" ht="12.75">
      <c r="D885" s="7"/>
      <c r="E885" s="8"/>
      <c r="F885" s="9"/>
      <c r="G885" s="9"/>
    </row>
    <row r="886" spans="4:7" ht="12.75">
      <c r="D886" s="7"/>
      <c r="E886" s="8"/>
      <c r="F886" s="9"/>
      <c r="G886" s="9"/>
    </row>
    <row r="887" spans="4:7" ht="12.75">
      <c r="D887" s="7"/>
      <c r="E887" s="8"/>
      <c r="F887" s="9"/>
      <c r="G887" s="9"/>
    </row>
    <row r="888" spans="4:7" ht="12.75">
      <c r="D888" s="7"/>
      <c r="E888" s="8"/>
      <c r="F888" s="9"/>
      <c r="G888" s="9"/>
    </row>
    <row r="889" spans="4:7" ht="12.75">
      <c r="D889" s="7"/>
      <c r="E889" s="8"/>
      <c r="F889" s="9"/>
      <c r="G889" s="9"/>
    </row>
    <row r="890" spans="4:7" ht="12.75">
      <c r="D890" s="7"/>
      <c r="E890" s="8"/>
      <c r="F890" s="9"/>
      <c r="G890" s="9"/>
    </row>
    <row r="891" spans="4:7" ht="12.75">
      <c r="D891" s="7"/>
      <c r="E891" s="8"/>
      <c r="F891" s="9"/>
      <c r="G891" s="9"/>
    </row>
    <row r="892" spans="4:7" ht="12.75">
      <c r="D892" s="7"/>
      <c r="E892" s="8"/>
      <c r="F892" s="9"/>
      <c r="G892" s="9"/>
    </row>
    <row r="893" spans="4:7" ht="12.75">
      <c r="D893" s="7"/>
      <c r="E893" s="8"/>
      <c r="F893" s="9"/>
      <c r="G893" s="9"/>
    </row>
    <row r="894" spans="4:7" ht="12.75">
      <c r="D894" s="7"/>
      <c r="E894" s="8"/>
      <c r="F894" s="9"/>
      <c r="G894" s="9"/>
    </row>
    <row r="895" spans="4:7" ht="12.75">
      <c r="D895" s="7"/>
      <c r="E895" s="8"/>
      <c r="F895" s="9"/>
      <c r="G895" s="9"/>
    </row>
    <row r="896" spans="4:7" ht="12.75">
      <c r="D896" s="7"/>
      <c r="E896" s="8"/>
      <c r="F896" s="9"/>
      <c r="G896" s="9"/>
    </row>
    <row r="897" spans="4:7" ht="12.75">
      <c r="D897" s="7"/>
      <c r="E897" s="8"/>
      <c r="F897" s="9"/>
      <c r="G897" s="9"/>
    </row>
    <row r="898" spans="4:7" ht="12.75">
      <c r="D898" s="7"/>
      <c r="E898" s="8"/>
      <c r="F898" s="9"/>
      <c r="G898" s="9"/>
    </row>
    <row r="899" spans="4:7" ht="12.75">
      <c r="D899" s="7"/>
      <c r="E899" s="8"/>
      <c r="F899" s="9"/>
      <c r="G899" s="9"/>
    </row>
    <row r="900" spans="4:7" ht="12.75">
      <c r="D900" s="7"/>
      <c r="E900" s="8"/>
      <c r="F900" s="9"/>
      <c r="G900" s="9"/>
    </row>
    <row r="901" spans="4:7" ht="12.75">
      <c r="D901" s="7"/>
      <c r="E901" s="8"/>
      <c r="F901" s="9"/>
      <c r="G901" s="9"/>
    </row>
    <row r="902" spans="4:7" ht="12.75">
      <c r="D902" s="7"/>
      <c r="E902" s="8"/>
      <c r="F902" s="9"/>
      <c r="G902" s="9"/>
    </row>
    <row r="903" spans="4:7" ht="12.75">
      <c r="D903" s="7"/>
      <c r="E903" s="8"/>
      <c r="F903" s="9"/>
      <c r="G903" s="9"/>
    </row>
    <row r="904" spans="4:7" ht="12.75">
      <c r="D904" s="7"/>
      <c r="E904" s="8"/>
      <c r="F904" s="9"/>
      <c r="G904" s="9"/>
    </row>
    <row r="905" spans="4:7" ht="12.75">
      <c r="D905" s="7"/>
      <c r="E905" s="8"/>
      <c r="F905" s="9"/>
      <c r="G905" s="9"/>
    </row>
    <row r="906" spans="4:7" ht="12.75">
      <c r="D906" s="7"/>
      <c r="E906" s="8"/>
      <c r="F906" s="9"/>
      <c r="G906" s="9"/>
    </row>
    <row r="907" spans="4:7" ht="12.75">
      <c r="D907" s="7"/>
      <c r="E907" s="8"/>
      <c r="F907" s="9"/>
      <c r="G907" s="9"/>
    </row>
    <row r="908" spans="4:7" ht="12.75">
      <c r="D908" s="7"/>
      <c r="E908" s="8"/>
      <c r="F908" s="9"/>
      <c r="G908" s="9"/>
    </row>
    <row r="909" spans="4:7" ht="12.75">
      <c r="D909" s="7"/>
      <c r="E909" s="8"/>
      <c r="F909" s="9"/>
      <c r="G909" s="9"/>
    </row>
    <row r="910" spans="4:7" ht="12.75">
      <c r="D910" s="7"/>
      <c r="E910" s="8"/>
      <c r="F910" s="9"/>
      <c r="G910" s="9"/>
    </row>
    <row r="911" spans="4:7" ht="12.75">
      <c r="D911" s="7"/>
      <c r="E911" s="8"/>
      <c r="F911" s="9"/>
      <c r="G911" s="9"/>
    </row>
    <row r="912" spans="4:7" ht="12.75">
      <c r="D912" s="7"/>
      <c r="E912" s="8"/>
      <c r="F912" s="9"/>
      <c r="G912" s="9"/>
    </row>
    <row r="913" spans="4:7" ht="12.75">
      <c r="D913" s="7"/>
      <c r="E913" s="8"/>
      <c r="F913" s="9"/>
      <c r="G913" s="9"/>
    </row>
    <row r="914" spans="4:7" ht="12.75">
      <c r="D914" s="7"/>
      <c r="E914" s="8"/>
      <c r="F914" s="9"/>
      <c r="G914" s="9"/>
    </row>
    <row r="915" spans="4:7" ht="12.75">
      <c r="D915" s="7"/>
      <c r="E915" s="8"/>
      <c r="F915" s="9"/>
      <c r="G915" s="9"/>
    </row>
    <row r="916" spans="4:7" ht="12.75">
      <c r="D916" s="7"/>
      <c r="E916" s="8"/>
      <c r="F916" s="9"/>
      <c r="G916" s="9"/>
    </row>
    <row r="917" spans="4:7" ht="12.75">
      <c r="D917" s="7"/>
      <c r="E917" s="8"/>
      <c r="F917" s="9"/>
      <c r="G917" s="9"/>
    </row>
    <row r="918" spans="4:7" ht="12.75">
      <c r="D918" s="7"/>
      <c r="E918" s="8"/>
      <c r="F918" s="9"/>
      <c r="G918" s="9"/>
    </row>
    <row r="919" spans="4:7" ht="12.75">
      <c r="D919" s="7"/>
      <c r="E919" s="8"/>
      <c r="F919" s="9"/>
      <c r="G919" s="9"/>
    </row>
    <row r="920" spans="4:7" ht="12.75">
      <c r="D920" s="7"/>
      <c r="E920" s="8"/>
      <c r="F920" s="9"/>
      <c r="G920" s="9"/>
    </row>
    <row r="921" spans="4:7" ht="12.75">
      <c r="D921" s="7"/>
      <c r="E921" s="8"/>
      <c r="F921" s="9"/>
      <c r="G921" s="9"/>
    </row>
    <row r="922" spans="4:7" ht="12.75">
      <c r="D922" s="7"/>
      <c r="E922" s="8"/>
      <c r="F922" s="9"/>
      <c r="G922" s="9"/>
    </row>
    <row r="923" spans="4:7" ht="12.75">
      <c r="D923" s="7"/>
      <c r="E923" s="8"/>
      <c r="F923" s="9"/>
      <c r="G923" s="9"/>
    </row>
    <row r="924" spans="4:7" ht="12.75">
      <c r="D924" s="7"/>
      <c r="E924" s="8"/>
      <c r="F924" s="9"/>
      <c r="G924" s="9"/>
    </row>
    <row r="925" spans="4:7" ht="12.75">
      <c r="D925" s="7"/>
      <c r="E925" s="8"/>
      <c r="F925" s="9"/>
      <c r="G925" s="9"/>
    </row>
    <row r="926" spans="4:7" ht="12.75">
      <c r="D926" s="7"/>
      <c r="E926" s="8"/>
      <c r="F926" s="9"/>
      <c r="G926" s="9"/>
    </row>
    <row r="927" spans="4:7" ht="12.75">
      <c r="D927" s="7"/>
      <c r="E927" s="8"/>
      <c r="F927" s="9"/>
      <c r="G927" s="9"/>
    </row>
    <row r="928" spans="4:7" ht="12.75">
      <c r="D928" s="7"/>
      <c r="E928" s="8"/>
      <c r="F928" s="9"/>
      <c r="G928" s="9"/>
    </row>
    <row r="929" spans="4:7" ht="12.75">
      <c r="D929" s="7"/>
      <c r="E929" s="8"/>
      <c r="F929" s="9"/>
      <c r="G929" s="9"/>
    </row>
    <row r="930" spans="4:7" ht="12.75">
      <c r="D930" s="7"/>
      <c r="E930" s="8"/>
      <c r="F930" s="9"/>
      <c r="G930" s="9"/>
    </row>
    <row r="931" spans="4:7" ht="12.75">
      <c r="D931" s="7"/>
      <c r="E931" s="8"/>
      <c r="F931" s="9"/>
      <c r="G931" s="9"/>
    </row>
    <row r="932" spans="4:7" ht="12.75">
      <c r="D932" s="7"/>
      <c r="E932" s="8"/>
      <c r="F932" s="9"/>
      <c r="G932" s="9"/>
    </row>
    <row r="933" spans="4:7" ht="12.75">
      <c r="D933" s="7"/>
      <c r="E933" s="8"/>
      <c r="F933" s="9"/>
      <c r="G933" s="9"/>
    </row>
    <row r="934" spans="4:7" ht="12.75">
      <c r="D934" s="7"/>
      <c r="E934" s="8"/>
      <c r="F934" s="9"/>
      <c r="G934" s="9"/>
    </row>
    <row r="935" spans="4:7" ht="12.75">
      <c r="D935" s="7"/>
      <c r="E935" s="8"/>
      <c r="F935" s="9"/>
      <c r="G935" s="9"/>
    </row>
    <row r="936" ht="12.75">
      <c r="G936" s="9"/>
    </row>
  </sheetData>
  <mergeCells count="5">
    <mergeCell ref="B2:F2"/>
    <mergeCell ref="C3:E3"/>
    <mergeCell ref="B3:B9"/>
    <mergeCell ref="B15:F28"/>
    <mergeCell ref="B1:F1"/>
  </mergeCells>
  <printOptions gridLines="1" headings="1"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777"/>
  <sheetViews>
    <sheetView showGridLines="0" tabSelected="1" workbookViewId="0" topLeftCell="A600">
      <selection activeCell="Y615" sqref="Y615"/>
    </sheetView>
  </sheetViews>
  <sheetFormatPr defaultColWidth="9.140625" defaultRowHeight="15"/>
  <cols>
    <col min="1" max="1" width="7.140625" style="25" customWidth="1"/>
    <col min="2" max="2" width="0.9921875" style="25" customWidth="1"/>
    <col min="3" max="3" width="3.57421875" style="25" customWidth="1"/>
    <col min="4" max="4" width="3.7109375" style="25" customWidth="1"/>
    <col min="5" max="5" width="14.7109375" style="25" customWidth="1"/>
    <col min="6" max="6" width="43.57421875" style="25" customWidth="1"/>
    <col min="7" max="7" width="6.421875" style="25" customWidth="1"/>
    <col min="8" max="8" width="12.00390625" style="25" customWidth="1"/>
    <col min="9" max="9" width="13.57421875" style="25" customWidth="1"/>
    <col min="10" max="10" width="19.140625" style="25" customWidth="1"/>
    <col min="11" max="11" width="19.140625" style="25" hidden="1" customWidth="1"/>
    <col min="12" max="12" width="8.00390625" style="25" customWidth="1"/>
    <col min="13" max="13" width="9.28125" style="25" hidden="1" customWidth="1"/>
    <col min="14" max="14" width="9.140625" style="25" customWidth="1"/>
    <col min="15" max="20" width="12.140625" style="25" hidden="1" customWidth="1"/>
    <col min="21" max="21" width="14.00390625" style="25" hidden="1" customWidth="1"/>
    <col min="22" max="22" width="10.57421875" style="25" customWidth="1"/>
    <col min="23" max="23" width="14.00390625" style="25" customWidth="1"/>
    <col min="24" max="24" width="10.57421875" style="25" customWidth="1"/>
    <col min="25" max="25" width="12.8515625" style="25" customWidth="1"/>
    <col min="26" max="26" width="9.421875" style="25" customWidth="1"/>
    <col min="27" max="27" width="12.8515625" style="25" customWidth="1"/>
    <col min="28" max="28" width="14.00390625" style="25" customWidth="1"/>
    <col min="29" max="29" width="9.421875" style="25" customWidth="1"/>
    <col min="30" max="30" width="12.8515625" style="25" customWidth="1"/>
    <col min="31" max="31" width="14.00390625" style="25" customWidth="1"/>
    <col min="32" max="16384" width="9.140625" style="25" customWidth="1"/>
  </cols>
  <sheetData>
    <row r="1" ht="12">
      <c r="A1" s="24"/>
    </row>
    <row r="2" spans="12:46" ht="36.95" customHeight="1">
      <c r="L2" s="362" t="s">
        <v>245</v>
      </c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27" t="s">
        <v>246</v>
      </c>
    </row>
    <row r="3" spans="2:46" ht="6.95" customHeight="1">
      <c r="B3" s="28"/>
      <c r="C3" s="29"/>
      <c r="D3" s="29"/>
      <c r="E3" s="29"/>
      <c r="F3" s="29"/>
      <c r="G3" s="29"/>
      <c r="H3" s="29"/>
      <c r="I3" s="29"/>
      <c r="J3" s="29"/>
      <c r="K3" s="29"/>
      <c r="L3" s="30"/>
      <c r="AT3" s="27" t="s">
        <v>27</v>
      </c>
    </row>
    <row r="4" spans="2:46" ht="24.95" customHeight="1">
      <c r="B4" s="30"/>
      <c r="D4" s="31" t="s">
        <v>247</v>
      </c>
      <c r="L4" s="30"/>
      <c r="M4" s="32" t="s">
        <v>248</v>
      </c>
      <c r="AT4" s="27" t="s">
        <v>28</v>
      </c>
    </row>
    <row r="5" spans="2:12" ht="6.95" customHeight="1">
      <c r="B5" s="30"/>
      <c r="L5" s="30"/>
    </row>
    <row r="6" spans="1:31" s="37" customFormat="1" ht="12" customHeight="1">
      <c r="A6" s="33"/>
      <c r="B6" s="34"/>
      <c r="C6" s="33"/>
      <c r="D6" s="35" t="s">
        <v>130</v>
      </c>
      <c r="E6" s="33"/>
      <c r="F6" s="33"/>
      <c r="G6" s="33"/>
      <c r="H6" s="33"/>
      <c r="I6" s="33"/>
      <c r="J6" s="33"/>
      <c r="K6" s="33"/>
      <c r="L6" s="36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s="37" customFormat="1" ht="16.5" customHeight="1">
      <c r="A7" s="33"/>
      <c r="B7" s="34"/>
      <c r="C7" s="33"/>
      <c r="D7" s="33"/>
      <c r="E7" s="360" t="s">
        <v>1697</v>
      </c>
      <c r="F7" s="361"/>
      <c r="G7" s="361"/>
      <c r="H7" s="361"/>
      <c r="I7" s="33"/>
      <c r="J7" s="33"/>
      <c r="K7" s="33"/>
      <c r="L7" s="36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31" s="37" customFormat="1" ht="15">
      <c r="A8" s="33"/>
      <c r="B8" s="34"/>
      <c r="C8" s="33"/>
      <c r="D8" s="33"/>
      <c r="E8" s="33"/>
      <c r="F8" s="33"/>
      <c r="G8" s="33"/>
      <c r="H8" s="33"/>
      <c r="I8" s="33"/>
      <c r="J8" s="33"/>
      <c r="K8" s="33"/>
      <c r="L8" s="3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37" customFormat="1" ht="12" customHeight="1">
      <c r="A9" s="33"/>
      <c r="B9" s="34"/>
      <c r="C9" s="33"/>
      <c r="D9" s="35" t="s">
        <v>249</v>
      </c>
      <c r="E9" s="33"/>
      <c r="F9" s="39" t="s">
        <v>30</v>
      </c>
      <c r="G9" s="33"/>
      <c r="H9" s="33"/>
      <c r="I9" s="35" t="s">
        <v>250</v>
      </c>
      <c r="J9" s="39" t="s">
        <v>30</v>
      </c>
      <c r="K9" s="33"/>
      <c r="L9" s="3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37" customFormat="1" ht="12" customHeight="1">
      <c r="A10" s="33"/>
      <c r="B10" s="34"/>
      <c r="C10" s="33"/>
      <c r="D10" s="35" t="s">
        <v>31</v>
      </c>
      <c r="E10" s="33"/>
      <c r="F10" s="39" t="s">
        <v>251</v>
      </c>
      <c r="G10" s="33"/>
      <c r="H10" s="33"/>
      <c r="I10" s="35" t="s">
        <v>32</v>
      </c>
      <c r="J10" s="40" t="str">
        <f>'[3]Rekapitulace stavby'!AN8</f>
        <v>19. 4. 2023</v>
      </c>
      <c r="K10" s="33"/>
      <c r="L10" s="3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37" customFormat="1" ht="10.9" customHeight="1">
      <c r="A11" s="33"/>
      <c r="B11" s="34"/>
      <c r="C11" s="33"/>
      <c r="D11" s="33"/>
      <c r="E11" s="33"/>
      <c r="F11" s="33"/>
      <c r="G11" s="33"/>
      <c r="H11" s="33"/>
      <c r="I11" s="33"/>
      <c r="J11" s="33"/>
      <c r="K11" s="33"/>
      <c r="L11" s="3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37" customFormat="1" ht="12" customHeight="1">
      <c r="A12" s="33"/>
      <c r="B12" s="34"/>
      <c r="C12" s="33"/>
      <c r="D12" s="35" t="s">
        <v>131</v>
      </c>
      <c r="E12" s="33"/>
      <c r="F12" s="33"/>
      <c r="G12" s="33"/>
      <c r="H12" s="33"/>
      <c r="I12" s="35" t="s">
        <v>252</v>
      </c>
      <c r="J12" s="39" t="str">
        <f>IF('[3]Rekapitulace stavby'!AN10="","",'[3]Rekapitulace stavby'!AN10)</f>
        <v/>
      </c>
      <c r="K12" s="33"/>
      <c r="L12" s="3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37" customFormat="1" ht="18" customHeight="1">
      <c r="A13" s="33"/>
      <c r="B13" s="34"/>
      <c r="C13" s="33"/>
      <c r="D13" s="33"/>
      <c r="E13" s="39" t="str">
        <f>IF('[3]Rekapitulace stavby'!E11="","",'[3]Rekapitulace stavby'!E11)</f>
        <v xml:space="preserve"> </v>
      </c>
      <c r="F13" s="33"/>
      <c r="G13" s="33"/>
      <c r="H13" s="33"/>
      <c r="I13" s="35" t="s">
        <v>253</v>
      </c>
      <c r="J13" s="39" t="str">
        <f>IF('[3]Rekapitulace stavby'!AN11="","",'[3]Rekapitulace stavby'!AN11)</f>
        <v/>
      </c>
      <c r="K13" s="33"/>
      <c r="L13" s="3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37" customFormat="1" ht="6.95" customHeight="1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3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37" customFormat="1" ht="12" customHeight="1">
      <c r="A15" s="33"/>
      <c r="B15" s="34"/>
      <c r="C15" s="33"/>
      <c r="D15" s="35" t="s">
        <v>132</v>
      </c>
      <c r="E15" s="33"/>
      <c r="F15" s="33"/>
      <c r="G15" s="33"/>
      <c r="H15" s="33"/>
      <c r="I15" s="35" t="s">
        <v>252</v>
      </c>
      <c r="J15" s="39" t="str">
        <f>'[3]Rekapitulace stavby'!AN13</f>
        <v/>
      </c>
      <c r="K15" s="33"/>
      <c r="L15" s="3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37" customFormat="1" ht="18" customHeight="1">
      <c r="A16" s="33"/>
      <c r="B16" s="34"/>
      <c r="C16" s="33"/>
      <c r="D16" s="33"/>
      <c r="E16" s="364" t="str">
        <f>'[3]Rekapitulace stavby'!E14</f>
        <v xml:space="preserve"> </v>
      </c>
      <c r="F16" s="364"/>
      <c r="G16" s="364"/>
      <c r="H16" s="364"/>
      <c r="I16" s="35" t="s">
        <v>253</v>
      </c>
      <c r="J16" s="39" t="str">
        <f>'[3]Rekapitulace stavby'!AN14</f>
        <v/>
      </c>
      <c r="K16" s="33"/>
      <c r="L16" s="3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37" customFormat="1" ht="6.95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3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37" customFormat="1" ht="12" customHeight="1">
      <c r="A18" s="33"/>
      <c r="B18" s="34"/>
      <c r="C18" s="33"/>
      <c r="D18" s="35" t="s">
        <v>133</v>
      </c>
      <c r="E18" s="33"/>
      <c r="F18" s="33"/>
      <c r="G18" s="33"/>
      <c r="H18" s="33"/>
      <c r="I18" s="35" t="s">
        <v>252</v>
      </c>
      <c r="J18" s="39" t="str">
        <f>IF('[3]Rekapitulace stavby'!AN16="","",'[3]Rekapitulace stavby'!AN16)</f>
        <v/>
      </c>
      <c r="K18" s="33"/>
      <c r="L18" s="3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37" customFormat="1" ht="18" customHeight="1">
      <c r="A19" s="33"/>
      <c r="B19" s="34"/>
      <c r="C19" s="33"/>
      <c r="D19" s="33"/>
      <c r="E19" s="39" t="str">
        <f>IF('[3]Rekapitulace stavby'!E17="","",'[3]Rekapitulace stavby'!E17)</f>
        <v xml:space="preserve"> </v>
      </c>
      <c r="F19" s="33"/>
      <c r="G19" s="33"/>
      <c r="H19" s="33"/>
      <c r="I19" s="35" t="s">
        <v>253</v>
      </c>
      <c r="J19" s="39" t="str">
        <f>IF('[3]Rekapitulace stavby'!AN17="","",'[3]Rekapitulace stavby'!AN17)</f>
        <v/>
      </c>
      <c r="K19" s="33"/>
      <c r="L19" s="3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37" customFormat="1" ht="6.95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3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37" customFormat="1" ht="12" customHeight="1">
      <c r="A21" s="33"/>
      <c r="B21" s="34"/>
      <c r="C21" s="33"/>
      <c r="D21" s="35" t="s">
        <v>134</v>
      </c>
      <c r="E21" s="33"/>
      <c r="F21" s="33"/>
      <c r="G21" s="33"/>
      <c r="H21" s="33"/>
      <c r="I21" s="35" t="s">
        <v>252</v>
      </c>
      <c r="J21" s="39" t="str">
        <f>IF('[3]Rekapitulace stavby'!AN19="","",'[3]Rekapitulace stavby'!AN19)</f>
        <v/>
      </c>
      <c r="K21" s="33"/>
      <c r="L21" s="3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37" customFormat="1" ht="18" customHeight="1">
      <c r="A22" s="33"/>
      <c r="B22" s="34"/>
      <c r="C22" s="33"/>
      <c r="D22" s="33"/>
      <c r="E22" s="39" t="str">
        <f>IF('[3]Rekapitulace stavby'!E20="","",'[3]Rekapitulace stavby'!E20)</f>
        <v xml:space="preserve"> </v>
      </c>
      <c r="F22" s="33"/>
      <c r="G22" s="33"/>
      <c r="H22" s="33"/>
      <c r="I22" s="35" t="s">
        <v>253</v>
      </c>
      <c r="J22" s="39" t="str">
        <f>IF('[3]Rekapitulace stavby'!AN20="","",'[3]Rekapitulace stavby'!AN20)</f>
        <v/>
      </c>
      <c r="K22" s="33"/>
      <c r="L22" s="3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37" customFormat="1" ht="6.95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3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37" customFormat="1" ht="12" customHeight="1">
      <c r="A24" s="33"/>
      <c r="B24" s="34"/>
      <c r="C24" s="33"/>
      <c r="D24" s="35" t="s">
        <v>254</v>
      </c>
      <c r="E24" s="33"/>
      <c r="F24" s="33"/>
      <c r="G24" s="33"/>
      <c r="H24" s="33"/>
      <c r="I24" s="33"/>
      <c r="J24" s="33"/>
      <c r="K24" s="33"/>
      <c r="L24" s="3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45" customFormat="1" ht="16.5" customHeight="1">
      <c r="A25" s="42"/>
      <c r="B25" s="43"/>
      <c r="C25" s="42"/>
      <c r="D25" s="42"/>
      <c r="E25" s="365" t="s">
        <v>30</v>
      </c>
      <c r="F25" s="365"/>
      <c r="G25" s="365"/>
      <c r="H25" s="365"/>
      <c r="I25" s="42"/>
      <c r="J25" s="42"/>
      <c r="K25" s="42"/>
      <c r="L25" s="44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31" s="37" customFormat="1" ht="6.95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3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37" customFormat="1" ht="6.95" customHeight="1">
      <c r="A27" s="33"/>
      <c r="B27" s="34"/>
      <c r="C27" s="33"/>
      <c r="D27" s="46"/>
      <c r="E27" s="46"/>
      <c r="F27" s="46"/>
      <c r="G27" s="46"/>
      <c r="H27" s="46"/>
      <c r="I27" s="46"/>
      <c r="J27" s="46"/>
      <c r="K27" s="46"/>
      <c r="L27" s="3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37" customFormat="1" ht="25.35" customHeight="1">
      <c r="A28" s="33"/>
      <c r="B28" s="34"/>
      <c r="C28" s="33"/>
      <c r="D28" s="47" t="s">
        <v>255</v>
      </c>
      <c r="E28" s="33"/>
      <c r="F28" s="33"/>
      <c r="G28" s="33"/>
      <c r="H28" s="33"/>
      <c r="I28" s="33"/>
      <c r="J28" s="48">
        <f>ROUND(J148,2)</f>
        <v>0</v>
      </c>
      <c r="K28" s="33"/>
      <c r="L28" s="3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37" customFormat="1" ht="6.95" customHeight="1">
      <c r="A29" s="33"/>
      <c r="B29" s="34"/>
      <c r="C29" s="33"/>
      <c r="D29" s="46"/>
      <c r="E29" s="46"/>
      <c r="F29" s="46"/>
      <c r="G29" s="46"/>
      <c r="H29" s="46"/>
      <c r="I29" s="46"/>
      <c r="J29" s="46"/>
      <c r="K29" s="46"/>
      <c r="L29" s="3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37" customFormat="1" ht="14.45" customHeight="1">
      <c r="A30" s="33"/>
      <c r="B30" s="34"/>
      <c r="C30" s="33"/>
      <c r="D30" s="33"/>
      <c r="E30" s="33"/>
      <c r="F30" s="49" t="s">
        <v>256</v>
      </c>
      <c r="G30" s="33"/>
      <c r="H30" s="33"/>
      <c r="I30" s="49" t="s">
        <v>257</v>
      </c>
      <c r="J30" s="49" t="s">
        <v>258</v>
      </c>
      <c r="K30" s="33"/>
      <c r="L30" s="3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37" customFormat="1" ht="14.45" customHeight="1">
      <c r="A31" s="33"/>
      <c r="B31" s="34"/>
      <c r="C31" s="33"/>
      <c r="D31" s="50" t="s">
        <v>33</v>
      </c>
      <c r="E31" s="35" t="s">
        <v>34</v>
      </c>
      <c r="F31" s="51">
        <f>ROUND((SUM(BE148:BE776)),2)</f>
        <v>0</v>
      </c>
      <c r="G31" s="33"/>
      <c r="H31" s="33"/>
      <c r="I31" s="52">
        <v>0.21</v>
      </c>
      <c r="J31" s="51">
        <f>ROUND(((SUM(BE148:BE776))*I31),2)</f>
        <v>0</v>
      </c>
      <c r="K31" s="33"/>
      <c r="L31" s="3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37" customFormat="1" ht="14.45" customHeight="1">
      <c r="A32" s="33"/>
      <c r="B32" s="34"/>
      <c r="C32" s="33"/>
      <c r="D32" s="33"/>
      <c r="E32" s="35" t="s">
        <v>259</v>
      </c>
      <c r="F32" s="51">
        <f>ROUND((SUM(BF148:BF776)),2)</f>
        <v>0</v>
      </c>
      <c r="G32" s="33"/>
      <c r="H32" s="33"/>
      <c r="I32" s="52">
        <v>0.15</v>
      </c>
      <c r="J32" s="51">
        <f>ROUND(((SUM(BF148:BF776))*I32),2)</f>
        <v>0</v>
      </c>
      <c r="K32" s="33"/>
      <c r="L32" s="3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37" customFormat="1" ht="14.45" customHeight="1" hidden="1">
      <c r="A33" s="33"/>
      <c r="B33" s="34"/>
      <c r="C33" s="33"/>
      <c r="D33" s="33"/>
      <c r="E33" s="35" t="s">
        <v>260</v>
      </c>
      <c r="F33" s="51">
        <f>ROUND((SUM(BG148:BG776)),2)</f>
        <v>0</v>
      </c>
      <c r="G33" s="33"/>
      <c r="H33" s="33"/>
      <c r="I33" s="52">
        <v>0.21</v>
      </c>
      <c r="J33" s="51">
        <f>0</f>
        <v>0</v>
      </c>
      <c r="K33" s="33"/>
      <c r="L33" s="3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37" customFormat="1" ht="14.45" customHeight="1" hidden="1">
      <c r="A34" s="33"/>
      <c r="B34" s="34"/>
      <c r="C34" s="33"/>
      <c r="D34" s="33"/>
      <c r="E34" s="35" t="s">
        <v>261</v>
      </c>
      <c r="F34" s="51">
        <f>ROUND((SUM(BH148:BH776)),2)</f>
        <v>0</v>
      </c>
      <c r="G34" s="33"/>
      <c r="H34" s="33"/>
      <c r="I34" s="52">
        <v>0.15</v>
      </c>
      <c r="J34" s="51">
        <f>0</f>
        <v>0</v>
      </c>
      <c r="K34" s="33"/>
      <c r="L34" s="3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37" customFormat="1" ht="14.45" customHeight="1" hidden="1">
      <c r="A35" s="33"/>
      <c r="B35" s="34"/>
      <c r="C35" s="33"/>
      <c r="D35" s="33"/>
      <c r="E35" s="35" t="s">
        <v>262</v>
      </c>
      <c r="F35" s="51">
        <f>ROUND((SUM(BI148:BI776)),2)</f>
        <v>0</v>
      </c>
      <c r="G35" s="33"/>
      <c r="H35" s="33"/>
      <c r="I35" s="52">
        <v>0</v>
      </c>
      <c r="J35" s="51">
        <f>0</f>
        <v>0</v>
      </c>
      <c r="K35" s="33"/>
      <c r="L35" s="3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37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37" customFormat="1" ht="25.35" customHeight="1">
      <c r="A37" s="33"/>
      <c r="B37" s="34"/>
      <c r="C37" s="53"/>
      <c r="D37" s="54" t="s">
        <v>263</v>
      </c>
      <c r="E37" s="55"/>
      <c r="F37" s="55"/>
      <c r="G37" s="56" t="s">
        <v>264</v>
      </c>
      <c r="H37" s="57" t="s">
        <v>265</v>
      </c>
      <c r="I37" s="55"/>
      <c r="J37" s="58">
        <f>SUM(J28:J35)</f>
        <v>0</v>
      </c>
      <c r="K37" s="59"/>
      <c r="L37" s="3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37" customFormat="1" ht="14.4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3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2:12" ht="14.45" customHeight="1">
      <c r="B39" s="30"/>
      <c r="L39" s="30"/>
    </row>
    <row r="40" spans="2:12" ht="14.45" customHeight="1">
      <c r="B40" s="30"/>
      <c r="L40" s="30"/>
    </row>
    <row r="41" spans="2:12" ht="14.45" customHeight="1">
      <c r="B41" s="30"/>
      <c r="L41" s="30"/>
    </row>
    <row r="42" spans="2:12" ht="14.45" customHeight="1">
      <c r="B42" s="30"/>
      <c r="L42" s="30"/>
    </row>
    <row r="43" spans="2:12" ht="14.45" customHeight="1">
      <c r="B43" s="30"/>
      <c r="L43" s="30"/>
    </row>
    <row r="44" spans="2:12" ht="14.45" customHeight="1">
      <c r="B44" s="30"/>
      <c r="L44" s="30"/>
    </row>
    <row r="45" spans="2:12" ht="14.45" customHeight="1">
      <c r="B45" s="30"/>
      <c r="L45" s="30"/>
    </row>
    <row r="46" spans="2:12" ht="14.45" customHeight="1">
      <c r="B46" s="30"/>
      <c r="L46" s="30"/>
    </row>
    <row r="47" spans="2:12" ht="14.45" customHeight="1">
      <c r="B47" s="30"/>
      <c r="L47" s="30"/>
    </row>
    <row r="48" spans="2:12" ht="14.45" customHeight="1">
      <c r="B48" s="30"/>
      <c r="L48" s="30"/>
    </row>
    <row r="49" spans="2:12" ht="14.45" customHeight="1">
      <c r="B49" s="30"/>
      <c r="L49" s="30"/>
    </row>
    <row r="50" spans="2:12" s="37" customFormat="1" ht="14.45" customHeight="1">
      <c r="B50" s="36"/>
      <c r="D50" s="60" t="s">
        <v>266</v>
      </c>
      <c r="E50" s="61"/>
      <c r="F50" s="61"/>
      <c r="G50" s="60" t="s">
        <v>267</v>
      </c>
      <c r="H50" s="61"/>
      <c r="I50" s="61"/>
      <c r="J50" s="61"/>
      <c r="K50" s="61"/>
      <c r="L50" s="36"/>
    </row>
    <row r="51" spans="2:12" ht="15">
      <c r="B51" s="30"/>
      <c r="L51" s="30"/>
    </row>
    <row r="52" spans="2:12" ht="15">
      <c r="B52" s="30"/>
      <c r="L52" s="30"/>
    </row>
    <row r="53" spans="2:12" ht="15">
      <c r="B53" s="30"/>
      <c r="L53" s="30"/>
    </row>
    <row r="54" spans="2:12" ht="15">
      <c r="B54" s="30"/>
      <c r="L54" s="30"/>
    </row>
    <row r="55" spans="2:12" ht="15">
      <c r="B55" s="30"/>
      <c r="L55" s="30"/>
    </row>
    <row r="56" spans="2:12" ht="15">
      <c r="B56" s="30"/>
      <c r="L56" s="30"/>
    </row>
    <row r="57" spans="2:12" ht="15">
      <c r="B57" s="30"/>
      <c r="L57" s="30"/>
    </row>
    <row r="58" spans="2:12" ht="15">
      <c r="B58" s="30"/>
      <c r="L58" s="30"/>
    </row>
    <row r="59" spans="2:12" ht="15">
      <c r="B59" s="30"/>
      <c r="L59" s="30"/>
    </row>
    <row r="60" spans="2:12" ht="15">
      <c r="B60" s="30"/>
      <c r="L60" s="30"/>
    </row>
    <row r="61" spans="1:31" s="37" customFormat="1" ht="12.75">
      <c r="A61" s="33"/>
      <c r="B61" s="34"/>
      <c r="C61" s="33"/>
      <c r="D61" s="62" t="s">
        <v>268</v>
      </c>
      <c r="E61" s="63"/>
      <c r="F61" s="64" t="s">
        <v>269</v>
      </c>
      <c r="G61" s="62" t="s">
        <v>268</v>
      </c>
      <c r="H61" s="63"/>
      <c r="I61" s="63"/>
      <c r="J61" s="65" t="s">
        <v>269</v>
      </c>
      <c r="K61" s="63"/>
      <c r="L61" s="3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5">
      <c r="B62" s="30"/>
      <c r="L62" s="30"/>
    </row>
    <row r="63" spans="2:12" ht="15">
      <c r="B63" s="30"/>
      <c r="L63" s="30"/>
    </row>
    <row r="64" spans="2:12" ht="15">
      <c r="B64" s="30"/>
      <c r="L64" s="30"/>
    </row>
    <row r="65" spans="1:31" s="37" customFormat="1" ht="12.75">
      <c r="A65" s="33"/>
      <c r="B65" s="34"/>
      <c r="C65" s="33"/>
      <c r="D65" s="60" t="s">
        <v>270</v>
      </c>
      <c r="E65" s="66"/>
      <c r="F65" s="66"/>
      <c r="G65" s="60" t="s">
        <v>271</v>
      </c>
      <c r="H65" s="66"/>
      <c r="I65" s="66"/>
      <c r="J65" s="66"/>
      <c r="K65" s="66"/>
      <c r="L65" s="3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5">
      <c r="B66" s="30"/>
      <c r="L66" s="30"/>
    </row>
    <row r="67" spans="2:12" ht="15">
      <c r="B67" s="30"/>
      <c r="L67" s="30"/>
    </row>
    <row r="68" spans="2:12" ht="15">
      <c r="B68" s="30"/>
      <c r="L68" s="30"/>
    </row>
    <row r="69" spans="2:12" ht="15">
      <c r="B69" s="30"/>
      <c r="L69" s="30"/>
    </row>
    <row r="70" spans="2:12" ht="15">
      <c r="B70" s="30"/>
      <c r="L70" s="30"/>
    </row>
    <row r="71" spans="2:12" ht="15">
      <c r="B71" s="30"/>
      <c r="L71" s="30"/>
    </row>
    <row r="72" spans="2:12" ht="15">
      <c r="B72" s="30"/>
      <c r="L72" s="30"/>
    </row>
    <row r="73" spans="2:12" ht="15">
      <c r="B73" s="30"/>
      <c r="L73" s="30"/>
    </row>
    <row r="74" spans="2:12" ht="15">
      <c r="B74" s="30"/>
      <c r="L74" s="30"/>
    </row>
    <row r="75" spans="2:12" ht="15">
      <c r="B75" s="30"/>
      <c r="L75" s="30"/>
    </row>
    <row r="76" spans="1:31" s="37" customFormat="1" ht="12.75">
      <c r="A76" s="33"/>
      <c r="B76" s="34"/>
      <c r="C76" s="33"/>
      <c r="D76" s="62" t="s">
        <v>268</v>
      </c>
      <c r="E76" s="63"/>
      <c r="F76" s="64" t="s">
        <v>269</v>
      </c>
      <c r="G76" s="62" t="s">
        <v>268</v>
      </c>
      <c r="H76" s="63"/>
      <c r="I76" s="63"/>
      <c r="J76" s="65" t="s">
        <v>269</v>
      </c>
      <c r="K76" s="63"/>
      <c r="L76" s="3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37" customFormat="1" ht="14.45" customHeight="1">
      <c r="A77" s="33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3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37" customFormat="1" ht="6.95" customHeight="1">
      <c r="A81" s="33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3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37" customFormat="1" ht="24.95" customHeight="1">
      <c r="A82" s="33"/>
      <c r="B82" s="34"/>
      <c r="C82" s="31" t="s">
        <v>272</v>
      </c>
      <c r="D82" s="33"/>
      <c r="E82" s="33"/>
      <c r="F82" s="33"/>
      <c r="G82" s="33"/>
      <c r="H82" s="33"/>
      <c r="I82" s="33"/>
      <c r="J82" s="33"/>
      <c r="K82" s="33"/>
      <c r="L82" s="3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37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37" customFormat="1" ht="12" customHeight="1">
      <c r="A84" s="33"/>
      <c r="B84" s="34"/>
      <c r="C84" s="35" t="s">
        <v>130</v>
      </c>
      <c r="D84" s="33"/>
      <c r="E84" s="33"/>
      <c r="F84" s="33"/>
      <c r="G84" s="33"/>
      <c r="H84" s="33"/>
      <c r="I84" s="33"/>
      <c r="J84" s="33"/>
      <c r="K84" s="33"/>
      <c r="L84" s="3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37" customFormat="1" ht="16.5" customHeight="1">
      <c r="A85" s="33"/>
      <c r="B85" s="34"/>
      <c r="C85" s="33"/>
      <c r="D85" s="33"/>
      <c r="E85" s="360" t="str">
        <f>E7</f>
        <v>Revitalizace Městské knihovny Třeboň</v>
      </c>
      <c r="F85" s="361"/>
      <c r="G85" s="361"/>
      <c r="H85" s="361"/>
      <c r="I85" s="33"/>
      <c r="J85" s="33"/>
      <c r="K85" s="33"/>
      <c r="L85" s="3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37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37" customFormat="1" ht="12" customHeight="1">
      <c r="A87" s="33"/>
      <c r="B87" s="34"/>
      <c r="C87" s="35" t="s">
        <v>31</v>
      </c>
      <c r="D87" s="33"/>
      <c r="E87" s="33"/>
      <c r="F87" s="39" t="str">
        <f>F10</f>
        <v>Třeboň</v>
      </c>
      <c r="G87" s="33"/>
      <c r="H87" s="33"/>
      <c r="I87" s="35" t="s">
        <v>32</v>
      </c>
      <c r="J87" s="40" t="str">
        <f>IF(J10="","",J10)</f>
        <v>19. 4. 2023</v>
      </c>
      <c r="K87" s="33"/>
      <c r="L87" s="3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37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37" customFormat="1" ht="15.2" customHeight="1">
      <c r="A89" s="33"/>
      <c r="B89" s="34"/>
      <c r="C89" s="35" t="s">
        <v>131</v>
      </c>
      <c r="D89" s="33"/>
      <c r="E89" s="33"/>
      <c r="F89" s="39" t="str">
        <f>E13</f>
        <v xml:space="preserve"> </v>
      </c>
      <c r="G89" s="33"/>
      <c r="H89" s="33"/>
      <c r="I89" s="35" t="s">
        <v>133</v>
      </c>
      <c r="J89" s="71" t="str">
        <f>E19</f>
        <v xml:space="preserve"> </v>
      </c>
      <c r="K89" s="33"/>
      <c r="L89" s="3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37" customFormat="1" ht="15.2" customHeight="1">
      <c r="A90" s="33"/>
      <c r="B90" s="34"/>
      <c r="C90" s="35" t="s">
        <v>132</v>
      </c>
      <c r="D90" s="33"/>
      <c r="E90" s="33"/>
      <c r="F90" s="39" t="str">
        <f>IF(E16="","",E16)</f>
        <v xml:space="preserve"> </v>
      </c>
      <c r="G90" s="33"/>
      <c r="H90" s="33"/>
      <c r="I90" s="35" t="s">
        <v>134</v>
      </c>
      <c r="J90" s="71" t="str">
        <f>E22</f>
        <v xml:space="preserve"> </v>
      </c>
      <c r="K90" s="33"/>
      <c r="L90" s="3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37" customFormat="1" ht="10.35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37" customFormat="1" ht="29.25" customHeight="1">
      <c r="A92" s="33"/>
      <c r="B92" s="34"/>
      <c r="C92" s="72" t="s">
        <v>273</v>
      </c>
      <c r="D92" s="53"/>
      <c r="E92" s="53"/>
      <c r="F92" s="53"/>
      <c r="G92" s="53"/>
      <c r="H92" s="53"/>
      <c r="I92" s="53"/>
      <c r="J92" s="73" t="s">
        <v>35</v>
      </c>
      <c r="K92" s="53"/>
      <c r="L92" s="3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37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37" customFormat="1" ht="22.9" customHeight="1">
      <c r="A94" s="33"/>
      <c r="B94" s="34"/>
      <c r="C94" s="74" t="s">
        <v>274</v>
      </c>
      <c r="D94" s="33"/>
      <c r="E94" s="33"/>
      <c r="F94" s="33"/>
      <c r="G94" s="33"/>
      <c r="H94" s="33"/>
      <c r="I94" s="33"/>
      <c r="J94" s="48">
        <f>J148</f>
        <v>0</v>
      </c>
      <c r="K94" s="33"/>
      <c r="L94" s="3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U94" s="27" t="s">
        <v>36</v>
      </c>
    </row>
    <row r="95" spans="2:12" s="75" customFormat="1" ht="24.95" customHeight="1">
      <c r="B95" s="76"/>
      <c r="D95" s="77" t="s">
        <v>275</v>
      </c>
      <c r="E95" s="78"/>
      <c r="F95" s="78"/>
      <c r="G95" s="78"/>
      <c r="H95" s="78"/>
      <c r="I95" s="78"/>
      <c r="J95" s="79">
        <f>J149</f>
        <v>0</v>
      </c>
      <c r="L95" s="76"/>
    </row>
    <row r="96" spans="2:12" s="80" customFormat="1" ht="19.9" customHeight="1">
      <c r="B96" s="81"/>
      <c r="D96" s="82" t="s">
        <v>276</v>
      </c>
      <c r="E96" s="83"/>
      <c r="F96" s="83"/>
      <c r="G96" s="83"/>
      <c r="H96" s="83"/>
      <c r="I96" s="83"/>
      <c r="J96" s="84">
        <f>J150</f>
        <v>0</v>
      </c>
      <c r="L96" s="81"/>
    </row>
    <row r="97" spans="2:12" s="80" customFormat="1" ht="19.9" customHeight="1">
      <c r="B97" s="81"/>
      <c r="D97" s="82" t="s">
        <v>277</v>
      </c>
      <c r="E97" s="83"/>
      <c r="F97" s="83"/>
      <c r="G97" s="83"/>
      <c r="H97" s="83"/>
      <c r="I97" s="83"/>
      <c r="J97" s="84">
        <f>J195</f>
        <v>0</v>
      </c>
      <c r="L97" s="81"/>
    </row>
    <row r="98" spans="2:12" s="80" customFormat="1" ht="19.9" customHeight="1">
      <c r="B98" s="81"/>
      <c r="D98" s="82" t="s">
        <v>278</v>
      </c>
      <c r="E98" s="83"/>
      <c r="F98" s="83"/>
      <c r="G98" s="83"/>
      <c r="H98" s="83"/>
      <c r="I98" s="83"/>
      <c r="J98" s="84">
        <f>J217</f>
        <v>0</v>
      </c>
      <c r="L98" s="81"/>
    </row>
    <row r="99" spans="2:12" s="80" customFormat="1" ht="19.9" customHeight="1">
      <c r="B99" s="81"/>
      <c r="D99" s="82" t="s">
        <v>279</v>
      </c>
      <c r="E99" s="83"/>
      <c r="F99" s="83"/>
      <c r="G99" s="83"/>
      <c r="H99" s="83"/>
      <c r="I99" s="83"/>
      <c r="J99" s="84">
        <f>J250</f>
        <v>0</v>
      </c>
      <c r="L99" s="81"/>
    </row>
    <row r="100" spans="2:12" s="80" customFormat="1" ht="19.9" customHeight="1">
      <c r="B100" s="81"/>
      <c r="D100" s="82" t="s">
        <v>280</v>
      </c>
      <c r="E100" s="83"/>
      <c r="F100" s="83"/>
      <c r="G100" s="83"/>
      <c r="H100" s="83"/>
      <c r="I100" s="83"/>
      <c r="J100" s="84">
        <f>J258</f>
        <v>0</v>
      </c>
      <c r="L100" s="81"/>
    </row>
    <row r="101" spans="2:12" s="80" customFormat="1" ht="19.9" customHeight="1">
      <c r="B101" s="81"/>
      <c r="D101" s="82" t="s">
        <v>281</v>
      </c>
      <c r="E101" s="83"/>
      <c r="F101" s="83"/>
      <c r="G101" s="83"/>
      <c r="H101" s="83"/>
      <c r="I101" s="83"/>
      <c r="J101" s="84">
        <f>J284</f>
        <v>0</v>
      </c>
      <c r="L101" s="81"/>
    </row>
    <row r="102" spans="2:12" s="80" customFormat="1" ht="19.9" customHeight="1">
      <c r="B102" s="81"/>
      <c r="D102" s="82" t="s">
        <v>282</v>
      </c>
      <c r="E102" s="83"/>
      <c r="F102" s="83"/>
      <c r="G102" s="83"/>
      <c r="H102" s="83"/>
      <c r="I102" s="83"/>
      <c r="J102" s="84">
        <f>J316</f>
        <v>0</v>
      </c>
      <c r="L102" s="81"/>
    </row>
    <row r="103" spans="2:12" s="80" customFormat="1" ht="19.9" customHeight="1">
      <c r="B103" s="81"/>
      <c r="D103" s="82" t="s">
        <v>283</v>
      </c>
      <c r="E103" s="83"/>
      <c r="F103" s="83"/>
      <c r="G103" s="83"/>
      <c r="H103" s="83"/>
      <c r="I103" s="83"/>
      <c r="J103" s="84">
        <f>J320</f>
        <v>0</v>
      </c>
      <c r="L103" s="81"/>
    </row>
    <row r="104" spans="2:12" s="80" customFormat="1" ht="19.9" customHeight="1">
      <c r="B104" s="81"/>
      <c r="D104" s="82" t="s">
        <v>284</v>
      </c>
      <c r="E104" s="83"/>
      <c r="F104" s="83"/>
      <c r="G104" s="83"/>
      <c r="H104" s="83"/>
      <c r="I104" s="83"/>
      <c r="J104" s="84">
        <f>J344</f>
        <v>0</v>
      </c>
      <c r="L104" s="81"/>
    </row>
    <row r="105" spans="2:12" s="80" customFormat="1" ht="19.9" customHeight="1">
      <c r="B105" s="81"/>
      <c r="D105" s="82" t="s">
        <v>285</v>
      </c>
      <c r="E105" s="83"/>
      <c r="F105" s="83"/>
      <c r="G105" s="83"/>
      <c r="H105" s="83"/>
      <c r="I105" s="83"/>
      <c r="J105" s="84">
        <f>J355</f>
        <v>0</v>
      </c>
      <c r="L105" s="81"/>
    </row>
    <row r="106" spans="2:12" s="80" customFormat="1" ht="19.9" customHeight="1">
      <c r="B106" s="81"/>
      <c r="D106" s="82" t="s">
        <v>286</v>
      </c>
      <c r="E106" s="83"/>
      <c r="F106" s="83"/>
      <c r="G106" s="83"/>
      <c r="H106" s="83"/>
      <c r="I106" s="83"/>
      <c r="J106" s="84">
        <f>J357</f>
        <v>0</v>
      </c>
      <c r="L106" s="81"/>
    </row>
    <row r="107" spans="2:12" s="80" customFormat="1" ht="19.9" customHeight="1">
      <c r="B107" s="81"/>
      <c r="D107" s="82" t="s">
        <v>287</v>
      </c>
      <c r="E107" s="83"/>
      <c r="F107" s="83"/>
      <c r="G107" s="83"/>
      <c r="H107" s="83"/>
      <c r="I107" s="83"/>
      <c r="J107" s="84">
        <f>J449</f>
        <v>0</v>
      </c>
      <c r="L107" s="81"/>
    </row>
    <row r="108" spans="2:12" s="80" customFormat="1" ht="19.9" customHeight="1">
      <c r="B108" s="81"/>
      <c r="D108" s="82" t="s">
        <v>288</v>
      </c>
      <c r="E108" s="83"/>
      <c r="F108" s="83"/>
      <c r="G108" s="83"/>
      <c r="H108" s="83"/>
      <c r="I108" s="83"/>
      <c r="J108" s="84">
        <f>J463</f>
        <v>0</v>
      </c>
      <c r="L108" s="81"/>
    </row>
    <row r="109" spans="2:12" s="80" customFormat="1" ht="19.9" customHeight="1">
      <c r="B109" s="81"/>
      <c r="D109" s="82" t="s">
        <v>289</v>
      </c>
      <c r="E109" s="83"/>
      <c r="F109" s="83"/>
      <c r="G109" s="83"/>
      <c r="H109" s="83"/>
      <c r="I109" s="83"/>
      <c r="J109" s="84">
        <f>J470</f>
        <v>0</v>
      </c>
      <c r="L109" s="81"/>
    </row>
    <row r="110" spans="2:12" s="75" customFormat="1" ht="24.95" customHeight="1">
      <c r="B110" s="76"/>
      <c r="D110" s="77" t="s">
        <v>290</v>
      </c>
      <c r="E110" s="78"/>
      <c r="F110" s="78"/>
      <c r="G110" s="78"/>
      <c r="H110" s="78"/>
      <c r="I110" s="78"/>
      <c r="J110" s="79">
        <f>J472</f>
        <v>0</v>
      </c>
      <c r="L110" s="76"/>
    </row>
    <row r="111" spans="2:12" s="80" customFormat="1" ht="19.9" customHeight="1">
      <c r="B111" s="81"/>
      <c r="D111" s="82" t="s">
        <v>291</v>
      </c>
      <c r="E111" s="83"/>
      <c r="F111" s="83"/>
      <c r="G111" s="83"/>
      <c r="H111" s="83"/>
      <c r="I111" s="83"/>
      <c r="J111" s="84">
        <f>J473</f>
        <v>0</v>
      </c>
      <c r="L111" s="81"/>
    </row>
    <row r="112" spans="2:12" s="80" customFormat="1" ht="19.9" customHeight="1">
      <c r="B112" s="81"/>
      <c r="D112" s="82" t="s">
        <v>292</v>
      </c>
      <c r="E112" s="83"/>
      <c r="F112" s="83"/>
      <c r="G112" s="83"/>
      <c r="H112" s="83"/>
      <c r="I112" s="83"/>
      <c r="J112" s="84">
        <f>J488</f>
        <v>0</v>
      </c>
      <c r="L112" s="81"/>
    </row>
    <row r="113" spans="2:12" s="80" customFormat="1" ht="19.9" customHeight="1">
      <c r="B113" s="81"/>
      <c r="D113" s="82" t="s">
        <v>293</v>
      </c>
      <c r="E113" s="83"/>
      <c r="F113" s="83"/>
      <c r="G113" s="83"/>
      <c r="H113" s="83"/>
      <c r="I113" s="83"/>
      <c r="J113" s="84">
        <f>J510</f>
        <v>0</v>
      </c>
      <c r="L113" s="81"/>
    </row>
    <row r="114" spans="2:12" s="80" customFormat="1" ht="19.9" customHeight="1">
      <c r="B114" s="81"/>
      <c r="D114" s="82" t="s">
        <v>294</v>
      </c>
      <c r="E114" s="83"/>
      <c r="F114" s="83"/>
      <c r="G114" s="83"/>
      <c r="H114" s="83"/>
      <c r="I114" s="83"/>
      <c r="J114" s="84">
        <f>J529</f>
        <v>0</v>
      </c>
      <c r="L114" s="81"/>
    </row>
    <row r="115" spans="2:12" s="80" customFormat="1" ht="19.9" customHeight="1">
      <c r="B115" s="81"/>
      <c r="D115" s="82" t="s">
        <v>295</v>
      </c>
      <c r="E115" s="83"/>
      <c r="F115" s="83"/>
      <c r="G115" s="83"/>
      <c r="H115" s="83"/>
      <c r="I115" s="83"/>
      <c r="J115" s="84">
        <f>J531</f>
        <v>0</v>
      </c>
      <c r="L115" s="81"/>
    </row>
    <row r="116" spans="2:12" s="80" customFormat="1" ht="19.9" customHeight="1">
      <c r="B116" s="81"/>
      <c r="D116" s="82" t="s">
        <v>296</v>
      </c>
      <c r="E116" s="83"/>
      <c r="F116" s="83"/>
      <c r="G116" s="83"/>
      <c r="H116" s="83"/>
      <c r="I116" s="83"/>
      <c r="J116" s="84">
        <f>J544</f>
        <v>0</v>
      </c>
      <c r="L116" s="81"/>
    </row>
    <row r="117" spans="2:12" s="80" customFormat="1" ht="19.9" customHeight="1">
      <c r="B117" s="81"/>
      <c r="D117" s="82" t="s">
        <v>297</v>
      </c>
      <c r="E117" s="83"/>
      <c r="F117" s="83"/>
      <c r="G117" s="83"/>
      <c r="H117" s="83"/>
      <c r="I117" s="83"/>
      <c r="J117" s="84">
        <f>J580</f>
        <v>0</v>
      </c>
      <c r="L117" s="81"/>
    </row>
    <row r="118" spans="2:12" s="80" customFormat="1" ht="19.9" customHeight="1">
      <c r="B118" s="81"/>
      <c r="D118" s="82" t="s">
        <v>298</v>
      </c>
      <c r="E118" s="83"/>
      <c r="F118" s="83"/>
      <c r="G118" s="83"/>
      <c r="H118" s="83"/>
      <c r="I118" s="83"/>
      <c r="J118" s="84">
        <f>J591</f>
        <v>0</v>
      </c>
      <c r="L118" s="81"/>
    </row>
    <row r="119" spans="2:12" s="80" customFormat="1" ht="19.9" customHeight="1">
      <c r="B119" s="81"/>
      <c r="D119" s="82" t="s">
        <v>299</v>
      </c>
      <c r="E119" s="83"/>
      <c r="F119" s="83"/>
      <c r="G119" s="83"/>
      <c r="H119" s="83"/>
      <c r="I119" s="83"/>
      <c r="J119" s="84">
        <f>J604</f>
        <v>0</v>
      </c>
      <c r="L119" s="81"/>
    </row>
    <row r="120" spans="2:12" s="80" customFormat="1" ht="19.9" customHeight="1">
      <c r="B120" s="81"/>
      <c r="D120" s="82" t="s">
        <v>300</v>
      </c>
      <c r="E120" s="83"/>
      <c r="F120" s="83"/>
      <c r="G120" s="83"/>
      <c r="H120" s="83"/>
      <c r="I120" s="83"/>
      <c r="J120" s="84">
        <f>J652</f>
        <v>0</v>
      </c>
      <c r="L120" s="81"/>
    </row>
    <row r="121" spans="2:12" s="80" customFormat="1" ht="19.9" customHeight="1">
      <c r="B121" s="81"/>
      <c r="D121" s="82" t="s">
        <v>301</v>
      </c>
      <c r="E121" s="83"/>
      <c r="F121" s="83"/>
      <c r="G121" s="83"/>
      <c r="H121" s="83"/>
      <c r="I121" s="83"/>
      <c r="J121" s="84">
        <f>J671</f>
        <v>0</v>
      </c>
      <c r="L121" s="81"/>
    </row>
    <row r="122" spans="2:12" s="80" customFormat="1" ht="19.9" customHeight="1">
      <c r="B122" s="81"/>
      <c r="D122" s="82" t="s">
        <v>302</v>
      </c>
      <c r="E122" s="83"/>
      <c r="F122" s="83"/>
      <c r="G122" s="83"/>
      <c r="H122" s="83"/>
      <c r="I122" s="83"/>
      <c r="J122" s="84">
        <f>J697</f>
        <v>0</v>
      </c>
      <c r="L122" s="81"/>
    </row>
    <row r="123" spans="2:12" s="80" customFormat="1" ht="19.9" customHeight="1">
      <c r="B123" s="81"/>
      <c r="D123" s="82" t="s">
        <v>303</v>
      </c>
      <c r="E123" s="83"/>
      <c r="F123" s="83"/>
      <c r="G123" s="83"/>
      <c r="H123" s="83"/>
      <c r="I123" s="83"/>
      <c r="J123" s="84">
        <f>J729</f>
        <v>0</v>
      </c>
      <c r="L123" s="81"/>
    </row>
    <row r="124" spans="2:12" s="80" customFormat="1" ht="19.9" customHeight="1">
      <c r="B124" s="81"/>
      <c r="D124" s="82" t="s">
        <v>304</v>
      </c>
      <c r="E124" s="83"/>
      <c r="F124" s="83"/>
      <c r="G124" s="83"/>
      <c r="H124" s="83"/>
      <c r="I124" s="83"/>
      <c r="J124" s="84">
        <f>J742</f>
        <v>0</v>
      </c>
      <c r="L124" s="81"/>
    </row>
    <row r="125" spans="2:12" s="80" customFormat="1" ht="19.9" customHeight="1">
      <c r="B125" s="81"/>
      <c r="D125" s="82" t="s">
        <v>305</v>
      </c>
      <c r="E125" s="83"/>
      <c r="F125" s="83"/>
      <c r="G125" s="83"/>
      <c r="H125" s="83"/>
      <c r="I125" s="83"/>
      <c r="J125" s="84">
        <f>J759</f>
        <v>0</v>
      </c>
      <c r="L125" s="81"/>
    </row>
    <row r="126" spans="2:12" s="75" customFormat="1" ht="24.95" customHeight="1">
      <c r="B126" s="76"/>
      <c r="D126" s="77" t="s">
        <v>306</v>
      </c>
      <c r="E126" s="78"/>
      <c r="F126" s="78"/>
      <c r="G126" s="78"/>
      <c r="H126" s="78"/>
      <c r="I126" s="78"/>
      <c r="J126" s="79">
        <f>J765</f>
        <v>0</v>
      </c>
      <c r="L126" s="76"/>
    </row>
    <row r="127" spans="2:12" s="80" customFormat="1" ht="19.9" customHeight="1">
      <c r="B127" s="81"/>
      <c r="D127" s="82" t="s">
        <v>307</v>
      </c>
      <c r="E127" s="83"/>
      <c r="F127" s="83"/>
      <c r="G127" s="83"/>
      <c r="H127" s="83"/>
      <c r="I127" s="83"/>
      <c r="J127" s="84">
        <f>J766</f>
        <v>0</v>
      </c>
      <c r="L127" s="81"/>
    </row>
    <row r="128" spans="2:12" s="80" customFormat="1" ht="19.9" customHeight="1">
      <c r="B128" s="81"/>
      <c r="D128" s="82" t="s">
        <v>308</v>
      </c>
      <c r="E128" s="83"/>
      <c r="F128" s="83"/>
      <c r="G128" s="83"/>
      <c r="H128" s="83"/>
      <c r="I128" s="83"/>
      <c r="J128" s="84">
        <f>J768</f>
        <v>0</v>
      </c>
      <c r="L128" s="81"/>
    </row>
    <row r="129" spans="2:12" s="80" customFormat="1" ht="19.9" customHeight="1">
      <c r="B129" s="81"/>
      <c r="D129" s="82" t="s">
        <v>309</v>
      </c>
      <c r="E129" s="83"/>
      <c r="F129" s="83"/>
      <c r="G129" s="83"/>
      <c r="H129" s="83"/>
      <c r="I129" s="83"/>
      <c r="J129" s="84">
        <f>J770</f>
        <v>0</v>
      </c>
      <c r="L129" s="81"/>
    </row>
    <row r="130" spans="2:12" s="80" customFormat="1" ht="19.9" customHeight="1">
      <c r="B130" s="81"/>
      <c r="D130" s="82" t="s">
        <v>310</v>
      </c>
      <c r="E130" s="83"/>
      <c r="F130" s="83"/>
      <c r="G130" s="83"/>
      <c r="H130" s="83"/>
      <c r="I130" s="83"/>
      <c r="J130" s="84">
        <f>J772</f>
        <v>0</v>
      </c>
      <c r="L130" s="81"/>
    </row>
    <row r="131" spans="1:31" s="37" customFormat="1" ht="21.75" customHeight="1">
      <c r="A131" s="33"/>
      <c r="B131" s="34"/>
      <c r="C131" s="33"/>
      <c r="D131" s="33"/>
      <c r="E131" s="33"/>
      <c r="F131" s="33"/>
      <c r="G131" s="33"/>
      <c r="H131" s="33"/>
      <c r="I131" s="33"/>
      <c r="J131" s="33"/>
      <c r="K131" s="33"/>
      <c r="L131" s="36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37" customFormat="1" ht="6.95" customHeight="1">
      <c r="A132" s="33"/>
      <c r="B132" s="67"/>
      <c r="C132" s="68"/>
      <c r="D132" s="68"/>
      <c r="E132" s="68"/>
      <c r="F132" s="68"/>
      <c r="G132" s="68"/>
      <c r="H132" s="68"/>
      <c r="I132" s="68"/>
      <c r="J132" s="68"/>
      <c r="K132" s="68"/>
      <c r="L132" s="36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6" spans="1:31" s="37" customFormat="1" ht="6.95" customHeight="1">
      <c r="A136" s="33"/>
      <c r="B136" s="69"/>
      <c r="C136" s="70"/>
      <c r="D136" s="70"/>
      <c r="E136" s="70"/>
      <c r="F136" s="70"/>
      <c r="G136" s="70"/>
      <c r="H136" s="70"/>
      <c r="I136" s="70"/>
      <c r="J136" s="70"/>
      <c r="K136" s="70"/>
      <c r="L136" s="36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31" s="37" customFormat="1" ht="24.95" customHeight="1">
      <c r="A137" s="33"/>
      <c r="B137" s="34"/>
      <c r="C137" s="31" t="s">
        <v>135</v>
      </c>
      <c r="D137" s="33"/>
      <c r="E137" s="33"/>
      <c r="F137" s="33"/>
      <c r="G137" s="33"/>
      <c r="H137" s="33"/>
      <c r="I137" s="33"/>
      <c r="J137" s="33"/>
      <c r="K137" s="33"/>
      <c r="L137" s="36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1:31" s="37" customFormat="1" ht="6.95" customHeight="1">
      <c r="A138" s="33"/>
      <c r="B138" s="34"/>
      <c r="C138" s="33"/>
      <c r="D138" s="33"/>
      <c r="E138" s="33"/>
      <c r="F138" s="33"/>
      <c r="G138" s="33"/>
      <c r="H138" s="33"/>
      <c r="I138" s="33"/>
      <c r="J138" s="33"/>
      <c r="K138" s="33"/>
      <c r="L138" s="36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1:31" s="37" customFormat="1" ht="12" customHeight="1">
      <c r="A139" s="33"/>
      <c r="B139" s="34"/>
      <c r="C139" s="35" t="s">
        <v>130</v>
      </c>
      <c r="D139" s="33"/>
      <c r="E139" s="33"/>
      <c r="F139" s="33"/>
      <c r="G139" s="33"/>
      <c r="H139" s="33"/>
      <c r="I139" s="33"/>
      <c r="J139" s="33"/>
      <c r="K139" s="33"/>
      <c r="L139" s="36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1:31" s="37" customFormat="1" ht="16.5" customHeight="1">
      <c r="A140" s="33"/>
      <c r="B140" s="34"/>
      <c r="C140" s="33"/>
      <c r="D140" s="33"/>
      <c r="E140" s="360" t="str">
        <f>E7</f>
        <v>Revitalizace Městské knihovny Třeboň</v>
      </c>
      <c r="F140" s="361"/>
      <c r="G140" s="361"/>
      <c r="H140" s="361"/>
      <c r="I140" s="33"/>
      <c r="J140" s="33"/>
      <c r="K140" s="33"/>
      <c r="L140" s="36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1:31" s="37" customFormat="1" ht="6.95" customHeight="1">
      <c r="A141" s="33"/>
      <c r="B141" s="34"/>
      <c r="C141" s="33"/>
      <c r="D141" s="33"/>
      <c r="E141" s="33"/>
      <c r="F141" s="33"/>
      <c r="G141" s="33"/>
      <c r="H141" s="33"/>
      <c r="I141" s="33"/>
      <c r="J141" s="33"/>
      <c r="K141" s="33"/>
      <c r="L141" s="36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1:31" s="37" customFormat="1" ht="12" customHeight="1">
      <c r="A142" s="33"/>
      <c r="B142" s="34"/>
      <c r="C142" s="35" t="s">
        <v>31</v>
      </c>
      <c r="D142" s="33"/>
      <c r="E142" s="33"/>
      <c r="F142" s="39" t="str">
        <f>F10</f>
        <v>Třeboň</v>
      </c>
      <c r="G142" s="33"/>
      <c r="H142" s="33"/>
      <c r="I142" s="35" t="s">
        <v>32</v>
      </c>
      <c r="J142" s="40" t="str">
        <f>IF(J10="","",J10)</f>
        <v>19. 4. 2023</v>
      </c>
      <c r="K142" s="33"/>
      <c r="L142" s="36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  <row r="143" spans="1:31" s="37" customFormat="1" ht="6.95" customHeight="1">
      <c r="A143" s="33"/>
      <c r="B143" s="34"/>
      <c r="C143" s="33"/>
      <c r="D143" s="33"/>
      <c r="E143" s="33"/>
      <c r="F143" s="33"/>
      <c r="G143" s="33"/>
      <c r="H143" s="33"/>
      <c r="I143" s="33"/>
      <c r="J143" s="33"/>
      <c r="K143" s="33"/>
      <c r="L143" s="36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  <row r="144" spans="1:31" s="37" customFormat="1" ht="15.2" customHeight="1">
      <c r="A144" s="33"/>
      <c r="B144" s="34"/>
      <c r="C144" s="35" t="s">
        <v>131</v>
      </c>
      <c r="D144" s="33"/>
      <c r="E144" s="33"/>
      <c r="F144" s="39" t="str">
        <f>E13</f>
        <v xml:space="preserve"> </v>
      </c>
      <c r="G144" s="33"/>
      <c r="H144" s="33"/>
      <c r="I144" s="35" t="s">
        <v>133</v>
      </c>
      <c r="J144" s="71" t="str">
        <f>E19</f>
        <v xml:space="preserve"> </v>
      </c>
      <c r="K144" s="33"/>
      <c r="L144" s="36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</row>
    <row r="145" spans="1:31" s="37" customFormat="1" ht="15.2" customHeight="1">
      <c r="A145" s="33"/>
      <c r="B145" s="34"/>
      <c r="C145" s="35" t="s">
        <v>132</v>
      </c>
      <c r="D145" s="33"/>
      <c r="E145" s="33"/>
      <c r="F145" s="39" t="str">
        <f>IF(E16="","",E16)</f>
        <v xml:space="preserve"> </v>
      </c>
      <c r="G145" s="33"/>
      <c r="H145" s="33"/>
      <c r="I145" s="35" t="s">
        <v>134</v>
      </c>
      <c r="J145" s="71" t="str">
        <f>E22</f>
        <v xml:space="preserve"> </v>
      </c>
      <c r="K145" s="33"/>
      <c r="L145" s="36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  <row r="146" spans="1:31" s="37" customFormat="1" ht="10.35" customHeight="1">
      <c r="A146" s="33"/>
      <c r="B146" s="34"/>
      <c r="C146" s="33"/>
      <c r="D146" s="33"/>
      <c r="E146" s="33"/>
      <c r="F146" s="33"/>
      <c r="G146" s="33"/>
      <c r="H146" s="33"/>
      <c r="I146" s="33"/>
      <c r="J146" s="33"/>
      <c r="K146" s="33"/>
      <c r="L146" s="36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</row>
    <row r="147" spans="1:31" s="95" customFormat="1" ht="29.25" customHeight="1">
      <c r="A147" s="85"/>
      <c r="B147" s="86"/>
      <c r="C147" s="87" t="s">
        <v>37</v>
      </c>
      <c r="D147" s="88" t="s">
        <v>38</v>
      </c>
      <c r="E147" s="88" t="s">
        <v>10</v>
      </c>
      <c r="F147" s="88" t="s">
        <v>11</v>
      </c>
      <c r="G147" s="88" t="s">
        <v>12</v>
      </c>
      <c r="H147" s="88" t="s">
        <v>22</v>
      </c>
      <c r="I147" s="88" t="s">
        <v>39</v>
      </c>
      <c r="J147" s="89" t="s">
        <v>35</v>
      </c>
      <c r="K147" s="90" t="s">
        <v>40</v>
      </c>
      <c r="L147" s="91"/>
      <c r="M147" s="92" t="s">
        <v>30</v>
      </c>
      <c r="N147" s="93" t="s">
        <v>33</v>
      </c>
      <c r="O147" s="93" t="s">
        <v>41</v>
      </c>
      <c r="P147" s="93" t="s">
        <v>42</v>
      </c>
      <c r="Q147" s="93" t="s">
        <v>43</v>
      </c>
      <c r="R147" s="93" t="s">
        <v>44</v>
      </c>
      <c r="S147" s="93" t="s">
        <v>45</v>
      </c>
      <c r="T147" s="94" t="s">
        <v>46</v>
      </c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</row>
    <row r="148" spans="1:63" s="37" customFormat="1" ht="22.9" customHeight="1">
      <c r="A148" s="33"/>
      <c r="B148" s="34"/>
      <c r="C148" s="96" t="s">
        <v>47</v>
      </c>
      <c r="D148" s="33"/>
      <c r="E148" s="33"/>
      <c r="F148" s="33"/>
      <c r="G148" s="33"/>
      <c r="H148" s="33"/>
      <c r="I148" s="33"/>
      <c r="J148" s="97">
        <f>BK148</f>
        <v>0</v>
      </c>
      <c r="K148" s="33"/>
      <c r="L148" s="34"/>
      <c r="M148" s="98"/>
      <c r="N148" s="99"/>
      <c r="O148" s="46"/>
      <c r="P148" s="100">
        <f>P149+P472+P765</f>
        <v>2363.023284</v>
      </c>
      <c r="Q148" s="46"/>
      <c r="R148" s="100">
        <f>R149+R472+R765</f>
        <v>112.59275489999999</v>
      </c>
      <c r="S148" s="46"/>
      <c r="T148" s="101">
        <f>T149+T472+T765</f>
        <v>86.4834134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27" t="s">
        <v>48</v>
      </c>
      <c r="AU148" s="27" t="s">
        <v>36</v>
      </c>
      <c r="BK148" s="102">
        <f>BK149+BK472+BK765</f>
        <v>0</v>
      </c>
    </row>
    <row r="149" spans="2:63" s="103" customFormat="1" ht="25.9" customHeight="1">
      <c r="B149" s="104"/>
      <c r="D149" s="105" t="s">
        <v>48</v>
      </c>
      <c r="E149" s="106" t="s">
        <v>49</v>
      </c>
      <c r="F149" s="106" t="s">
        <v>311</v>
      </c>
      <c r="J149" s="107">
        <f>BK149</f>
        <v>0</v>
      </c>
      <c r="L149" s="104"/>
      <c r="M149" s="108"/>
      <c r="N149" s="109"/>
      <c r="O149" s="109"/>
      <c r="P149" s="110">
        <f>P150+P195+P217+P250+P258+P284+P316+P320+P344+P355+P357+P449+P463+P470</f>
        <v>1441.101594</v>
      </c>
      <c r="Q149" s="109"/>
      <c r="R149" s="110">
        <f>R150+R195+R217+R250+R258+R284+R316+R320+R344+R355+R357+R449+R463+R470</f>
        <v>101.62338829999999</v>
      </c>
      <c r="S149" s="109"/>
      <c r="T149" s="111">
        <f>T150+T195+T217+T250+T258+T284+T316+T320+T344+T355+T357+T449+T463+T470</f>
        <v>86.4834134</v>
      </c>
      <c r="AR149" s="105" t="s">
        <v>19</v>
      </c>
      <c r="AT149" s="112" t="s">
        <v>48</v>
      </c>
      <c r="AU149" s="112" t="s">
        <v>50</v>
      </c>
      <c r="AY149" s="105" t="s">
        <v>51</v>
      </c>
      <c r="BK149" s="113">
        <f>BK150+BK195+BK217+BK250+BK258+BK284+BK316+BK320+BK344+BK355+BK357+BK449+BK463+BK470</f>
        <v>0</v>
      </c>
    </row>
    <row r="150" spans="2:63" s="103" customFormat="1" ht="22.9" customHeight="1">
      <c r="B150" s="104"/>
      <c r="D150" s="105" t="s">
        <v>48</v>
      </c>
      <c r="E150" s="114" t="s">
        <v>19</v>
      </c>
      <c r="F150" s="114" t="s">
        <v>312</v>
      </c>
      <c r="J150" s="115">
        <f>BK150</f>
        <v>0</v>
      </c>
      <c r="L150" s="104"/>
      <c r="M150" s="108"/>
      <c r="N150" s="109"/>
      <c r="O150" s="109"/>
      <c r="P150" s="110">
        <f>SUM(P151:P194)</f>
        <v>101.78434800000001</v>
      </c>
      <c r="Q150" s="109"/>
      <c r="R150" s="110">
        <f>SUM(R151:R194)</f>
        <v>3.888</v>
      </c>
      <c r="S150" s="109"/>
      <c r="T150" s="111">
        <f>SUM(T151:T194)</f>
        <v>0</v>
      </c>
      <c r="AR150" s="105" t="s">
        <v>19</v>
      </c>
      <c r="AT150" s="112" t="s">
        <v>48</v>
      </c>
      <c r="AU150" s="112" t="s">
        <v>19</v>
      </c>
      <c r="AY150" s="105" t="s">
        <v>51</v>
      </c>
      <c r="BK150" s="113">
        <f>SUM(BK151:BK194)</f>
        <v>0</v>
      </c>
    </row>
    <row r="151" spans="1:65" s="37" customFormat="1" ht="24.2" customHeight="1">
      <c r="A151" s="33"/>
      <c r="B151" s="116"/>
      <c r="C151" s="117" t="s">
        <v>229</v>
      </c>
      <c r="D151" s="117" t="s">
        <v>52</v>
      </c>
      <c r="E151" s="118" t="s">
        <v>313</v>
      </c>
      <c r="F151" s="119" t="s">
        <v>314</v>
      </c>
      <c r="G151" s="120" t="s">
        <v>18</v>
      </c>
      <c r="H151" s="121">
        <v>7.875</v>
      </c>
      <c r="I151" s="306"/>
      <c r="J151" s="122">
        <f>ROUND(I151*H151,2)</f>
        <v>0</v>
      </c>
      <c r="K151" s="123"/>
      <c r="L151" s="34"/>
      <c r="M151" s="124" t="s">
        <v>30</v>
      </c>
      <c r="N151" s="125" t="s">
        <v>34</v>
      </c>
      <c r="O151" s="126">
        <v>3.148</v>
      </c>
      <c r="P151" s="126">
        <f>O151*H151</f>
        <v>24.7905</v>
      </c>
      <c r="Q151" s="126">
        <v>0</v>
      </c>
      <c r="R151" s="126">
        <f>Q151*H151</f>
        <v>0</v>
      </c>
      <c r="S151" s="126">
        <v>0</v>
      </c>
      <c r="T151" s="127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28" t="s">
        <v>53</v>
      </c>
      <c r="AT151" s="128" t="s">
        <v>52</v>
      </c>
      <c r="AU151" s="128" t="s">
        <v>27</v>
      </c>
      <c r="AY151" s="27" t="s">
        <v>51</v>
      </c>
      <c r="BE151" s="129">
        <f>IF(N151="základní",J151,0)</f>
        <v>0</v>
      </c>
      <c r="BF151" s="129">
        <f>IF(N151="snížená",J151,0)</f>
        <v>0</v>
      </c>
      <c r="BG151" s="129">
        <f>IF(N151="zákl. přenesená",J151,0)</f>
        <v>0</v>
      </c>
      <c r="BH151" s="129">
        <f>IF(N151="sníž. přenesená",J151,0)</f>
        <v>0</v>
      </c>
      <c r="BI151" s="129">
        <f>IF(N151="nulová",J151,0)</f>
        <v>0</v>
      </c>
      <c r="BJ151" s="27" t="s">
        <v>19</v>
      </c>
      <c r="BK151" s="129">
        <f>ROUND(I151*H151,2)</f>
        <v>0</v>
      </c>
      <c r="BL151" s="27" t="s">
        <v>53</v>
      </c>
      <c r="BM151" s="128" t="s">
        <v>315</v>
      </c>
    </row>
    <row r="152" spans="2:51" s="130" customFormat="1" ht="15">
      <c r="B152" s="131"/>
      <c r="D152" s="132" t="s">
        <v>54</v>
      </c>
      <c r="E152" s="133" t="s">
        <v>30</v>
      </c>
      <c r="F152" s="134" t="s">
        <v>316</v>
      </c>
      <c r="H152" s="133" t="s">
        <v>30</v>
      </c>
      <c r="L152" s="131"/>
      <c r="M152" s="135"/>
      <c r="N152" s="136"/>
      <c r="O152" s="136"/>
      <c r="P152" s="136"/>
      <c r="Q152" s="136"/>
      <c r="R152" s="136"/>
      <c r="S152" s="136"/>
      <c r="T152" s="137"/>
      <c r="AT152" s="133" t="s">
        <v>54</v>
      </c>
      <c r="AU152" s="133" t="s">
        <v>27</v>
      </c>
      <c r="AV152" s="130" t="s">
        <v>19</v>
      </c>
      <c r="AW152" s="130" t="s">
        <v>55</v>
      </c>
      <c r="AX152" s="130" t="s">
        <v>50</v>
      </c>
      <c r="AY152" s="133" t="s">
        <v>51</v>
      </c>
    </row>
    <row r="153" spans="2:51" s="138" customFormat="1" ht="15">
      <c r="B153" s="139"/>
      <c r="D153" s="132" t="s">
        <v>54</v>
      </c>
      <c r="E153" s="140" t="s">
        <v>30</v>
      </c>
      <c r="F153" s="141" t="s">
        <v>317</v>
      </c>
      <c r="H153" s="142">
        <v>1.875</v>
      </c>
      <c r="L153" s="139"/>
      <c r="M153" s="143"/>
      <c r="N153" s="144"/>
      <c r="O153" s="144"/>
      <c r="P153" s="144"/>
      <c r="Q153" s="144"/>
      <c r="R153" s="144"/>
      <c r="S153" s="144"/>
      <c r="T153" s="145"/>
      <c r="AT153" s="140" t="s">
        <v>54</v>
      </c>
      <c r="AU153" s="140" t="s">
        <v>27</v>
      </c>
      <c r="AV153" s="138" t="s">
        <v>27</v>
      </c>
      <c r="AW153" s="138" t="s">
        <v>55</v>
      </c>
      <c r="AX153" s="138" t="s">
        <v>50</v>
      </c>
      <c r="AY153" s="140" t="s">
        <v>51</v>
      </c>
    </row>
    <row r="154" spans="2:51" s="130" customFormat="1" ht="15">
      <c r="B154" s="131"/>
      <c r="D154" s="132" t="s">
        <v>54</v>
      </c>
      <c r="E154" s="133" t="s">
        <v>30</v>
      </c>
      <c r="F154" s="134" t="s">
        <v>318</v>
      </c>
      <c r="H154" s="133" t="s">
        <v>30</v>
      </c>
      <c r="L154" s="131"/>
      <c r="M154" s="135"/>
      <c r="N154" s="136"/>
      <c r="O154" s="136"/>
      <c r="P154" s="136"/>
      <c r="Q154" s="136"/>
      <c r="R154" s="136"/>
      <c r="S154" s="136"/>
      <c r="T154" s="137"/>
      <c r="AT154" s="133" t="s">
        <v>54</v>
      </c>
      <c r="AU154" s="133" t="s">
        <v>27</v>
      </c>
      <c r="AV154" s="130" t="s">
        <v>19</v>
      </c>
      <c r="AW154" s="130" t="s">
        <v>55</v>
      </c>
      <c r="AX154" s="130" t="s">
        <v>50</v>
      </c>
      <c r="AY154" s="133" t="s">
        <v>51</v>
      </c>
    </row>
    <row r="155" spans="2:51" s="138" customFormat="1" ht="15">
      <c r="B155" s="139"/>
      <c r="D155" s="132" t="s">
        <v>54</v>
      </c>
      <c r="E155" s="140" t="s">
        <v>30</v>
      </c>
      <c r="F155" s="141" t="s">
        <v>319</v>
      </c>
      <c r="H155" s="142">
        <v>2</v>
      </c>
      <c r="L155" s="139"/>
      <c r="M155" s="143"/>
      <c r="N155" s="144"/>
      <c r="O155" s="144"/>
      <c r="P155" s="144"/>
      <c r="Q155" s="144"/>
      <c r="R155" s="144"/>
      <c r="S155" s="144"/>
      <c r="T155" s="145"/>
      <c r="AT155" s="140" t="s">
        <v>54</v>
      </c>
      <c r="AU155" s="140" t="s">
        <v>27</v>
      </c>
      <c r="AV155" s="138" t="s">
        <v>27</v>
      </c>
      <c r="AW155" s="138" t="s">
        <v>55</v>
      </c>
      <c r="AX155" s="138" t="s">
        <v>50</v>
      </c>
      <c r="AY155" s="140" t="s">
        <v>51</v>
      </c>
    </row>
    <row r="156" spans="2:51" s="130" customFormat="1" ht="15">
      <c r="B156" s="131"/>
      <c r="D156" s="132" t="s">
        <v>54</v>
      </c>
      <c r="E156" s="133" t="s">
        <v>30</v>
      </c>
      <c r="F156" s="134" t="s">
        <v>320</v>
      </c>
      <c r="H156" s="133" t="s">
        <v>30</v>
      </c>
      <c r="L156" s="131"/>
      <c r="M156" s="135"/>
      <c r="N156" s="136"/>
      <c r="O156" s="136"/>
      <c r="P156" s="136"/>
      <c r="Q156" s="136"/>
      <c r="R156" s="136"/>
      <c r="S156" s="136"/>
      <c r="T156" s="137"/>
      <c r="AT156" s="133" t="s">
        <v>54</v>
      </c>
      <c r="AU156" s="133" t="s">
        <v>27</v>
      </c>
      <c r="AV156" s="130" t="s">
        <v>19</v>
      </c>
      <c r="AW156" s="130" t="s">
        <v>55</v>
      </c>
      <c r="AX156" s="130" t="s">
        <v>50</v>
      </c>
      <c r="AY156" s="133" t="s">
        <v>51</v>
      </c>
    </row>
    <row r="157" spans="2:51" s="138" customFormat="1" ht="15">
      <c r="B157" s="139"/>
      <c r="D157" s="132" t="s">
        <v>54</v>
      </c>
      <c r="E157" s="140" t="s">
        <v>30</v>
      </c>
      <c r="F157" s="141" t="s">
        <v>321</v>
      </c>
      <c r="H157" s="142">
        <v>4</v>
      </c>
      <c r="L157" s="139"/>
      <c r="M157" s="143"/>
      <c r="N157" s="144"/>
      <c r="O157" s="144"/>
      <c r="P157" s="144"/>
      <c r="Q157" s="144"/>
      <c r="R157" s="144"/>
      <c r="S157" s="144"/>
      <c r="T157" s="145"/>
      <c r="AT157" s="140" t="s">
        <v>54</v>
      </c>
      <c r="AU157" s="140" t="s">
        <v>27</v>
      </c>
      <c r="AV157" s="138" t="s">
        <v>27</v>
      </c>
      <c r="AW157" s="138" t="s">
        <v>55</v>
      </c>
      <c r="AX157" s="138" t="s">
        <v>50</v>
      </c>
      <c r="AY157" s="140" t="s">
        <v>51</v>
      </c>
    </row>
    <row r="158" spans="2:51" s="146" customFormat="1" ht="15">
      <c r="B158" s="147"/>
      <c r="D158" s="132" t="s">
        <v>54</v>
      </c>
      <c r="E158" s="148" t="s">
        <v>30</v>
      </c>
      <c r="F158" s="149" t="s">
        <v>57</v>
      </c>
      <c r="H158" s="150">
        <v>7.875</v>
      </c>
      <c r="L158" s="147"/>
      <c r="M158" s="151"/>
      <c r="N158" s="152"/>
      <c r="O158" s="152"/>
      <c r="P158" s="152"/>
      <c r="Q158" s="152"/>
      <c r="R158" s="152"/>
      <c r="S158" s="152"/>
      <c r="T158" s="153"/>
      <c r="AT158" s="148" t="s">
        <v>54</v>
      </c>
      <c r="AU158" s="148" t="s">
        <v>27</v>
      </c>
      <c r="AV158" s="146" t="s">
        <v>53</v>
      </c>
      <c r="AW158" s="146" t="s">
        <v>55</v>
      </c>
      <c r="AX158" s="146" t="s">
        <v>19</v>
      </c>
      <c r="AY158" s="148" t="s">
        <v>51</v>
      </c>
    </row>
    <row r="159" spans="1:65" s="37" customFormat="1" ht="24.2" customHeight="1">
      <c r="A159" s="33"/>
      <c r="B159" s="116"/>
      <c r="C159" s="117" t="s">
        <v>224</v>
      </c>
      <c r="D159" s="117" t="s">
        <v>52</v>
      </c>
      <c r="E159" s="118" t="s">
        <v>322</v>
      </c>
      <c r="F159" s="119" t="s">
        <v>323</v>
      </c>
      <c r="G159" s="120" t="s">
        <v>18</v>
      </c>
      <c r="H159" s="121">
        <v>1.1</v>
      </c>
      <c r="I159" s="306"/>
      <c r="J159" s="122">
        <f>ROUND(I159*H159,2)</f>
        <v>0</v>
      </c>
      <c r="K159" s="123"/>
      <c r="L159" s="34"/>
      <c r="M159" s="124" t="s">
        <v>30</v>
      </c>
      <c r="N159" s="125" t="s">
        <v>34</v>
      </c>
      <c r="O159" s="126">
        <v>11.196</v>
      </c>
      <c r="P159" s="126">
        <f>O159*H159</f>
        <v>12.3156</v>
      </c>
      <c r="Q159" s="126">
        <v>0</v>
      </c>
      <c r="R159" s="126">
        <f>Q159*H159</f>
        <v>0</v>
      </c>
      <c r="S159" s="126">
        <v>0</v>
      </c>
      <c r="T159" s="127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28" t="s">
        <v>53</v>
      </c>
      <c r="AT159" s="128" t="s">
        <v>52</v>
      </c>
      <c r="AU159" s="128" t="s">
        <v>27</v>
      </c>
      <c r="AY159" s="27" t="s">
        <v>51</v>
      </c>
      <c r="BE159" s="129">
        <f>IF(N159="základní",J159,0)</f>
        <v>0</v>
      </c>
      <c r="BF159" s="129">
        <f>IF(N159="snížená",J159,0)</f>
        <v>0</v>
      </c>
      <c r="BG159" s="129">
        <f>IF(N159="zákl. přenesená",J159,0)</f>
        <v>0</v>
      </c>
      <c r="BH159" s="129">
        <f>IF(N159="sníž. přenesená",J159,0)</f>
        <v>0</v>
      </c>
      <c r="BI159" s="129">
        <f>IF(N159="nulová",J159,0)</f>
        <v>0</v>
      </c>
      <c r="BJ159" s="27" t="s">
        <v>19</v>
      </c>
      <c r="BK159" s="129">
        <f>ROUND(I159*H159,2)</f>
        <v>0</v>
      </c>
      <c r="BL159" s="27" t="s">
        <v>53</v>
      </c>
      <c r="BM159" s="128" t="s">
        <v>324</v>
      </c>
    </row>
    <row r="160" spans="1:65" s="37" customFormat="1" ht="33" customHeight="1">
      <c r="A160" s="33"/>
      <c r="B160" s="116"/>
      <c r="C160" s="117" t="s">
        <v>227</v>
      </c>
      <c r="D160" s="117" t="s">
        <v>52</v>
      </c>
      <c r="E160" s="118" t="s">
        <v>325</v>
      </c>
      <c r="F160" s="119" t="s">
        <v>326</v>
      </c>
      <c r="G160" s="120" t="s">
        <v>18</v>
      </c>
      <c r="H160" s="121">
        <v>5.336</v>
      </c>
      <c r="I160" s="306"/>
      <c r="J160" s="122">
        <f>ROUND(I160*H160,2)</f>
        <v>0</v>
      </c>
      <c r="K160" s="123"/>
      <c r="L160" s="34"/>
      <c r="M160" s="124" t="s">
        <v>30</v>
      </c>
      <c r="N160" s="125" t="s">
        <v>34</v>
      </c>
      <c r="O160" s="126">
        <v>5.619</v>
      </c>
      <c r="P160" s="126">
        <f>O160*H160</f>
        <v>29.982984000000002</v>
      </c>
      <c r="Q160" s="126">
        <v>0</v>
      </c>
      <c r="R160" s="126">
        <f>Q160*H160</f>
        <v>0</v>
      </c>
      <c r="S160" s="126">
        <v>0</v>
      </c>
      <c r="T160" s="127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28" t="s">
        <v>53</v>
      </c>
      <c r="AT160" s="128" t="s">
        <v>52</v>
      </c>
      <c r="AU160" s="128" t="s">
        <v>27</v>
      </c>
      <c r="AY160" s="27" t="s">
        <v>51</v>
      </c>
      <c r="BE160" s="129">
        <f>IF(N160="základní",J160,0)</f>
        <v>0</v>
      </c>
      <c r="BF160" s="129">
        <f>IF(N160="snížená",J160,0)</f>
        <v>0</v>
      </c>
      <c r="BG160" s="129">
        <f>IF(N160="zákl. přenesená",J160,0)</f>
        <v>0</v>
      </c>
      <c r="BH160" s="129">
        <f>IF(N160="sníž. přenesená",J160,0)</f>
        <v>0</v>
      </c>
      <c r="BI160" s="129">
        <f>IF(N160="nulová",J160,0)</f>
        <v>0</v>
      </c>
      <c r="BJ160" s="27" t="s">
        <v>19</v>
      </c>
      <c r="BK160" s="129">
        <f>ROUND(I160*H160,2)</f>
        <v>0</v>
      </c>
      <c r="BL160" s="27" t="s">
        <v>53</v>
      </c>
      <c r="BM160" s="128" t="s">
        <v>327</v>
      </c>
    </row>
    <row r="161" spans="2:51" s="130" customFormat="1" ht="15">
      <c r="B161" s="131"/>
      <c r="D161" s="132" t="s">
        <v>54</v>
      </c>
      <c r="E161" s="133" t="s">
        <v>30</v>
      </c>
      <c r="F161" s="134" t="s">
        <v>328</v>
      </c>
      <c r="H161" s="133" t="s">
        <v>30</v>
      </c>
      <c r="L161" s="131"/>
      <c r="M161" s="135"/>
      <c r="N161" s="136"/>
      <c r="O161" s="136"/>
      <c r="P161" s="136"/>
      <c r="Q161" s="136"/>
      <c r="R161" s="136"/>
      <c r="S161" s="136"/>
      <c r="T161" s="137"/>
      <c r="AT161" s="133" t="s">
        <v>54</v>
      </c>
      <c r="AU161" s="133" t="s">
        <v>27</v>
      </c>
      <c r="AV161" s="130" t="s">
        <v>19</v>
      </c>
      <c r="AW161" s="130" t="s">
        <v>55</v>
      </c>
      <c r="AX161" s="130" t="s">
        <v>50</v>
      </c>
      <c r="AY161" s="133" t="s">
        <v>51</v>
      </c>
    </row>
    <row r="162" spans="2:51" s="138" customFormat="1" ht="15">
      <c r="B162" s="139"/>
      <c r="D162" s="132" t="s">
        <v>54</v>
      </c>
      <c r="E162" s="140" t="s">
        <v>30</v>
      </c>
      <c r="F162" s="141" t="s">
        <v>329</v>
      </c>
      <c r="H162" s="142">
        <v>4.18</v>
      </c>
      <c r="L162" s="139"/>
      <c r="M162" s="143"/>
      <c r="N162" s="144"/>
      <c r="O162" s="144"/>
      <c r="P162" s="144"/>
      <c r="Q162" s="144"/>
      <c r="R162" s="144"/>
      <c r="S162" s="144"/>
      <c r="T162" s="145"/>
      <c r="AT162" s="140" t="s">
        <v>54</v>
      </c>
      <c r="AU162" s="140" t="s">
        <v>27</v>
      </c>
      <c r="AV162" s="138" t="s">
        <v>27</v>
      </c>
      <c r="AW162" s="138" t="s">
        <v>55</v>
      </c>
      <c r="AX162" s="138" t="s">
        <v>50</v>
      </c>
      <c r="AY162" s="140" t="s">
        <v>51</v>
      </c>
    </row>
    <row r="163" spans="2:51" s="138" customFormat="1" ht="15">
      <c r="B163" s="139"/>
      <c r="D163" s="132" t="s">
        <v>54</v>
      </c>
      <c r="E163" s="140" t="s">
        <v>30</v>
      </c>
      <c r="F163" s="141" t="s">
        <v>330</v>
      </c>
      <c r="H163" s="142">
        <v>1.156</v>
      </c>
      <c r="L163" s="139"/>
      <c r="M163" s="143"/>
      <c r="N163" s="144"/>
      <c r="O163" s="144"/>
      <c r="P163" s="144"/>
      <c r="Q163" s="144"/>
      <c r="R163" s="144"/>
      <c r="S163" s="144"/>
      <c r="T163" s="145"/>
      <c r="AT163" s="140" t="s">
        <v>54</v>
      </c>
      <c r="AU163" s="140" t="s">
        <v>27</v>
      </c>
      <c r="AV163" s="138" t="s">
        <v>27</v>
      </c>
      <c r="AW163" s="138" t="s">
        <v>55</v>
      </c>
      <c r="AX163" s="138" t="s">
        <v>50</v>
      </c>
      <c r="AY163" s="140" t="s">
        <v>51</v>
      </c>
    </row>
    <row r="164" spans="2:51" s="146" customFormat="1" ht="15">
      <c r="B164" s="147"/>
      <c r="D164" s="132" t="s">
        <v>54</v>
      </c>
      <c r="E164" s="148" t="s">
        <v>30</v>
      </c>
      <c r="F164" s="149" t="s">
        <v>57</v>
      </c>
      <c r="H164" s="150">
        <v>5.335999999999999</v>
      </c>
      <c r="L164" s="147"/>
      <c r="M164" s="151"/>
      <c r="N164" s="152"/>
      <c r="O164" s="152"/>
      <c r="P164" s="152"/>
      <c r="Q164" s="152"/>
      <c r="R164" s="152"/>
      <c r="S164" s="152"/>
      <c r="T164" s="153"/>
      <c r="AT164" s="148" t="s">
        <v>54</v>
      </c>
      <c r="AU164" s="148" t="s">
        <v>27</v>
      </c>
      <c r="AV164" s="146" t="s">
        <v>53</v>
      </c>
      <c r="AW164" s="146" t="s">
        <v>55</v>
      </c>
      <c r="AX164" s="146" t="s">
        <v>19</v>
      </c>
      <c r="AY164" s="148" t="s">
        <v>51</v>
      </c>
    </row>
    <row r="165" spans="1:65" s="37" customFormat="1" ht="24.2" customHeight="1">
      <c r="A165" s="33"/>
      <c r="B165" s="116"/>
      <c r="C165" s="117" t="s">
        <v>331</v>
      </c>
      <c r="D165" s="117" t="s">
        <v>52</v>
      </c>
      <c r="E165" s="118" t="s">
        <v>332</v>
      </c>
      <c r="F165" s="119" t="s">
        <v>333</v>
      </c>
      <c r="G165" s="120" t="s">
        <v>18</v>
      </c>
      <c r="H165" s="121">
        <v>3</v>
      </c>
      <c r="I165" s="306"/>
      <c r="J165" s="122">
        <f>ROUND(I165*H165,2)</f>
        <v>0</v>
      </c>
      <c r="K165" s="123"/>
      <c r="L165" s="34"/>
      <c r="M165" s="124" t="s">
        <v>30</v>
      </c>
      <c r="N165" s="125" t="s">
        <v>34</v>
      </c>
      <c r="O165" s="126">
        <v>7.127</v>
      </c>
      <c r="P165" s="126">
        <f>O165*H165</f>
        <v>21.381</v>
      </c>
      <c r="Q165" s="126">
        <v>0</v>
      </c>
      <c r="R165" s="126">
        <f>Q165*H165</f>
        <v>0</v>
      </c>
      <c r="S165" s="126">
        <v>0</v>
      </c>
      <c r="T165" s="127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28" t="s">
        <v>53</v>
      </c>
      <c r="AT165" s="128" t="s">
        <v>52</v>
      </c>
      <c r="AU165" s="128" t="s">
        <v>27</v>
      </c>
      <c r="AY165" s="27" t="s">
        <v>51</v>
      </c>
      <c r="BE165" s="129">
        <f>IF(N165="základní",J165,0)</f>
        <v>0</v>
      </c>
      <c r="BF165" s="129">
        <f>IF(N165="snížená",J165,0)</f>
        <v>0</v>
      </c>
      <c r="BG165" s="129">
        <f>IF(N165="zákl. přenesená",J165,0)</f>
        <v>0</v>
      </c>
      <c r="BH165" s="129">
        <f>IF(N165="sníž. přenesená",J165,0)</f>
        <v>0</v>
      </c>
      <c r="BI165" s="129">
        <f>IF(N165="nulová",J165,0)</f>
        <v>0</v>
      </c>
      <c r="BJ165" s="27" t="s">
        <v>19</v>
      </c>
      <c r="BK165" s="129">
        <f>ROUND(I165*H165,2)</f>
        <v>0</v>
      </c>
      <c r="BL165" s="27" t="s">
        <v>53</v>
      </c>
      <c r="BM165" s="128" t="s">
        <v>334</v>
      </c>
    </row>
    <row r="166" spans="2:51" s="130" customFormat="1" ht="15">
      <c r="B166" s="131"/>
      <c r="D166" s="132" t="s">
        <v>54</v>
      </c>
      <c r="E166" s="133" t="s">
        <v>30</v>
      </c>
      <c r="F166" s="134" t="s">
        <v>335</v>
      </c>
      <c r="H166" s="133" t="s">
        <v>30</v>
      </c>
      <c r="L166" s="131"/>
      <c r="M166" s="135"/>
      <c r="N166" s="136"/>
      <c r="O166" s="136"/>
      <c r="P166" s="136"/>
      <c r="Q166" s="136"/>
      <c r="R166" s="136"/>
      <c r="S166" s="136"/>
      <c r="T166" s="137"/>
      <c r="AT166" s="133" t="s">
        <v>54</v>
      </c>
      <c r="AU166" s="133" t="s">
        <v>27</v>
      </c>
      <c r="AV166" s="130" t="s">
        <v>19</v>
      </c>
      <c r="AW166" s="130" t="s">
        <v>55</v>
      </c>
      <c r="AX166" s="130" t="s">
        <v>50</v>
      </c>
      <c r="AY166" s="133" t="s">
        <v>51</v>
      </c>
    </row>
    <row r="167" spans="2:51" s="138" customFormat="1" ht="15">
      <c r="B167" s="139"/>
      <c r="D167" s="132" t="s">
        <v>54</v>
      </c>
      <c r="E167" s="140" t="s">
        <v>30</v>
      </c>
      <c r="F167" s="141" t="s">
        <v>136</v>
      </c>
      <c r="H167" s="142">
        <v>2</v>
      </c>
      <c r="L167" s="139"/>
      <c r="M167" s="143"/>
      <c r="N167" s="144"/>
      <c r="O167" s="144"/>
      <c r="P167" s="144"/>
      <c r="Q167" s="144"/>
      <c r="R167" s="144"/>
      <c r="S167" s="144"/>
      <c r="T167" s="145"/>
      <c r="AT167" s="140" t="s">
        <v>54</v>
      </c>
      <c r="AU167" s="140" t="s">
        <v>27</v>
      </c>
      <c r="AV167" s="138" t="s">
        <v>27</v>
      </c>
      <c r="AW167" s="138" t="s">
        <v>55</v>
      </c>
      <c r="AX167" s="138" t="s">
        <v>50</v>
      </c>
      <c r="AY167" s="140" t="s">
        <v>51</v>
      </c>
    </row>
    <row r="168" spans="2:51" s="130" customFormat="1" ht="15">
      <c r="B168" s="131"/>
      <c r="D168" s="132" t="s">
        <v>54</v>
      </c>
      <c r="E168" s="133" t="s">
        <v>30</v>
      </c>
      <c r="F168" s="134" t="s">
        <v>336</v>
      </c>
      <c r="H168" s="133" t="s">
        <v>30</v>
      </c>
      <c r="L168" s="131"/>
      <c r="M168" s="135"/>
      <c r="N168" s="136"/>
      <c r="O168" s="136"/>
      <c r="P168" s="136"/>
      <c r="Q168" s="136"/>
      <c r="R168" s="136"/>
      <c r="S168" s="136"/>
      <c r="T168" s="137"/>
      <c r="AT168" s="133" t="s">
        <v>54</v>
      </c>
      <c r="AU168" s="133" t="s">
        <v>27</v>
      </c>
      <c r="AV168" s="130" t="s">
        <v>19</v>
      </c>
      <c r="AW168" s="130" t="s">
        <v>55</v>
      </c>
      <c r="AX168" s="130" t="s">
        <v>50</v>
      </c>
      <c r="AY168" s="133" t="s">
        <v>51</v>
      </c>
    </row>
    <row r="169" spans="2:51" s="138" customFormat="1" ht="15">
      <c r="B169" s="139"/>
      <c r="D169" s="132" t="s">
        <v>54</v>
      </c>
      <c r="E169" s="140" t="s">
        <v>30</v>
      </c>
      <c r="F169" s="141" t="s">
        <v>337</v>
      </c>
      <c r="H169" s="142">
        <v>1</v>
      </c>
      <c r="L169" s="139"/>
      <c r="M169" s="143"/>
      <c r="N169" s="144"/>
      <c r="O169" s="144"/>
      <c r="P169" s="144"/>
      <c r="Q169" s="144"/>
      <c r="R169" s="144"/>
      <c r="S169" s="144"/>
      <c r="T169" s="145"/>
      <c r="AT169" s="140" t="s">
        <v>54</v>
      </c>
      <c r="AU169" s="140" t="s">
        <v>27</v>
      </c>
      <c r="AV169" s="138" t="s">
        <v>27</v>
      </c>
      <c r="AW169" s="138" t="s">
        <v>55</v>
      </c>
      <c r="AX169" s="138" t="s">
        <v>50</v>
      </c>
      <c r="AY169" s="140" t="s">
        <v>51</v>
      </c>
    </row>
    <row r="170" spans="2:51" s="146" customFormat="1" ht="15">
      <c r="B170" s="147"/>
      <c r="D170" s="132" t="s">
        <v>54</v>
      </c>
      <c r="E170" s="148" t="s">
        <v>30</v>
      </c>
      <c r="F170" s="149" t="s">
        <v>57</v>
      </c>
      <c r="H170" s="150">
        <v>3</v>
      </c>
      <c r="L170" s="147"/>
      <c r="M170" s="151"/>
      <c r="N170" s="152"/>
      <c r="O170" s="152"/>
      <c r="P170" s="152"/>
      <c r="Q170" s="152"/>
      <c r="R170" s="152"/>
      <c r="S170" s="152"/>
      <c r="T170" s="153"/>
      <c r="AT170" s="148" t="s">
        <v>54</v>
      </c>
      <c r="AU170" s="148" t="s">
        <v>27</v>
      </c>
      <c r="AV170" s="146" t="s">
        <v>53</v>
      </c>
      <c r="AW170" s="146" t="s">
        <v>55</v>
      </c>
      <c r="AX170" s="146" t="s">
        <v>19</v>
      </c>
      <c r="AY170" s="148" t="s">
        <v>51</v>
      </c>
    </row>
    <row r="171" spans="1:65" s="37" customFormat="1" ht="24.2" customHeight="1">
      <c r="A171" s="33"/>
      <c r="B171" s="116"/>
      <c r="C171" s="117" t="s">
        <v>338</v>
      </c>
      <c r="D171" s="117" t="s">
        <v>52</v>
      </c>
      <c r="E171" s="118" t="s">
        <v>339</v>
      </c>
      <c r="F171" s="119" t="s">
        <v>340</v>
      </c>
      <c r="G171" s="120" t="s">
        <v>18</v>
      </c>
      <c r="H171" s="121">
        <v>2</v>
      </c>
      <c r="I171" s="306"/>
      <c r="J171" s="122">
        <f>ROUND(I171*H171,2)</f>
        <v>0</v>
      </c>
      <c r="K171" s="123"/>
      <c r="L171" s="34"/>
      <c r="M171" s="124" t="s">
        <v>30</v>
      </c>
      <c r="N171" s="125" t="s">
        <v>34</v>
      </c>
      <c r="O171" s="126">
        <v>0.328</v>
      </c>
      <c r="P171" s="126">
        <f>O171*H171</f>
        <v>0.656</v>
      </c>
      <c r="Q171" s="126">
        <v>0</v>
      </c>
      <c r="R171" s="126">
        <f>Q171*H171</f>
        <v>0</v>
      </c>
      <c r="S171" s="126">
        <v>0</v>
      </c>
      <c r="T171" s="127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28" t="s">
        <v>53</v>
      </c>
      <c r="AT171" s="128" t="s">
        <v>52</v>
      </c>
      <c r="AU171" s="128" t="s">
        <v>27</v>
      </c>
      <c r="AY171" s="27" t="s">
        <v>51</v>
      </c>
      <c r="BE171" s="129">
        <f>IF(N171="základní",J171,0)</f>
        <v>0</v>
      </c>
      <c r="BF171" s="129">
        <f>IF(N171="snížená",J171,0)</f>
        <v>0</v>
      </c>
      <c r="BG171" s="129">
        <f>IF(N171="zákl. přenesená",J171,0)</f>
        <v>0</v>
      </c>
      <c r="BH171" s="129">
        <f>IF(N171="sníž. přenesená",J171,0)</f>
        <v>0</v>
      </c>
      <c r="BI171" s="129">
        <f>IF(N171="nulová",J171,0)</f>
        <v>0</v>
      </c>
      <c r="BJ171" s="27" t="s">
        <v>19</v>
      </c>
      <c r="BK171" s="129">
        <f>ROUND(I171*H171,2)</f>
        <v>0</v>
      </c>
      <c r="BL171" s="27" t="s">
        <v>53</v>
      </c>
      <c r="BM171" s="128" t="s">
        <v>341</v>
      </c>
    </row>
    <row r="172" spans="1:65" s="37" customFormat="1" ht="24.2" customHeight="1">
      <c r="A172" s="33"/>
      <c r="B172" s="116"/>
      <c r="C172" s="117" t="s">
        <v>212</v>
      </c>
      <c r="D172" s="117" t="s">
        <v>52</v>
      </c>
      <c r="E172" s="118" t="s">
        <v>342</v>
      </c>
      <c r="F172" s="119" t="s">
        <v>343</v>
      </c>
      <c r="G172" s="120" t="s">
        <v>13</v>
      </c>
      <c r="H172" s="121">
        <v>59</v>
      </c>
      <c r="I172" s="306"/>
      <c r="J172" s="122">
        <f>ROUND(I172*H172,2)</f>
        <v>0</v>
      </c>
      <c r="K172" s="123"/>
      <c r="L172" s="34"/>
      <c r="M172" s="124" t="s">
        <v>30</v>
      </c>
      <c r="N172" s="125" t="s">
        <v>34</v>
      </c>
      <c r="O172" s="126">
        <v>0.149</v>
      </c>
      <c r="P172" s="126">
        <f>O172*H172</f>
        <v>8.791</v>
      </c>
      <c r="Q172" s="126">
        <v>0</v>
      </c>
      <c r="R172" s="126">
        <f>Q172*H172</f>
        <v>0</v>
      </c>
      <c r="S172" s="126">
        <v>0</v>
      </c>
      <c r="T172" s="127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28" t="s">
        <v>53</v>
      </c>
      <c r="AT172" s="128" t="s">
        <v>52</v>
      </c>
      <c r="AU172" s="128" t="s">
        <v>27</v>
      </c>
      <c r="AY172" s="27" t="s">
        <v>51</v>
      </c>
      <c r="BE172" s="129">
        <f>IF(N172="základní",J172,0)</f>
        <v>0</v>
      </c>
      <c r="BF172" s="129">
        <f>IF(N172="snížená",J172,0)</f>
        <v>0</v>
      </c>
      <c r="BG172" s="129">
        <f>IF(N172="zákl. přenesená",J172,0)</f>
        <v>0</v>
      </c>
      <c r="BH172" s="129">
        <f>IF(N172="sníž. přenesená",J172,0)</f>
        <v>0</v>
      </c>
      <c r="BI172" s="129">
        <f>IF(N172="nulová",J172,0)</f>
        <v>0</v>
      </c>
      <c r="BJ172" s="27" t="s">
        <v>19</v>
      </c>
      <c r="BK172" s="129">
        <f>ROUND(I172*H172,2)</f>
        <v>0</v>
      </c>
      <c r="BL172" s="27" t="s">
        <v>53</v>
      </c>
      <c r="BM172" s="128" t="s">
        <v>344</v>
      </c>
    </row>
    <row r="173" spans="2:51" s="138" customFormat="1" ht="15">
      <c r="B173" s="139"/>
      <c r="D173" s="132" t="s">
        <v>54</v>
      </c>
      <c r="E173" s="140" t="s">
        <v>30</v>
      </c>
      <c r="F173" s="141" t="s">
        <v>345</v>
      </c>
      <c r="H173" s="142">
        <v>59</v>
      </c>
      <c r="L173" s="139"/>
      <c r="M173" s="143"/>
      <c r="N173" s="144"/>
      <c r="O173" s="144"/>
      <c r="P173" s="144"/>
      <c r="Q173" s="144"/>
      <c r="R173" s="144"/>
      <c r="S173" s="144"/>
      <c r="T173" s="145"/>
      <c r="AT173" s="140" t="s">
        <v>54</v>
      </c>
      <c r="AU173" s="140" t="s">
        <v>27</v>
      </c>
      <c r="AV173" s="138" t="s">
        <v>27</v>
      </c>
      <c r="AW173" s="138" t="s">
        <v>55</v>
      </c>
      <c r="AX173" s="138" t="s">
        <v>50</v>
      </c>
      <c r="AY173" s="140" t="s">
        <v>51</v>
      </c>
    </row>
    <row r="174" spans="2:51" s="146" customFormat="1" ht="15">
      <c r="B174" s="147"/>
      <c r="D174" s="132" t="s">
        <v>54</v>
      </c>
      <c r="E174" s="148" t="s">
        <v>30</v>
      </c>
      <c r="F174" s="149" t="s">
        <v>57</v>
      </c>
      <c r="H174" s="150">
        <v>59</v>
      </c>
      <c r="L174" s="147"/>
      <c r="M174" s="151"/>
      <c r="N174" s="152"/>
      <c r="O174" s="152"/>
      <c r="P174" s="152"/>
      <c r="Q174" s="152"/>
      <c r="R174" s="152"/>
      <c r="S174" s="152"/>
      <c r="T174" s="153"/>
      <c r="AT174" s="148" t="s">
        <v>54</v>
      </c>
      <c r="AU174" s="148" t="s">
        <v>27</v>
      </c>
      <c r="AV174" s="146" t="s">
        <v>53</v>
      </c>
      <c r="AW174" s="146" t="s">
        <v>55</v>
      </c>
      <c r="AX174" s="146" t="s">
        <v>19</v>
      </c>
      <c r="AY174" s="148" t="s">
        <v>51</v>
      </c>
    </row>
    <row r="175" spans="1:65" s="37" customFormat="1" ht="16.5" customHeight="1">
      <c r="A175" s="33"/>
      <c r="B175" s="116"/>
      <c r="C175" s="117" t="s">
        <v>151</v>
      </c>
      <c r="D175" s="117" t="s">
        <v>52</v>
      </c>
      <c r="E175" s="118" t="s">
        <v>346</v>
      </c>
      <c r="F175" s="119" t="s">
        <v>347</v>
      </c>
      <c r="G175" s="120" t="s">
        <v>18</v>
      </c>
      <c r="H175" s="121">
        <v>0.5</v>
      </c>
      <c r="I175" s="306"/>
      <c r="J175" s="122">
        <f>ROUND(I175*H175,2)</f>
        <v>0</v>
      </c>
      <c r="K175" s="123"/>
      <c r="L175" s="34"/>
      <c r="M175" s="124" t="s">
        <v>30</v>
      </c>
      <c r="N175" s="125" t="s">
        <v>34</v>
      </c>
      <c r="O175" s="126">
        <v>1.317</v>
      </c>
      <c r="P175" s="126">
        <f>O175*H175</f>
        <v>0.6585</v>
      </c>
      <c r="Q175" s="126">
        <v>0</v>
      </c>
      <c r="R175" s="126">
        <f>Q175*H175</f>
        <v>0</v>
      </c>
      <c r="S175" s="126">
        <v>0</v>
      </c>
      <c r="T175" s="127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28" t="s">
        <v>53</v>
      </c>
      <c r="AT175" s="128" t="s">
        <v>52</v>
      </c>
      <c r="AU175" s="128" t="s">
        <v>27</v>
      </c>
      <c r="AY175" s="27" t="s">
        <v>51</v>
      </c>
      <c r="BE175" s="129">
        <f>IF(N175="základní",J175,0)</f>
        <v>0</v>
      </c>
      <c r="BF175" s="129">
        <f>IF(N175="snížená",J175,0)</f>
        <v>0</v>
      </c>
      <c r="BG175" s="129">
        <f>IF(N175="zákl. přenesená",J175,0)</f>
        <v>0</v>
      </c>
      <c r="BH175" s="129">
        <f>IF(N175="sníž. přenesená",J175,0)</f>
        <v>0</v>
      </c>
      <c r="BI175" s="129">
        <f>IF(N175="nulová",J175,0)</f>
        <v>0</v>
      </c>
      <c r="BJ175" s="27" t="s">
        <v>19</v>
      </c>
      <c r="BK175" s="129">
        <f>ROUND(I175*H175,2)</f>
        <v>0</v>
      </c>
      <c r="BL175" s="27" t="s">
        <v>53</v>
      </c>
      <c r="BM175" s="128" t="s">
        <v>348</v>
      </c>
    </row>
    <row r="176" spans="2:51" s="138" customFormat="1" ht="15">
      <c r="B176" s="139"/>
      <c r="D176" s="132" t="s">
        <v>54</v>
      </c>
      <c r="E176" s="140" t="s">
        <v>30</v>
      </c>
      <c r="F176" s="141" t="s">
        <v>349</v>
      </c>
      <c r="H176" s="142">
        <v>0.5</v>
      </c>
      <c r="L176" s="139"/>
      <c r="M176" s="143"/>
      <c r="N176" s="144"/>
      <c r="O176" s="144"/>
      <c r="P176" s="144"/>
      <c r="Q176" s="144"/>
      <c r="R176" s="144"/>
      <c r="S176" s="144"/>
      <c r="T176" s="145"/>
      <c r="AT176" s="140" t="s">
        <v>54</v>
      </c>
      <c r="AU176" s="140" t="s">
        <v>27</v>
      </c>
      <c r="AV176" s="138" t="s">
        <v>27</v>
      </c>
      <c r="AW176" s="138" t="s">
        <v>55</v>
      </c>
      <c r="AX176" s="138" t="s">
        <v>50</v>
      </c>
      <c r="AY176" s="140" t="s">
        <v>51</v>
      </c>
    </row>
    <row r="177" spans="2:51" s="146" customFormat="1" ht="15">
      <c r="B177" s="147"/>
      <c r="D177" s="132" t="s">
        <v>54</v>
      </c>
      <c r="E177" s="148" t="s">
        <v>30</v>
      </c>
      <c r="F177" s="149" t="s">
        <v>57</v>
      </c>
      <c r="H177" s="150">
        <v>0.5</v>
      </c>
      <c r="L177" s="147"/>
      <c r="M177" s="151"/>
      <c r="N177" s="152"/>
      <c r="O177" s="152"/>
      <c r="P177" s="152"/>
      <c r="Q177" s="152"/>
      <c r="R177" s="152"/>
      <c r="S177" s="152"/>
      <c r="T177" s="153"/>
      <c r="AT177" s="148" t="s">
        <v>54</v>
      </c>
      <c r="AU177" s="148" t="s">
        <v>27</v>
      </c>
      <c r="AV177" s="146" t="s">
        <v>53</v>
      </c>
      <c r="AW177" s="146" t="s">
        <v>55</v>
      </c>
      <c r="AX177" s="146" t="s">
        <v>19</v>
      </c>
      <c r="AY177" s="148" t="s">
        <v>51</v>
      </c>
    </row>
    <row r="178" spans="1:65" s="37" customFormat="1" ht="24.2" customHeight="1">
      <c r="A178" s="33"/>
      <c r="B178" s="116"/>
      <c r="C178" s="117" t="s">
        <v>210</v>
      </c>
      <c r="D178" s="117" t="s">
        <v>52</v>
      </c>
      <c r="E178" s="118" t="s">
        <v>350</v>
      </c>
      <c r="F178" s="119" t="s">
        <v>351</v>
      </c>
      <c r="G178" s="120" t="s">
        <v>18</v>
      </c>
      <c r="H178" s="121">
        <v>0.972</v>
      </c>
      <c r="I178" s="306"/>
      <c r="J178" s="122">
        <f>ROUND(I178*H178,2)</f>
        <v>0</v>
      </c>
      <c r="K178" s="123"/>
      <c r="L178" s="34"/>
      <c r="M178" s="124" t="s">
        <v>30</v>
      </c>
      <c r="N178" s="125" t="s">
        <v>34</v>
      </c>
      <c r="O178" s="126">
        <v>1.789</v>
      </c>
      <c r="P178" s="126">
        <f>O178*H178</f>
        <v>1.738908</v>
      </c>
      <c r="Q178" s="126">
        <v>0</v>
      </c>
      <c r="R178" s="126">
        <f>Q178*H178</f>
        <v>0</v>
      </c>
      <c r="S178" s="126">
        <v>0</v>
      </c>
      <c r="T178" s="127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28" t="s">
        <v>53</v>
      </c>
      <c r="AT178" s="128" t="s">
        <v>52</v>
      </c>
      <c r="AU178" s="128" t="s">
        <v>27</v>
      </c>
      <c r="AY178" s="27" t="s">
        <v>51</v>
      </c>
      <c r="BE178" s="129">
        <f>IF(N178="základní",J178,0)</f>
        <v>0</v>
      </c>
      <c r="BF178" s="129">
        <f>IF(N178="snížená",J178,0)</f>
        <v>0</v>
      </c>
      <c r="BG178" s="129">
        <f>IF(N178="zákl. přenesená",J178,0)</f>
        <v>0</v>
      </c>
      <c r="BH178" s="129">
        <f>IF(N178="sníž. přenesená",J178,0)</f>
        <v>0</v>
      </c>
      <c r="BI178" s="129">
        <f>IF(N178="nulová",J178,0)</f>
        <v>0</v>
      </c>
      <c r="BJ178" s="27" t="s">
        <v>19</v>
      </c>
      <c r="BK178" s="129">
        <f>ROUND(I178*H178,2)</f>
        <v>0</v>
      </c>
      <c r="BL178" s="27" t="s">
        <v>53</v>
      </c>
      <c r="BM178" s="128" t="s">
        <v>352</v>
      </c>
    </row>
    <row r="179" spans="2:51" s="130" customFormat="1" ht="15">
      <c r="B179" s="131"/>
      <c r="D179" s="132" t="s">
        <v>54</v>
      </c>
      <c r="E179" s="133" t="s">
        <v>30</v>
      </c>
      <c r="F179" s="134" t="s">
        <v>353</v>
      </c>
      <c r="H179" s="133" t="s">
        <v>30</v>
      </c>
      <c r="L179" s="131"/>
      <c r="M179" s="135"/>
      <c r="N179" s="136"/>
      <c r="O179" s="136"/>
      <c r="P179" s="136"/>
      <c r="Q179" s="136"/>
      <c r="R179" s="136"/>
      <c r="S179" s="136"/>
      <c r="T179" s="137"/>
      <c r="AT179" s="133" t="s">
        <v>54</v>
      </c>
      <c r="AU179" s="133" t="s">
        <v>27</v>
      </c>
      <c r="AV179" s="130" t="s">
        <v>19</v>
      </c>
      <c r="AW179" s="130" t="s">
        <v>55</v>
      </c>
      <c r="AX179" s="130" t="s">
        <v>50</v>
      </c>
      <c r="AY179" s="133" t="s">
        <v>51</v>
      </c>
    </row>
    <row r="180" spans="2:51" s="138" customFormat="1" ht="15">
      <c r="B180" s="139"/>
      <c r="D180" s="132" t="s">
        <v>54</v>
      </c>
      <c r="E180" s="140" t="s">
        <v>30</v>
      </c>
      <c r="F180" s="141" t="s">
        <v>354</v>
      </c>
      <c r="H180" s="142">
        <v>1.02</v>
      </c>
      <c r="L180" s="139"/>
      <c r="M180" s="143"/>
      <c r="N180" s="144"/>
      <c r="O180" s="144"/>
      <c r="P180" s="144"/>
      <c r="Q180" s="144"/>
      <c r="R180" s="144"/>
      <c r="S180" s="144"/>
      <c r="T180" s="145"/>
      <c r="AT180" s="140" t="s">
        <v>54</v>
      </c>
      <c r="AU180" s="140" t="s">
        <v>27</v>
      </c>
      <c r="AV180" s="138" t="s">
        <v>27</v>
      </c>
      <c r="AW180" s="138" t="s">
        <v>55</v>
      </c>
      <c r="AX180" s="138" t="s">
        <v>50</v>
      </c>
      <c r="AY180" s="140" t="s">
        <v>51</v>
      </c>
    </row>
    <row r="181" spans="2:51" s="138" customFormat="1" ht="15">
      <c r="B181" s="139"/>
      <c r="D181" s="132" t="s">
        <v>54</v>
      </c>
      <c r="E181" s="140" t="s">
        <v>30</v>
      </c>
      <c r="F181" s="141" t="s">
        <v>355</v>
      </c>
      <c r="H181" s="142">
        <v>-0.048</v>
      </c>
      <c r="L181" s="139"/>
      <c r="M181" s="143"/>
      <c r="N181" s="144"/>
      <c r="O181" s="144"/>
      <c r="P181" s="144"/>
      <c r="Q181" s="144"/>
      <c r="R181" s="144"/>
      <c r="S181" s="144"/>
      <c r="T181" s="145"/>
      <c r="AT181" s="140" t="s">
        <v>54</v>
      </c>
      <c r="AU181" s="140" t="s">
        <v>27</v>
      </c>
      <c r="AV181" s="138" t="s">
        <v>27</v>
      </c>
      <c r="AW181" s="138" t="s">
        <v>55</v>
      </c>
      <c r="AX181" s="138" t="s">
        <v>50</v>
      </c>
      <c r="AY181" s="140" t="s">
        <v>51</v>
      </c>
    </row>
    <row r="182" spans="2:51" s="146" customFormat="1" ht="15">
      <c r="B182" s="147"/>
      <c r="D182" s="132" t="s">
        <v>54</v>
      </c>
      <c r="E182" s="148" t="s">
        <v>30</v>
      </c>
      <c r="F182" s="149" t="s">
        <v>57</v>
      </c>
      <c r="H182" s="150">
        <v>0.972</v>
      </c>
      <c r="L182" s="147"/>
      <c r="M182" s="151"/>
      <c r="N182" s="152"/>
      <c r="O182" s="152"/>
      <c r="P182" s="152"/>
      <c r="Q182" s="152"/>
      <c r="R182" s="152"/>
      <c r="S182" s="152"/>
      <c r="T182" s="153"/>
      <c r="AT182" s="148" t="s">
        <v>54</v>
      </c>
      <c r="AU182" s="148" t="s">
        <v>27</v>
      </c>
      <c r="AV182" s="146" t="s">
        <v>53</v>
      </c>
      <c r="AW182" s="146" t="s">
        <v>55</v>
      </c>
      <c r="AX182" s="146" t="s">
        <v>19</v>
      </c>
      <c r="AY182" s="148" t="s">
        <v>51</v>
      </c>
    </row>
    <row r="183" spans="1:65" s="37" customFormat="1" ht="16.5" customHeight="1">
      <c r="A183" s="33"/>
      <c r="B183" s="116"/>
      <c r="C183" s="154" t="s">
        <v>356</v>
      </c>
      <c r="D183" s="154" t="s">
        <v>61</v>
      </c>
      <c r="E183" s="155" t="s">
        <v>357</v>
      </c>
      <c r="F183" s="156" t="s">
        <v>358</v>
      </c>
      <c r="G183" s="157" t="s">
        <v>15</v>
      </c>
      <c r="H183" s="158">
        <v>3.888</v>
      </c>
      <c r="I183" s="307"/>
      <c r="J183" s="159">
        <f>ROUND(I183*H183,2)</f>
        <v>0</v>
      </c>
      <c r="K183" s="160"/>
      <c r="L183" s="161"/>
      <c r="M183" s="162" t="s">
        <v>30</v>
      </c>
      <c r="N183" s="163" t="s">
        <v>34</v>
      </c>
      <c r="O183" s="126">
        <v>0</v>
      </c>
      <c r="P183" s="126">
        <f>O183*H183</f>
        <v>0</v>
      </c>
      <c r="Q183" s="126">
        <v>1</v>
      </c>
      <c r="R183" s="126">
        <f>Q183*H183</f>
        <v>3.888</v>
      </c>
      <c r="S183" s="126">
        <v>0</v>
      </c>
      <c r="T183" s="127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28" t="s">
        <v>59</v>
      </c>
      <c r="AT183" s="128" t="s">
        <v>61</v>
      </c>
      <c r="AU183" s="128" t="s">
        <v>27</v>
      </c>
      <c r="AY183" s="27" t="s">
        <v>51</v>
      </c>
      <c r="BE183" s="129">
        <f>IF(N183="základní",J183,0)</f>
        <v>0</v>
      </c>
      <c r="BF183" s="129">
        <f>IF(N183="snížená",J183,0)</f>
        <v>0</v>
      </c>
      <c r="BG183" s="129">
        <f>IF(N183="zákl. přenesená",J183,0)</f>
        <v>0</v>
      </c>
      <c r="BH183" s="129">
        <f>IF(N183="sníž. přenesená",J183,0)</f>
        <v>0</v>
      </c>
      <c r="BI183" s="129">
        <f>IF(N183="nulová",J183,0)</f>
        <v>0</v>
      </c>
      <c r="BJ183" s="27" t="s">
        <v>19</v>
      </c>
      <c r="BK183" s="129">
        <f>ROUND(I183*H183,2)</f>
        <v>0</v>
      </c>
      <c r="BL183" s="27" t="s">
        <v>53</v>
      </c>
      <c r="BM183" s="128" t="s">
        <v>359</v>
      </c>
    </row>
    <row r="184" spans="2:51" s="130" customFormat="1" ht="15">
      <c r="B184" s="131"/>
      <c r="D184" s="132" t="s">
        <v>54</v>
      </c>
      <c r="E184" s="133" t="s">
        <v>30</v>
      </c>
      <c r="F184" s="134" t="s">
        <v>360</v>
      </c>
      <c r="H184" s="133" t="s">
        <v>30</v>
      </c>
      <c r="L184" s="131"/>
      <c r="M184" s="135"/>
      <c r="N184" s="136"/>
      <c r="O184" s="136"/>
      <c r="P184" s="136"/>
      <c r="Q184" s="136"/>
      <c r="R184" s="136"/>
      <c r="S184" s="136"/>
      <c r="T184" s="137"/>
      <c r="AT184" s="133" t="s">
        <v>54</v>
      </c>
      <c r="AU184" s="133" t="s">
        <v>27</v>
      </c>
      <c r="AV184" s="130" t="s">
        <v>19</v>
      </c>
      <c r="AW184" s="130" t="s">
        <v>55</v>
      </c>
      <c r="AX184" s="130" t="s">
        <v>50</v>
      </c>
      <c r="AY184" s="133" t="s">
        <v>51</v>
      </c>
    </row>
    <row r="185" spans="2:51" s="138" customFormat="1" ht="15">
      <c r="B185" s="139"/>
      <c r="D185" s="132" t="s">
        <v>54</v>
      </c>
      <c r="E185" s="140" t="s">
        <v>30</v>
      </c>
      <c r="F185" s="141" t="s">
        <v>361</v>
      </c>
      <c r="H185" s="142">
        <v>1.944</v>
      </c>
      <c r="L185" s="139"/>
      <c r="M185" s="143"/>
      <c r="N185" s="144"/>
      <c r="O185" s="144"/>
      <c r="P185" s="144"/>
      <c r="Q185" s="144"/>
      <c r="R185" s="144"/>
      <c r="S185" s="144"/>
      <c r="T185" s="145"/>
      <c r="AT185" s="140" t="s">
        <v>54</v>
      </c>
      <c r="AU185" s="140" t="s">
        <v>27</v>
      </c>
      <c r="AV185" s="138" t="s">
        <v>27</v>
      </c>
      <c r="AW185" s="138" t="s">
        <v>55</v>
      </c>
      <c r="AX185" s="138" t="s">
        <v>50</v>
      </c>
      <c r="AY185" s="140" t="s">
        <v>51</v>
      </c>
    </row>
    <row r="186" spans="2:51" s="146" customFormat="1" ht="15">
      <c r="B186" s="147"/>
      <c r="D186" s="132" t="s">
        <v>54</v>
      </c>
      <c r="E186" s="148" t="s">
        <v>30</v>
      </c>
      <c r="F186" s="149" t="s">
        <v>57</v>
      </c>
      <c r="H186" s="150">
        <v>1.944</v>
      </c>
      <c r="L186" s="147"/>
      <c r="M186" s="151"/>
      <c r="N186" s="152"/>
      <c r="O186" s="152"/>
      <c r="P186" s="152"/>
      <c r="Q186" s="152"/>
      <c r="R186" s="152"/>
      <c r="S186" s="152"/>
      <c r="T186" s="153"/>
      <c r="AT186" s="148" t="s">
        <v>54</v>
      </c>
      <c r="AU186" s="148" t="s">
        <v>27</v>
      </c>
      <c r="AV186" s="146" t="s">
        <v>53</v>
      </c>
      <c r="AW186" s="146" t="s">
        <v>55</v>
      </c>
      <c r="AX186" s="146" t="s">
        <v>19</v>
      </c>
      <c r="AY186" s="148" t="s">
        <v>51</v>
      </c>
    </row>
    <row r="187" spans="2:51" s="138" customFormat="1" ht="15">
      <c r="B187" s="139"/>
      <c r="D187" s="132" t="s">
        <v>54</v>
      </c>
      <c r="F187" s="141" t="s">
        <v>362</v>
      </c>
      <c r="H187" s="142">
        <v>3.888</v>
      </c>
      <c r="L187" s="139"/>
      <c r="M187" s="143"/>
      <c r="N187" s="144"/>
      <c r="O187" s="144"/>
      <c r="P187" s="144"/>
      <c r="Q187" s="144"/>
      <c r="R187" s="144"/>
      <c r="S187" s="144"/>
      <c r="T187" s="145"/>
      <c r="AT187" s="140" t="s">
        <v>54</v>
      </c>
      <c r="AU187" s="140" t="s">
        <v>27</v>
      </c>
      <c r="AV187" s="138" t="s">
        <v>27</v>
      </c>
      <c r="AW187" s="138" t="s">
        <v>28</v>
      </c>
      <c r="AX187" s="138" t="s">
        <v>19</v>
      </c>
      <c r="AY187" s="140" t="s">
        <v>51</v>
      </c>
    </row>
    <row r="188" spans="1:65" s="37" customFormat="1" ht="37.9" customHeight="1">
      <c r="A188" s="33"/>
      <c r="B188" s="116"/>
      <c r="C188" s="117" t="s">
        <v>363</v>
      </c>
      <c r="D188" s="117" t="s">
        <v>52</v>
      </c>
      <c r="E188" s="118" t="s">
        <v>364</v>
      </c>
      <c r="F188" s="119" t="s">
        <v>365</v>
      </c>
      <c r="G188" s="120" t="s">
        <v>18</v>
      </c>
      <c r="H188" s="121">
        <v>15.311</v>
      </c>
      <c r="I188" s="306"/>
      <c r="J188" s="122">
        <f>ROUND(I188*H188,2)</f>
        <v>0</v>
      </c>
      <c r="K188" s="123"/>
      <c r="L188" s="34"/>
      <c r="M188" s="124" t="s">
        <v>30</v>
      </c>
      <c r="N188" s="125" t="s">
        <v>34</v>
      </c>
      <c r="O188" s="126">
        <v>0.087</v>
      </c>
      <c r="P188" s="126">
        <f>O188*H188</f>
        <v>1.3320569999999998</v>
      </c>
      <c r="Q188" s="126">
        <v>0</v>
      </c>
      <c r="R188" s="126">
        <f>Q188*H188</f>
        <v>0</v>
      </c>
      <c r="S188" s="126">
        <v>0</v>
      </c>
      <c r="T188" s="127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28" t="s">
        <v>53</v>
      </c>
      <c r="AT188" s="128" t="s">
        <v>52</v>
      </c>
      <c r="AU188" s="128" t="s">
        <v>27</v>
      </c>
      <c r="AY188" s="27" t="s">
        <v>51</v>
      </c>
      <c r="BE188" s="129">
        <f>IF(N188="základní",J188,0)</f>
        <v>0</v>
      </c>
      <c r="BF188" s="129">
        <f>IF(N188="snížená",J188,0)</f>
        <v>0</v>
      </c>
      <c r="BG188" s="129">
        <f>IF(N188="zákl. přenesená",J188,0)</f>
        <v>0</v>
      </c>
      <c r="BH188" s="129">
        <f>IF(N188="sníž. přenesená",J188,0)</f>
        <v>0</v>
      </c>
      <c r="BI188" s="129">
        <f>IF(N188="nulová",J188,0)</f>
        <v>0</v>
      </c>
      <c r="BJ188" s="27" t="s">
        <v>19</v>
      </c>
      <c r="BK188" s="129">
        <f>ROUND(I188*H188,2)</f>
        <v>0</v>
      </c>
      <c r="BL188" s="27" t="s">
        <v>53</v>
      </c>
      <c r="BM188" s="128" t="s">
        <v>366</v>
      </c>
    </row>
    <row r="189" spans="2:51" s="138" customFormat="1" ht="15">
      <c r="B189" s="139"/>
      <c r="D189" s="132" t="s">
        <v>54</v>
      </c>
      <c r="E189" s="140" t="s">
        <v>30</v>
      </c>
      <c r="F189" s="141" t="s">
        <v>367</v>
      </c>
      <c r="H189" s="142">
        <v>15.311</v>
      </c>
      <c r="L189" s="139"/>
      <c r="M189" s="143"/>
      <c r="N189" s="144"/>
      <c r="O189" s="144"/>
      <c r="P189" s="144"/>
      <c r="Q189" s="144"/>
      <c r="R189" s="144"/>
      <c r="S189" s="144"/>
      <c r="T189" s="145"/>
      <c r="AT189" s="140" t="s">
        <v>54</v>
      </c>
      <c r="AU189" s="140" t="s">
        <v>27</v>
      </c>
      <c r="AV189" s="138" t="s">
        <v>27</v>
      </c>
      <c r="AW189" s="138" t="s">
        <v>55</v>
      </c>
      <c r="AX189" s="138" t="s">
        <v>50</v>
      </c>
      <c r="AY189" s="140" t="s">
        <v>51</v>
      </c>
    </row>
    <row r="190" spans="2:51" s="146" customFormat="1" ht="15">
      <c r="B190" s="147"/>
      <c r="D190" s="132" t="s">
        <v>54</v>
      </c>
      <c r="E190" s="148" t="s">
        <v>30</v>
      </c>
      <c r="F190" s="149" t="s">
        <v>57</v>
      </c>
      <c r="H190" s="150">
        <v>15.311</v>
      </c>
      <c r="L190" s="147"/>
      <c r="M190" s="151"/>
      <c r="N190" s="152"/>
      <c r="O190" s="152"/>
      <c r="P190" s="152"/>
      <c r="Q190" s="152"/>
      <c r="R190" s="152"/>
      <c r="S190" s="152"/>
      <c r="T190" s="153"/>
      <c r="AT190" s="148" t="s">
        <v>54</v>
      </c>
      <c r="AU190" s="148" t="s">
        <v>27</v>
      </c>
      <c r="AV190" s="146" t="s">
        <v>53</v>
      </c>
      <c r="AW190" s="146" t="s">
        <v>55</v>
      </c>
      <c r="AX190" s="146" t="s">
        <v>19</v>
      </c>
      <c r="AY190" s="148" t="s">
        <v>51</v>
      </c>
    </row>
    <row r="191" spans="1:65" s="37" customFormat="1" ht="16.5" customHeight="1">
      <c r="A191" s="33"/>
      <c r="B191" s="116"/>
      <c r="C191" s="117" t="s">
        <v>368</v>
      </c>
      <c r="D191" s="117" t="s">
        <v>52</v>
      </c>
      <c r="E191" s="118" t="s">
        <v>369</v>
      </c>
      <c r="F191" s="119" t="s">
        <v>370</v>
      </c>
      <c r="G191" s="120" t="s">
        <v>18</v>
      </c>
      <c r="H191" s="121">
        <v>15.311</v>
      </c>
      <c r="I191" s="306"/>
      <c r="J191" s="122">
        <f>ROUND(I191*H191,2)</f>
        <v>0</v>
      </c>
      <c r="K191" s="123"/>
      <c r="L191" s="34"/>
      <c r="M191" s="124" t="s">
        <v>30</v>
      </c>
      <c r="N191" s="125" t="s">
        <v>34</v>
      </c>
      <c r="O191" s="126">
        <v>0.009</v>
      </c>
      <c r="P191" s="126">
        <f>O191*H191</f>
        <v>0.13779899999999998</v>
      </c>
      <c r="Q191" s="126">
        <v>0</v>
      </c>
      <c r="R191" s="126">
        <f>Q191*H191</f>
        <v>0</v>
      </c>
      <c r="S191" s="126">
        <v>0</v>
      </c>
      <c r="T191" s="127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28" t="s">
        <v>53</v>
      </c>
      <c r="AT191" s="128" t="s">
        <v>52</v>
      </c>
      <c r="AU191" s="128" t="s">
        <v>27</v>
      </c>
      <c r="AY191" s="27" t="s">
        <v>51</v>
      </c>
      <c r="BE191" s="129">
        <f>IF(N191="základní",J191,0)</f>
        <v>0</v>
      </c>
      <c r="BF191" s="129">
        <f>IF(N191="snížená",J191,0)</f>
        <v>0</v>
      </c>
      <c r="BG191" s="129">
        <f>IF(N191="zákl. přenesená",J191,0)</f>
        <v>0</v>
      </c>
      <c r="BH191" s="129">
        <f>IF(N191="sníž. přenesená",J191,0)</f>
        <v>0</v>
      </c>
      <c r="BI191" s="129">
        <f>IF(N191="nulová",J191,0)</f>
        <v>0</v>
      </c>
      <c r="BJ191" s="27" t="s">
        <v>19</v>
      </c>
      <c r="BK191" s="129">
        <f>ROUND(I191*H191,2)</f>
        <v>0</v>
      </c>
      <c r="BL191" s="27" t="s">
        <v>53</v>
      </c>
      <c r="BM191" s="128" t="s">
        <v>371</v>
      </c>
    </row>
    <row r="192" spans="1:65" s="37" customFormat="1" ht="24.2" customHeight="1">
      <c r="A192" s="33"/>
      <c r="B192" s="116"/>
      <c r="C192" s="117" t="s">
        <v>372</v>
      </c>
      <c r="D192" s="117" t="s">
        <v>52</v>
      </c>
      <c r="E192" s="118" t="s">
        <v>373</v>
      </c>
      <c r="F192" s="119" t="s">
        <v>374</v>
      </c>
      <c r="G192" s="120" t="s">
        <v>15</v>
      </c>
      <c r="H192" s="121">
        <v>27.56</v>
      </c>
      <c r="I192" s="306"/>
      <c r="J192" s="122">
        <f>ROUND(I192*H192,2)</f>
        <v>0</v>
      </c>
      <c r="K192" s="123"/>
      <c r="L192" s="34"/>
      <c r="M192" s="124" t="s">
        <v>30</v>
      </c>
      <c r="N192" s="125" t="s">
        <v>34</v>
      </c>
      <c r="O192" s="126">
        <v>0</v>
      </c>
      <c r="P192" s="126">
        <f>O192*H192</f>
        <v>0</v>
      </c>
      <c r="Q192" s="126">
        <v>0</v>
      </c>
      <c r="R192" s="126">
        <f>Q192*H192</f>
        <v>0</v>
      </c>
      <c r="S192" s="126">
        <v>0</v>
      </c>
      <c r="T192" s="127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28" t="s">
        <v>53</v>
      </c>
      <c r="AT192" s="128" t="s">
        <v>52</v>
      </c>
      <c r="AU192" s="128" t="s">
        <v>27</v>
      </c>
      <c r="AY192" s="27" t="s">
        <v>51</v>
      </c>
      <c r="BE192" s="129">
        <f>IF(N192="základní",J192,0)</f>
        <v>0</v>
      </c>
      <c r="BF192" s="129">
        <f>IF(N192="snížená",J192,0)</f>
        <v>0</v>
      </c>
      <c r="BG192" s="129">
        <f>IF(N192="zákl. přenesená",J192,0)</f>
        <v>0</v>
      </c>
      <c r="BH192" s="129">
        <f>IF(N192="sníž. přenesená",J192,0)</f>
        <v>0</v>
      </c>
      <c r="BI192" s="129">
        <f>IF(N192="nulová",J192,0)</f>
        <v>0</v>
      </c>
      <c r="BJ192" s="27" t="s">
        <v>19</v>
      </c>
      <c r="BK192" s="129">
        <f>ROUND(I192*H192,2)</f>
        <v>0</v>
      </c>
      <c r="BL192" s="27" t="s">
        <v>53</v>
      </c>
      <c r="BM192" s="128" t="s">
        <v>375</v>
      </c>
    </row>
    <row r="193" spans="2:51" s="138" customFormat="1" ht="15">
      <c r="B193" s="139"/>
      <c r="D193" s="132" t="s">
        <v>54</v>
      </c>
      <c r="E193" s="140" t="s">
        <v>30</v>
      </c>
      <c r="F193" s="141" t="s">
        <v>376</v>
      </c>
      <c r="H193" s="142">
        <v>27.56</v>
      </c>
      <c r="L193" s="139"/>
      <c r="M193" s="143"/>
      <c r="N193" s="144"/>
      <c r="O193" s="144"/>
      <c r="P193" s="144"/>
      <c r="Q193" s="144"/>
      <c r="R193" s="144"/>
      <c r="S193" s="144"/>
      <c r="T193" s="145"/>
      <c r="AT193" s="140" t="s">
        <v>54</v>
      </c>
      <c r="AU193" s="140" t="s">
        <v>27</v>
      </c>
      <c r="AV193" s="138" t="s">
        <v>27</v>
      </c>
      <c r="AW193" s="138" t="s">
        <v>55</v>
      </c>
      <c r="AX193" s="138" t="s">
        <v>50</v>
      </c>
      <c r="AY193" s="140" t="s">
        <v>51</v>
      </c>
    </row>
    <row r="194" spans="2:51" s="146" customFormat="1" ht="15">
      <c r="B194" s="147"/>
      <c r="D194" s="132" t="s">
        <v>54</v>
      </c>
      <c r="E194" s="148" t="s">
        <v>30</v>
      </c>
      <c r="F194" s="149" t="s">
        <v>57</v>
      </c>
      <c r="H194" s="150">
        <v>27.56</v>
      </c>
      <c r="L194" s="147"/>
      <c r="M194" s="151"/>
      <c r="N194" s="152"/>
      <c r="O194" s="152"/>
      <c r="P194" s="152"/>
      <c r="Q194" s="152"/>
      <c r="R194" s="152"/>
      <c r="S194" s="152"/>
      <c r="T194" s="153"/>
      <c r="AT194" s="148" t="s">
        <v>54</v>
      </c>
      <c r="AU194" s="148" t="s">
        <v>27</v>
      </c>
      <c r="AV194" s="146" t="s">
        <v>53</v>
      </c>
      <c r="AW194" s="146" t="s">
        <v>55</v>
      </c>
      <c r="AX194" s="146" t="s">
        <v>19</v>
      </c>
      <c r="AY194" s="148" t="s">
        <v>51</v>
      </c>
    </row>
    <row r="195" spans="2:63" s="103" customFormat="1" ht="22.9" customHeight="1">
      <c r="B195" s="104"/>
      <c r="D195" s="105" t="s">
        <v>48</v>
      </c>
      <c r="E195" s="114" t="s">
        <v>27</v>
      </c>
      <c r="F195" s="114" t="s">
        <v>377</v>
      </c>
      <c r="J195" s="115">
        <f>BK195</f>
        <v>0</v>
      </c>
      <c r="L195" s="104"/>
      <c r="M195" s="108"/>
      <c r="N195" s="109"/>
      <c r="O195" s="109"/>
      <c r="P195" s="110">
        <f>SUM(P196:P216)</f>
        <v>15.839704</v>
      </c>
      <c r="Q195" s="109"/>
      <c r="R195" s="110">
        <f>SUM(R196:R216)</f>
        <v>16.49168464</v>
      </c>
      <c r="S195" s="109"/>
      <c r="T195" s="111">
        <f>SUM(T196:T216)</f>
        <v>0</v>
      </c>
      <c r="AR195" s="105" t="s">
        <v>19</v>
      </c>
      <c r="AT195" s="112" t="s">
        <v>48</v>
      </c>
      <c r="AU195" s="112" t="s">
        <v>19</v>
      </c>
      <c r="AY195" s="105" t="s">
        <v>51</v>
      </c>
      <c r="BK195" s="113">
        <f>SUM(BK196:BK216)</f>
        <v>0</v>
      </c>
    </row>
    <row r="196" spans="1:65" s="37" customFormat="1" ht="16.5" customHeight="1">
      <c r="A196" s="33"/>
      <c r="B196" s="116"/>
      <c r="C196" s="117" t="s">
        <v>378</v>
      </c>
      <c r="D196" s="117" t="s">
        <v>52</v>
      </c>
      <c r="E196" s="118" t="s">
        <v>379</v>
      </c>
      <c r="F196" s="119" t="s">
        <v>380</v>
      </c>
      <c r="G196" s="120" t="s">
        <v>18</v>
      </c>
      <c r="H196" s="121">
        <v>5.302</v>
      </c>
      <c r="I196" s="306"/>
      <c r="J196" s="122">
        <f>ROUND(I196*H196,2)</f>
        <v>0</v>
      </c>
      <c r="K196" s="123"/>
      <c r="L196" s="34"/>
      <c r="M196" s="124" t="s">
        <v>30</v>
      </c>
      <c r="N196" s="125" t="s">
        <v>34</v>
      </c>
      <c r="O196" s="126">
        <v>0.584</v>
      </c>
      <c r="P196" s="126">
        <f>O196*H196</f>
        <v>3.0963679999999996</v>
      </c>
      <c r="Q196" s="126">
        <v>2.50187</v>
      </c>
      <c r="R196" s="126">
        <f>Q196*H196</f>
        <v>13.264914739999998</v>
      </c>
      <c r="S196" s="126">
        <v>0</v>
      </c>
      <c r="T196" s="127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28" t="s">
        <v>53</v>
      </c>
      <c r="AT196" s="128" t="s">
        <v>52</v>
      </c>
      <c r="AU196" s="128" t="s">
        <v>27</v>
      </c>
      <c r="AY196" s="27" t="s">
        <v>51</v>
      </c>
      <c r="BE196" s="129">
        <f>IF(N196="základní",J196,0)</f>
        <v>0</v>
      </c>
      <c r="BF196" s="129">
        <f>IF(N196="snížená",J196,0)</f>
        <v>0</v>
      </c>
      <c r="BG196" s="129">
        <f>IF(N196="zákl. přenesená",J196,0)</f>
        <v>0</v>
      </c>
      <c r="BH196" s="129">
        <f>IF(N196="sníž. přenesená",J196,0)</f>
        <v>0</v>
      </c>
      <c r="BI196" s="129">
        <f>IF(N196="nulová",J196,0)</f>
        <v>0</v>
      </c>
      <c r="BJ196" s="27" t="s">
        <v>19</v>
      </c>
      <c r="BK196" s="129">
        <f>ROUND(I196*H196,2)</f>
        <v>0</v>
      </c>
      <c r="BL196" s="27" t="s">
        <v>53</v>
      </c>
      <c r="BM196" s="128" t="s">
        <v>381</v>
      </c>
    </row>
    <row r="197" spans="2:51" s="138" customFormat="1" ht="15">
      <c r="B197" s="139"/>
      <c r="D197" s="132" t="s">
        <v>54</v>
      </c>
      <c r="E197" s="140" t="s">
        <v>30</v>
      </c>
      <c r="F197" s="141" t="s">
        <v>329</v>
      </c>
      <c r="H197" s="142">
        <v>4.18</v>
      </c>
      <c r="L197" s="139"/>
      <c r="M197" s="143"/>
      <c r="N197" s="144"/>
      <c r="O197" s="144"/>
      <c r="P197" s="144"/>
      <c r="Q197" s="144"/>
      <c r="R197" s="144"/>
      <c r="S197" s="144"/>
      <c r="T197" s="145"/>
      <c r="AT197" s="140" t="s">
        <v>54</v>
      </c>
      <c r="AU197" s="140" t="s">
        <v>27</v>
      </c>
      <c r="AV197" s="138" t="s">
        <v>27</v>
      </c>
      <c r="AW197" s="138" t="s">
        <v>55</v>
      </c>
      <c r="AX197" s="138" t="s">
        <v>50</v>
      </c>
      <c r="AY197" s="140" t="s">
        <v>51</v>
      </c>
    </row>
    <row r="198" spans="2:51" s="138" customFormat="1" ht="15">
      <c r="B198" s="139"/>
      <c r="D198" s="132" t="s">
        <v>54</v>
      </c>
      <c r="E198" s="140" t="s">
        <v>30</v>
      </c>
      <c r="F198" s="141" t="s">
        <v>382</v>
      </c>
      <c r="H198" s="142">
        <v>1.122</v>
      </c>
      <c r="L198" s="139"/>
      <c r="M198" s="143"/>
      <c r="N198" s="144"/>
      <c r="O198" s="144"/>
      <c r="P198" s="144"/>
      <c r="Q198" s="144"/>
      <c r="R198" s="144"/>
      <c r="S198" s="144"/>
      <c r="T198" s="145"/>
      <c r="AT198" s="140" t="s">
        <v>54</v>
      </c>
      <c r="AU198" s="140" t="s">
        <v>27</v>
      </c>
      <c r="AV198" s="138" t="s">
        <v>27</v>
      </c>
      <c r="AW198" s="138" t="s">
        <v>55</v>
      </c>
      <c r="AX198" s="138" t="s">
        <v>50</v>
      </c>
      <c r="AY198" s="140" t="s">
        <v>51</v>
      </c>
    </row>
    <row r="199" spans="2:51" s="146" customFormat="1" ht="15">
      <c r="B199" s="147"/>
      <c r="D199" s="132" t="s">
        <v>54</v>
      </c>
      <c r="E199" s="148" t="s">
        <v>30</v>
      </c>
      <c r="F199" s="149" t="s">
        <v>57</v>
      </c>
      <c r="H199" s="150">
        <v>5.302</v>
      </c>
      <c r="L199" s="147"/>
      <c r="M199" s="151"/>
      <c r="N199" s="152"/>
      <c r="O199" s="152"/>
      <c r="P199" s="152"/>
      <c r="Q199" s="152"/>
      <c r="R199" s="152"/>
      <c r="S199" s="152"/>
      <c r="T199" s="153"/>
      <c r="AT199" s="148" t="s">
        <v>54</v>
      </c>
      <c r="AU199" s="148" t="s">
        <v>27</v>
      </c>
      <c r="AV199" s="146" t="s">
        <v>53</v>
      </c>
      <c r="AW199" s="146" t="s">
        <v>55</v>
      </c>
      <c r="AX199" s="146" t="s">
        <v>19</v>
      </c>
      <c r="AY199" s="148" t="s">
        <v>51</v>
      </c>
    </row>
    <row r="200" spans="1:65" s="37" customFormat="1" ht="24.2" customHeight="1">
      <c r="A200" s="33"/>
      <c r="B200" s="116"/>
      <c r="C200" s="117" t="s">
        <v>213</v>
      </c>
      <c r="D200" s="117" t="s">
        <v>52</v>
      </c>
      <c r="E200" s="118" t="s">
        <v>383</v>
      </c>
      <c r="F200" s="119" t="s">
        <v>384</v>
      </c>
      <c r="G200" s="120" t="s">
        <v>18</v>
      </c>
      <c r="H200" s="121">
        <v>1.185</v>
      </c>
      <c r="I200" s="306"/>
      <c r="J200" s="122">
        <f>ROUND(I200*H200,2)</f>
        <v>0</v>
      </c>
      <c r="K200" s="123"/>
      <c r="L200" s="34"/>
      <c r="M200" s="124" t="s">
        <v>30</v>
      </c>
      <c r="N200" s="125" t="s">
        <v>34</v>
      </c>
      <c r="O200" s="126">
        <v>0.629</v>
      </c>
      <c r="P200" s="126">
        <f>O200*H200</f>
        <v>0.745365</v>
      </c>
      <c r="Q200" s="126">
        <v>2.50187</v>
      </c>
      <c r="R200" s="126">
        <f>Q200*H200</f>
        <v>2.96471595</v>
      </c>
      <c r="S200" s="126">
        <v>0</v>
      </c>
      <c r="T200" s="127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28" t="s">
        <v>53</v>
      </c>
      <c r="AT200" s="128" t="s">
        <v>52</v>
      </c>
      <c r="AU200" s="128" t="s">
        <v>27</v>
      </c>
      <c r="AY200" s="27" t="s">
        <v>51</v>
      </c>
      <c r="BE200" s="129">
        <f>IF(N200="základní",J200,0)</f>
        <v>0</v>
      </c>
      <c r="BF200" s="129">
        <f>IF(N200="snížená",J200,0)</f>
        <v>0</v>
      </c>
      <c r="BG200" s="129">
        <f>IF(N200="zákl. přenesená",J200,0)</f>
        <v>0</v>
      </c>
      <c r="BH200" s="129">
        <f>IF(N200="sníž. přenesená",J200,0)</f>
        <v>0</v>
      </c>
      <c r="BI200" s="129">
        <f>IF(N200="nulová",J200,0)</f>
        <v>0</v>
      </c>
      <c r="BJ200" s="27" t="s">
        <v>19</v>
      </c>
      <c r="BK200" s="129">
        <f>ROUND(I200*H200,2)</f>
        <v>0</v>
      </c>
      <c r="BL200" s="27" t="s">
        <v>53</v>
      </c>
      <c r="BM200" s="128" t="s">
        <v>385</v>
      </c>
    </row>
    <row r="201" spans="2:51" s="138" customFormat="1" ht="15">
      <c r="B201" s="139"/>
      <c r="D201" s="132" t="s">
        <v>54</v>
      </c>
      <c r="E201" s="140" t="s">
        <v>30</v>
      </c>
      <c r="F201" s="141" t="s">
        <v>386</v>
      </c>
      <c r="H201" s="142">
        <v>1.185</v>
      </c>
      <c r="L201" s="139"/>
      <c r="M201" s="143"/>
      <c r="N201" s="144"/>
      <c r="O201" s="144"/>
      <c r="P201" s="144"/>
      <c r="Q201" s="144"/>
      <c r="R201" s="144"/>
      <c r="S201" s="144"/>
      <c r="T201" s="145"/>
      <c r="AT201" s="140" t="s">
        <v>54</v>
      </c>
      <c r="AU201" s="140" t="s">
        <v>27</v>
      </c>
      <c r="AV201" s="138" t="s">
        <v>27</v>
      </c>
      <c r="AW201" s="138" t="s">
        <v>55</v>
      </c>
      <c r="AX201" s="138" t="s">
        <v>50</v>
      </c>
      <c r="AY201" s="140" t="s">
        <v>51</v>
      </c>
    </row>
    <row r="202" spans="2:51" s="146" customFormat="1" ht="15">
      <c r="B202" s="147"/>
      <c r="D202" s="132" t="s">
        <v>54</v>
      </c>
      <c r="E202" s="148" t="s">
        <v>30</v>
      </c>
      <c r="F202" s="149" t="s">
        <v>57</v>
      </c>
      <c r="H202" s="150">
        <v>1.185</v>
      </c>
      <c r="L202" s="147"/>
      <c r="M202" s="151"/>
      <c r="N202" s="152"/>
      <c r="O202" s="152"/>
      <c r="P202" s="152"/>
      <c r="Q202" s="152"/>
      <c r="R202" s="152"/>
      <c r="S202" s="152"/>
      <c r="T202" s="153"/>
      <c r="AT202" s="148" t="s">
        <v>54</v>
      </c>
      <c r="AU202" s="148" t="s">
        <v>27</v>
      </c>
      <c r="AV202" s="146" t="s">
        <v>53</v>
      </c>
      <c r="AW202" s="146" t="s">
        <v>55</v>
      </c>
      <c r="AX202" s="146" t="s">
        <v>19</v>
      </c>
      <c r="AY202" s="148" t="s">
        <v>51</v>
      </c>
    </row>
    <row r="203" spans="1:65" s="37" customFormat="1" ht="16.5" customHeight="1">
      <c r="A203" s="33"/>
      <c r="B203" s="116"/>
      <c r="C203" s="117" t="s">
        <v>216</v>
      </c>
      <c r="D203" s="117" t="s">
        <v>52</v>
      </c>
      <c r="E203" s="118" t="s">
        <v>387</v>
      </c>
      <c r="F203" s="119" t="s">
        <v>388</v>
      </c>
      <c r="G203" s="120" t="s">
        <v>13</v>
      </c>
      <c r="H203" s="121">
        <v>24.43</v>
      </c>
      <c r="I203" s="306"/>
      <c r="J203" s="122">
        <f>ROUND(I203*H203,2)</f>
        <v>0</v>
      </c>
      <c r="K203" s="123"/>
      <c r="L203" s="34"/>
      <c r="M203" s="124" t="s">
        <v>30</v>
      </c>
      <c r="N203" s="125" t="s">
        <v>34</v>
      </c>
      <c r="O203" s="126">
        <v>0.247</v>
      </c>
      <c r="P203" s="126">
        <f>O203*H203</f>
        <v>6.03421</v>
      </c>
      <c r="Q203" s="126">
        <v>0.00269</v>
      </c>
      <c r="R203" s="126">
        <f>Q203*H203</f>
        <v>0.0657167</v>
      </c>
      <c r="S203" s="126">
        <v>0</v>
      </c>
      <c r="T203" s="127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28" t="s">
        <v>53</v>
      </c>
      <c r="AT203" s="128" t="s">
        <v>52</v>
      </c>
      <c r="AU203" s="128" t="s">
        <v>27</v>
      </c>
      <c r="AY203" s="27" t="s">
        <v>51</v>
      </c>
      <c r="BE203" s="129">
        <f>IF(N203="základní",J203,0)</f>
        <v>0</v>
      </c>
      <c r="BF203" s="129">
        <f>IF(N203="snížená",J203,0)</f>
        <v>0</v>
      </c>
      <c r="BG203" s="129">
        <f>IF(N203="zákl. přenesená",J203,0)</f>
        <v>0</v>
      </c>
      <c r="BH203" s="129">
        <f>IF(N203="sníž. přenesená",J203,0)</f>
        <v>0</v>
      </c>
      <c r="BI203" s="129">
        <f>IF(N203="nulová",J203,0)</f>
        <v>0</v>
      </c>
      <c r="BJ203" s="27" t="s">
        <v>19</v>
      </c>
      <c r="BK203" s="129">
        <f>ROUND(I203*H203,2)</f>
        <v>0</v>
      </c>
      <c r="BL203" s="27" t="s">
        <v>53</v>
      </c>
      <c r="BM203" s="128" t="s">
        <v>389</v>
      </c>
    </row>
    <row r="204" spans="2:51" s="138" customFormat="1" ht="15">
      <c r="B204" s="139"/>
      <c r="D204" s="132" t="s">
        <v>54</v>
      </c>
      <c r="E204" s="140" t="s">
        <v>30</v>
      </c>
      <c r="F204" s="141" t="s">
        <v>390</v>
      </c>
      <c r="H204" s="142">
        <v>15.18</v>
      </c>
      <c r="L204" s="139"/>
      <c r="M204" s="143"/>
      <c r="N204" s="144"/>
      <c r="O204" s="144"/>
      <c r="P204" s="144"/>
      <c r="Q204" s="144"/>
      <c r="R204" s="144"/>
      <c r="S204" s="144"/>
      <c r="T204" s="145"/>
      <c r="AT204" s="140" t="s">
        <v>54</v>
      </c>
      <c r="AU204" s="140" t="s">
        <v>27</v>
      </c>
      <c r="AV204" s="138" t="s">
        <v>27</v>
      </c>
      <c r="AW204" s="138" t="s">
        <v>55</v>
      </c>
      <c r="AX204" s="138" t="s">
        <v>50</v>
      </c>
      <c r="AY204" s="140" t="s">
        <v>51</v>
      </c>
    </row>
    <row r="205" spans="2:51" s="138" customFormat="1" ht="15">
      <c r="B205" s="139"/>
      <c r="D205" s="132" t="s">
        <v>54</v>
      </c>
      <c r="E205" s="140" t="s">
        <v>30</v>
      </c>
      <c r="F205" s="141" t="s">
        <v>391</v>
      </c>
      <c r="H205" s="142">
        <v>7.6</v>
      </c>
      <c r="L205" s="139"/>
      <c r="M205" s="143"/>
      <c r="N205" s="144"/>
      <c r="O205" s="144"/>
      <c r="P205" s="144"/>
      <c r="Q205" s="144"/>
      <c r="R205" s="144"/>
      <c r="S205" s="144"/>
      <c r="T205" s="145"/>
      <c r="AT205" s="140" t="s">
        <v>54</v>
      </c>
      <c r="AU205" s="140" t="s">
        <v>27</v>
      </c>
      <c r="AV205" s="138" t="s">
        <v>27</v>
      </c>
      <c r="AW205" s="138" t="s">
        <v>55</v>
      </c>
      <c r="AX205" s="138" t="s">
        <v>50</v>
      </c>
      <c r="AY205" s="140" t="s">
        <v>51</v>
      </c>
    </row>
    <row r="206" spans="2:51" s="138" customFormat="1" ht="15">
      <c r="B206" s="139"/>
      <c r="D206" s="132" t="s">
        <v>54</v>
      </c>
      <c r="E206" s="140" t="s">
        <v>30</v>
      </c>
      <c r="F206" s="141" t="s">
        <v>392</v>
      </c>
      <c r="H206" s="142">
        <v>1.65</v>
      </c>
      <c r="L206" s="139"/>
      <c r="M206" s="143"/>
      <c r="N206" s="144"/>
      <c r="O206" s="144"/>
      <c r="P206" s="144"/>
      <c r="Q206" s="144"/>
      <c r="R206" s="144"/>
      <c r="S206" s="144"/>
      <c r="T206" s="145"/>
      <c r="AT206" s="140" t="s">
        <v>54</v>
      </c>
      <c r="AU206" s="140" t="s">
        <v>27</v>
      </c>
      <c r="AV206" s="138" t="s">
        <v>27</v>
      </c>
      <c r="AW206" s="138" t="s">
        <v>55</v>
      </c>
      <c r="AX206" s="138" t="s">
        <v>50</v>
      </c>
      <c r="AY206" s="140" t="s">
        <v>51</v>
      </c>
    </row>
    <row r="207" spans="2:51" s="146" customFormat="1" ht="15">
      <c r="B207" s="147"/>
      <c r="D207" s="132" t="s">
        <v>54</v>
      </c>
      <c r="E207" s="148" t="s">
        <v>30</v>
      </c>
      <c r="F207" s="149" t="s">
        <v>57</v>
      </c>
      <c r="H207" s="150">
        <v>24.43</v>
      </c>
      <c r="L207" s="147"/>
      <c r="M207" s="151"/>
      <c r="N207" s="152"/>
      <c r="O207" s="152"/>
      <c r="P207" s="152"/>
      <c r="Q207" s="152"/>
      <c r="R207" s="152"/>
      <c r="S207" s="152"/>
      <c r="T207" s="153"/>
      <c r="AT207" s="148" t="s">
        <v>54</v>
      </c>
      <c r="AU207" s="148" t="s">
        <v>27</v>
      </c>
      <c r="AV207" s="146" t="s">
        <v>53</v>
      </c>
      <c r="AW207" s="146" t="s">
        <v>55</v>
      </c>
      <c r="AX207" s="146" t="s">
        <v>19</v>
      </c>
      <c r="AY207" s="148" t="s">
        <v>51</v>
      </c>
    </row>
    <row r="208" spans="1:65" s="37" customFormat="1" ht="16.5" customHeight="1">
      <c r="A208" s="33"/>
      <c r="B208" s="116"/>
      <c r="C208" s="117" t="s">
        <v>219</v>
      </c>
      <c r="D208" s="117" t="s">
        <v>52</v>
      </c>
      <c r="E208" s="118" t="s">
        <v>393</v>
      </c>
      <c r="F208" s="119" t="s">
        <v>394</v>
      </c>
      <c r="G208" s="120" t="s">
        <v>13</v>
      </c>
      <c r="H208" s="121">
        <v>24.43</v>
      </c>
      <c r="I208" s="306"/>
      <c r="J208" s="122">
        <f>ROUND(I208*H208,2)</f>
        <v>0</v>
      </c>
      <c r="K208" s="123"/>
      <c r="L208" s="34"/>
      <c r="M208" s="124" t="s">
        <v>30</v>
      </c>
      <c r="N208" s="125" t="s">
        <v>34</v>
      </c>
      <c r="O208" s="126">
        <v>0.083</v>
      </c>
      <c r="P208" s="126">
        <f>O208*H208</f>
        <v>2.02769</v>
      </c>
      <c r="Q208" s="126">
        <v>0</v>
      </c>
      <c r="R208" s="126">
        <f>Q208*H208</f>
        <v>0</v>
      </c>
      <c r="S208" s="126">
        <v>0</v>
      </c>
      <c r="T208" s="127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28" t="s">
        <v>53</v>
      </c>
      <c r="AT208" s="128" t="s">
        <v>52</v>
      </c>
      <c r="AU208" s="128" t="s">
        <v>27</v>
      </c>
      <c r="AY208" s="27" t="s">
        <v>51</v>
      </c>
      <c r="BE208" s="129">
        <f>IF(N208="základní",J208,0)</f>
        <v>0</v>
      </c>
      <c r="BF208" s="129">
        <f>IF(N208="snížená",J208,0)</f>
        <v>0</v>
      </c>
      <c r="BG208" s="129">
        <f>IF(N208="zákl. přenesená",J208,0)</f>
        <v>0</v>
      </c>
      <c r="BH208" s="129">
        <f>IF(N208="sníž. přenesená",J208,0)</f>
        <v>0</v>
      </c>
      <c r="BI208" s="129">
        <f>IF(N208="nulová",J208,0)</f>
        <v>0</v>
      </c>
      <c r="BJ208" s="27" t="s">
        <v>19</v>
      </c>
      <c r="BK208" s="129">
        <f>ROUND(I208*H208,2)</f>
        <v>0</v>
      </c>
      <c r="BL208" s="27" t="s">
        <v>53</v>
      </c>
      <c r="BM208" s="128" t="s">
        <v>395</v>
      </c>
    </row>
    <row r="209" spans="1:65" s="37" customFormat="1" ht="24.2" customHeight="1">
      <c r="A209" s="33"/>
      <c r="B209" s="116"/>
      <c r="C209" s="117" t="s">
        <v>221</v>
      </c>
      <c r="D209" s="117" t="s">
        <v>52</v>
      </c>
      <c r="E209" s="118" t="s">
        <v>396</v>
      </c>
      <c r="F209" s="119" t="s">
        <v>397</v>
      </c>
      <c r="G209" s="120" t="s">
        <v>15</v>
      </c>
      <c r="H209" s="121">
        <v>0.128</v>
      </c>
      <c r="I209" s="306"/>
      <c r="J209" s="122">
        <f>ROUND(I209*H209,2)</f>
        <v>0</v>
      </c>
      <c r="K209" s="123"/>
      <c r="L209" s="34"/>
      <c r="M209" s="124" t="s">
        <v>30</v>
      </c>
      <c r="N209" s="125" t="s">
        <v>34</v>
      </c>
      <c r="O209" s="126">
        <v>23.968</v>
      </c>
      <c r="P209" s="126">
        <f>O209*H209</f>
        <v>3.067904</v>
      </c>
      <c r="Q209" s="126">
        <v>1.06062</v>
      </c>
      <c r="R209" s="126">
        <f>Q209*H209</f>
        <v>0.13575936</v>
      </c>
      <c r="S209" s="126">
        <v>0</v>
      </c>
      <c r="T209" s="127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28" t="s">
        <v>53</v>
      </c>
      <c r="AT209" s="128" t="s">
        <v>52</v>
      </c>
      <c r="AU209" s="128" t="s">
        <v>27</v>
      </c>
      <c r="AY209" s="27" t="s">
        <v>51</v>
      </c>
      <c r="BE209" s="129">
        <f>IF(N209="základní",J209,0)</f>
        <v>0</v>
      </c>
      <c r="BF209" s="129">
        <f>IF(N209="snížená",J209,0)</f>
        <v>0</v>
      </c>
      <c r="BG209" s="129">
        <f>IF(N209="zákl. přenesená",J209,0)</f>
        <v>0</v>
      </c>
      <c r="BH209" s="129">
        <f>IF(N209="sníž. přenesená",J209,0)</f>
        <v>0</v>
      </c>
      <c r="BI209" s="129">
        <f>IF(N209="nulová",J209,0)</f>
        <v>0</v>
      </c>
      <c r="BJ209" s="27" t="s">
        <v>19</v>
      </c>
      <c r="BK209" s="129">
        <f>ROUND(I209*H209,2)</f>
        <v>0</v>
      </c>
      <c r="BL209" s="27" t="s">
        <v>53</v>
      </c>
      <c r="BM209" s="128" t="s">
        <v>398</v>
      </c>
    </row>
    <row r="210" spans="2:51" s="130" customFormat="1" ht="15">
      <c r="B210" s="131"/>
      <c r="D210" s="132" t="s">
        <v>54</v>
      </c>
      <c r="E210" s="133" t="s">
        <v>30</v>
      </c>
      <c r="F210" s="134" t="s">
        <v>336</v>
      </c>
      <c r="H210" s="133" t="s">
        <v>30</v>
      </c>
      <c r="L210" s="131"/>
      <c r="M210" s="135"/>
      <c r="N210" s="136"/>
      <c r="O210" s="136"/>
      <c r="P210" s="136"/>
      <c r="Q210" s="136"/>
      <c r="R210" s="136"/>
      <c r="S210" s="136"/>
      <c r="T210" s="137"/>
      <c r="AT210" s="133" t="s">
        <v>54</v>
      </c>
      <c r="AU210" s="133" t="s">
        <v>27</v>
      </c>
      <c r="AV210" s="130" t="s">
        <v>19</v>
      </c>
      <c r="AW210" s="130" t="s">
        <v>55</v>
      </c>
      <c r="AX210" s="130" t="s">
        <v>50</v>
      </c>
      <c r="AY210" s="133" t="s">
        <v>51</v>
      </c>
    </row>
    <row r="211" spans="2:51" s="138" customFormat="1" ht="15">
      <c r="B211" s="139"/>
      <c r="D211" s="132" t="s">
        <v>54</v>
      </c>
      <c r="E211" s="140" t="s">
        <v>30</v>
      </c>
      <c r="F211" s="141" t="s">
        <v>399</v>
      </c>
      <c r="H211" s="142">
        <v>0.128</v>
      </c>
      <c r="L211" s="139"/>
      <c r="M211" s="143"/>
      <c r="N211" s="144"/>
      <c r="O211" s="144"/>
      <c r="P211" s="144"/>
      <c r="Q211" s="144"/>
      <c r="R211" s="144"/>
      <c r="S211" s="144"/>
      <c r="T211" s="145"/>
      <c r="AT211" s="140" t="s">
        <v>54</v>
      </c>
      <c r="AU211" s="140" t="s">
        <v>27</v>
      </c>
      <c r="AV211" s="138" t="s">
        <v>27</v>
      </c>
      <c r="AW211" s="138" t="s">
        <v>55</v>
      </c>
      <c r="AX211" s="138" t="s">
        <v>50</v>
      </c>
      <c r="AY211" s="140" t="s">
        <v>51</v>
      </c>
    </row>
    <row r="212" spans="2:51" s="146" customFormat="1" ht="15">
      <c r="B212" s="147"/>
      <c r="D212" s="132" t="s">
        <v>54</v>
      </c>
      <c r="E212" s="148" t="s">
        <v>30</v>
      </c>
      <c r="F212" s="149" t="s">
        <v>57</v>
      </c>
      <c r="H212" s="150">
        <v>0.128</v>
      </c>
      <c r="L212" s="147"/>
      <c r="M212" s="151"/>
      <c r="N212" s="152"/>
      <c r="O212" s="152"/>
      <c r="P212" s="152"/>
      <c r="Q212" s="152"/>
      <c r="R212" s="152"/>
      <c r="S212" s="152"/>
      <c r="T212" s="153"/>
      <c r="AT212" s="148" t="s">
        <v>54</v>
      </c>
      <c r="AU212" s="148" t="s">
        <v>27</v>
      </c>
      <c r="AV212" s="146" t="s">
        <v>53</v>
      </c>
      <c r="AW212" s="146" t="s">
        <v>55</v>
      </c>
      <c r="AX212" s="146" t="s">
        <v>19</v>
      </c>
      <c r="AY212" s="148" t="s">
        <v>51</v>
      </c>
    </row>
    <row r="213" spans="1:65" s="37" customFormat="1" ht="21.75" customHeight="1">
      <c r="A213" s="33"/>
      <c r="B213" s="116"/>
      <c r="C213" s="117" t="s">
        <v>220</v>
      </c>
      <c r="D213" s="117" t="s">
        <v>52</v>
      </c>
      <c r="E213" s="118" t="s">
        <v>400</v>
      </c>
      <c r="F213" s="119" t="s">
        <v>401</v>
      </c>
      <c r="G213" s="120" t="s">
        <v>15</v>
      </c>
      <c r="H213" s="121">
        <v>0.057</v>
      </c>
      <c r="I213" s="306"/>
      <c r="J213" s="122">
        <f>ROUND(I213*H213,2)</f>
        <v>0</v>
      </c>
      <c r="K213" s="123"/>
      <c r="L213" s="34"/>
      <c r="M213" s="124" t="s">
        <v>30</v>
      </c>
      <c r="N213" s="125" t="s">
        <v>34</v>
      </c>
      <c r="O213" s="126">
        <v>15.231</v>
      </c>
      <c r="P213" s="126">
        <f>O213*H213</f>
        <v>0.868167</v>
      </c>
      <c r="Q213" s="126">
        <v>1.06277</v>
      </c>
      <c r="R213" s="126">
        <f>Q213*H213</f>
        <v>0.06057789</v>
      </c>
      <c r="S213" s="126">
        <v>0</v>
      </c>
      <c r="T213" s="127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28" t="s">
        <v>53</v>
      </c>
      <c r="AT213" s="128" t="s">
        <v>52</v>
      </c>
      <c r="AU213" s="128" t="s">
        <v>27</v>
      </c>
      <c r="AY213" s="27" t="s">
        <v>51</v>
      </c>
      <c r="BE213" s="129">
        <f>IF(N213="základní",J213,0)</f>
        <v>0</v>
      </c>
      <c r="BF213" s="129">
        <f>IF(N213="snížená",J213,0)</f>
        <v>0</v>
      </c>
      <c r="BG213" s="129">
        <f>IF(N213="zákl. přenesená",J213,0)</f>
        <v>0</v>
      </c>
      <c r="BH213" s="129">
        <f>IF(N213="sníž. přenesená",J213,0)</f>
        <v>0</v>
      </c>
      <c r="BI213" s="129">
        <f>IF(N213="nulová",J213,0)</f>
        <v>0</v>
      </c>
      <c r="BJ213" s="27" t="s">
        <v>19</v>
      </c>
      <c r="BK213" s="129">
        <f>ROUND(I213*H213,2)</f>
        <v>0</v>
      </c>
      <c r="BL213" s="27" t="s">
        <v>53</v>
      </c>
      <c r="BM213" s="128" t="s">
        <v>402</v>
      </c>
    </row>
    <row r="214" spans="2:51" s="130" customFormat="1" ht="15">
      <c r="B214" s="131"/>
      <c r="D214" s="132" t="s">
        <v>54</v>
      </c>
      <c r="E214" s="133" t="s">
        <v>30</v>
      </c>
      <c r="F214" s="134" t="s">
        <v>336</v>
      </c>
      <c r="H214" s="133" t="s">
        <v>30</v>
      </c>
      <c r="L214" s="131"/>
      <c r="M214" s="135"/>
      <c r="N214" s="136"/>
      <c r="O214" s="136"/>
      <c r="P214" s="136"/>
      <c r="Q214" s="136"/>
      <c r="R214" s="136"/>
      <c r="S214" s="136"/>
      <c r="T214" s="137"/>
      <c r="AT214" s="133" t="s">
        <v>54</v>
      </c>
      <c r="AU214" s="133" t="s">
        <v>27</v>
      </c>
      <c r="AV214" s="130" t="s">
        <v>19</v>
      </c>
      <c r="AW214" s="130" t="s">
        <v>55</v>
      </c>
      <c r="AX214" s="130" t="s">
        <v>50</v>
      </c>
      <c r="AY214" s="133" t="s">
        <v>51</v>
      </c>
    </row>
    <row r="215" spans="2:51" s="138" customFormat="1" ht="15">
      <c r="B215" s="139"/>
      <c r="D215" s="132" t="s">
        <v>54</v>
      </c>
      <c r="E215" s="140" t="s">
        <v>30</v>
      </c>
      <c r="F215" s="141" t="s">
        <v>403</v>
      </c>
      <c r="H215" s="142">
        <v>0.057</v>
      </c>
      <c r="L215" s="139"/>
      <c r="M215" s="143"/>
      <c r="N215" s="144"/>
      <c r="O215" s="144"/>
      <c r="P215" s="144"/>
      <c r="Q215" s="144"/>
      <c r="R215" s="144"/>
      <c r="S215" s="144"/>
      <c r="T215" s="145"/>
      <c r="AT215" s="140" t="s">
        <v>54</v>
      </c>
      <c r="AU215" s="140" t="s">
        <v>27</v>
      </c>
      <c r="AV215" s="138" t="s">
        <v>27</v>
      </c>
      <c r="AW215" s="138" t="s">
        <v>55</v>
      </c>
      <c r="AX215" s="138" t="s">
        <v>50</v>
      </c>
      <c r="AY215" s="140" t="s">
        <v>51</v>
      </c>
    </row>
    <row r="216" spans="2:51" s="146" customFormat="1" ht="15">
      <c r="B216" s="147"/>
      <c r="D216" s="132" t="s">
        <v>54</v>
      </c>
      <c r="E216" s="148" t="s">
        <v>30</v>
      </c>
      <c r="F216" s="149" t="s">
        <v>57</v>
      </c>
      <c r="H216" s="150">
        <v>0.057</v>
      </c>
      <c r="L216" s="147"/>
      <c r="M216" s="151"/>
      <c r="N216" s="152"/>
      <c r="O216" s="152"/>
      <c r="P216" s="152"/>
      <c r="Q216" s="152"/>
      <c r="R216" s="152"/>
      <c r="S216" s="152"/>
      <c r="T216" s="153"/>
      <c r="AT216" s="148" t="s">
        <v>54</v>
      </c>
      <c r="AU216" s="148" t="s">
        <v>27</v>
      </c>
      <c r="AV216" s="146" t="s">
        <v>53</v>
      </c>
      <c r="AW216" s="146" t="s">
        <v>55</v>
      </c>
      <c r="AX216" s="146" t="s">
        <v>19</v>
      </c>
      <c r="AY216" s="148" t="s">
        <v>51</v>
      </c>
    </row>
    <row r="217" spans="2:63" s="103" customFormat="1" ht="22.9" customHeight="1">
      <c r="B217" s="104"/>
      <c r="D217" s="105" t="s">
        <v>48</v>
      </c>
      <c r="E217" s="114" t="s">
        <v>29</v>
      </c>
      <c r="F217" s="114" t="s">
        <v>145</v>
      </c>
      <c r="J217" s="115">
        <f>BK217</f>
        <v>0</v>
      </c>
      <c r="L217" s="104"/>
      <c r="M217" s="108"/>
      <c r="N217" s="109"/>
      <c r="O217" s="109"/>
      <c r="P217" s="110">
        <f>SUM(P218:P249)</f>
        <v>73.391877</v>
      </c>
      <c r="Q217" s="109"/>
      <c r="R217" s="110">
        <f>SUM(R218:R249)</f>
        <v>10.96413416</v>
      </c>
      <c r="S217" s="109"/>
      <c r="T217" s="111">
        <f>SUM(T218:T249)</f>
        <v>0</v>
      </c>
      <c r="AR217" s="105" t="s">
        <v>19</v>
      </c>
      <c r="AT217" s="112" t="s">
        <v>48</v>
      </c>
      <c r="AU217" s="112" t="s">
        <v>19</v>
      </c>
      <c r="AY217" s="105" t="s">
        <v>51</v>
      </c>
      <c r="BK217" s="113">
        <f>SUM(BK218:BK249)</f>
        <v>0</v>
      </c>
    </row>
    <row r="218" spans="1:65" s="37" customFormat="1" ht="33" customHeight="1">
      <c r="A218" s="33"/>
      <c r="B218" s="116"/>
      <c r="C218" s="117" t="s">
        <v>404</v>
      </c>
      <c r="D218" s="117" t="s">
        <v>52</v>
      </c>
      <c r="E218" s="118" t="s">
        <v>146</v>
      </c>
      <c r="F218" s="119" t="s">
        <v>147</v>
      </c>
      <c r="G218" s="120" t="s">
        <v>18</v>
      </c>
      <c r="H218" s="121">
        <v>0.473</v>
      </c>
      <c r="I218" s="306"/>
      <c r="J218" s="122">
        <f>ROUND(I218*H218,2)</f>
        <v>0</v>
      </c>
      <c r="K218" s="123"/>
      <c r="L218" s="34"/>
      <c r="M218" s="124" t="s">
        <v>30</v>
      </c>
      <c r="N218" s="125" t="s">
        <v>34</v>
      </c>
      <c r="O218" s="126">
        <v>3.699</v>
      </c>
      <c r="P218" s="126">
        <f>O218*H218</f>
        <v>1.7496269999999998</v>
      </c>
      <c r="Q218" s="126">
        <v>1.32715</v>
      </c>
      <c r="R218" s="126">
        <f>Q218*H218</f>
        <v>0.62774195</v>
      </c>
      <c r="S218" s="126">
        <v>0</v>
      </c>
      <c r="T218" s="127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28" t="s">
        <v>53</v>
      </c>
      <c r="AT218" s="128" t="s">
        <v>52</v>
      </c>
      <c r="AU218" s="128" t="s">
        <v>27</v>
      </c>
      <c r="AY218" s="27" t="s">
        <v>51</v>
      </c>
      <c r="BE218" s="129">
        <f>IF(N218="základní",J218,0)</f>
        <v>0</v>
      </c>
      <c r="BF218" s="129">
        <f>IF(N218="snížená",J218,0)</f>
        <v>0</v>
      </c>
      <c r="BG218" s="129">
        <f>IF(N218="zákl. přenesená",J218,0)</f>
        <v>0</v>
      </c>
      <c r="BH218" s="129">
        <f>IF(N218="sníž. přenesená",J218,0)</f>
        <v>0</v>
      </c>
      <c r="BI218" s="129">
        <f>IF(N218="nulová",J218,0)</f>
        <v>0</v>
      </c>
      <c r="BJ218" s="27" t="s">
        <v>19</v>
      </c>
      <c r="BK218" s="129">
        <f>ROUND(I218*H218,2)</f>
        <v>0</v>
      </c>
      <c r="BL218" s="27" t="s">
        <v>53</v>
      </c>
      <c r="BM218" s="128" t="s">
        <v>405</v>
      </c>
    </row>
    <row r="219" spans="2:51" s="138" customFormat="1" ht="15">
      <c r="B219" s="139"/>
      <c r="D219" s="132" t="s">
        <v>54</v>
      </c>
      <c r="E219" s="140" t="s">
        <v>30</v>
      </c>
      <c r="F219" s="141" t="s">
        <v>406</v>
      </c>
      <c r="H219" s="142">
        <v>0.473</v>
      </c>
      <c r="L219" s="139"/>
      <c r="M219" s="143"/>
      <c r="N219" s="144"/>
      <c r="O219" s="144"/>
      <c r="P219" s="144"/>
      <c r="Q219" s="144"/>
      <c r="R219" s="144"/>
      <c r="S219" s="144"/>
      <c r="T219" s="145"/>
      <c r="AT219" s="140" t="s">
        <v>54</v>
      </c>
      <c r="AU219" s="140" t="s">
        <v>27</v>
      </c>
      <c r="AV219" s="138" t="s">
        <v>27</v>
      </c>
      <c r="AW219" s="138" t="s">
        <v>55</v>
      </c>
      <c r="AX219" s="138" t="s">
        <v>19</v>
      </c>
      <c r="AY219" s="140" t="s">
        <v>51</v>
      </c>
    </row>
    <row r="220" spans="1:65" s="37" customFormat="1" ht="16.5" customHeight="1">
      <c r="A220" s="33"/>
      <c r="B220" s="116"/>
      <c r="C220" s="117" t="s">
        <v>407</v>
      </c>
      <c r="D220" s="117" t="s">
        <v>52</v>
      </c>
      <c r="E220" s="118" t="s">
        <v>408</v>
      </c>
      <c r="F220" s="119" t="s">
        <v>409</v>
      </c>
      <c r="G220" s="120" t="s">
        <v>18</v>
      </c>
      <c r="H220" s="121">
        <v>0.7</v>
      </c>
      <c r="I220" s="306"/>
      <c r="J220" s="122">
        <f>ROUND(I220*H220,2)</f>
        <v>0</v>
      </c>
      <c r="K220" s="123"/>
      <c r="L220" s="34"/>
      <c r="M220" s="124" t="s">
        <v>30</v>
      </c>
      <c r="N220" s="125" t="s">
        <v>34</v>
      </c>
      <c r="O220" s="126">
        <v>6.77</v>
      </c>
      <c r="P220" s="126">
        <f>O220*H220</f>
        <v>4.738999999999999</v>
      </c>
      <c r="Q220" s="126">
        <v>1.94302</v>
      </c>
      <c r="R220" s="126">
        <f>Q220*H220</f>
        <v>1.3601139999999998</v>
      </c>
      <c r="S220" s="126">
        <v>0</v>
      </c>
      <c r="T220" s="127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28" t="s">
        <v>53</v>
      </c>
      <c r="AT220" s="128" t="s">
        <v>52</v>
      </c>
      <c r="AU220" s="128" t="s">
        <v>27</v>
      </c>
      <c r="AY220" s="27" t="s">
        <v>51</v>
      </c>
      <c r="BE220" s="129">
        <f>IF(N220="základní",J220,0)</f>
        <v>0</v>
      </c>
      <c r="BF220" s="129">
        <f>IF(N220="snížená",J220,0)</f>
        <v>0</v>
      </c>
      <c r="BG220" s="129">
        <f>IF(N220="zákl. přenesená",J220,0)</f>
        <v>0</v>
      </c>
      <c r="BH220" s="129">
        <f>IF(N220="sníž. přenesená",J220,0)</f>
        <v>0</v>
      </c>
      <c r="BI220" s="129">
        <f>IF(N220="nulová",J220,0)</f>
        <v>0</v>
      </c>
      <c r="BJ220" s="27" t="s">
        <v>19</v>
      </c>
      <c r="BK220" s="129">
        <f>ROUND(I220*H220,2)</f>
        <v>0</v>
      </c>
      <c r="BL220" s="27" t="s">
        <v>53</v>
      </c>
      <c r="BM220" s="128" t="s">
        <v>410</v>
      </c>
    </row>
    <row r="221" spans="2:51" s="138" customFormat="1" ht="15">
      <c r="B221" s="139"/>
      <c r="D221" s="132" t="s">
        <v>54</v>
      </c>
      <c r="E221" s="140" t="s">
        <v>30</v>
      </c>
      <c r="F221" s="141" t="s">
        <v>411</v>
      </c>
      <c r="H221" s="142">
        <v>0.7</v>
      </c>
      <c r="L221" s="139"/>
      <c r="M221" s="143"/>
      <c r="N221" s="144"/>
      <c r="O221" s="144"/>
      <c r="P221" s="144"/>
      <c r="Q221" s="144"/>
      <c r="R221" s="144"/>
      <c r="S221" s="144"/>
      <c r="T221" s="145"/>
      <c r="AT221" s="140" t="s">
        <v>54</v>
      </c>
      <c r="AU221" s="140" t="s">
        <v>27</v>
      </c>
      <c r="AV221" s="138" t="s">
        <v>27</v>
      </c>
      <c r="AW221" s="138" t="s">
        <v>55</v>
      </c>
      <c r="AX221" s="138" t="s">
        <v>19</v>
      </c>
      <c r="AY221" s="140" t="s">
        <v>51</v>
      </c>
    </row>
    <row r="222" spans="1:65" s="37" customFormat="1" ht="24.2" customHeight="1">
      <c r="A222" s="33"/>
      <c r="B222" s="116"/>
      <c r="C222" s="117" t="s">
        <v>412</v>
      </c>
      <c r="D222" s="117" t="s">
        <v>52</v>
      </c>
      <c r="E222" s="118" t="s">
        <v>413</v>
      </c>
      <c r="F222" s="119" t="s">
        <v>414</v>
      </c>
      <c r="G222" s="120" t="s">
        <v>15</v>
      </c>
      <c r="H222" s="121">
        <v>0.472</v>
      </c>
      <c r="I222" s="306"/>
      <c r="J222" s="122">
        <f>ROUND(I222*H222,2)</f>
        <v>0</v>
      </c>
      <c r="K222" s="123"/>
      <c r="L222" s="34"/>
      <c r="M222" s="124" t="s">
        <v>30</v>
      </c>
      <c r="N222" s="125" t="s">
        <v>34</v>
      </c>
      <c r="O222" s="126">
        <v>36.9</v>
      </c>
      <c r="P222" s="126">
        <f>O222*H222</f>
        <v>17.4168</v>
      </c>
      <c r="Q222" s="126">
        <v>1.09</v>
      </c>
      <c r="R222" s="126">
        <f>Q222*H222</f>
        <v>0.51448</v>
      </c>
      <c r="S222" s="126">
        <v>0</v>
      </c>
      <c r="T222" s="127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28" t="s">
        <v>53</v>
      </c>
      <c r="AT222" s="128" t="s">
        <v>52</v>
      </c>
      <c r="AU222" s="128" t="s">
        <v>27</v>
      </c>
      <c r="AY222" s="27" t="s">
        <v>51</v>
      </c>
      <c r="BE222" s="129">
        <f>IF(N222="základní",J222,0)</f>
        <v>0</v>
      </c>
      <c r="BF222" s="129">
        <f>IF(N222="snížená",J222,0)</f>
        <v>0</v>
      </c>
      <c r="BG222" s="129">
        <f>IF(N222="zákl. přenesená",J222,0)</f>
        <v>0</v>
      </c>
      <c r="BH222" s="129">
        <f>IF(N222="sníž. přenesená",J222,0)</f>
        <v>0</v>
      </c>
      <c r="BI222" s="129">
        <f>IF(N222="nulová",J222,0)</f>
        <v>0</v>
      </c>
      <c r="BJ222" s="27" t="s">
        <v>19</v>
      </c>
      <c r="BK222" s="129">
        <f>ROUND(I222*H222,2)</f>
        <v>0</v>
      </c>
      <c r="BL222" s="27" t="s">
        <v>53</v>
      </c>
      <c r="BM222" s="128" t="s">
        <v>415</v>
      </c>
    </row>
    <row r="223" spans="2:51" s="138" customFormat="1" ht="15">
      <c r="B223" s="139"/>
      <c r="D223" s="132" t="s">
        <v>54</v>
      </c>
      <c r="E223" s="140" t="s">
        <v>30</v>
      </c>
      <c r="F223" s="141" t="s">
        <v>416</v>
      </c>
      <c r="H223" s="142">
        <v>0.472</v>
      </c>
      <c r="L223" s="139"/>
      <c r="M223" s="143"/>
      <c r="N223" s="144"/>
      <c r="O223" s="144"/>
      <c r="P223" s="144"/>
      <c r="Q223" s="144"/>
      <c r="R223" s="144"/>
      <c r="S223" s="144"/>
      <c r="T223" s="145"/>
      <c r="AT223" s="140" t="s">
        <v>54</v>
      </c>
      <c r="AU223" s="140" t="s">
        <v>27</v>
      </c>
      <c r="AV223" s="138" t="s">
        <v>27</v>
      </c>
      <c r="AW223" s="138" t="s">
        <v>55</v>
      </c>
      <c r="AX223" s="138" t="s">
        <v>50</v>
      </c>
      <c r="AY223" s="140" t="s">
        <v>51</v>
      </c>
    </row>
    <row r="224" spans="2:51" s="146" customFormat="1" ht="15">
      <c r="B224" s="147"/>
      <c r="D224" s="132" t="s">
        <v>54</v>
      </c>
      <c r="E224" s="148" t="s">
        <v>30</v>
      </c>
      <c r="F224" s="149" t="s">
        <v>57</v>
      </c>
      <c r="H224" s="150">
        <v>0.472</v>
      </c>
      <c r="L224" s="147"/>
      <c r="M224" s="151"/>
      <c r="N224" s="152"/>
      <c r="O224" s="152"/>
      <c r="P224" s="152"/>
      <c r="Q224" s="152"/>
      <c r="R224" s="152"/>
      <c r="S224" s="152"/>
      <c r="T224" s="153"/>
      <c r="AT224" s="148" t="s">
        <v>54</v>
      </c>
      <c r="AU224" s="148" t="s">
        <v>27</v>
      </c>
      <c r="AV224" s="146" t="s">
        <v>53</v>
      </c>
      <c r="AW224" s="146" t="s">
        <v>55</v>
      </c>
      <c r="AX224" s="146" t="s">
        <v>19</v>
      </c>
      <c r="AY224" s="148" t="s">
        <v>51</v>
      </c>
    </row>
    <row r="225" spans="1:65" s="37" customFormat="1" ht="24.2" customHeight="1">
      <c r="A225" s="33"/>
      <c r="B225" s="116"/>
      <c r="C225" s="117" t="s">
        <v>417</v>
      </c>
      <c r="D225" s="117" t="s">
        <v>52</v>
      </c>
      <c r="E225" s="118" t="s">
        <v>418</v>
      </c>
      <c r="F225" s="119" t="s">
        <v>419</v>
      </c>
      <c r="G225" s="120" t="s">
        <v>18</v>
      </c>
      <c r="H225" s="121">
        <v>0.51</v>
      </c>
      <c r="I225" s="306"/>
      <c r="J225" s="122">
        <f>ROUND(I225*H225,2)</f>
        <v>0</v>
      </c>
      <c r="K225" s="123"/>
      <c r="L225" s="34"/>
      <c r="M225" s="124" t="s">
        <v>30</v>
      </c>
      <c r="N225" s="125" t="s">
        <v>34</v>
      </c>
      <c r="O225" s="126">
        <v>5.488</v>
      </c>
      <c r="P225" s="126">
        <f>O225*H225</f>
        <v>2.7988800000000005</v>
      </c>
      <c r="Q225" s="126">
        <v>1.89706</v>
      </c>
      <c r="R225" s="126">
        <f>Q225*H225</f>
        <v>0.9675006</v>
      </c>
      <c r="S225" s="126">
        <v>0</v>
      </c>
      <c r="T225" s="127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28" t="s">
        <v>53</v>
      </c>
      <c r="AT225" s="128" t="s">
        <v>52</v>
      </c>
      <c r="AU225" s="128" t="s">
        <v>27</v>
      </c>
      <c r="AY225" s="27" t="s">
        <v>51</v>
      </c>
      <c r="BE225" s="129">
        <f>IF(N225="základní",J225,0)</f>
        <v>0</v>
      </c>
      <c r="BF225" s="129">
        <f>IF(N225="snížená",J225,0)</f>
        <v>0</v>
      </c>
      <c r="BG225" s="129">
        <f>IF(N225="zákl. přenesená",J225,0)</f>
        <v>0</v>
      </c>
      <c r="BH225" s="129">
        <f>IF(N225="sníž. přenesená",J225,0)</f>
        <v>0</v>
      </c>
      <c r="BI225" s="129">
        <f>IF(N225="nulová",J225,0)</f>
        <v>0</v>
      </c>
      <c r="BJ225" s="27" t="s">
        <v>19</v>
      </c>
      <c r="BK225" s="129">
        <f>ROUND(I225*H225,2)</f>
        <v>0</v>
      </c>
      <c r="BL225" s="27" t="s">
        <v>53</v>
      </c>
      <c r="BM225" s="128" t="s">
        <v>420</v>
      </c>
    </row>
    <row r="226" spans="2:51" s="138" customFormat="1" ht="15">
      <c r="B226" s="139"/>
      <c r="D226" s="132" t="s">
        <v>54</v>
      </c>
      <c r="E226" s="140" t="s">
        <v>30</v>
      </c>
      <c r="F226" s="141" t="s">
        <v>421</v>
      </c>
      <c r="H226" s="142">
        <v>0.51</v>
      </c>
      <c r="L226" s="139"/>
      <c r="M226" s="143"/>
      <c r="N226" s="144"/>
      <c r="O226" s="144"/>
      <c r="P226" s="144"/>
      <c r="Q226" s="144"/>
      <c r="R226" s="144"/>
      <c r="S226" s="144"/>
      <c r="T226" s="145"/>
      <c r="AT226" s="140" t="s">
        <v>54</v>
      </c>
      <c r="AU226" s="140" t="s">
        <v>27</v>
      </c>
      <c r="AV226" s="138" t="s">
        <v>27</v>
      </c>
      <c r="AW226" s="138" t="s">
        <v>55</v>
      </c>
      <c r="AX226" s="138" t="s">
        <v>50</v>
      </c>
      <c r="AY226" s="140" t="s">
        <v>51</v>
      </c>
    </row>
    <row r="227" spans="2:51" s="146" customFormat="1" ht="15">
      <c r="B227" s="147"/>
      <c r="D227" s="132" t="s">
        <v>54</v>
      </c>
      <c r="E227" s="148" t="s">
        <v>30</v>
      </c>
      <c r="F227" s="149" t="s">
        <v>57</v>
      </c>
      <c r="H227" s="150">
        <v>0.51</v>
      </c>
      <c r="L227" s="147"/>
      <c r="M227" s="151"/>
      <c r="N227" s="152"/>
      <c r="O227" s="152"/>
      <c r="P227" s="152"/>
      <c r="Q227" s="152"/>
      <c r="R227" s="152"/>
      <c r="S227" s="152"/>
      <c r="T227" s="153"/>
      <c r="AT227" s="148" t="s">
        <v>54</v>
      </c>
      <c r="AU227" s="148" t="s">
        <v>27</v>
      </c>
      <c r="AV227" s="146" t="s">
        <v>53</v>
      </c>
      <c r="AW227" s="146" t="s">
        <v>55</v>
      </c>
      <c r="AX227" s="146" t="s">
        <v>19</v>
      </c>
      <c r="AY227" s="148" t="s">
        <v>51</v>
      </c>
    </row>
    <row r="228" spans="1:65" s="37" customFormat="1" ht="33" customHeight="1">
      <c r="A228" s="33"/>
      <c r="B228" s="116"/>
      <c r="C228" s="117" t="s">
        <v>422</v>
      </c>
      <c r="D228" s="117" t="s">
        <v>52</v>
      </c>
      <c r="E228" s="118" t="s">
        <v>423</v>
      </c>
      <c r="F228" s="119" t="s">
        <v>424</v>
      </c>
      <c r="G228" s="120" t="s">
        <v>13</v>
      </c>
      <c r="H228" s="121">
        <v>6</v>
      </c>
      <c r="I228" s="306"/>
      <c r="J228" s="122">
        <f>ROUND(I228*H228,2)</f>
        <v>0</v>
      </c>
      <c r="K228" s="123"/>
      <c r="L228" s="34"/>
      <c r="M228" s="124" t="s">
        <v>30</v>
      </c>
      <c r="N228" s="125" t="s">
        <v>34</v>
      </c>
      <c r="O228" s="126">
        <v>0.567</v>
      </c>
      <c r="P228" s="126">
        <f>O228*H228</f>
        <v>3.4019999999999997</v>
      </c>
      <c r="Q228" s="126">
        <v>0.06197</v>
      </c>
      <c r="R228" s="126">
        <f>Q228*H228</f>
        <v>0.37182</v>
      </c>
      <c r="S228" s="126">
        <v>0</v>
      </c>
      <c r="T228" s="127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28" t="s">
        <v>53</v>
      </c>
      <c r="AT228" s="128" t="s">
        <v>52</v>
      </c>
      <c r="AU228" s="128" t="s">
        <v>27</v>
      </c>
      <c r="AY228" s="27" t="s">
        <v>51</v>
      </c>
      <c r="BE228" s="129">
        <f>IF(N228="základní",J228,0)</f>
        <v>0</v>
      </c>
      <c r="BF228" s="129">
        <f>IF(N228="snížená",J228,0)</f>
        <v>0</v>
      </c>
      <c r="BG228" s="129">
        <f>IF(N228="zákl. přenesená",J228,0)</f>
        <v>0</v>
      </c>
      <c r="BH228" s="129">
        <f>IF(N228="sníž. přenesená",J228,0)</f>
        <v>0</v>
      </c>
      <c r="BI228" s="129">
        <f>IF(N228="nulová",J228,0)</f>
        <v>0</v>
      </c>
      <c r="BJ228" s="27" t="s">
        <v>19</v>
      </c>
      <c r="BK228" s="129">
        <f>ROUND(I228*H228,2)</f>
        <v>0</v>
      </c>
      <c r="BL228" s="27" t="s">
        <v>53</v>
      </c>
      <c r="BM228" s="128" t="s">
        <v>425</v>
      </c>
    </row>
    <row r="229" spans="2:51" s="138" customFormat="1" ht="15">
      <c r="B229" s="139"/>
      <c r="D229" s="132" t="s">
        <v>54</v>
      </c>
      <c r="E229" s="140" t="s">
        <v>30</v>
      </c>
      <c r="F229" s="141" t="s">
        <v>426</v>
      </c>
      <c r="H229" s="142">
        <v>6</v>
      </c>
      <c r="L229" s="139"/>
      <c r="M229" s="143"/>
      <c r="N229" s="144"/>
      <c r="O229" s="144"/>
      <c r="P229" s="144"/>
      <c r="Q229" s="144"/>
      <c r="R229" s="144"/>
      <c r="S229" s="144"/>
      <c r="T229" s="145"/>
      <c r="AT229" s="140" t="s">
        <v>54</v>
      </c>
      <c r="AU229" s="140" t="s">
        <v>27</v>
      </c>
      <c r="AV229" s="138" t="s">
        <v>27</v>
      </c>
      <c r="AW229" s="138" t="s">
        <v>55</v>
      </c>
      <c r="AX229" s="138" t="s">
        <v>50</v>
      </c>
      <c r="AY229" s="140" t="s">
        <v>51</v>
      </c>
    </row>
    <row r="230" spans="2:51" s="146" customFormat="1" ht="15">
      <c r="B230" s="147"/>
      <c r="D230" s="132" t="s">
        <v>54</v>
      </c>
      <c r="E230" s="148" t="s">
        <v>30</v>
      </c>
      <c r="F230" s="149" t="s">
        <v>57</v>
      </c>
      <c r="H230" s="150">
        <v>6</v>
      </c>
      <c r="L230" s="147"/>
      <c r="M230" s="151"/>
      <c r="N230" s="152"/>
      <c r="O230" s="152"/>
      <c r="P230" s="152"/>
      <c r="Q230" s="152"/>
      <c r="R230" s="152"/>
      <c r="S230" s="152"/>
      <c r="T230" s="153"/>
      <c r="AT230" s="148" t="s">
        <v>54</v>
      </c>
      <c r="AU230" s="148" t="s">
        <v>27</v>
      </c>
      <c r="AV230" s="146" t="s">
        <v>53</v>
      </c>
      <c r="AW230" s="146" t="s">
        <v>55</v>
      </c>
      <c r="AX230" s="146" t="s">
        <v>19</v>
      </c>
      <c r="AY230" s="148" t="s">
        <v>51</v>
      </c>
    </row>
    <row r="231" spans="1:65" s="37" customFormat="1" ht="33" customHeight="1">
      <c r="A231" s="33"/>
      <c r="B231" s="116"/>
      <c r="C231" s="117" t="s">
        <v>427</v>
      </c>
      <c r="D231" s="117" t="s">
        <v>52</v>
      </c>
      <c r="E231" s="118" t="s">
        <v>428</v>
      </c>
      <c r="F231" s="119" t="s">
        <v>429</v>
      </c>
      <c r="G231" s="120" t="s">
        <v>13</v>
      </c>
      <c r="H231" s="121">
        <v>2</v>
      </c>
      <c r="I231" s="306"/>
      <c r="J231" s="122">
        <f>ROUND(I231*H231,2)</f>
        <v>0</v>
      </c>
      <c r="K231" s="123"/>
      <c r="L231" s="34"/>
      <c r="M231" s="124" t="s">
        <v>30</v>
      </c>
      <c r="N231" s="125" t="s">
        <v>34</v>
      </c>
      <c r="O231" s="126">
        <v>0.724</v>
      </c>
      <c r="P231" s="126">
        <f>O231*H231</f>
        <v>1.448</v>
      </c>
      <c r="Q231" s="126">
        <v>0.08061</v>
      </c>
      <c r="R231" s="126">
        <f>Q231*H231</f>
        <v>0.16122</v>
      </c>
      <c r="S231" s="126">
        <v>0</v>
      </c>
      <c r="T231" s="127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28" t="s">
        <v>53</v>
      </c>
      <c r="AT231" s="128" t="s">
        <v>52</v>
      </c>
      <c r="AU231" s="128" t="s">
        <v>27</v>
      </c>
      <c r="AY231" s="27" t="s">
        <v>51</v>
      </c>
      <c r="BE231" s="129">
        <f>IF(N231="základní",J231,0)</f>
        <v>0</v>
      </c>
      <c r="BF231" s="129">
        <f>IF(N231="snížená",J231,0)</f>
        <v>0</v>
      </c>
      <c r="BG231" s="129">
        <f>IF(N231="zákl. přenesená",J231,0)</f>
        <v>0</v>
      </c>
      <c r="BH231" s="129">
        <f>IF(N231="sníž. přenesená",J231,0)</f>
        <v>0</v>
      </c>
      <c r="BI231" s="129">
        <f>IF(N231="nulová",J231,0)</f>
        <v>0</v>
      </c>
      <c r="BJ231" s="27" t="s">
        <v>19</v>
      </c>
      <c r="BK231" s="129">
        <f>ROUND(I231*H231,2)</f>
        <v>0</v>
      </c>
      <c r="BL231" s="27" t="s">
        <v>53</v>
      </c>
      <c r="BM231" s="128" t="s">
        <v>430</v>
      </c>
    </row>
    <row r="232" spans="1:65" s="37" customFormat="1" ht="24.2" customHeight="1">
      <c r="A232" s="33"/>
      <c r="B232" s="116"/>
      <c r="C232" s="117" t="s">
        <v>431</v>
      </c>
      <c r="D232" s="117" t="s">
        <v>52</v>
      </c>
      <c r="E232" s="118" t="s">
        <v>432</v>
      </c>
      <c r="F232" s="119" t="s">
        <v>433</v>
      </c>
      <c r="G232" s="120" t="s">
        <v>13</v>
      </c>
      <c r="H232" s="121">
        <v>14.433</v>
      </c>
      <c r="I232" s="306"/>
      <c r="J232" s="122">
        <f>ROUND(I232*H232,2)</f>
        <v>0</v>
      </c>
      <c r="K232" s="123"/>
      <c r="L232" s="34"/>
      <c r="M232" s="124" t="s">
        <v>30</v>
      </c>
      <c r="N232" s="125" t="s">
        <v>34</v>
      </c>
      <c r="O232" s="126">
        <v>0.52</v>
      </c>
      <c r="P232" s="126">
        <f>O232*H232</f>
        <v>7.50516</v>
      </c>
      <c r="Q232" s="126">
        <v>0.06172</v>
      </c>
      <c r="R232" s="126">
        <f>Q232*H232</f>
        <v>0.89080476</v>
      </c>
      <c r="S232" s="126">
        <v>0</v>
      </c>
      <c r="T232" s="127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28" t="s">
        <v>53</v>
      </c>
      <c r="AT232" s="128" t="s">
        <v>52</v>
      </c>
      <c r="AU232" s="128" t="s">
        <v>27</v>
      </c>
      <c r="AY232" s="27" t="s">
        <v>51</v>
      </c>
      <c r="BE232" s="129">
        <f>IF(N232="základní",J232,0)</f>
        <v>0</v>
      </c>
      <c r="BF232" s="129">
        <f>IF(N232="snížená",J232,0)</f>
        <v>0</v>
      </c>
      <c r="BG232" s="129">
        <f>IF(N232="zákl. přenesená",J232,0)</f>
        <v>0</v>
      </c>
      <c r="BH232" s="129">
        <f>IF(N232="sníž. přenesená",J232,0)</f>
        <v>0</v>
      </c>
      <c r="BI232" s="129">
        <f>IF(N232="nulová",J232,0)</f>
        <v>0</v>
      </c>
      <c r="BJ232" s="27" t="s">
        <v>19</v>
      </c>
      <c r="BK232" s="129">
        <f>ROUND(I232*H232,2)</f>
        <v>0</v>
      </c>
      <c r="BL232" s="27" t="s">
        <v>53</v>
      </c>
      <c r="BM232" s="128" t="s">
        <v>434</v>
      </c>
    </row>
    <row r="233" spans="2:51" s="138" customFormat="1" ht="15">
      <c r="B233" s="139"/>
      <c r="D233" s="132" t="s">
        <v>54</v>
      </c>
      <c r="E233" s="140" t="s">
        <v>30</v>
      </c>
      <c r="F233" s="141" t="s">
        <v>435</v>
      </c>
      <c r="H233" s="142">
        <v>4.59</v>
      </c>
      <c r="L233" s="139"/>
      <c r="M233" s="143"/>
      <c r="N233" s="144"/>
      <c r="O233" s="144"/>
      <c r="P233" s="144"/>
      <c r="Q233" s="144"/>
      <c r="R233" s="144"/>
      <c r="S233" s="144"/>
      <c r="T233" s="145"/>
      <c r="AT233" s="140" t="s">
        <v>54</v>
      </c>
      <c r="AU233" s="140" t="s">
        <v>27</v>
      </c>
      <c r="AV233" s="138" t="s">
        <v>27</v>
      </c>
      <c r="AW233" s="138" t="s">
        <v>55</v>
      </c>
      <c r="AX233" s="138" t="s">
        <v>50</v>
      </c>
      <c r="AY233" s="140" t="s">
        <v>51</v>
      </c>
    </row>
    <row r="234" spans="2:51" s="138" customFormat="1" ht="15">
      <c r="B234" s="139"/>
      <c r="D234" s="132" t="s">
        <v>54</v>
      </c>
      <c r="E234" s="140" t="s">
        <v>30</v>
      </c>
      <c r="F234" s="141" t="s">
        <v>436</v>
      </c>
      <c r="H234" s="142">
        <v>6.222</v>
      </c>
      <c r="L234" s="139"/>
      <c r="M234" s="143"/>
      <c r="N234" s="144"/>
      <c r="O234" s="144"/>
      <c r="P234" s="144"/>
      <c r="Q234" s="144"/>
      <c r="R234" s="144"/>
      <c r="S234" s="144"/>
      <c r="T234" s="145"/>
      <c r="AT234" s="140" t="s">
        <v>54</v>
      </c>
      <c r="AU234" s="140" t="s">
        <v>27</v>
      </c>
      <c r="AV234" s="138" t="s">
        <v>27</v>
      </c>
      <c r="AW234" s="138" t="s">
        <v>55</v>
      </c>
      <c r="AX234" s="138" t="s">
        <v>50</v>
      </c>
      <c r="AY234" s="140" t="s">
        <v>51</v>
      </c>
    </row>
    <row r="235" spans="2:51" s="138" customFormat="1" ht="15">
      <c r="B235" s="139"/>
      <c r="D235" s="132" t="s">
        <v>54</v>
      </c>
      <c r="E235" s="140" t="s">
        <v>30</v>
      </c>
      <c r="F235" s="141" t="s">
        <v>437</v>
      </c>
      <c r="H235" s="142">
        <v>3.621</v>
      </c>
      <c r="L235" s="139"/>
      <c r="M235" s="143"/>
      <c r="N235" s="144"/>
      <c r="O235" s="144"/>
      <c r="P235" s="144"/>
      <c r="Q235" s="144"/>
      <c r="R235" s="144"/>
      <c r="S235" s="144"/>
      <c r="T235" s="145"/>
      <c r="AT235" s="140" t="s">
        <v>54</v>
      </c>
      <c r="AU235" s="140" t="s">
        <v>27</v>
      </c>
      <c r="AV235" s="138" t="s">
        <v>27</v>
      </c>
      <c r="AW235" s="138" t="s">
        <v>55</v>
      </c>
      <c r="AX235" s="138" t="s">
        <v>50</v>
      </c>
      <c r="AY235" s="140" t="s">
        <v>51</v>
      </c>
    </row>
    <row r="236" spans="2:51" s="146" customFormat="1" ht="15">
      <c r="B236" s="147"/>
      <c r="D236" s="132" t="s">
        <v>54</v>
      </c>
      <c r="E236" s="148" t="s">
        <v>30</v>
      </c>
      <c r="F236" s="149" t="s">
        <v>57</v>
      </c>
      <c r="H236" s="150">
        <v>14.433000000000002</v>
      </c>
      <c r="L236" s="147"/>
      <c r="M236" s="151"/>
      <c r="N236" s="152"/>
      <c r="O236" s="152"/>
      <c r="P236" s="152"/>
      <c r="Q236" s="152"/>
      <c r="R236" s="152"/>
      <c r="S236" s="152"/>
      <c r="T236" s="153"/>
      <c r="AT236" s="148" t="s">
        <v>54</v>
      </c>
      <c r="AU236" s="148" t="s">
        <v>27</v>
      </c>
      <c r="AV236" s="146" t="s">
        <v>53</v>
      </c>
      <c r="AW236" s="146" t="s">
        <v>55</v>
      </c>
      <c r="AX236" s="146" t="s">
        <v>19</v>
      </c>
      <c r="AY236" s="148" t="s">
        <v>51</v>
      </c>
    </row>
    <row r="237" spans="1:65" s="37" customFormat="1" ht="24.2" customHeight="1">
      <c r="A237" s="33"/>
      <c r="B237" s="116"/>
      <c r="C237" s="117" t="s">
        <v>438</v>
      </c>
      <c r="D237" s="117" t="s">
        <v>52</v>
      </c>
      <c r="E237" s="118" t="s">
        <v>439</v>
      </c>
      <c r="F237" s="119" t="s">
        <v>440</v>
      </c>
      <c r="G237" s="120" t="s">
        <v>13</v>
      </c>
      <c r="H237" s="121">
        <v>6.785</v>
      </c>
      <c r="I237" s="306"/>
      <c r="J237" s="122">
        <f>ROUND(I237*H237,2)</f>
        <v>0</v>
      </c>
      <c r="K237" s="123"/>
      <c r="L237" s="34"/>
      <c r="M237" s="124" t="s">
        <v>30</v>
      </c>
      <c r="N237" s="125" t="s">
        <v>34</v>
      </c>
      <c r="O237" s="126">
        <v>0.546</v>
      </c>
      <c r="P237" s="126">
        <f>O237*H237</f>
        <v>3.70461</v>
      </c>
      <c r="Q237" s="126">
        <v>0.07921</v>
      </c>
      <c r="R237" s="126">
        <f>Q237*H237</f>
        <v>0.53743985</v>
      </c>
      <c r="S237" s="126">
        <v>0</v>
      </c>
      <c r="T237" s="127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28" t="s">
        <v>53</v>
      </c>
      <c r="AT237" s="128" t="s">
        <v>52</v>
      </c>
      <c r="AU237" s="128" t="s">
        <v>27</v>
      </c>
      <c r="AY237" s="27" t="s">
        <v>51</v>
      </c>
      <c r="BE237" s="129">
        <f>IF(N237="základní",J237,0)</f>
        <v>0</v>
      </c>
      <c r="BF237" s="129">
        <f>IF(N237="snížená",J237,0)</f>
        <v>0</v>
      </c>
      <c r="BG237" s="129">
        <f>IF(N237="zákl. přenesená",J237,0)</f>
        <v>0</v>
      </c>
      <c r="BH237" s="129">
        <f>IF(N237="sníž. přenesená",J237,0)</f>
        <v>0</v>
      </c>
      <c r="BI237" s="129">
        <f>IF(N237="nulová",J237,0)</f>
        <v>0</v>
      </c>
      <c r="BJ237" s="27" t="s">
        <v>19</v>
      </c>
      <c r="BK237" s="129">
        <f>ROUND(I237*H237,2)</f>
        <v>0</v>
      </c>
      <c r="BL237" s="27" t="s">
        <v>53</v>
      </c>
      <c r="BM237" s="128" t="s">
        <v>441</v>
      </c>
    </row>
    <row r="238" spans="2:51" s="138" customFormat="1" ht="15">
      <c r="B238" s="139"/>
      <c r="D238" s="132" t="s">
        <v>54</v>
      </c>
      <c r="E238" s="140" t="s">
        <v>30</v>
      </c>
      <c r="F238" s="141" t="s">
        <v>442</v>
      </c>
      <c r="H238" s="142">
        <v>4.76</v>
      </c>
      <c r="L238" s="139"/>
      <c r="M238" s="143"/>
      <c r="N238" s="144"/>
      <c r="O238" s="144"/>
      <c r="P238" s="144"/>
      <c r="Q238" s="144"/>
      <c r="R238" s="144"/>
      <c r="S238" s="144"/>
      <c r="T238" s="145"/>
      <c r="AT238" s="140" t="s">
        <v>54</v>
      </c>
      <c r="AU238" s="140" t="s">
        <v>27</v>
      </c>
      <c r="AV238" s="138" t="s">
        <v>27</v>
      </c>
      <c r="AW238" s="138" t="s">
        <v>55</v>
      </c>
      <c r="AX238" s="138" t="s">
        <v>50</v>
      </c>
      <c r="AY238" s="140" t="s">
        <v>51</v>
      </c>
    </row>
    <row r="239" spans="2:51" s="138" customFormat="1" ht="15">
      <c r="B239" s="139"/>
      <c r="D239" s="132" t="s">
        <v>54</v>
      </c>
      <c r="E239" s="140" t="s">
        <v>30</v>
      </c>
      <c r="F239" s="141" t="s">
        <v>443</v>
      </c>
      <c r="H239" s="142">
        <v>2.025</v>
      </c>
      <c r="L239" s="139"/>
      <c r="M239" s="143"/>
      <c r="N239" s="144"/>
      <c r="O239" s="144"/>
      <c r="P239" s="144"/>
      <c r="Q239" s="144"/>
      <c r="R239" s="144"/>
      <c r="S239" s="144"/>
      <c r="T239" s="145"/>
      <c r="AT239" s="140" t="s">
        <v>54</v>
      </c>
      <c r="AU239" s="140" t="s">
        <v>27</v>
      </c>
      <c r="AV239" s="138" t="s">
        <v>27</v>
      </c>
      <c r="AW239" s="138" t="s">
        <v>55</v>
      </c>
      <c r="AX239" s="138" t="s">
        <v>50</v>
      </c>
      <c r="AY239" s="140" t="s">
        <v>51</v>
      </c>
    </row>
    <row r="240" spans="2:51" s="146" customFormat="1" ht="15">
      <c r="B240" s="147"/>
      <c r="D240" s="132" t="s">
        <v>54</v>
      </c>
      <c r="E240" s="148" t="s">
        <v>30</v>
      </c>
      <c r="F240" s="149" t="s">
        <v>57</v>
      </c>
      <c r="H240" s="150">
        <v>6.785</v>
      </c>
      <c r="L240" s="147"/>
      <c r="M240" s="151"/>
      <c r="N240" s="152"/>
      <c r="O240" s="152"/>
      <c r="P240" s="152"/>
      <c r="Q240" s="152"/>
      <c r="R240" s="152"/>
      <c r="S240" s="152"/>
      <c r="T240" s="153"/>
      <c r="AT240" s="148" t="s">
        <v>54</v>
      </c>
      <c r="AU240" s="148" t="s">
        <v>27</v>
      </c>
      <c r="AV240" s="146" t="s">
        <v>53</v>
      </c>
      <c r="AW240" s="146" t="s">
        <v>55</v>
      </c>
      <c r="AX240" s="146" t="s">
        <v>19</v>
      </c>
      <c r="AY240" s="148" t="s">
        <v>51</v>
      </c>
    </row>
    <row r="241" spans="1:65" s="37" customFormat="1" ht="33" customHeight="1">
      <c r="A241" s="33"/>
      <c r="B241" s="116"/>
      <c r="C241" s="117" t="s">
        <v>444</v>
      </c>
      <c r="D241" s="117" t="s">
        <v>52</v>
      </c>
      <c r="E241" s="118" t="s">
        <v>445</v>
      </c>
      <c r="F241" s="119" t="s">
        <v>446</v>
      </c>
      <c r="G241" s="120" t="s">
        <v>13</v>
      </c>
      <c r="H241" s="121">
        <v>5.1</v>
      </c>
      <c r="I241" s="306"/>
      <c r="J241" s="122">
        <f>ROUND(I241*H241,2)</f>
        <v>0</v>
      </c>
      <c r="K241" s="123"/>
      <c r="L241" s="34"/>
      <c r="M241" s="124" t="s">
        <v>30</v>
      </c>
      <c r="N241" s="125" t="s">
        <v>34</v>
      </c>
      <c r="O241" s="126">
        <v>0.86</v>
      </c>
      <c r="P241" s="126">
        <f>O241*H241</f>
        <v>4.385999999999999</v>
      </c>
      <c r="Q241" s="126">
        <v>0.24633</v>
      </c>
      <c r="R241" s="126">
        <f>Q241*H241</f>
        <v>1.2562829999999998</v>
      </c>
      <c r="S241" s="126">
        <v>0</v>
      </c>
      <c r="T241" s="127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28" t="s">
        <v>53</v>
      </c>
      <c r="AT241" s="128" t="s">
        <v>52</v>
      </c>
      <c r="AU241" s="128" t="s">
        <v>27</v>
      </c>
      <c r="AY241" s="27" t="s">
        <v>51</v>
      </c>
      <c r="BE241" s="129">
        <f>IF(N241="základní",J241,0)</f>
        <v>0</v>
      </c>
      <c r="BF241" s="129">
        <f>IF(N241="snížená",J241,0)</f>
        <v>0</v>
      </c>
      <c r="BG241" s="129">
        <f>IF(N241="zákl. přenesená",J241,0)</f>
        <v>0</v>
      </c>
      <c r="BH241" s="129">
        <f>IF(N241="sníž. přenesená",J241,0)</f>
        <v>0</v>
      </c>
      <c r="BI241" s="129">
        <f>IF(N241="nulová",J241,0)</f>
        <v>0</v>
      </c>
      <c r="BJ241" s="27" t="s">
        <v>19</v>
      </c>
      <c r="BK241" s="129">
        <f>ROUND(I241*H241,2)</f>
        <v>0</v>
      </c>
      <c r="BL241" s="27" t="s">
        <v>53</v>
      </c>
      <c r="BM241" s="128" t="s">
        <v>447</v>
      </c>
    </row>
    <row r="242" spans="2:51" s="138" customFormat="1" ht="15">
      <c r="B242" s="139"/>
      <c r="D242" s="132" t="s">
        <v>54</v>
      </c>
      <c r="E242" s="140" t="s">
        <v>30</v>
      </c>
      <c r="F242" s="141" t="s">
        <v>448</v>
      </c>
      <c r="H242" s="142">
        <v>5.1</v>
      </c>
      <c r="L242" s="139"/>
      <c r="M242" s="143"/>
      <c r="N242" s="144"/>
      <c r="O242" s="144"/>
      <c r="P242" s="144"/>
      <c r="Q242" s="144"/>
      <c r="R242" s="144"/>
      <c r="S242" s="144"/>
      <c r="T242" s="145"/>
      <c r="AT242" s="140" t="s">
        <v>54</v>
      </c>
      <c r="AU242" s="140" t="s">
        <v>27</v>
      </c>
      <c r="AV242" s="138" t="s">
        <v>27</v>
      </c>
      <c r="AW242" s="138" t="s">
        <v>55</v>
      </c>
      <c r="AX242" s="138" t="s">
        <v>50</v>
      </c>
      <c r="AY242" s="140" t="s">
        <v>51</v>
      </c>
    </row>
    <row r="243" spans="2:51" s="146" customFormat="1" ht="15">
      <c r="B243" s="147"/>
      <c r="D243" s="132" t="s">
        <v>54</v>
      </c>
      <c r="E243" s="148" t="s">
        <v>30</v>
      </c>
      <c r="F243" s="149" t="s">
        <v>57</v>
      </c>
      <c r="H243" s="150">
        <v>5.1</v>
      </c>
      <c r="L243" s="147"/>
      <c r="M243" s="151"/>
      <c r="N243" s="152"/>
      <c r="O243" s="152"/>
      <c r="P243" s="152"/>
      <c r="Q243" s="152"/>
      <c r="R243" s="152"/>
      <c r="S243" s="152"/>
      <c r="T243" s="153"/>
      <c r="AT243" s="148" t="s">
        <v>54</v>
      </c>
      <c r="AU243" s="148" t="s">
        <v>27</v>
      </c>
      <c r="AV243" s="146" t="s">
        <v>53</v>
      </c>
      <c r="AW243" s="146" t="s">
        <v>55</v>
      </c>
      <c r="AX243" s="146" t="s">
        <v>19</v>
      </c>
      <c r="AY243" s="148" t="s">
        <v>51</v>
      </c>
    </row>
    <row r="244" spans="1:65" s="37" customFormat="1" ht="24.2" customHeight="1">
      <c r="A244" s="33"/>
      <c r="B244" s="116"/>
      <c r="C244" s="117" t="s">
        <v>449</v>
      </c>
      <c r="D244" s="117" t="s">
        <v>52</v>
      </c>
      <c r="E244" s="118" t="s">
        <v>450</v>
      </c>
      <c r="F244" s="119" t="s">
        <v>451</v>
      </c>
      <c r="G244" s="120" t="s">
        <v>6</v>
      </c>
      <c r="H244" s="121">
        <v>19.2</v>
      </c>
      <c r="I244" s="306"/>
      <c r="J244" s="122">
        <f>ROUND(I244*H244,2)</f>
        <v>0</v>
      </c>
      <c r="K244" s="123"/>
      <c r="L244" s="34"/>
      <c r="M244" s="124" t="s">
        <v>30</v>
      </c>
      <c r="N244" s="125" t="s">
        <v>34</v>
      </c>
      <c r="O244" s="126">
        <v>0.2</v>
      </c>
      <c r="P244" s="126">
        <f>O244*H244</f>
        <v>3.84</v>
      </c>
      <c r="Q244" s="126">
        <v>0.00013</v>
      </c>
      <c r="R244" s="126">
        <f>Q244*H244</f>
        <v>0.0024959999999999995</v>
      </c>
      <c r="S244" s="126">
        <v>0</v>
      </c>
      <c r="T244" s="127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28" t="s">
        <v>53</v>
      </c>
      <c r="AT244" s="128" t="s">
        <v>52</v>
      </c>
      <c r="AU244" s="128" t="s">
        <v>27</v>
      </c>
      <c r="AY244" s="27" t="s">
        <v>51</v>
      </c>
      <c r="BE244" s="129">
        <f>IF(N244="základní",J244,0)</f>
        <v>0</v>
      </c>
      <c r="BF244" s="129">
        <f>IF(N244="snížená",J244,0)</f>
        <v>0</v>
      </c>
      <c r="BG244" s="129">
        <f>IF(N244="zákl. přenesená",J244,0)</f>
        <v>0</v>
      </c>
      <c r="BH244" s="129">
        <f>IF(N244="sníž. přenesená",J244,0)</f>
        <v>0</v>
      </c>
      <c r="BI244" s="129">
        <f>IF(N244="nulová",J244,0)</f>
        <v>0</v>
      </c>
      <c r="BJ244" s="27" t="s">
        <v>19</v>
      </c>
      <c r="BK244" s="129">
        <f>ROUND(I244*H244,2)</f>
        <v>0</v>
      </c>
      <c r="BL244" s="27" t="s">
        <v>53</v>
      </c>
      <c r="BM244" s="128" t="s">
        <v>452</v>
      </c>
    </row>
    <row r="245" spans="1:65" s="37" customFormat="1" ht="24.2" customHeight="1">
      <c r="A245" s="33"/>
      <c r="B245" s="116"/>
      <c r="C245" s="117" t="s">
        <v>453</v>
      </c>
      <c r="D245" s="117" t="s">
        <v>52</v>
      </c>
      <c r="E245" s="118" t="s">
        <v>454</v>
      </c>
      <c r="F245" s="119" t="s">
        <v>455</v>
      </c>
      <c r="G245" s="120" t="s">
        <v>13</v>
      </c>
      <c r="H245" s="121">
        <v>4.1</v>
      </c>
      <c r="I245" s="306"/>
      <c r="J245" s="122">
        <f>ROUND(I245*H245,2)</f>
        <v>0</v>
      </c>
      <c r="K245" s="123"/>
      <c r="L245" s="34"/>
      <c r="M245" s="124" t="s">
        <v>30</v>
      </c>
      <c r="N245" s="125" t="s">
        <v>34</v>
      </c>
      <c r="O245" s="126">
        <v>1.21</v>
      </c>
      <c r="P245" s="126">
        <f>O245*H245</f>
        <v>4.960999999999999</v>
      </c>
      <c r="Q245" s="126">
        <v>0.17818</v>
      </c>
      <c r="R245" s="126">
        <f>Q245*H245</f>
        <v>0.7305379999999999</v>
      </c>
      <c r="S245" s="126">
        <v>0</v>
      </c>
      <c r="T245" s="127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28" t="s">
        <v>53</v>
      </c>
      <c r="AT245" s="128" t="s">
        <v>52</v>
      </c>
      <c r="AU245" s="128" t="s">
        <v>27</v>
      </c>
      <c r="AY245" s="27" t="s">
        <v>51</v>
      </c>
      <c r="BE245" s="129">
        <f>IF(N245="základní",J245,0)</f>
        <v>0</v>
      </c>
      <c r="BF245" s="129">
        <f>IF(N245="snížená",J245,0)</f>
        <v>0</v>
      </c>
      <c r="BG245" s="129">
        <f>IF(N245="zákl. přenesená",J245,0)</f>
        <v>0</v>
      </c>
      <c r="BH245" s="129">
        <f>IF(N245="sníž. přenesená",J245,0)</f>
        <v>0</v>
      </c>
      <c r="BI245" s="129">
        <f>IF(N245="nulová",J245,0)</f>
        <v>0</v>
      </c>
      <c r="BJ245" s="27" t="s">
        <v>19</v>
      </c>
      <c r="BK245" s="129">
        <f>ROUND(I245*H245,2)</f>
        <v>0</v>
      </c>
      <c r="BL245" s="27" t="s">
        <v>53</v>
      </c>
      <c r="BM245" s="128" t="s">
        <v>456</v>
      </c>
    </row>
    <row r="246" spans="1:65" s="37" customFormat="1" ht="21.75" customHeight="1">
      <c r="A246" s="33"/>
      <c r="B246" s="116"/>
      <c r="C246" s="117" t="s">
        <v>457</v>
      </c>
      <c r="D246" s="117" t="s">
        <v>52</v>
      </c>
      <c r="E246" s="118" t="s">
        <v>458</v>
      </c>
      <c r="F246" s="119" t="s">
        <v>459</v>
      </c>
      <c r="G246" s="120" t="s">
        <v>13</v>
      </c>
      <c r="H246" s="121">
        <v>7.8</v>
      </c>
      <c r="I246" s="306"/>
      <c r="J246" s="122">
        <f>ROUND(I246*H246,2)</f>
        <v>0</v>
      </c>
      <c r="K246" s="123"/>
      <c r="L246" s="34"/>
      <c r="M246" s="124" t="s">
        <v>30</v>
      </c>
      <c r="N246" s="125" t="s">
        <v>34</v>
      </c>
      <c r="O246" s="126">
        <v>2.236</v>
      </c>
      <c r="P246" s="126">
        <f>O246*H246</f>
        <v>17.440800000000003</v>
      </c>
      <c r="Q246" s="126">
        <v>0.45432</v>
      </c>
      <c r="R246" s="126">
        <f>Q246*H246</f>
        <v>3.5436959999999997</v>
      </c>
      <c r="S246" s="126">
        <v>0</v>
      </c>
      <c r="T246" s="127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28" t="s">
        <v>53</v>
      </c>
      <c r="AT246" s="128" t="s">
        <v>52</v>
      </c>
      <c r="AU246" s="128" t="s">
        <v>27</v>
      </c>
      <c r="AY246" s="27" t="s">
        <v>51</v>
      </c>
      <c r="BE246" s="129">
        <f>IF(N246="základní",J246,0)</f>
        <v>0</v>
      </c>
      <c r="BF246" s="129">
        <f>IF(N246="snížená",J246,0)</f>
        <v>0</v>
      </c>
      <c r="BG246" s="129">
        <f>IF(N246="zákl. přenesená",J246,0)</f>
        <v>0</v>
      </c>
      <c r="BH246" s="129">
        <f>IF(N246="sníž. přenesená",J246,0)</f>
        <v>0</v>
      </c>
      <c r="BI246" s="129">
        <f>IF(N246="nulová",J246,0)</f>
        <v>0</v>
      </c>
      <c r="BJ246" s="27" t="s">
        <v>19</v>
      </c>
      <c r="BK246" s="129">
        <f>ROUND(I246*H246,2)</f>
        <v>0</v>
      </c>
      <c r="BL246" s="27" t="s">
        <v>53</v>
      </c>
      <c r="BM246" s="128" t="s">
        <v>460</v>
      </c>
    </row>
    <row r="247" spans="2:51" s="138" customFormat="1" ht="15">
      <c r="B247" s="139"/>
      <c r="D247" s="132" t="s">
        <v>54</v>
      </c>
      <c r="E247" s="140" t="s">
        <v>30</v>
      </c>
      <c r="F247" s="141" t="s">
        <v>461</v>
      </c>
      <c r="H247" s="142">
        <v>7.8</v>
      </c>
      <c r="L247" s="139"/>
      <c r="M247" s="143"/>
      <c r="N247" s="144"/>
      <c r="O247" s="144"/>
      <c r="P247" s="144"/>
      <c r="Q247" s="144"/>
      <c r="R247" s="144"/>
      <c r="S247" s="144"/>
      <c r="T247" s="145"/>
      <c r="AT247" s="140" t="s">
        <v>54</v>
      </c>
      <c r="AU247" s="140" t="s">
        <v>27</v>
      </c>
      <c r="AV247" s="138" t="s">
        <v>27</v>
      </c>
      <c r="AW247" s="138" t="s">
        <v>55</v>
      </c>
      <c r="AX247" s="138" t="s">
        <v>50</v>
      </c>
      <c r="AY247" s="140" t="s">
        <v>51</v>
      </c>
    </row>
    <row r="248" spans="2:51" s="146" customFormat="1" ht="15">
      <c r="B248" s="147"/>
      <c r="D248" s="132" t="s">
        <v>54</v>
      </c>
      <c r="E248" s="148" t="s">
        <v>30</v>
      </c>
      <c r="F248" s="149" t="s">
        <v>57</v>
      </c>
      <c r="H248" s="150">
        <v>7.8</v>
      </c>
      <c r="L248" s="147"/>
      <c r="M248" s="151"/>
      <c r="N248" s="152"/>
      <c r="O248" s="152"/>
      <c r="P248" s="152"/>
      <c r="Q248" s="152"/>
      <c r="R248" s="152"/>
      <c r="S248" s="152"/>
      <c r="T248" s="153"/>
      <c r="AT248" s="148" t="s">
        <v>54</v>
      </c>
      <c r="AU248" s="148" t="s">
        <v>27</v>
      </c>
      <c r="AV248" s="146" t="s">
        <v>53</v>
      </c>
      <c r="AW248" s="146" t="s">
        <v>55</v>
      </c>
      <c r="AX248" s="146" t="s">
        <v>19</v>
      </c>
      <c r="AY248" s="148" t="s">
        <v>51</v>
      </c>
    </row>
    <row r="249" spans="1:65" s="37" customFormat="1" ht="16.5" customHeight="1">
      <c r="A249" s="33"/>
      <c r="B249" s="116"/>
      <c r="C249" s="117" t="s">
        <v>462</v>
      </c>
      <c r="D249" s="117" t="s">
        <v>52</v>
      </c>
      <c r="E249" s="118" t="s">
        <v>463</v>
      </c>
      <c r="F249" s="119" t="s">
        <v>464</v>
      </c>
      <c r="G249" s="120" t="s">
        <v>24</v>
      </c>
      <c r="H249" s="121">
        <v>20</v>
      </c>
      <c r="I249" s="306"/>
      <c r="J249" s="122">
        <f>ROUND(I249*H249,2)</f>
        <v>0</v>
      </c>
      <c r="K249" s="123"/>
      <c r="L249" s="34"/>
      <c r="M249" s="124" t="s">
        <v>30</v>
      </c>
      <c r="N249" s="125" t="s">
        <v>34</v>
      </c>
      <c r="O249" s="126">
        <v>0</v>
      </c>
      <c r="P249" s="126">
        <f>O249*H249</f>
        <v>0</v>
      </c>
      <c r="Q249" s="126">
        <v>0</v>
      </c>
      <c r="R249" s="126">
        <f>Q249*H249</f>
        <v>0</v>
      </c>
      <c r="S249" s="126">
        <v>0</v>
      </c>
      <c r="T249" s="127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28" t="s">
        <v>53</v>
      </c>
      <c r="AT249" s="128" t="s">
        <v>52</v>
      </c>
      <c r="AU249" s="128" t="s">
        <v>27</v>
      </c>
      <c r="AY249" s="27" t="s">
        <v>51</v>
      </c>
      <c r="BE249" s="129">
        <f>IF(N249="základní",J249,0)</f>
        <v>0</v>
      </c>
      <c r="BF249" s="129">
        <f>IF(N249="snížená",J249,0)</f>
        <v>0</v>
      </c>
      <c r="BG249" s="129">
        <f>IF(N249="zákl. přenesená",J249,0)</f>
        <v>0</v>
      </c>
      <c r="BH249" s="129">
        <f>IF(N249="sníž. přenesená",J249,0)</f>
        <v>0</v>
      </c>
      <c r="BI249" s="129">
        <f>IF(N249="nulová",J249,0)</f>
        <v>0</v>
      </c>
      <c r="BJ249" s="27" t="s">
        <v>19</v>
      </c>
      <c r="BK249" s="129">
        <f>ROUND(I249*H249,2)</f>
        <v>0</v>
      </c>
      <c r="BL249" s="27" t="s">
        <v>53</v>
      </c>
      <c r="BM249" s="128" t="s">
        <v>465</v>
      </c>
    </row>
    <row r="250" spans="2:63" s="103" customFormat="1" ht="22.9" customHeight="1">
      <c r="B250" s="104"/>
      <c r="D250" s="105" t="s">
        <v>48</v>
      </c>
      <c r="E250" s="114" t="s">
        <v>53</v>
      </c>
      <c r="F250" s="114" t="s">
        <v>466</v>
      </c>
      <c r="J250" s="115">
        <f>BK250</f>
        <v>0</v>
      </c>
      <c r="L250" s="104"/>
      <c r="M250" s="108"/>
      <c r="N250" s="109"/>
      <c r="O250" s="109"/>
      <c r="P250" s="110">
        <f>SUM(P251:P257)</f>
        <v>13.982899999999999</v>
      </c>
      <c r="Q250" s="109"/>
      <c r="R250" s="110">
        <f>SUM(R251:R257)</f>
        <v>1.803418</v>
      </c>
      <c r="S250" s="109"/>
      <c r="T250" s="111">
        <f>SUM(T251:T257)</f>
        <v>0</v>
      </c>
      <c r="AR250" s="105" t="s">
        <v>19</v>
      </c>
      <c r="AT250" s="112" t="s">
        <v>48</v>
      </c>
      <c r="AU250" s="112" t="s">
        <v>19</v>
      </c>
      <c r="AY250" s="105" t="s">
        <v>51</v>
      </c>
      <c r="BK250" s="113">
        <f>SUM(BK251:BK257)</f>
        <v>0</v>
      </c>
    </row>
    <row r="251" spans="1:65" s="37" customFormat="1" ht="37.9" customHeight="1">
      <c r="A251" s="33"/>
      <c r="B251" s="116"/>
      <c r="C251" s="117" t="s">
        <v>467</v>
      </c>
      <c r="D251" s="117" t="s">
        <v>52</v>
      </c>
      <c r="E251" s="118" t="s">
        <v>468</v>
      </c>
      <c r="F251" s="119" t="s">
        <v>469</v>
      </c>
      <c r="G251" s="120" t="s">
        <v>13</v>
      </c>
      <c r="H251" s="121">
        <v>8.8</v>
      </c>
      <c r="I251" s="306"/>
      <c r="J251" s="122">
        <f>ROUND(I251*H251,2)</f>
        <v>0</v>
      </c>
      <c r="K251" s="123"/>
      <c r="L251" s="34"/>
      <c r="M251" s="124" t="s">
        <v>30</v>
      </c>
      <c r="N251" s="125" t="s">
        <v>34</v>
      </c>
      <c r="O251" s="126">
        <v>0.133</v>
      </c>
      <c r="P251" s="126">
        <f>O251*H251</f>
        <v>1.1704</v>
      </c>
      <c r="Q251" s="126">
        <v>0.01031</v>
      </c>
      <c r="R251" s="126">
        <f>Q251*H251</f>
        <v>0.090728</v>
      </c>
      <c r="S251" s="126">
        <v>0</v>
      </c>
      <c r="T251" s="127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28" t="s">
        <v>53</v>
      </c>
      <c r="AT251" s="128" t="s">
        <v>52</v>
      </c>
      <c r="AU251" s="128" t="s">
        <v>27</v>
      </c>
      <c r="AY251" s="27" t="s">
        <v>51</v>
      </c>
      <c r="BE251" s="129">
        <f>IF(N251="základní",J251,0)</f>
        <v>0</v>
      </c>
      <c r="BF251" s="129">
        <f>IF(N251="snížená",J251,0)</f>
        <v>0</v>
      </c>
      <c r="BG251" s="129">
        <f>IF(N251="zákl. přenesená",J251,0)</f>
        <v>0</v>
      </c>
      <c r="BH251" s="129">
        <f>IF(N251="sníž. přenesená",J251,0)</f>
        <v>0</v>
      </c>
      <c r="BI251" s="129">
        <f>IF(N251="nulová",J251,0)</f>
        <v>0</v>
      </c>
      <c r="BJ251" s="27" t="s">
        <v>19</v>
      </c>
      <c r="BK251" s="129">
        <f>ROUND(I251*H251,2)</f>
        <v>0</v>
      </c>
      <c r="BL251" s="27" t="s">
        <v>53</v>
      </c>
      <c r="BM251" s="128" t="s">
        <v>470</v>
      </c>
    </row>
    <row r="252" spans="2:51" s="138" customFormat="1" ht="15">
      <c r="B252" s="139"/>
      <c r="D252" s="132" t="s">
        <v>54</v>
      </c>
      <c r="E252" s="140" t="s">
        <v>30</v>
      </c>
      <c r="F252" s="141" t="s">
        <v>471</v>
      </c>
      <c r="H252" s="142">
        <v>8.8</v>
      </c>
      <c r="L252" s="139"/>
      <c r="M252" s="143"/>
      <c r="N252" s="144"/>
      <c r="O252" s="144"/>
      <c r="P252" s="144"/>
      <c r="Q252" s="144"/>
      <c r="R252" s="144"/>
      <c r="S252" s="144"/>
      <c r="T252" s="145"/>
      <c r="AT252" s="140" t="s">
        <v>54</v>
      </c>
      <c r="AU252" s="140" t="s">
        <v>27</v>
      </c>
      <c r="AV252" s="138" t="s">
        <v>27</v>
      </c>
      <c r="AW252" s="138" t="s">
        <v>55</v>
      </c>
      <c r="AX252" s="138" t="s">
        <v>50</v>
      </c>
      <c r="AY252" s="140" t="s">
        <v>51</v>
      </c>
    </row>
    <row r="253" spans="2:51" s="146" customFormat="1" ht="15">
      <c r="B253" s="147"/>
      <c r="D253" s="132" t="s">
        <v>54</v>
      </c>
      <c r="E253" s="148" t="s">
        <v>30</v>
      </c>
      <c r="F253" s="149" t="s">
        <v>57</v>
      </c>
      <c r="H253" s="150">
        <v>8.8</v>
      </c>
      <c r="L253" s="147"/>
      <c r="M253" s="151"/>
      <c r="N253" s="152"/>
      <c r="O253" s="152"/>
      <c r="P253" s="152"/>
      <c r="Q253" s="152"/>
      <c r="R253" s="152"/>
      <c r="S253" s="152"/>
      <c r="T253" s="153"/>
      <c r="AT253" s="148" t="s">
        <v>54</v>
      </c>
      <c r="AU253" s="148" t="s">
        <v>27</v>
      </c>
      <c r="AV253" s="146" t="s">
        <v>53</v>
      </c>
      <c r="AW253" s="146" t="s">
        <v>55</v>
      </c>
      <c r="AX253" s="146" t="s">
        <v>19</v>
      </c>
      <c r="AY253" s="148" t="s">
        <v>51</v>
      </c>
    </row>
    <row r="254" spans="1:65" s="37" customFormat="1" ht="21.75" customHeight="1">
      <c r="A254" s="33"/>
      <c r="B254" s="116"/>
      <c r="C254" s="117" t="s">
        <v>472</v>
      </c>
      <c r="D254" s="117" t="s">
        <v>52</v>
      </c>
      <c r="E254" s="118" t="s">
        <v>473</v>
      </c>
      <c r="F254" s="119" t="s">
        <v>474</v>
      </c>
      <c r="G254" s="120" t="s">
        <v>14</v>
      </c>
      <c r="H254" s="121">
        <v>8</v>
      </c>
      <c r="I254" s="306"/>
      <c r="J254" s="122">
        <f>ROUND(I254*H254,2)</f>
        <v>0</v>
      </c>
      <c r="K254" s="123"/>
      <c r="L254" s="34"/>
      <c r="M254" s="124" t="s">
        <v>30</v>
      </c>
      <c r="N254" s="125" t="s">
        <v>34</v>
      </c>
      <c r="O254" s="126">
        <v>0.2</v>
      </c>
      <c r="P254" s="126">
        <f>O254*H254</f>
        <v>1.6</v>
      </c>
      <c r="Q254" s="126">
        <v>0.02278</v>
      </c>
      <c r="R254" s="126">
        <f>Q254*H254</f>
        <v>0.18224</v>
      </c>
      <c r="S254" s="126">
        <v>0</v>
      </c>
      <c r="T254" s="127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28" t="s">
        <v>53</v>
      </c>
      <c r="AT254" s="128" t="s">
        <v>52</v>
      </c>
      <c r="AU254" s="128" t="s">
        <v>27</v>
      </c>
      <c r="AY254" s="27" t="s">
        <v>51</v>
      </c>
      <c r="BE254" s="129">
        <f>IF(N254="základní",J254,0)</f>
        <v>0</v>
      </c>
      <c r="BF254" s="129">
        <f>IF(N254="snížená",J254,0)</f>
        <v>0</v>
      </c>
      <c r="BG254" s="129">
        <f>IF(N254="zákl. přenesená",J254,0)</f>
        <v>0</v>
      </c>
      <c r="BH254" s="129">
        <f>IF(N254="sníž. přenesená",J254,0)</f>
        <v>0</v>
      </c>
      <c r="BI254" s="129">
        <f>IF(N254="nulová",J254,0)</f>
        <v>0</v>
      </c>
      <c r="BJ254" s="27" t="s">
        <v>19</v>
      </c>
      <c r="BK254" s="129">
        <f>ROUND(I254*H254,2)</f>
        <v>0</v>
      </c>
      <c r="BL254" s="27" t="s">
        <v>53</v>
      </c>
      <c r="BM254" s="128" t="s">
        <v>475</v>
      </c>
    </row>
    <row r="255" spans="1:65" s="37" customFormat="1" ht="24.2" customHeight="1">
      <c r="A255" s="33"/>
      <c r="B255" s="116"/>
      <c r="C255" s="117" t="s">
        <v>476</v>
      </c>
      <c r="D255" s="117" t="s">
        <v>52</v>
      </c>
      <c r="E255" s="118" t="s">
        <v>477</v>
      </c>
      <c r="F255" s="119" t="s">
        <v>478</v>
      </c>
      <c r="G255" s="120" t="s">
        <v>14</v>
      </c>
      <c r="H255" s="121">
        <v>24</v>
      </c>
      <c r="I255" s="306"/>
      <c r="J255" s="122">
        <f>ROUND(I255*H255,2)</f>
        <v>0</v>
      </c>
      <c r="K255" s="123"/>
      <c r="L255" s="34"/>
      <c r="M255" s="124" t="s">
        <v>30</v>
      </c>
      <c r="N255" s="125" t="s">
        <v>34</v>
      </c>
      <c r="O255" s="126">
        <v>0.29</v>
      </c>
      <c r="P255" s="126">
        <f>O255*H255</f>
        <v>6.959999999999999</v>
      </c>
      <c r="Q255" s="126">
        <v>0.059</v>
      </c>
      <c r="R255" s="126">
        <f>Q255*H255</f>
        <v>1.416</v>
      </c>
      <c r="S255" s="126">
        <v>0</v>
      </c>
      <c r="T255" s="127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28" t="s">
        <v>53</v>
      </c>
      <c r="AT255" s="128" t="s">
        <v>52</v>
      </c>
      <c r="AU255" s="128" t="s">
        <v>27</v>
      </c>
      <c r="AY255" s="27" t="s">
        <v>51</v>
      </c>
      <c r="BE255" s="129">
        <f>IF(N255="základní",J255,0)</f>
        <v>0</v>
      </c>
      <c r="BF255" s="129">
        <f>IF(N255="snížená",J255,0)</f>
        <v>0</v>
      </c>
      <c r="BG255" s="129">
        <f>IF(N255="zákl. přenesená",J255,0)</f>
        <v>0</v>
      </c>
      <c r="BH255" s="129">
        <f>IF(N255="sníž. přenesená",J255,0)</f>
        <v>0</v>
      </c>
      <c r="BI255" s="129">
        <f>IF(N255="nulová",J255,0)</f>
        <v>0</v>
      </c>
      <c r="BJ255" s="27" t="s">
        <v>19</v>
      </c>
      <c r="BK255" s="129">
        <f>ROUND(I255*H255,2)</f>
        <v>0</v>
      </c>
      <c r="BL255" s="27" t="s">
        <v>53</v>
      </c>
      <c r="BM255" s="128" t="s">
        <v>479</v>
      </c>
    </row>
    <row r="256" spans="1:65" s="37" customFormat="1" ht="24.2" customHeight="1">
      <c r="A256" s="33"/>
      <c r="B256" s="116"/>
      <c r="C256" s="117" t="s">
        <v>480</v>
      </c>
      <c r="D256" s="117" t="s">
        <v>52</v>
      </c>
      <c r="E256" s="118" t="s">
        <v>481</v>
      </c>
      <c r="F256" s="119" t="s">
        <v>482</v>
      </c>
      <c r="G256" s="120" t="s">
        <v>15</v>
      </c>
      <c r="H256" s="121">
        <v>0.105</v>
      </c>
      <c r="I256" s="306"/>
      <c r="J256" s="122">
        <f>ROUND(I256*H256,2)</f>
        <v>0</v>
      </c>
      <c r="K256" s="123"/>
      <c r="L256" s="34"/>
      <c r="M256" s="124" t="s">
        <v>30</v>
      </c>
      <c r="N256" s="125" t="s">
        <v>34</v>
      </c>
      <c r="O256" s="126">
        <v>40.5</v>
      </c>
      <c r="P256" s="126">
        <f>O256*H256</f>
        <v>4.2524999999999995</v>
      </c>
      <c r="Q256" s="126">
        <v>1.09</v>
      </c>
      <c r="R256" s="126">
        <f>Q256*H256</f>
        <v>0.11445000000000001</v>
      </c>
      <c r="S256" s="126">
        <v>0</v>
      </c>
      <c r="T256" s="127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28" t="s">
        <v>53</v>
      </c>
      <c r="AT256" s="128" t="s">
        <v>52</v>
      </c>
      <c r="AU256" s="128" t="s">
        <v>27</v>
      </c>
      <c r="AY256" s="27" t="s">
        <v>51</v>
      </c>
      <c r="BE256" s="129">
        <f>IF(N256="základní",J256,0)</f>
        <v>0</v>
      </c>
      <c r="BF256" s="129">
        <f>IF(N256="snížená",J256,0)</f>
        <v>0</v>
      </c>
      <c r="BG256" s="129">
        <f>IF(N256="zákl. přenesená",J256,0)</f>
        <v>0</v>
      </c>
      <c r="BH256" s="129">
        <f>IF(N256="sníž. přenesená",J256,0)</f>
        <v>0</v>
      </c>
      <c r="BI256" s="129">
        <f>IF(N256="nulová",J256,0)</f>
        <v>0</v>
      </c>
      <c r="BJ256" s="27" t="s">
        <v>19</v>
      </c>
      <c r="BK256" s="129">
        <f>ROUND(I256*H256,2)</f>
        <v>0</v>
      </c>
      <c r="BL256" s="27" t="s">
        <v>53</v>
      </c>
      <c r="BM256" s="128" t="s">
        <v>483</v>
      </c>
    </row>
    <row r="257" spans="2:51" s="138" customFormat="1" ht="15">
      <c r="B257" s="139"/>
      <c r="D257" s="132" t="s">
        <v>54</v>
      </c>
      <c r="E257" s="140" t="s">
        <v>30</v>
      </c>
      <c r="F257" s="141" t="s">
        <v>484</v>
      </c>
      <c r="H257" s="142">
        <v>0.105</v>
      </c>
      <c r="L257" s="139"/>
      <c r="M257" s="143"/>
      <c r="N257" s="144"/>
      <c r="O257" s="144"/>
      <c r="P257" s="144"/>
      <c r="Q257" s="144"/>
      <c r="R257" s="144"/>
      <c r="S257" s="144"/>
      <c r="T257" s="145"/>
      <c r="AT257" s="140" t="s">
        <v>54</v>
      </c>
      <c r="AU257" s="140" t="s">
        <v>27</v>
      </c>
      <c r="AV257" s="138" t="s">
        <v>27</v>
      </c>
      <c r="AW257" s="138" t="s">
        <v>55</v>
      </c>
      <c r="AX257" s="138" t="s">
        <v>19</v>
      </c>
      <c r="AY257" s="140" t="s">
        <v>51</v>
      </c>
    </row>
    <row r="258" spans="2:63" s="103" customFormat="1" ht="22.9" customHeight="1">
      <c r="B258" s="104"/>
      <c r="D258" s="105" t="s">
        <v>48</v>
      </c>
      <c r="E258" s="114" t="s">
        <v>56</v>
      </c>
      <c r="F258" s="114" t="s">
        <v>485</v>
      </c>
      <c r="J258" s="115">
        <f>BK258</f>
        <v>0</v>
      </c>
      <c r="L258" s="104"/>
      <c r="M258" s="108"/>
      <c r="N258" s="109"/>
      <c r="O258" s="109"/>
      <c r="P258" s="110">
        <f>SUM(P259:P283)</f>
        <v>20.720200000000002</v>
      </c>
      <c r="Q258" s="109"/>
      <c r="R258" s="110">
        <f>SUM(R259:R283)</f>
        <v>10.169039999999999</v>
      </c>
      <c r="S258" s="109"/>
      <c r="T258" s="111">
        <f>SUM(T259:T283)</f>
        <v>0</v>
      </c>
      <c r="AR258" s="105" t="s">
        <v>19</v>
      </c>
      <c r="AT258" s="112" t="s">
        <v>48</v>
      </c>
      <c r="AU258" s="112" t="s">
        <v>19</v>
      </c>
      <c r="AY258" s="105" t="s">
        <v>51</v>
      </c>
      <c r="BK258" s="113">
        <f>SUM(BK259:BK283)</f>
        <v>0</v>
      </c>
    </row>
    <row r="259" spans="1:65" s="37" customFormat="1" ht="24.2" customHeight="1">
      <c r="A259" s="33"/>
      <c r="B259" s="116"/>
      <c r="C259" s="117" t="s">
        <v>175</v>
      </c>
      <c r="D259" s="117" t="s">
        <v>52</v>
      </c>
      <c r="E259" s="118" t="s">
        <v>486</v>
      </c>
      <c r="F259" s="119" t="s">
        <v>487</v>
      </c>
      <c r="G259" s="120" t="s">
        <v>13</v>
      </c>
      <c r="H259" s="121">
        <v>7.6</v>
      </c>
      <c r="I259" s="306"/>
      <c r="J259" s="122">
        <f>ROUND(I259*H259,2)</f>
        <v>0</v>
      </c>
      <c r="K259" s="123"/>
      <c r="L259" s="34"/>
      <c r="M259" s="124" t="s">
        <v>30</v>
      </c>
      <c r="N259" s="125" t="s">
        <v>34</v>
      </c>
      <c r="O259" s="126">
        <v>0.093</v>
      </c>
      <c r="P259" s="126">
        <f>O259*H259</f>
        <v>0.7068</v>
      </c>
      <c r="Q259" s="126">
        <v>0</v>
      </c>
      <c r="R259" s="126">
        <f>Q259*H259</f>
        <v>0</v>
      </c>
      <c r="S259" s="126">
        <v>0</v>
      </c>
      <c r="T259" s="127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28" t="s">
        <v>53</v>
      </c>
      <c r="AT259" s="128" t="s">
        <v>52</v>
      </c>
      <c r="AU259" s="128" t="s">
        <v>27</v>
      </c>
      <c r="AY259" s="27" t="s">
        <v>51</v>
      </c>
      <c r="BE259" s="129">
        <f>IF(N259="základní",J259,0)</f>
        <v>0</v>
      </c>
      <c r="BF259" s="129">
        <f>IF(N259="snížená",J259,0)</f>
        <v>0</v>
      </c>
      <c r="BG259" s="129">
        <f>IF(N259="zákl. přenesená",J259,0)</f>
        <v>0</v>
      </c>
      <c r="BH259" s="129">
        <f>IF(N259="sníž. přenesená",J259,0)</f>
        <v>0</v>
      </c>
      <c r="BI259" s="129">
        <f>IF(N259="nulová",J259,0)</f>
        <v>0</v>
      </c>
      <c r="BJ259" s="27" t="s">
        <v>19</v>
      </c>
      <c r="BK259" s="129">
        <f>ROUND(I259*H259,2)</f>
        <v>0</v>
      </c>
      <c r="BL259" s="27" t="s">
        <v>53</v>
      </c>
      <c r="BM259" s="128" t="s">
        <v>488</v>
      </c>
    </row>
    <row r="260" spans="1:65" s="37" customFormat="1" ht="24.2" customHeight="1">
      <c r="A260" s="33"/>
      <c r="B260" s="116"/>
      <c r="C260" s="117" t="s">
        <v>114</v>
      </c>
      <c r="D260" s="117" t="s">
        <v>52</v>
      </c>
      <c r="E260" s="118" t="s">
        <v>489</v>
      </c>
      <c r="F260" s="119" t="s">
        <v>490</v>
      </c>
      <c r="G260" s="120" t="s">
        <v>13</v>
      </c>
      <c r="H260" s="121">
        <v>7.6</v>
      </c>
      <c r="I260" s="306"/>
      <c r="J260" s="122">
        <f>ROUND(I260*H260,2)</f>
        <v>0</v>
      </c>
      <c r="K260" s="123"/>
      <c r="L260" s="34"/>
      <c r="M260" s="124" t="s">
        <v>30</v>
      </c>
      <c r="N260" s="125" t="s">
        <v>34</v>
      </c>
      <c r="O260" s="126">
        <v>0.107</v>
      </c>
      <c r="P260" s="126">
        <f>O260*H260</f>
        <v>0.8131999999999999</v>
      </c>
      <c r="Q260" s="126">
        <v>0</v>
      </c>
      <c r="R260" s="126">
        <f>Q260*H260</f>
        <v>0</v>
      </c>
      <c r="S260" s="126">
        <v>0</v>
      </c>
      <c r="T260" s="127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28" t="s">
        <v>53</v>
      </c>
      <c r="AT260" s="128" t="s">
        <v>52</v>
      </c>
      <c r="AU260" s="128" t="s">
        <v>27</v>
      </c>
      <c r="AY260" s="27" t="s">
        <v>51</v>
      </c>
      <c r="BE260" s="129">
        <f>IF(N260="základní",J260,0)</f>
        <v>0</v>
      </c>
      <c r="BF260" s="129">
        <f>IF(N260="snížená",J260,0)</f>
        <v>0</v>
      </c>
      <c r="BG260" s="129">
        <f>IF(N260="zákl. přenesená",J260,0)</f>
        <v>0</v>
      </c>
      <c r="BH260" s="129">
        <f>IF(N260="sníž. přenesená",J260,0)</f>
        <v>0</v>
      </c>
      <c r="BI260" s="129">
        <f>IF(N260="nulová",J260,0)</f>
        <v>0</v>
      </c>
      <c r="BJ260" s="27" t="s">
        <v>19</v>
      </c>
      <c r="BK260" s="129">
        <f>ROUND(I260*H260,2)</f>
        <v>0</v>
      </c>
      <c r="BL260" s="27" t="s">
        <v>53</v>
      </c>
      <c r="BM260" s="128" t="s">
        <v>491</v>
      </c>
    </row>
    <row r="261" spans="1:65" s="37" customFormat="1" ht="16.5" customHeight="1">
      <c r="A261" s="33"/>
      <c r="B261" s="116"/>
      <c r="C261" s="117" t="s">
        <v>198</v>
      </c>
      <c r="D261" s="117" t="s">
        <v>52</v>
      </c>
      <c r="E261" s="118" t="s">
        <v>492</v>
      </c>
      <c r="F261" s="119" t="s">
        <v>493</v>
      </c>
      <c r="G261" s="120" t="s">
        <v>13</v>
      </c>
      <c r="H261" s="121">
        <v>7.6</v>
      </c>
      <c r="I261" s="306"/>
      <c r="J261" s="122">
        <f>ROUND(I261*H261,2)</f>
        <v>0</v>
      </c>
      <c r="K261" s="123"/>
      <c r="L261" s="34"/>
      <c r="M261" s="124" t="s">
        <v>30</v>
      </c>
      <c r="N261" s="125" t="s">
        <v>34</v>
      </c>
      <c r="O261" s="126">
        <v>0.099</v>
      </c>
      <c r="P261" s="126">
        <f>O261*H261</f>
        <v>0.7524</v>
      </c>
      <c r="Q261" s="126">
        <v>0</v>
      </c>
      <c r="R261" s="126">
        <f>Q261*H261</f>
        <v>0</v>
      </c>
      <c r="S261" s="126">
        <v>0</v>
      </c>
      <c r="T261" s="127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28" t="s">
        <v>53</v>
      </c>
      <c r="AT261" s="128" t="s">
        <v>52</v>
      </c>
      <c r="AU261" s="128" t="s">
        <v>27</v>
      </c>
      <c r="AY261" s="27" t="s">
        <v>51</v>
      </c>
      <c r="BE261" s="129">
        <f>IF(N261="základní",J261,0)</f>
        <v>0</v>
      </c>
      <c r="BF261" s="129">
        <f>IF(N261="snížená",J261,0)</f>
        <v>0</v>
      </c>
      <c r="BG261" s="129">
        <f>IF(N261="zákl. přenesená",J261,0)</f>
        <v>0</v>
      </c>
      <c r="BH261" s="129">
        <f>IF(N261="sníž. přenesená",J261,0)</f>
        <v>0</v>
      </c>
      <c r="BI261" s="129">
        <f>IF(N261="nulová",J261,0)</f>
        <v>0</v>
      </c>
      <c r="BJ261" s="27" t="s">
        <v>19</v>
      </c>
      <c r="BK261" s="129">
        <f>ROUND(I261*H261,2)</f>
        <v>0</v>
      </c>
      <c r="BL261" s="27" t="s">
        <v>53</v>
      </c>
      <c r="BM261" s="128" t="s">
        <v>494</v>
      </c>
    </row>
    <row r="262" spans="1:65" s="37" customFormat="1" ht="33" customHeight="1">
      <c r="A262" s="33"/>
      <c r="B262" s="116"/>
      <c r="C262" s="117" t="s">
        <v>235</v>
      </c>
      <c r="D262" s="117" t="s">
        <v>52</v>
      </c>
      <c r="E262" s="118" t="s">
        <v>495</v>
      </c>
      <c r="F262" s="119" t="s">
        <v>496</v>
      </c>
      <c r="G262" s="120" t="s">
        <v>13</v>
      </c>
      <c r="H262" s="121">
        <v>7.6</v>
      </c>
      <c r="I262" s="306"/>
      <c r="J262" s="122">
        <f>ROUND(I262*H262,2)</f>
        <v>0</v>
      </c>
      <c r="K262" s="123"/>
      <c r="L262" s="34"/>
      <c r="M262" s="124" t="s">
        <v>30</v>
      </c>
      <c r="N262" s="125" t="s">
        <v>34</v>
      </c>
      <c r="O262" s="126">
        <v>0.648</v>
      </c>
      <c r="P262" s="126">
        <f>O262*H262</f>
        <v>4.9248</v>
      </c>
      <c r="Q262" s="126">
        <v>0.101</v>
      </c>
      <c r="R262" s="126">
        <f>Q262*H262</f>
        <v>0.7676000000000001</v>
      </c>
      <c r="S262" s="126">
        <v>0</v>
      </c>
      <c r="T262" s="127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28" t="s">
        <v>53</v>
      </c>
      <c r="AT262" s="128" t="s">
        <v>52</v>
      </c>
      <c r="AU262" s="128" t="s">
        <v>27</v>
      </c>
      <c r="AY262" s="27" t="s">
        <v>51</v>
      </c>
      <c r="BE262" s="129">
        <f>IF(N262="základní",J262,0)</f>
        <v>0</v>
      </c>
      <c r="BF262" s="129">
        <f>IF(N262="snížená",J262,0)</f>
        <v>0</v>
      </c>
      <c r="BG262" s="129">
        <f>IF(N262="zákl. přenesená",J262,0)</f>
        <v>0</v>
      </c>
      <c r="BH262" s="129">
        <f>IF(N262="sníž. přenesená",J262,0)</f>
        <v>0</v>
      </c>
      <c r="BI262" s="129">
        <f>IF(N262="nulová",J262,0)</f>
        <v>0</v>
      </c>
      <c r="BJ262" s="27" t="s">
        <v>19</v>
      </c>
      <c r="BK262" s="129">
        <f>ROUND(I262*H262,2)</f>
        <v>0</v>
      </c>
      <c r="BL262" s="27" t="s">
        <v>53</v>
      </c>
      <c r="BM262" s="128" t="s">
        <v>497</v>
      </c>
    </row>
    <row r="263" spans="1:65" s="37" customFormat="1" ht="49.15" customHeight="1">
      <c r="A263" s="33"/>
      <c r="B263" s="116"/>
      <c r="C263" s="154" t="s">
        <v>153</v>
      </c>
      <c r="D263" s="154" t="s">
        <v>61</v>
      </c>
      <c r="E263" s="155" t="s">
        <v>498</v>
      </c>
      <c r="F263" s="156" t="s">
        <v>499</v>
      </c>
      <c r="G263" s="157" t="s">
        <v>13</v>
      </c>
      <c r="H263" s="158">
        <v>8.36</v>
      </c>
      <c r="I263" s="307"/>
      <c r="J263" s="159">
        <f>ROUND(I263*H263,2)</f>
        <v>0</v>
      </c>
      <c r="K263" s="160"/>
      <c r="L263" s="161"/>
      <c r="M263" s="162" t="s">
        <v>30</v>
      </c>
      <c r="N263" s="163" t="s">
        <v>34</v>
      </c>
      <c r="O263" s="126">
        <v>0</v>
      </c>
      <c r="P263" s="126">
        <f>O263*H263</f>
        <v>0</v>
      </c>
      <c r="Q263" s="126">
        <v>0.135</v>
      </c>
      <c r="R263" s="126">
        <f>Q263*H263</f>
        <v>1.1286</v>
      </c>
      <c r="S263" s="126">
        <v>0</v>
      </c>
      <c r="T263" s="127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28" t="s">
        <v>59</v>
      </c>
      <c r="AT263" s="128" t="s">
        <v>61</v>
      </c>
      <c r="AU263" s="128" t="s">
        <v>27</v>
      </c>
      <c r="AY263" s="27" t="s">
        <v>51</v>
      </c>
      <c r="BE263" s="129">
        <f>IF(N263="základní",J263,0)</f>
        <v>0</v>
      </c>
      <c r="BF263" s="129">
        <f>IF(N263="snížená",J263,0)</f>
        <v>0</v>
      </c>
      <c r="BG263" s="129">
        <f>IF(N263="zákl. přenesená",J263,0)</f>
        <v>0</v>
      </c>
      <c r="BH263" s="129">
        <f>IF(N263="sníž. přenesená",J263,0)</f>
        <v>0</v>
      </c>
      <c r="BI263" s="129">
        <f>IF(N263="nulová",J263,0)</f>
        <v>0</v>
      </c>
      <c r="BJ263" s="27" t="s">
        <v>19</v>
      </c>
      <c r="BK263" s="129">
        <f>ROUND(I263*H263,2)</f>
        <v>0</v>
      </c>
      <c r="BL263" s="27" t="s">
        <v>53</v>
      </c>
      <c r="BM263" s="128" t="s">
        <v>500</v>
      </c>
    </row>
    <row r="264" spans="2:51" s="138" customFormat="1" ht="15">
      <c r="B264" s="139"/>
      <c r="D264" s="132" t="s">
        <v>54</v>
      </c>
      <c r="E264" s="140" t="s">
        <v>30</v>
      </c>
      <c r="F264" s="141" t="s">
        <v>501</v>
      </c>
      <c r="H264" s="142">
        <v>7.6</v>
      </c>
      <c r="L264" s="139"/>
      <c r="M264" s="143"/>
      <c r="N264" s="144"/>
      <c r="O264" s="144"/>
      <c r="P264" s="144"/>
      <c r="Q264" s="144"/>
      <c r="R264" s="144"/>
      <c r="S264" s="144"/>
      <c r="T264" s="145"/>
      <c r="AT264" s="140" t="s">
        <v>54</v>
      </c>
      <c r="AU264" s="140" t="s">
        <v>27</v>
      </c>
      <c r="AV264" s="138" t="s">
        <v>27</v>
      </c>
      <c r="AW264" s="138" t="s">
        <v>55</v>
      </c>
      <c r="AX264" s="138" t="s">
        <v>50</v>
      </c>
      <c r="AY264" s="140" t="s">
        <v>51</v>
      </c>
    </row>
    <row r="265" spans="2:51" s="146" customFormat="1" ht="15">
      <c r="B265" s="147"/>
      <c r="D265" s="132" t="s">
        <v>54</v>
      </c>
      <c r="E265" s="148" t="s">
        <v>30</v>
      </c>
      <c r="F265" s="149" t="s">
        <v>57</v>
      </c>
      <c r="H265" s="150">
        <v>7.6</v>
      </c>
      <c r="L265" s="147"/>
      <c r="M265" s="151"/>
      <c r="N265" s="152"/>
      <c r="O265" s="152"/>
      <c r="P265" s="152"/>
      <c r="Q265" s="152"/>
      <c r="R265" s="152"/>
      <c r="S265" s="152"/>
      <c r="T265" s="153"/>
      <c r="AT265" s="148" t="s">
        <v>54</v>
      </c>
      <c r="AU265" s="148" t="s">
        <v>27</v>
      </c>
      <c r="AV265" s="146" t="s">
        <v>53</v>
      </c>
      <c r="AW265" s="146" t="s">
        <v>55</v>
      </c>
      <c r="AX265" s="146" t="s">
        <v>19</v>
      </c>
      <c r="AY265" s="148" t="s">
        <v>51</v>
      </c>
    </row>
    <row r="266" spans="2:51" s="138" customFormat="1" ht="15">
      <c r="B266" s="139"/>
      <c r="D266" s="132" t="s">
        <v>54</v>
      </c>
      <c r="F266" s="141" t="s">
        <v>502</v>
      </c>
      <c r="H266" s="142">
        <v>8.36</v>
      </c>
      <c r="L266" s="139"/>
      <c r="M266" s="143"/>
      <c r="N266" s="144"/>
      <c r="O266" s="144"/>
      <c r="P266" s="144"/>
      <c r="Q266" s="144"/>
      <c r="R266" s="144"/>
      <c r="S266" s="144"/>
      <c r="T266" s="145"/>
      <c r="AT266" s="140" t="s">
        <v>54</v>
      </c>
      <c r="AU266" s="140" t="s">
        <v>27</v>
      </c>
      <c r="AV266" s="138" t="s">
        <v>27</v>
      </c>
      <c r="AW266" s="138" t="s">
        <v>28</v>
      </c>
      <c r="AX266" s="138" t="s">
        <v>19</v>
      </c>
      <c r="AY266" s="140" t="s">
        <v>51</v>
      </c>
    </row>
    <row r="267" spans="1:65" s="37" customFormat="1" ht="33" customHeight="1">
      <c r="A267" s="33"/>
      <c r="B267" s="116"/>
      <c r="C267" s="117" t="s">
        <v>238</v>
      </c>
      <c r="D267" s="117" t="s">
        <v>52</v>
      </c>
      <c r="E267" s="118" t="s">
        <v>503</v>
      </c>
      <c r="F267" s="119" t="s">
        <v>504</v>
      </c>
      <c r="G267" s="120" t="s">
        <v>13</v>
      </c>
      <c r="H267" s="121">
        <v>11.6</v>
      </c>
      <c r="I267" s="306"/>
      <c r="J267" s="122">
        <f>ROUND(I267*H267,2)</f>
        <v>0</v>
      </c>
      <c r="K267" s="123"/>
      <c r="L267" s="34"/>
      <c r="M267" s="124" t="s">
        <v>30</v>
      </c>
      <c r="N267" s="125" t="s">
        <v>34</v>
      </c>
      <c r="O267" s="126">
        <v>0.05</v>
      </c>
      <c r="P267" s="126">
        <f>O267*H267</f>
        <v>0.58</v>
      </c>
      <c r="Q267" s="126">
        <v>0</v>
      </c>
      <c r="R267" s="126">
        <f>Q267*H267</f>
        <v>0</v>
      </c>
      <c r="S267" s="126">
        <v>0</v>
      </c>
      <c r="T267" s="127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28" t="s">
        <v>53</v>
      </c>
      <c r="AT267" s="128" t="s">
        <v>52</v>
      </c>
      <c r="AU267" s="128" t="s">
        <v>27</v>
      </c>
      <c r="AY267" s="27" t="s">
        <v>51</v>
      </c>
      <c r="BE267" s="129">
        <f>IF(N267="základní",J267,0)</f>
        <v>0</v>
      </c>
      <c r="BF267" s="129">
        <f>IF(N267="snížená",J267,0)</f>
        <v>0</v>
      </c>
      <c r="BG267" s="129">
        <f>IF(N267="zákl. přenesená",J267,0)</f>
        <v>0</v>
      </c>
      <c r="BH267" s="129">
        <f>IF(N267="sníž. přenesená",J267,0)</f>
        <v>0</v>
      </c>
      <c r="BI267" s="129">
        <f>IF(N267="nulová",J267,0)</f>
        <v>0</v>
      </c>
      <c r="BJ267" s="27" t="s">
        <v>19</v>
      </c>
      <c r="BK267" s="129">
        <f>ROUND(I267*H267,2)</f>
        <v>0</v>
      </c>
      <c r="BL267" s="27" t="s">
        <v>53</v>
      </c>
      <c r="BM267" s="128" t="s">
        <v>505</v>
      </c>
    </row>
    <row r="268" spans="2:51" s="138" customFormat="1" ht="15">
      <c r="B268" s="139"/>
      <c r="D268" s="132" t="s">
        <v>54</v>
      </c>
      <c r="E268" s="140" t="s">
        <v>30</v>
      </c>
      <c r="F268" s="141" t="s">
        <v>506</v>
      </c>
      <c r="H268" s="142">
        <v>11.6</v>
      </c>
      <c r="L268" s="139"/>
      <c r="M268" s="143"/>
      <c r="N268" s="144"/>
      <c r="O268" s="144"/>
      <c r="P268" s="144"/>
      <c r="Q268" s="144"/>
      <c r="R268" s="144"/>
      <c r="S268" s="144"/>
      <c r="T268" s="145"/>
      <c r="AT268" s="140" t="s">
        <v>54</v>
      </c>
      <c r="AU268" s="140" t="s">
        <v>27</v>
      </c>
      <c r="AV268" s="138" t="s">
        <v>27</v>
      </c>
      <c r="AW268" s="138" t="s">
        <v>55</v>
      </c>
      <c r="AX268" s="138" t="s">
        <v>50</v>
      </c>
      <c r="AY268" s="140" t="s">
        <v>51</v>
      </c>
    </row>
    <row r="269" spans="2:51" s="146" customFormat="1" ht="15">
      <c r="B269" s="147"/>
      <c r="D269" s="132" t="s">
        <v>54</v>
      </c>
      <c r="E269" s="148" t="s">
        <v>30</v>
      </c>
      <c r="F269" s="149" t="s">
        <v>57</v>
      </c>
      <c r="H269" s="150">
        <v>11.6</v>
      </c>
      <c r="L269" s="147"/>
      <c r="M269" s="151"/>
      <c r="N269" s="152"/>
      <c r="O269" s="152"/>
      <c r="P269" s="152"/>
      <c r="Q269" s="152"/>
      <c r="R269" s="152"/>
      <c r="S269" s="152"/>
      <c r="T269" s="153"/>
      <c r="AT269" s="148" t="s">
        <v>54</v>
      </c>
      <c r="AU269" s="148" t="s">
        <v>27</v>
      </c>
      <c r="AV269" s="146" t="s">
        <v>53</v>
      </c>
      <c r="AW269" s="146" t="s">
        <v>55</v>
      </c>
      <c r="AX269" s="146" t="s">
        <v>19</v>
      </c>
      <c r="AY269" s="148" t="s">
        <v>51</v>
      </c>
    </row>
    <row r="270" spans="1:65" s="37" customFormat="1" ht="24.2" customHeight="1">
      <c r="A270" s="33"/>
      <c r="B270" s="116"/>
      <c r="C270" s="117" t="s">
        <v>152</v>
      </c>
      <c r="D270" s="117" t="s">
        <v>52</v>
      </c>
      <c r="E270" s="118" t="s">
        <v>507</v>
      </c>
      <c r="F270" s="119" t="s">
        <v>508</v>
      </c>
      <c r="G270" s="120" t="s">
        <v>6</v>
      </c>
      <c r="H270" s="121">
        <v>17</v>
      </c>
      <c r="I270" s="306"/>
      <c r="J270" s="122">
        <f>ROUND(I270*H270,2)</f>
        <v>0</v>
      </c>
      <c r="K270" s="123"/>
      <c r="L270" s="34"/>
      <c r="M270" s="124" t="s">
        <v>30</v>
      </c>
      <c r="N270" s="125" t="s">
        <v>34</v>
      </c>
      <c r="O270" s="126">
        <v>0.146</v>
      </c>
      <c r="P270" s="126">
        <f>O270*H270</f>
        <v>2.4819999999999998</v>
      </c>
      <c r="Q270" s="126">
        <v>0.10988</v>
      </c>
      <c r="R270" s="126">
        <f>Q270*H270</f>
        <v>1.86796</v>
      </c>
      <c r="S270" s="126">
        <v>0</v>
      </c>
      <c r="T270" s="127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28" t="s">
        <v>53</v>
      </c>
      <c r="AT270" s="128" t="s">
        <v>52</v>
      </c>
      <c r="AU270" s="128" t="s">
        <v>27</v>
      </c>
      <c r="AY270" s="27" t="s">
        <v>51</v>
      </c>
      <c r="BE270" s="129">
        <f>IF(N270="základní",J270,0)</f>
        <v>0</v>
      </c>
      <c r="BF270" s="129">
        <f>IF(N270="snížená",J270,0)</f>
        <v>0</v>
      </c>
      <c r="BG270" s="129">
        <f>IF(N270="zákl. přenesená",J270,0)</f>
        <v>0</v>
      </c>
      <c r="BH270" s="129">
        <f>IF(N270="sníž. přenesená",J270,0)</f>
        <v>0</v>
      </c>
      <c r="BI270" s="129">
        <f>IF(N270="nulová",J270,0)</f>
        <v>0</v>
      </c>
      <c r="BJ270" s="27" t="s">
        <v>19</v>
      </c>
      <c r="BK270" s="129">
        <f>ROUND(I270*H270,2)</f>
        <v>0</v>
      </c>
      <c r="BL270" s="27" t="s">
        <v>53</v>
      </c>
      <c r="BM270" s="128" t="s">
        <v>509</v>
      </c>
    </row>
    <row r="271" spans="2:51" s="138" customFormat="1" ht="15">
      <c r="B271" s="139"/>
      <c r="D271" s="132" t="s">
        <v>54</v>
      </c>
      <c r="E271" s="140" t="s">
        <v>30</v>
      </c>
      <c r="F271" s="141" t="s">
        <v>60</v>
      </c>
      <c r="H271" s="142">
        <v>9</v>
      </c>
      <c r="L271" s="139"/>
      <c r="M271" s="143"/>
      <c r="N271" s="144"/>
      <c r="O271" s="144"/>
      <c r="P271" s="144"/>
      <c r="Q271" s="144"/>
      <c r="R271" s="144"/>
      <c r="S271" s="144"/>
      <c r="T271" s="145"/>
      <c r="AT271" s="140" t="s">
        <v>54</v>
      </c>
      <c r="AU271" s="140" t="s">
        <v>27</v>
      </c>
      <c r="AV271" s="138" t="s">
        <v>27</v>
      </c>
      <c r="AW271" s="138" t="s">
        <v>55</v>
      </c>
      <c r="AX271" s="138" t="s">
        <v>50</v>
      </c>
      <c r="AY271" s="140" t="s">
        <v>51</v>
      </c>
    </row>
    <row r="272" spans="2:51" s="138" customFormat="1" ht="15">
      <c r="B272" s="139"/>
      <c r="D272" s="132" t="s">
        <v>54</v>
      </c>
      <c r="E272" s="140" t="s">
        <v>30</v>
      </c>
      <c r="F272" s="141" t="s">
        <v>510</v>
      </c>
      <c r="H272" s="142">
        <v>8</v>
      </c>
      <c r="L272" s="139"/>
      <c r="M272" s="143"/>
      <c r="N272" s="144"/>
      <c r="O272" s="144"/>
      <c r="P272" s="144"/>
      <c r="Q272" s="144"/>
      <c r="R272" s="144"/>
      <c r="S272" s="144"/>
      <c r="T272" s="145"/>
      <c r="AT272" s="140" t="s">
        <v>54</v>
      </c>
      <c r="AU272" s="140" t="s">
        <v>27</v>
      </c>
      <c r="AV272" s="138" t="s">
        <v>27</v>
      </c>
      <c r="AW272" s="138" t="s">
        <v>55</v>
      </c>
      <c r="AX272" s="138" t="s">
        <v>50</v>
      </c>
      <c r="AY272" s="140" t="s">
        <v>51</v>
      </c>
    </row>
    <row r="273" spans="2:51" s="146" customFormat="1" ht="15">
      <c r="B273" s="147"/>
      <c r="D273" s="132" t="s">
        <v>54</v>
      </c>
      <c r="E273" s="148" t="s">
        <v>30</v>
      </c>
      <c r="F273" s="149" t="s">
        <v>57</v>
      </c>
      <c r="H273" s="150">
        <v>17</v>
      </c>
      <c r="L273" s="147"/>
      <c r="M273" s="151"/>
      <c r="N273" s="152"/>
      <c r="O273" s="152"/>
      <c r="P273" s="152"/>
      <c r="Q273" s="152"/>
      <c r="R273" s="152"/>
      <c r="S273" s="152"/>
      <c r="T273" s="153"/>
      <c r="AT273" s="148" t="s">
        <v>54</v>
      </c>
      <c r="AU273" s="148" t="s">
        <v>27</v>
      </c>
      <c r="AV273" s="146" t="s">
        <v>53</v>
      </c>
      <c r="AW273" s="146" t="s">
        <v>55</v>
      </c>
      <c r="AX273" s="146" t="s">
        <v>19</v>
      </c>
      <c r="AY273" s="148" t="s">
        <v>51</v>
      </c>
    </row>
    <row r="274" spans="1:65" s="37" customFormat="1" ht="16.5" customHeight="1">
      <c r="A274" s="33"/>
      <c r="B274" s="116"/>
      <c r="C274" s="154" t="s">
        <v>194</v>
      </c>
      <c r="D274" s="154" t="s">
        <v>61</v>
      </c>
      <c r="E274" s="155" t="s">
        <v>511</v>
      </c>
      <c r="F274" s="156" t="s">
        <v>512</v>
      </c>
      <c r="G274" s="157" t="s">
        <v>13</v>
      </c>
      <c r="H274" s="158">
        <v>0.23</v>
      </c>
      <c r="I274" s="307"/>
      <c r="J274" s="159">
        <f>ROUND(I274*H274,2)</f>
        <v>0</v>
      </c>
      <c r="K274" s="160"/>
      <c r="L274" s="161"/>
      <c r="M274" s="162" t="s">
        <v>30</v>
      </c>
      <c r="N274" s="163" t="s">
        <v>34</v>
      </c>
      <c r="O274" s="126">
        <v>0</v>
      </c>
      <c r="P274" s="126">
        <f>O274*H274</f>
        <v>0</v>
      </c>
      <c r="Q274" s="126">
        <v>0.417</v>
      </c>
      <c r="R274" s="126">
        <f>Q274*H274</f>
        <v>0.09591</v>
      </c>
      <c r="S274" s="126">
        <v>0</v>
      </c>
      <c r="T274" s="127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28" t="s">
        <v>59</v>
      </c>
      <c r="AT274" s="128" t="s">
        <v>61</v>
      </c>
      <c r="AU274" s="128" t="s">
        <v>27</v>
      </c>
      <c r="AY274" s="27" t="s">
        <v>51</v>
      </c>
      <c r="BE274" s="129">
        <f>IF(N274="základní",J274,0)</f>
        <v>0</v>
      </c>
      <c r="BF274" s="129">
        <f>IF(N274="snížená",J274,0)</f>
        <v>0</v>
      </c>
      <c r="BG274" s="129">
        <f>IF(N274="zákl. přenesená",J274,0)</f>
        <v>0</v>
      </c>
      <c r="BH274" s="129">
        <f>IF(N274="sníž. přenesená",J274,0)</f>
        <v>0</v>
      </c>
      <c r="BI274" s="129">
        <f>IF(N274="nulová",J274,0)</f>
        <v>0</v>
      </c>
      <c r="BJ274" s="27" t="s">
        <v>19</v>
      </c>
      <c r="BK274" s="129">
        <f>ROUND(I274*H274,2)</f>
        <v>0</v>
      </c>
      <c r="BL274" s="27" t="s">
        <v>53</v>
      </c>
      <c r="BM274" s="128" t="s">
        <v>513</v>
      </c>
    </row>
    <row r="275" spans="2:51" s="138" customFormat="1" ht="15">
      <c r="B275" s="139"/>
      <c r="D275" s="132" t="s">
        <v>54</v>
      </c>
      <c r="E275" s="140" t="s">
        <v>30</v>
      </c>
      <c r="F275" s="141" t="s">
        <v>514</v>
      </c>
      <c r="H275" s="142">
        <v>1.35</v>
      </c>
      <c r="L275" s="139"/>
      <c r="M275" s="143"/>
      <c r="N275" s="144"/>
      <c r="O275" s="144"/>
      <c r="P275" s="144"/>
      <c r="Q275" s="144"/>
      <c r="R275" s="144"/>
      <c r="S275" s="144"/>
      <c r="T275" s="145"/>
      <c r="AT275" s="140" t="s">
        <v>54</v>
      </c>
      <c r="AU275" s="140" t="s">
        <v>27</v>
      </c>
      <c r="AV275" s="138" t="s">
        <v>27</v>
      </c>
      <c r="AW275" s="138" t="s">
        <v>55</v>
      </c>
      <c r="AX275" s="138" t="s">
        <v>50</v>
      </c>
      <c r="AY275" s="140" t="s">
        <v>51</v>
      </c>
    </row>
    <row r="276" spans="2:51" s="146" customFormat="1" ht="15">
      <c r="B276" s="147"/>
      <c r="D276" s="132" t="s">
        <v>54</v>
      </c>
      <c r="E276" s="148" t="s">
        <v>30</v>
      </c>
      <c r="F276" s="149" t="s">
        <v>57</v>
      </c>
      <c r="H276" s="150">
        <v>1.35</v>
      </c>
      <c r="L276" s="147"/>
      <c r="M276" s="151"/>
      <c r="N276" s="152"/>
      <c r="O276" s="152"/>
      <c r="P276" s="152"/>
      <c r="Q276" s="152"/>
      <c r="R276" s="152"/>
      <c r="S276" s="152"/>
      <c r="T276" s="153"/>
      <c r="AT276" s="148" t="s">
        <v>54</v>
      </c>
      <c r="AU276" s="148" t="s">
        <v>27</v>
      </c>
      <c r="AV276" s="146" t="s">
        <v>53</v>
      </c>
      <c r="AW276" s="146" t="s">
        <v>55</v>
      </c>
      <c r="AX276" s="146" t="s">
        <v>19</v>
      </c>
      <c r="AY276" s="148" t="s">
        <v>51</v>
      </c>
    </row>
    <row r="277" spans="2:51" s="138" customFormat="1" ht="15">
      <c r="B277" s="139"/>
      <c r="D277" s="132" t="s">
        <v>54</v>
      </c>
      <c r="F277" s="141" t="s">
        <v>515</v>
      </c>
      <c r="H277" s="142">
        <v>0.23</v>
      </c>
      <c r="L277" s="139"/>
      <c r="M277" s="143"/>
      <c r="N277" s="144"/>
      <c r="O277" s="144"/>
      <c r="P277" s="144"/>
      <c r="Q277" s="144"/>
      <c r="R277" s="144"/>
      <c r="S277" s="144"/>
      <c r="T277" s="145"/>
      <c r="AT277" s="140" t="s">
        <v>54</v>
      </c>
      <c r="AU277" s="140" t="s">
        <v>27</v>
      </c>
      <c r="AV277" s="138" t="s">
        <v>27</v>
      </c>
      <c r="AW277" s="138" t="s">
        <v>28</v>
      </c>
      <c r="AX277" s="138" t="s">
        <v>19</v>
      </c>
      <c r="AY277" s="140" t="s">
        <v>51</v>
      </c>
    </row>
    <row r="278" spans="1:65" s="37" customFormat="1" ht="21.75" customHeight="1">
      <c r="A278" s="33"/>
      <c r="B278" s="116"/>
      <c r="C278" s="117" t="s">
        <v>195</v>
      </c>
      <c r="D278" s="117" t="s">
        <v>52</v>
      </c>
      <c r="E278" s="118" t="s">
        <v>516</v>
      </c>
      <c r="F278" s="119" t="s">
        <v>517</v>
      </c>
      <c r="G278" s="120" t="s">
        <v>13</v>
      </c>
      <c r="H278" s="121">
        <v>4</v>
      </c>
      <c r="I278" s="306"/>
      <c r="J278" s="122">
        <f>ROUND(I278*H278,2)</f>
        <v>0</v>
      </c>
      <c r="K278" s="123"/>
      <c r="L278" s="34"/>
      <c r="M278" s="124" t="s">
        <v>30</v>
      </c>
      <c r="N278" s="125" t="s">
        <v>34</v>
      </c>
      <c r="O278" s="126">
        <v>1.714</v>
      </c>
      <c r="P278" s="126">
        <f>O278*H278</f>
        <v>6.856</v>
      </c>
      <c r="Q278" s="126">
        <v>0.16703</v>
      </c>
      <c r="R278" s="126">
        <f>Q278*H278</f>
        <v>0.66812</v>
      </c>
      <c r="S278" s="126">
        <v>0</v>
      </c>
      <c r="T278" s="127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28" t="s">
        <v>53</v>
      </c>
      <c r="AT278" s="128" t="s">
        <v>52</v>
      </c>
      <c r="AU278" s="128" t="s">
        <v>27</v>
      </c>
      <c r="AY278" s="27" t="s">
        <v>51</v>
      </c>
      <c r="BE278" s="129">
        <f>IF(N278="základní",J278,0)</f>
        <v>0</v>
      </c>
      <c r="BF278" s="129">
        <f>IF(N278="snížená",J278,0)</f>
        <v>0</v>
      </c>
      <c r="BG278" s="129">
        <f>IF(N278="zákl. přenesená",J278,0)</f>
        <v>0</v>
      </c>
      <c r="BH278" s="129">
        <f>IF(N278="sníž. přenesená",J278,0)</f>
        <v>0</v>
      </c>
      <c r="BI278" s="129">
        <f>IF(N278="nulová",J278,0)</f>
        <v>0</v>
      </c>
      <c r="BJ278" s="27" t="s">
        <v>19</v>
      </c>
      <c r="BK278" s="129">
        <f>ROUND(I278*H278,2)</f>
        <v>0</v>
      </c>
      <c r="BL278" s="27" t="s">
        <v>53</v>
      </c>
      <c r="BM278" s="128" t="s">
        <v>518</v>
      </c>
    </row>
    <row r="279" spans="2:51" s="130" customFormat="1" ht="22.5">
      <c r="B279" s="131"/>
      <c r="D279" s="132" t="s">
        <v>54</v>
      </c>
      <c r="E279" s="133" t="s">
        <v>30</v>
      </c>
      <c r="F279" s="134" t="s">
        <v>519</v>
      </c>
      <c r="H279" s="133" t="s">
        <v>30</v>
      </c>
      <c r="L279" s="131"/>
      <c r="M279" s="135"/>
      <c r="N279" s="136"/>
      <c r="O279" s="136"/>
      <c r="P279" s="136"/>
      <c r="Q279" s="136"/>
      <c r="R279" s="136"/>
      <c r="S279" s="136"/>
      <c r="T279" s="137"/>
      <c r="AT279" s="133" t="s">
        <v>54</v>
      </c>
      <c r="AU279" s="133" t="s">
        <v>27</v>
      </c>
      <c r="AV279" s="130" t="s">
        <v>19</v>
      </c>
      <c r="AW279" s="130" t="s">
        <v>55</v>
      </c>
      <c r="AX279" s="130" t="s">
        <v>50</v>
      </c>
      <c r="AY279" s="133" t="s">
        <v>51</v>
      </c>
    </row>
    <row r="280" spans="2:51" s="130" customFormat="1" ht="15">
      <c r="B280" s="131"/>
      <c r="D280" s="132" t="s">
        <v>54</v>
      </c>
      <c r="E280" s="133" t="s">
        <v>30</v>
      </c>
      <c r="F280" s="134" t="s">
        <v>520</v>
      </c>
      <c r="H280" s="133" t="s">
        <v>30</v>
      </c>
      <c r="L280" s="131"/>
      <c r="M280" s="135"/>
      <c r="N280" s="136"/>
      <c r="O280" s="136"/>
      <c r="P280" s="136"/>
      <c r="Q280" s="136"/>
      <c r="R280" s="136"/>
      <c r="S280" s="136"/>
      <c r="T280" s="137"/>
      <c r="AT280" s="133" t="s">
        <v>54</v>
      </c>
      <c r="AU280" s="133" t="s">
        <v>27</v>
      </c>
      <c r="AV280" s="130" t="s">
        <v>19</v>
      </c>
      <c r="AW280" s="130" t="s">
        <v>55</v>
      </c>
      <c r="AX280" s="130" t="s">
        <v>50</v>
      </c>
      <c r="AY280" s="133" t="s">
        <v>51</v>
      </c>
    </row>
    <row r="281" spans="2:51" s="138" customFormat="1" ht="15">
      <c r="B281" s="139"/>
      <c r="D281" s="132" t="s">
        <v>54</v>
      </c>
      <c r="E281" s="140" t="s">
        <v>30</v>
      </c>
      <c r="F281" s="141" t="s">
        <v>521</v>
      </c>
      <c r="H281" s="142">
        <v>4</v>
      </c>
      <c r="L281" s="139"/>
      <c r="M281" s="143"/>
      <c r="N281" s="144"/>
      <c r="O281" s="144"/>
      <c r="P281" s="144"/>
      <c r="Q281" s="144"/>
      <c r="R281" s="144"/>
      <c r="S281" s="144"/>
      <c r="T281" s="145"/>
      <c r="AT281" s="140" t="s">
        <v>54</v>
      </c>
      <c r="AU281" s="140" t="s">
        <v>27</v>
      </c>
      <c r="AV281" s="138" t="s">
        <v>27</v>
      </c>
      <c r="AW281" s="138" t="s">
        <v>55</v>
      </c>
      <c r="AX281" s="138" t="s">
        <v>50</v>
      </c>
      <c r="AY281" s="140" t="s">
        <v>51</v>
      </c>
    </row>
    <row r="282" spans="2:51" s="146" customFormat="1" ht="15">
      <c r="B282" s="147"/>
      <c r="D282" s="132" t="s">
        <v>54</v>
      </c>
      <c r="E282" s="148" t="s">
        <v>30</v>
      </c>
      <c r="F282" s="149" t="s">
        <v>57</v>
      </c>
      <c r="H282" s="150">
        <v>4</v>
      </c>
      <c r="L282" s="147"/>
      <c r="M282" s="151"/>
      <c r="N282" s="152"/>
      <c r="O282" s="152"/>
      <c r="P282" s="152"/>
      <c r="Q282" s="152"/>
      <c r="R282" s="152"/>
      <c r="S282" s="152"/>
      <c r="T282" s="153"/>
      <c r="AT282" s="148" t="s">
        <v>54</v>
      </c>
      <c r="AU282" s="148" t="s">
        <v>27</v>
      </c>
      <c r="AV282" s="146" t="s">
        <v>53</v>
      </c>
      <c r="AW282" s="146" t="s">
        <v>55</v>
      </c>
      <c r="AX282" s="146" t="s">
        <v>19</v>
      </c>
      <c r="AY282" s="148" t="s">
        <v>51</v>
      </c>
    </row>
    <row r="283" spans="1:65" s="37" customFormat="1" ht="24.2" customHeight="1">
      <c r="A283" s="33"/>
      <c r="B283" s="116"/>
      <c r="C283" s="117" t="s">
        <v>199</v>
      </c>
      <c r="D283" s="117" t="s">
        <v>52</v>
      </c>
      <c r="E283" s="118" t="s">
        <v>522</v>
      </c>
      <c r="F283" s="119" t="s">
        <v>523</v>
      </c>
      <c r="G283" s="120" t="s">
        <v>18</v>
      </c>
      <c r="H283" s="121">
        <v>2.5</v>
      </c>
      <c r="I283" s="306"/>
      <c r="J283" s="122">
        <f>ROUND(I283*H283,2)</f>
        <v>0</v>
      </c>
      <c r="K283" s="123"/>
      <c r="L283" s="34"/>
      <c r="M283" s="124" t="s">
        <v>30</v>
      </c>
      <c r="N283" s="125" t="s">
        <v>34</v>
      </c>
      <c r="O283" s="126">
        <v>1.442</v>
      </c>
      <c r="P283" s="126">
        <f>O283*H283</f>
        <v>3.605</v>
      </c>
      <c r="Q283" s="126">
        <v>2.25634</v>
      </c>
      <c r="R283" s="126">
        <f>Q283*H283</f>
        <v>5.6408499999999995</v>
      </c>
      <c r="S283" s="126">
        <v>0</v>
      </c>
      <c r="T283" s="127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28" t="s">
        <v>53</v>
      </c>
      <c r="AT283" s="128" t="s">
        <v>52</v>
      </c>
      <c r="AU283" s="128" t="s">
        <v>27</v>
      </c>
      <c r="AY283" s="27" t="s">
        <v>51</v>
      </c>
      <c r="BE283" s="129">
        <f>IF(N283="základní",J283,0)</f>
        <v>0</v>
      </c>
      <c r="BF283" s="129">
        <f>IF(N283="snížená",J283,0)</f>
        <v>0</v>
      </c>
      <c r="BG283" s="129">
        <f>IF(N283="zákl. přenesená",J283,0)</f>
        <v>0</v>
      </c>
      <c r="BH283" s="129">
        <f>IF(N283="sníž. přenesená",J283,0)</f>
        <v>0</v>
      </c>
      <c r="BI283" s="129">
        <f>IF(N283="nulová",J283,0)</f>
        <v>0</v>
      </c>
      <c r="BJ283" s="27" t="s">
        <v>19</v>
      </c>
      <c r="BK283" s="129">
        <f>ROUND(I283*H283,2)</f>
        <v>0</v>
      </c>
      <c r="BL283" s="27" t="s">
        <v>53</v>
      </c>
      <c r="BM283" s="128" t="s">
        <v>524</v>
      </c>
    </row>
    <row r="284" spans="2:63" s="103" customFormat="1" ht="22.9" customHeight="1">
      <c r="B284" s="104"/>
      <c r="D284" s="105" t="s">
        <v>48</v>
      </c>
      <c r="E284" s="114" t="s">
        <v>101</v>
      </c>
      <c r="F284" s="114" t="s">
        <v>148</v>
      </c>
      <c r="J284" s="115">
        <f>BK284</f>
        <v>0</v>
      </c>
      <c r="L284" s="104"/>
      <c r="M284" s="108"/>
      <c r="N284" s="109"/>
      <c r="O284" s="109"/>
      <c r="P284" s="110">
        <f>SUM(P285:P315)</f>
        <v>186.64004</v>
      </c>
      <c r="Q284" s="109"/>
      <c r="R284" s="110">
        <f>SUM(R285:R315)</f>
        <v>5.0523176</v>
      </c>
      <c r="S284" s="109"/>
      <c r="T284" s="111">
        <f>SUM(T285:T315)</f>
        <v>0</v>
      </c>
      <c r="AR284" s="105" t="s">
        <v>19</v>
      </c>
      <c r="AT284" s="112" t="s">
        <v>48</v>
      </c>
      <c r="AU284" s="112" t="s">
        <v>19</v>
      </c>
      <c r="AY284" s="105" t="s">
        <v>51</v>
      </c>
      <c r="BK284" s="113">
        <f>SUM(BK285:BK315)</f>
        <v>0</v>
      </c>
    </row>
    <row r="285" spans="1:65" s="37" customFormat="1" ht="21.75" customHeight="1">
      <c r="A285" s="33"/>
      <c r="B285" s="116"/>
      <c r="C285" s="117" t="s">
        <v>525</v>
      </c>
      <c r="D285" s="117" t="s">
        <v>52</v>
      </c>
      <c r="E285" s="118" t="s">
        <v>149</v>
      </c>
      <c r="F285" s="119" t="s">
        <v>150</v>
      </c>
      <c r="G285" s="120" t="s">
        <v>13</v>
      </c>
      <c r="H285" s="121">
        <v>3.3</v>
      </c>
      <c r="I285" s="306"/>
      <c r="J285" s="122">
        <f>ROUND(I285*H285,2)</f>
        <v>0</v>
      </c>
      <c r="K285" s="123"/>
      <c r="L285" s="34"/>
      <c r="M285" s="124" t="s">
        <v>30</v>
      </c>
      <c r="N285" s="125" t="s">
        <v>34</v>
      </c>
      <c r="O285" s="126">
        <v>0.76</v>
      </c>
      <c r="P285" s="126">
        <f>O285*H285</f>
        <v>2.508</v>
      </c>
      <c r="Q285" s="126">
        <v>0.056</v>
      </c>
      <c r="R285" s="126">
        <f>Q285*H285</f>
        <v>0.1848</v>
      </c>
      <c r="S285" s="126">
        <v>0</v>
      </c>
      <c r="T285" s="127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28" t="s">
        <v>53</v>
      </c>
      <c r="AT285" s="128" t="s">
        <v>52</v>
      </c>
      <c r="AU285" s="128" t="s">
        <v>27</v>
      </c>
      <c r="AY285" s="27" t="s">
        <v>51</v>
      </c>
      <c r="BE285" s="129">
        <f>IF(N285="základní",J285,0)</f>
        <v>0</v>
      </c>
      <c r="BF285" s="129">
        <f>IF(N285="snížená",J285,0)</f>
        <v>0</v>
      </c>
      <c r="BG285" s="129">
        <f>IF(N285="zákl. přenesená",J285,0)</f>
        <v>0</v>
      </c>
      <c r="BH285" s="129">
        <f>IF(N285="sníž. přenesená",J285,0)</f>
        <v>0</v>
      </c>
      <c r="BI285" s="129">
        <f>IF(N285="nulová",J285,0)</f>
        <v>0</v>
      </c>
      <c r="BJ285" s="27" t="s">
        <v>19</v>
      </c>
      <c r="BK285" s="129">
        <f>ROUND(I285*H285,2)</f>
        <v>0</v>
      </c>
      <c r="BL285" s="27" t="s">
        <v>53</v>
      </c>
      <c r="BM285" s="128" t="s">
        <v>526</v>
      </c>
    </row>
    <row r="286" spans="2:51" s="138" customFormat="1" ht="15">
      <c r="B286" s="139"/>
      <c r="D286" s="132" t="s">
        <v>54</v>
      </c>
      <c r="E286" s="140" t="s">
        <v>30</v>
      </c>
      <c r="F286" s="141" t="s">
        <v>527</v>
      </c>
      <c r="H286" s="142">
        <v>3.3</v>
      </c>
      <c r="L286" s="139"/>
      <c r="M286" s="143"/>
      <c r="N286" s="144"/>
      <c r="O286" s="144"/>
      <c r="P286" s="144"/>
      <c r="Q286" s="144"/>
      <c r="R286" s="144"/>
      <c r="S286" s="144"/>
      <c r="T286" s="145"/>
      <c r="AT286" s="140" t="s">
        <v>54</v>
      </c>
      <c r="AU286" s="140" t="s">
        <v>27</v>
      </c>
      <c r="AV286" s="138" t="s">
        <v>27</v>
      </c>
      <c r="AW286" s="138" t="s">
        <v>55</v>
      </c>
      <c r="AX286" s="138" t="s">
        <v>50</v>
      </c>
      <c r="AY286" s="140" t="s">
        <v>51</v>
      </c>
    </row>
    <row r="287" spans="2:51" s="146" customFormat="1" ht="15">
      <c r="B287" s="147"/>
      <c r="D287" s="132" t="s">
        <v>54</v>
      </c>
      <c r="E287" s="148" t="s">
        <v>30</v>
      </c>
      <c r="F287" s="149" t="s">
        <v>57</v>
      </c>
      <c r="H287" s="150">
        <v>3.3</v>
      </c>
      <c r="L287" s="147"/>
      <c r="M287" s="151"/>
      <c r="N287" s="152"/>
      <c r="O287" s="152"/>
      <c r="P287" s="152"/>
      <c r="Q287" s="152"/>
      <c r="R287" s="152"/>
      <c r="S287" s="152"/>
      <c r="T287" s="153"/>
      <c r="AT287" s="148" t="s">
        <v>54</v>
      </c>
      <c r="AU287" s="148" t="s">
        <v>27</v>
      </c>
      <c r="AV287" s="146" t="s">
        <v>53</v>
      </c>
      <c r="AW287" s="146" t="s">
        <v>55</v>
      </c>
      <c r="AX287" s="146" t="s">
        <v>19</v>
      </c>
      <c r="AY287" s="148" t="s">
        <v>51</v>
      </c>
    </row>
    <row r="288" spans="1:65" s="37" customFormat="1" ht="24.2" customHeight="1">
      <c r="A288" s="33"/>
      <c r="B288" s="116"/>
      <c r="C288" s="117" t="s">
        <v>528</v>
      </c>
      <c r="D288" s="117" t="s">
        <v>52</v>
      </c>
      <c r="E288" s="118" t="s">
        <v>529</v>
      </c>
      <c r="F288" s="119" t="s">
        <v>530</v>
      </c>
      <c r="G288" s="120" t="s">
        <v>13</v>
      </c>
      <c r="H288" s="121">
        <v>59.97</v>
      </c>
      <c r="I288" s="306"/>
      <c r="J288" s="122">
        <f>ROUND(I288*H288,2)</f>
        <v>0</v>
      </c>
      <c r="K288" s="123"/>
      <c r="L288" s="34"/>
      <c r="M288" s="124" t="s">
        <v>30</v>
      </c>
      <c r="N288" s="125" t="s">
        <v>34</v>
      </c>
      <c r="O288" s="126">
        <v>0.252</v>
      </c>
      <c r="P288" s="126">
        <f>O288*H288</f>
        <v>15.11244</v>
      </c>
      <c r="Q288" s="126">
        <v>0.0057</v>
      </c>
      <c r="R288" s="126">
        <f>Q288*H288</f>
        <v>0.341829</v>
      </c>
      <c r="S288" s="126">
        <v>0</v>
      </c>
      <c r="T288" s="127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28" t="s">
        <v>53</v>
      </c>
      <c r="AT288" s="128" t="s">
        <v>52</v>
      </c>
      <c r="AU288" s="128" t="s">
        <v>27</v>
      </c>
      <c r="AY288" s="27" t="s">
        <v>51</v>
      </c>
      <c r="BE288" s="129">
        <f>IF(N288="základní",J288,0)</f>
        <v>0</v>
      </c>
      <c r="BF288" s="129">
        <f>IF(N288="snížená",J288,0)</f>
        <v>0</v>
      </c>
      <c r="BG288" s="129">
        <f>IF(N288="zákl. přenesená",J288,0)</f>
        <v>0</v>
      </c>
      <c r="BH288" s="129">
        <f>IF(N288="sníž. přenesená",J288,0)</f>
        <v>0</v>
      </c>
      <c r="BI288" s="129">
        <f>IF(N288="nulová",J288,0)</f>
        <v>0</v>
      </c>
      <c r="BJ288" s="27" t="s">
        <v>19</v>
      </c>
      <c r="BK288" s="129">
        <f>ROUND(I288*H288,2)</f>
        <v>0</v>
      </c>
      <c r="BL288" s="27" t="s">
        <v>53</v>
      </c>
      <c r="BM288" s="128" t="s">
        <v>531</v>
      </c>
    </row>
    <row r="289" spans="2:51" s="130" customFormat="1" ht="15">
      <c r="B289" s="131"/>
      <c r="D289" s="132" t="s">
        <v>54</v>
      </c>
      <c r="E289" s="133" t="s">
        <v>30</v>
      </c>
      <c r="F289" s="134" t="s">
        <v>532</v>
      </c>
      <c r="H289" s="133" t="s">
        <v>30</v>
      </c>
      <c r="L289" s="131"/>
      <c r="M289" s="135"/>
      <c r="N289" s="136"/>
      <c r="O289" s="136"/>
      <c r="P289" s="136"/>
      <c r="Q289" s="136"/>
      <c r="R289" s="136"/>
      <c r="S289" s="136"/>
      <c r="T289" s="137"/>
      <c r="AT289" s="133" t="s">
        <v>54</v>
      </c>
      <c r="AU289" s="133" t="s">
        <v>27</v>
      </c>
      <c r="AV289" s="130" t="s">
        <v>19</v>
      </c>
      <c r="AW289" s="130" t="s">
        <v>55</v>
      </c>
      <c r="AX289" s="130" t="s">
        <v>50</v>
      </c>
      <c r="AY289" s="133" t="s">
        <v>51</v>
      </c>
    </row>
    <row r="290" spans="2:51" s="138" customFormat="1" ht="15">
      <c r="B290" s="139"/>
      <c r="D290" s="132" t="s">
        <v>54</v>
      </c>
      <c r="E290" s="140" t="s">
        <v>30</v>
      </c>
      <c r="F290" s="141" t="s">
        <v>533</v>
      </c>
      <c r="H290" s="142">
        <v>59.97</v>
      </c>
      <c r="L290" s="139"/>
      <c r="M290" s="143"/>
      <c r="N290" s="144"/>
      <c r="O290" s="144"/>
      <c r="P290" s="144"/>
      <c r="Q290" s="144"/>
      <c r="R290" s="144"/>
      <c r="S290" s="144"/>
      <c r="T290" s="145"/>
      <c r="AT290" s="140" t="s">
        <v>54</v>
      </c>
      <c r="AU290" s="140" t="s">
        <v>27</v>
      </c>
      <c r="AV290" s="138" t="s">
        <v>27</v>
      </c>
      <c r="AW290" s="138" t="s">
        <v>55</v>
      </c>
      <c r="AX290" s="138" t="s">
        <v>50</v>
      </c>
      <c r="AY290" s="140" t="s">
        <v>51</v>
      </c>
    </row>
    <row r="291" spans="2:51" s="146" customFormat="1" ht="15">
      <c r="B291" s="147"/>
      <c r="D291" s="132" t="s">
        <v>54</v>
      </c>
      <c r="E291" s="148" t="s">
        <v>30</v>
      </c>
      <c r="F291" s="149" t="s">
        <v>57</v>
      </c>
      <c r="H291" s="150">
        <v>59.97</v>
      </c>
      <c r="L291" s="147"/>
      <c r="M291" s="151"/>
      <c r="N291" s="152"/>
      <c r="O291" s="152"/>
      <c r="P291" s="152"/>
      <c r="Q291" s="152"/>
      <c r="R291" s="152"/>
      <c r="S291" s="152"/>
      <c r="T291" s="153"/>
      <c r="AT291" s="148" t="s">
        <v>54</v>
      </c>
      <c r="AU291" s="148" t="s">
        <v>27</v>
      </c>
      <c r="AV291" s="146" t="s">
        <v>53</v>
      </c>
      <c r="AW291" s="146" t="s">
        <v>55</v>
      </c>
      <c r="AX291" s="146" t="s">
        <v>19</v>
      </c>
      <c r="AY291" s="148" t="s">
        <v>51</v>
      </c>
    </row>
    <row r="292" spans="1:65" s="37" customFormat="1" ht="24.2" customHeight="1">
      <c r="A292" s="33"/>
      <c r="B292" s="116"/>
      <c r="C292" s="117" t="s">
        <v>534</v>
      </c>
      <c r="D292" s="117" t="s">
        <v>52</v>
      </c>
      <c r="E292" s="118" t="s">
        <v>535</v>
      </c>
      <c r="F292" s="119" t="s">
        <v>536</v>
      </c>
      <c r="G292" s="120" t="s">
        <v>13</v>
      </c>
      <c r="H292" s="121">
        <v>95.15</v>
      </c>
      <c r="I292" s="306"/>
      <c r="J292" s="122">
        <f>ROUND(I292*H292,2)</f>
        <v>0</v>
      </c>
      <c r="K292" s="123"/>
      <c r="L292" s="34"/>
      <c r="M292" s="124" t="s">
        <v>30</v>
      </c>
      <c r="N292" s="125" t="s">
        <v>34</v>
      </c>
      <c r="O292" s="126">
        <v>0.36</v>
      </c>
      <c r="P292" s="126">
        <f>O292*H292</f>
        <v>34.254</v>
      </c>
      <c r="Q292" s="126">
        <v>0.00438</v>
      </c>
      <c r="R292" s="126">
        <f>Q292*H292</f>
        <v>0.41675700000000004</v>
      </c>
      <c r="S292" s="126">
        <v>0</v>
      </c>
      <c r="T292" s="127">
        <f>S292*H292</f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28" t="s">
        <v>53</v>
      </c>
      <c r="AT292" s="128" t="s">
        <v>52</v>
      </c>
      <c r="AU292" s="128" t="s">
        <v>27</v>
      </c>
      <c r="AY292" s="27" t="s">
        <v>51</v>
      </c>
      <c r="BE292" s="129">
        <f>IF(N292="základní",J292,0)</f>
        <v>0</v>
      </c>
      <c r="BF292" s="129">
        <f>IF(N292="snížená",J292,0)</f>
        <v>0</v>
      </c>
      <c r="BG292" s="129">
        <f>IF(N292="zákl. přenesená",J292,0)</f>
        <v>0</v>
      </c>
      <c r="BH292" s="129">
        <f>IF(N292="sníž. přenesená",J292,0)</f>
        <v>0</v>
      </c>
      <c r="BI292" s="129">
        <f>IF(N292="nulová",J292,0)</f>
        <v>0</v>
      </c>
      <c r="BJ292" s="27" t="s">
        <v>19</v>
      </c>
      <c r="BK292" s="129">
        <f>ROUND(I292*H292,2)</f>
        <v>0</v>
      </c>
      <c r="BL292" s="27" t="s">
        <v>53</v>
      </c>
      <c r="BM292" s="128" t="s">
        <v>537</v>
      </c>
    </row>
    <row r="293" spans="2:51" s="130" customFormat="1" ht="15">
      <c r="B293" s="131"/>
      <c r="D293" s="132" t="s">
        <v>54</v>
      </c>
      <c r="E293" s="133" t="s">
        <v>30</v>
      </c>
      <c r="F293" s="134" t="s">
        <v>538</v>
      </c>
      <c r="H293" s="133" t="s">
        <v>30</v>
      </c>
      <c r="L293" s="131"/>
      <c r="M293" s="135"/>
      <c r="N293" s="136"/>
      <c r="O293" s="136"/>
      <c r="P293" s="136"/>
      <c r="Q293" s="136"/>
      <c r="R293" s="136"/>
      <c r="S293" s="136"/>
      <c r="T293" s="137"/>
      <c r="AT293" s="133" t="s">
        <v>54</v>
      </c>
      <c r="AU293" s="133" t="s">
        <v>27</v>
      </c>
      <c r="AV293" s="130" t="s">
        <v>19</v>
      </c>
      <c r="AW293" s="130" t="s">
        <v>55</v>
      </c>
      <c r="AX293" s="130" t="s">
        <v>50</v>
      </c>
      <c r="AY293" s="133" t="s">
        <v>51</v>
      </c>
    </row>
    <row r="294" spans="2:51" s="138" customFormat="1" ht="15">
      <c r="B294" s="139"/>
      <c r="D294" s="132" t="s">
        <v>54</v>
      </c>
      <c r="E294" s="140" t="s">
        <v>30</v>
      </c>
      <c r="F294" s="141" t="s">
        <v>539</v>
      </c>
      <c r="H294" s="142">
        <v>9.5</v>
      </c>
      <c r="L294" s="139"/>
      <c r="M294" s="143"/>
      <c r="N294" s="144"/>
      <c r="O294" s="144"/>
      <c r="P294" s="144"/>
      <c r="Q294" s="144"/>
      <c r="R294" s="144"/>
      <c r="S294" s="144"/>
      <c r="T294" s="145"/>
      <c r="AT294" s="140" t="s">
        <v>54</v>
      </c>
      <c r="AU294" s="140" t="s">
        <v>27</v>
      </c>
      <c r="AV294" s="138" t="s">
        <v>27</v>
      </c>
      <c r="AW294" s="138" t="s">
        <v>55</v>
      </c>
      <c r="AX294" s="138" t="s">
        <v>50</v>
      </c>
      <c r="AY294" s="140" t="s">
        <v>51</v>
      </c>
    </row>
    <row r="295" spans="2:51" s="138" customFormat="1" ht="15">
      <c r="B295" s="139"/>
      <c r="D295" s="132" t="s">
        <v>54</v>
      </c>
      <c r="E295" s="140" t="s">
        <v>30</v>
      </c>
      <c r="F295" s="141" t="s">
        <v>540</v>
      </c>
      <c r="H295" s="142">
        <v>40.32</v>
      </c>
      <c r="L295" s="139"/>
      <c r="M295" s="143"/>
      <c r="N295" s="144"/>
      <c r="O295" s="144"/>
      <c r="P295" s="144"/>
      <c r="Q295" s="144"/>
      <c r="R295" s="144"/>
      <c r="S295" s="144"/>
      <c r="T295" s="145"/>
      <c r="AT295" s="140" t="s">
        <v>54</v>
      </c>
      <c r="AU295" s="140" t="s">
        <v>27</v>
      </c>
      <c r="AV295" s="138" t="s">
        <v>27</v>
      </c>
      <c r="AW295" s="138" t="s">
        <v>55</v>
      </c>
      <c r="AX295" s="138" t="s">
        <v>50</v>
      </c>
      <c r="AY295" s="140" t="s">
        <v>51</v>
      </c>
    </row>
    <row r="296" spans="2:51" s="138" customFormat="1" ht="15">
      <c r="B296" s="139"/>
      <c r="D296" s="132" t="s">
        <v>54</v>
      </c>
      <c r="E296" s="140" t="s">
        <v>30</v>
      </c>
      <c r="F296" s="141" t="s">
        <v>541</v>
      </c>
      <c r="H296" s="142">
        <v>22.4</v>
      </c>
      <c r="L296" s="139"/>
      <c r="M296" s="143"/>
      <c r="N296" s="144"/>
      <c r="O296" s="144"/>
      <c r="P296" s="144"/>
      <c r="Q296" s="144"/>
      <c r="R296" s="144"/>
      <c r="S296" s="144"/>
      <c r="T296" s="145"/>
      <c r="AT296" s="140" t="s">
        <v>54</v>
      </c>
      <c r="AU296" s="140" t="s">
        <v>27</v>
      </c>
      <c r="AV296" s="138" t="s">
        <v>27</v>
      </c>
      <c r="AW296" s="138" t="s">
        <v>55</v>
      </c>
      <c r="AX296" s="138" t="s">
        <v>50</v>
      </c>
      <c r="AY296" s="140" t="s">
        <v>51</v>
      </c>
    </row>
    <row r="297" spans="2:51" s="138" customFormat="1" ht="15">
      <c r="B297" s="139"/>
      <c r="D297" s="132" t="s">
        <v>54</v>
      </c>
      <c r="E297" s="140" t="s">
        <v>30</v>
      </c>
      <c r="F297" s="141" t="s">
        <v>542</v>
      </c>
      <c r="H297" s="142">
        <v>20.72</v>
      </c>
      <c r="L297" s="139"/>
      <c r="M297" s="143"/>
      <c r="N297" s="144"/>
      <c r="O297" s="144"/>
      <c r="P297" s="144"/>
      <c r="Q297" s="144"/>
      <c r="R297" s="144"/>
      <c r="S297" s="144"/>
      <c r="T297" s="145"/>
      <c r="AT297" s="140" t="s">
        <v>54</v>
      </c>
      <c r="AU297" s="140" t="s">
        <v>27</v>
      </c>
      <c r="AV297" s="138" t="s">
        <v>27</v>
      </c>
      <c r="AW297" s="138" t="s">
        <v>55</v>
      </c>
      <c r="AX297" s="138" t="s">
        <v>50</v>
      </c>
      <c r="AY297" s="140" t="s">
        <v>51</v>
      </c>
    </row>
    <row r="298" spans="2:51" s="138" customFormat="1" ht="15">
      <c r="B298" s="139"/>
      <c r="D298" s="132" t="s">
        <v>54</v>
      </c>
      <c r="E298" s="140" t="s">
        <v>30</v>
      </c>
      <c r="F298" s="141" t="s">
        <v>543</v>
      </c>
      <c r="H298" s="142">
        <v>2.21</v>
      </c>
      <c r="L298" s="139"/>
      <c r="M298" s="143"/>
      <c r="N298" s="144"/>
      <c r="O298" s="144"/>
      <c r="P298" s="144"/>
      <c r="Q298" s="144"/>
      <c r="R298" s="144"/>
      <c r="S298" s="144"/>
      <c r="T298" s="145"/>
      <c r="AT298" s="140" t="s">
        <v>54</v>
      </c>
      <c r="AU298" s="140" t="s">
        <v>27</v>
      </c>
      <c r="AV298" s="138" t="s">
        <v>27</v>
      </c>
      <c r="AW298" s="138" t="s">
        <v>55</v>
      </c>
      <c r="AX298" s="138" t="s">
        <v>50</v>
      </c>
      <c r="AY298" s="140" t="s">
        <v>51</v>
      </c>
    </row>
    <row r="299" spans="2:51" s="146" customFormat="1" ht="15">
      <c r="B299" s="147"/>
      <c r="D299" s="132" t="s">
        <v>54</v>
      </c>
      <c r="E299" s="148" t="s">
        <v>30</v>
      </c>
      <c r="F299" s="149" t="s">
        <v>57</v>
      </c>
      <c r="H299" s="150">
        <v>95.14999999999999</v>
      </c>
      <c r="L299" s="147"/>
      <c r="M299" s="151"/>
      <c r="N299" s="152"/>
      <c r="O299" s="152"/>
      <c r="P299" s="152"/>
      <c r="Q299" s="152"/>
      <c r="R299" s="152"/>
      <c r="S299" s="152"/>
      <c r="T299" s="153"/>
      <c r="AT299" s="148" t="s">
        <v>54</v>
      </c>
      <c r="AU299" s="148" t="s">
        <v>27</v>
      </c>
      <c r="AV299" s="146" t="s">
        <v>53</v>
      </c>
      <c r="AW299" s="146" t="s">
        <v>55</v>
      </c>
      <c r="AX299" s="146" t="s">
        <v>19</v>
      </c>
      <c r="AY299" s="148" t="s">
        <v>51</v>
      </c>
    </row>
    <row r="300" spans="1:65" s="37" customFormat="1" ht="24.2" customHeight="1">
      <c r="A300" s="33"/>
      <c r="B300" s="116"/>
      <c r="C300" s="117" t="s">
        <v>544</v>
      </c>
      <c r="D300" s="117" t="s">
        <v>52</v>
      </c>
      <c r="E300" s="118" t="s">
        <v>545</v>
      </c>
      <c r="F300" s="119" t="s">
        <v>546</v>
      </c>
      <c r="G300" s="120" t="s">
        <v>13</v>
      </c>
      <c r="H300" s="121">
        <v>70.75</v>
      </c>
      <c r="I300" s="306"/>
      <c r="J300" s="122">
        <f>ROUND(I300*H300,2)</f>
        <v>0</v>
      </c>
      <c r="K300" s="123"/>
      <c r="L300" s="34"/>
      <c r="M300" s="124" t="s">
        <v>30</v>
      </c>
      <c r="N300" s="125" t="s">
        <v>34</v>
      </c>
      <c r="O300" s="126">
        <v>0.272</v>
      </c>
      <c r="P300" s="126">
        <f>O300*H300</f>
        <v>19.244</v>
      </c>
      <c r="Q300" s="126">
        <v>0.003</v>
      </c>
      <c r="R300" s="126">
        <f>Q300*H300</f>
        <v>0.21225</v>
      </c>
      <c r="S300" s="126">
        <v>0</v>
      </c>
      <c r="T300" s="127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28" t="s">
        <v>53</v>
      </c>
      <c r="AT300" s="128" t="s">
        <v>52</v>
      </c>
      <c r="AU300" s="128" t="s">
        <v>27</v>
      </c>
      <c r="AY300" s="27" t="s">
        <v>51</v>
      </c>
      <c r="BE300" s="129">
        <f>IF(N300="základní",J300,0)</f>
        <v>0</v>
      </c>
      <c r="BF300" s="129">
        <f>IF(N300="snížená",J300,0)</f>
        <v>0</v>
      </c>
      <c r="BG300" s="129">
        <f>IF(N300="zákl. přenesená",J300,0)</f>
        <v>0</v>
      </c>
      <c r="BH300" s="129">
        <f>IF(N300="sníž. přenesená",J300,0)</f>
        <v>0</v>
      </c>
      <c r="BI300" s="129">
        <f>IF(N300="nulová",J300,0)</f>
        <v>0</v>
      </c>
      <c r="BJ300" s="27" t="s">
        <v>19</v>
      </c>
      <c r="BK300" s="129">
        <f>ROUND(I300*H300,2)</f>
        <v>0</v>
      </c>
      <c r="BL300" s="27" t="s">
        <v>53</v>
      </c>
      <c r="BM300" s="128" t="s">
        <v>547</v>
      </c>
    </row>
    <row r="301" spans="2:51" s="138" customFormat="1" ht="15">
      <c r="B301" s="139"/>
      <c r="D301" s="132" t="s">
        <v>54</v>
      </c>
      <c r="E301" s="140" t="s">
        <v>30</v>
      </c>
      <c r="F301" s="141" t="s">
        <v>548</v>
      </c>
      <c r="H301" s="142">
        <v>95.15</v>
      </c>
      <c r="L301" s="139"/>
      <c r="M301" s="143"/>
      <c r="N301" s="144"/>
      <c r="O301" s="144"/>
      <c r="P301" s="144"/>
      <c r="Q301" s="144"/>
      <c r="R301" s="144"/>
      <c r="S301" s="144"/>
      <c r="T301" s="145"/>
      <c r="AT301" s="140" t="s">
        <v>54</v>
      </c>
      <c r="AU301" s="140" t="s">
        <v>27</v>
      </c>
      <c r="AV301" s="138" t="s">
        <v>27</v>
      </c>
      <c r="AW301" s="138" t="s">
        <v>55</v>
      </c>
      <c r="AX301" s="138" t="s">
        <v>50</v>
      </c>
      <c r="AY301" s="140" t="s">
        <v>51</v>
      </c>
    </row>
    <row r="302" spans="2:51" s="138" customFormat="1" ht="15">
      <c r="B302" s="139"/>
      <c r="D302" s="132" t="s">
        <v>54</v>
      </c>
      <c r="E302" s="140" t="s">
        <v>30</v>
      </c>
      <c r="F302" s="141" t="s">
        <v>549</v>
      </c>
      <c r="H302" s="142">
        <v>-24.4</v>
      </c>
      <c r="L302" s="139"/>
      <c r="M302" s="143"/>
      <c r="N302" s="144"/>
      <c r="O302" s="144"/>
      <c r="P302" s="144"/>
      <c r="Q302" s="144"/>
      <c r="R302" s="144"/>
      <c r="S302" s="144"/>
      <c r="T302" s="145"/>
      <c r="AT302" s="140" t="s">
        <v>54</v>
      </c>
      <c r="AU302" s="140" t="s">
        <v>27</v>
      </c>
      <c r="AV302" s="138" t="s">
        <v>27</v>
      </c>
      <c r="AW302" s="138" t="s">
        <v>55</v>
      </c>
      <c r="AX302" s="138" t="s">
        <v>50</v>
      </c>
      <c r="AY302" s="140" t="s">
        <v>51</v>
      </c>
    </row>
    <row r="303" spans="2:51" s="146" customFormat="1" ht="15">
      <c r="B303" s="147"/>
      <c r="D303" s="132" t="s">
        <v>54</v>
      </c>
      <c r="E303" s="148" t="s">
        <v>30</v>
      </c>
      <c r="F303" s="149" t="s">
        <v>57</v>
      </c>
      <c r="H303" s="150">
        <v>70.75</v>
      </c>
      <c r="L303" s="147"/>
      <c r="M303" s="151"/>
      <c r="N303" s="152"/>
      <c r="O303" s="152"/>
      <c r="P303" s="152"/>
      <c r="Q303" s="152"/>
      <c r="R303" s="152"/>
      <c r="S303" s="152"/>
      <c r="T303" s="153"/>
      <c r="AT303" s="148" t="s">
        <v>54</v>
      </c>
      <c r="AU303" s="148" t="s">
        <v>27</v>
      </c>
      <c r="AV303" s="146" t="s">
        <v>53</v>
      </c>
      <c r="AW303" s="146" t="s">
        <v>55</v>
      </c>
      <c r="AX303" s="146" t="s">
        <v>19</v>
      </c>
      <c r="AY303" s="148" t="s">
        <v>51</v>
      </c>
    </row>
    <row r="304" spans="1:65" s="37" customFormat="1" ht="24.2" customHeight="1">
      <c r="A304" s="33"/>
      <c r="B304" s="116"/>
      <c r="C304" s="117" t="s">
        <v>550</v>
      </c>
      <c r="D304" s="117" t="s">
        <v>52</v>
      </c>
      <c r="E304" s="118" t="s">
        <v>154</v>
      </c>
      <c r="F304" s="119" t="s">
        <v>155</v>
      </c>
      <c r="G304" s="120" t="s">
        <v>14</v>
      </c>
      <c r="H304" s="121">
        <v>11</v>
      </c>
      <c r="I304" s="306"/>
      <c r="J304" s="122">
        <f>ROUND(I304*H304,2)</f>
        <v>0</v>
      </c>
      <c r="K304" s="123"/>
      <c r="L304" s="34"/>
      <c r="M304" s="124" t="s">
        <v>30</v>
      </c>
      <c r="N304" s="125" t="s">
        <v>34</v>
      </c>
      <c r="O304" s="126">
        <v>2.431</v>
      </c>
      <c r="P304" s="126">
        <f>O304*H304</f>
        <v>26.741</v>
      </c>
      <c r="Q304" s="126">
        <v>0.1575</v>
      </c>
      <c r="R304" s="126">
        <f>Q304*H304</f>
        <v>1.7325</v>
      </c>
      <c r="S304" s="126">
        <v>0</v>
      </c>
      <c r="T304" s="127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28" t="s">
        <v>53</v>
      </c>
      <c r="AT304" s="128" t="s">
        <v>52</v>
      </c>
      <c r="AU304" s="128" t="s">
        <v>27</v>
      </c>
      <c r="AY304" s="27" t="s">
        <v>51</v>
      </c>
      <c r="BE304" s="129">
        <f>IF(N304="základní",J304,0)</f>
        <v>0</v>
      </c>
      <c r="BF304" s="129">
        <f>IF(N304="snížená",J304,0)</f>
        <v>0</v>
      </c>
      <c r="BG304" s="129">
        <f>IF(N304="zákl. přenesená",J304,0)</f>
        <v>0</v>
      </c>
      <c r="BH304" s="129">
        <f>IF(N304="sníž. přenesená",J304,0)</f>
        <v>0</v>
      </c>
      <c r="BI304" s="129">
        <f>IF(N304="nulová",J304,0)</f>
        <v>0</v>
      </c>
      <c r="BJ304" s="27" t="s">
        <v>19</v>
      </c>
      <c r="BK304" s="129">
        <f>ROUND(I304*H304,2)</f>
        <v>0</v>
      </c>
      <c r="BL304" s="27" t="s">
        <v>53</v>
      </c>
      <c r="BM304" s="128" t="s">
        <v>551</v>
      </c>
    </row>
    <row r="305" spans="1:65" s="37" customFormat="1" ht="24.2" customHeight="1">
      <c r="A305" s="33"/>
      <c r="B305" s="116"/>
      <c r="C305" s="117" t="s">
        <v>552</v>
      </c>
      <c r="D305" s="117" t="s">
        <v>52</v>
      </c>
      <c r="E305" s="118" t="s">
        <v>553</v>
      </c>
      <c r="F305" s="119" t="s">
        <v>554</v>
      </c>
      <c r="G305" s="120" t="s">
        <v>13</v>
      </c>
      <c r="H305" s="121">
        <v>8</v>
      </c>
      <c r="I305" s="306"/>
      <c r="J305" s="122">
        <f>ROUND(I305*H305,2)</f>
        <v>0</v>
      </c>
      <c r="K305" s="123"/>
      <c r="L305" s="34"/>
      <c r="M305" s="124" t="s">
        <v>30</v>
      </c>
      <c r="N305" s="125" t="s">
        <v>34</v>
      </c>
      <c r="O305" s="126">
        <v>1.355</v>
      </c>
      <c r="P305" s="126">
        <f>O305*H305</f>
        <v>10.84</v>
      </c>
      <c r="Q305" s="126">
        <v>0.03358</v>
      </c>
      <c r="R305" s="126">
        <f>Q305*H305</f>
        <v>0.26864</v>
      </c>
      <c r="S305" s="126">
        <v>0</v>
      </c>
      <c r="T305" s="127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28" t="s">
        <v>53</v>
      </c>
      <c r="AT305" s="128" t="s">
        <v>52</v>
      </c>
      <c r="AU305" s="128" t="s">
        <v>27</v>
      </c>
      <c r="AY305" s="27" t="s">
        <v>51</v>
      </c>
      <c r="BE305" s="129">
        <f>IF(N305="základní",J305,0)</f>
        <v>0</v>
      </c>
      <c r="BF305" s="129">
        <f>IF(N305="snížená",J305,0)</f>
        <v>0</v>
      </c>
      <c r="BG305" s="129">
        <f>IF(N305="zákl. přenesená",J305,0)</f>
        <v>0</v>
      </c>
      <c r="BH305" s="129">
        <f>IF(N305="sníž. přenesená",J305,0)</f>
        <v>0</v>
      </c>
      <c r="BI305" s="129">
        <f>IF(N305="nulová",J305,0)</f>
        <v>0</v>
      </c>
      <c r="BJ305" s="27" t="s">
        <v>19</v>
      </c>
      <c r="BK305" s="129">
        <f>ROUND(I305*H305,2)</f>
        <v>0</v>
      </c>
      <c r="BL305" s="27" t="s">
        <v>53</v>
      </c>
      <c r="BM305" s="128" t="s">
        <v>555</v>
      </c>
    </row>
    <row r="306" spans="2:51" s="138" customFormat="1" ht="15">
      <c r="B306" s="139"/>
      <c r="D306" s="132" t="s">
        <v>54</v>
      </c>
      <c r="E306" s="140" t="s">
        <v>30</v>
      </c>
      <c r="F306" s="141" t="s">
        <v>556</v>
      </c>
      <c r="H306" s="142">
        <v>8</v>
      </c>
      <c r="L306" s="139"/>
      <c r="M306" s="143"/>
      <c r="N306" s="144"/>
      <c r="O306" s="144"/>
      <c r="P306" s="144"/>
      <c r="Q306" s="144"/>
      <c r="R306" s="144"/>
      <c r="S306" s="144"/>
      <c r="T306" s="145"/>
      <c r="AT306" s="140" t="s">
        <v>54</v>
      </c>
      <c r="AU306" s="140" t="s">
        <v>27</v>
      </c>
      <c r="AV306" s="138" t="s">
        <v>27</v>
      </c>
      <c r="AW306" s="138" t="s">
        <v>55</v>
      </c>
      <c r="AX306" s="138" t="s">
        <v>50</v>
      </c>
      <c r="AY306" s="140" t="s">
        <v>51</v>
      </c>
    </row>
    <row r="307" spans="2:51" s="146" customFormat="1" ht="15">
      <c r="B307" s="147"/>
      <c r="D307" s="132" t="s">
        <v>54</v>
      </c>
      <c r="E307" s="148" t="s">
        <v>30</v>
      </c>
      <c r="F307" s="149" t="s">
        <v>57</v>
      </c>
      <c r="H307" s="150">
        <v>8</v>
      </c>
      <c r="L307" s="147"/>
      <c r="M307" s="151"/>
      <c r="N307" s="152"/>
      <c r="O307" s="152"/>
      <c r="P307" s="152"/>
      <c r="Q307" s="152"/>
      <c r="R307" s="152"/>
      <c r="S307" s="152"/>
      <c r="T307" s="153"/>
      <c r="AT307" s="148" t="s">
        <v>54</v>
      </c>
      <c r="AU307" s="148" t="s">
        <v>27</v>
      </c>
      <c r="AV307" s="146" t="s">
        <v>53</v>
      </c>
      <c r="AW307" s="146" t="s">
        <v>55</v>
      </c>
      <c r="AX307" s="146" t="s">
        <v>19</v>
      </c>
      <c r="AY307" s="148" t="s">
        <v>51</v>
      </c>
    </row>
    <row r="308" spans="1:65" s="37" customFormat="1" ht="37.9" customHeight="1">
      <c r="A308" s="33"/>
      <c r="B308" s="116"/>
      <c r="C308" s="117" t="s">
        <v>557</v>
      </c>
      <c r="D308" s="117" t="s">
        <v>52</v>
      </c>
      <c r="E308" s="118" t="s">
        <v>558</v>
      </c>
      <c r="F308" s="119" t="s">
        <v>559</v>
      </c>
      <c r="G308" s="120" t="s">
        <v>13</v>
      </c>
      <c r="H308" s="121">
        <v>128.312</v>
      </c>
      <c r="I308" s="306"/>
      <c r="J308" s="122">
        <f>ROUND(I308*H308,2)</f>
        <v>0</v>
      </c>
      <c r="K308" s="123"/>
      <c r="L308" s="34"/>
      <c r="M308" s="124" t="s">
        <v>30</v>
      </c>
      <c r="N308" s="125" t="s">
        <v>34</v>
      </c>
      <c r="O308" s="126">
        <v>0.425</v>
      </c>
      <c r="P308" s="126">
        <f>O308*H308</f>
        <v>54.5326</v>
      </c>
      <c r="Q308" s="126">
        <v>0.0093</v>
      </c>
      <c r="R308" s="126">
        <f>Q308*H308</f>
        <v>1.1933016</v>
      </c>
      <c r="S308" s="126">
        <v>0</v>
      </c>
      <c r="T308" s="127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28" t="s">
        <v>53</v>
      </c>
      <c r="AT308" s="128" t="s">
        <v>52</v>
      </c>
      <c r="AU308" s="128" t="s">
        <v>27</v>
      </c>
      <c r="AY308" s="27" t="s">
        <v>51</v>
      </c>
      <c r="BE308" s="129">
        <f>IF(N308="základní",J308,0)</f>
        <v>0</v>
      </c>
      <c r="BF308" s="129">
        <f>IF(N308="snížená",J308,0)</f>
        <v>0</v>
      </c>
      <c r="BG308" s="129">
        <f>IF(N308="zákl. přenesená",J308,0)</f>
        <v>0</v>
      </c>
      <c r="BH308" s="129">
        <f>IF(N308="sníž. přenesená",J308,0)</f>
        <v>0</v>
      </c>
      <c r="BI308" s="129">
        <f>IF(N308="nulová",J308,0)</f>
        <v>0</v>
      </c>
      <c r="BJ308" s="27" t="s">
        <v>19</v>
      </c>
      <c r="BK308" s="129">
        <f>ROUND(I308*H308,2)</f>
        <v>0</v>
      </c>
      <c r="BL308" s="27" t="s">
        <v>53</v>
      </c>
      <c r="BM308" s="128" t="s">
        <v>560</v>
      </c>
    </row>
    <row r="309" spans="2:51" s="138" customFormat="1" ht="15">
      <c r="B309" s="139"/>
      <c r="D309" s="132" t="s">
        <v>54</v>
      </c>
      <c r="E309" s="140" t="s">
        <v>30</v>
      </c>
      <c r="F309" s="141" t="s">
        <v>561</v>
      </c>
      <c r="H309" s="142">
        <v>59.712</v>
      </c>
      <c r="L309" s="139"/>
      <c r="M309" s="143"/>
      <c r="N309" s="144"/>
      <c r="O309" s="144"/>
      <c r="P309" s="144"/>
      <c r="Q309" s="144"/>
      <c r="R309" s="144"/>
      <c r="S309" s="144"/>
      <c r="T309" s="145"/>
      <c r="AT309" s="140" t="s">
        <v>54</v>
      </c>
      <c r="AU309" s="140" t="s">
        <v>27</v>
      </c>
      <c r="AV309" s="138" t="s">
        <v>27</v>
      </c>
      <c r="AW309" s="138" t="s">
        <v>55</v>
      </c>
      <c r="AX309" s="138" t="s">
        <v>50</v>
      </c>
      <c r="AY309" s="140" t="s">
        <v>51</v>
      </c>
    </row>
    <row r="310" spans="2:51" s="138" customFormat="1" ht="15">
      <c r="B310" s="139"/>
      <c r="D310" s="132" t="s">
        <v>54</v>
      </c>
      <c r="E310" s="140" t="s">
        <v>30</v>
      </c>
      <c r="F310" s="141" t="s">
        <v>562</v>
      </c>
      <c r="H310" s="142">
        <v>68.6</v>
      </c>
      <c r="L310" s="139"/>
      <c r="M310" s="143"/>
      <c r="N310" s="144"/>
      <c r="O310" s="144"/>
      <c r="P310" s="144"/>
      <c r="Q310" s="144"/>
      <c r="R310" s="144"/>
      <c r="S310" s="144"/>
      <c r="T310" s="145"/>
      <c r="AT310" s="140" t="s">
        <v>54</v>
      </c>
      <c r="AU310" s="140" t="s">
        <v>27</v>
      </c>
      <c r="AV310" s="138" t="s">
        <v>27</v>
      </c>
      <c r="AW310" s="138" t="s">
        <v>55</v>
      </c>
      <c r="AX310" s="138" t="s">
        <v>50</v>
      </c>
      <c r="AY310" s="140" t="s">
        <v>51</v>
      </c>
    </row>
    <row r="311" spans="2:51" s="146" customFormat="1" ht="15">
      <c r="B311" s="147"/>
      <c r="D311" s="132" t="s">
        <v>54</v>
      </c>
      <c r="E311" s="148" t="s">
        <v>30</v>
      </c>
      <c r="F311" s="149" t="s">
        <v>57</v>
      </c>
      <c r="H311" s="150">
        <v>128.312</v>
      </c>
      <c r="L311" s="147"/>
      <c r="M311" s="151"/>
      <c r="N311" s="152"/>
      <c r="O311" s="152"/>
      <c r="P311" s="152"/>
      <c r="Q311" s="152"/>
      <c r="R311" s="152"/>
      <c r="S311" s="152"/>
      <c r="T311" s="153"/>
      <c r="AT311" s="148" t="s">
        <v>54</v>
      </c>
      <c r="AU311" s="148" t="s">
        <v>27</v>
      </c>
      <c r="AV311" s="146" t="s">
        <v>53</v>
      </c>
      <c r="AW311" s="146" t="s">
        <v>55</v>
      </c>
      <c r="AX311" s="146" t="s">
        <v>19</v>
      </c>
      <c r="AY311" s="148" t="s">
        <v>51</v>
      </c>
    </row>
    <row r="312" spans="1:65" s="37" customFormat="1" ht="24.2" customHeight="1">
      <c r="A312" s="33"/>
      <c r="B312" s="116"/>
      <c r="C312" s="117" t="s">
        <v>563</v>
      </c>
      <c r="D312" s="117" t="s">
        <v>52</v>
      </c>
      <c r="E312" s="118" t="s">
        <v>564</v>
      </c>
      <c r="F312" s="119" t="s">
        <v>565</v>
      </c>
      <c r="G312" s="120" t="s">
        <v>13</v>
      </c>
      <c r="H312" s="121">
        <v>123.2</v>
      </c>
      <c r="I312" s="306"/>
      <c r="J312" s="122">
        <f>ROUND(I312*H312,2)</f>
        <v>0</v>
      </c>
      <c r="K312" s="123"/>
      <c r="L312" s="34"/>
      <c r="M312" s="124" t="s">
        <v>30</v>
      </c>
      <c r="N312" s="125" t="s">
        <v>34</v>
      </c>
      <c r="O312" s="126">
        <v>0.19</v>
      </c>
      <c r="P312" s="126">
        <f>O312*H312</f>
        <v>23.408</v>
      </c>
      <c r="Q312" s="126">
        <v>0.0057</v>
      </c>
      <c r="R312" s="126">
        <f>Q312*H312</f>
        <v>0.7022400000000001</v>
      </c>
      <c r="S312" s="126">
        <v>0</v>
      </c>
      <c r="T312" s="127">
        <f>S312*H312</f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28" t="s">
        <v>53</v>
      </c>
      <c r="AT312" s="128" t="s">
        <v>52</v>
      </c>
      <c r="AU312" s="128" t="s">
        <v>27</v>
      </c>
      <c r="AY312" s="27" t="s">
        <v>51</v>
      </c>
      <c r="BE312" s="129">
        <f>IF(N312="základní",J312,0)</f>
        <v>0</v>
      </c>
      <c r="BF312" s="129">
        <f>IF(N312="snížená",J312,0)</f>
        <v>0</v>
      </c>
      <c r="BG312" s="129">
        <f>IF(N312="zákl. přenesená",J312,0)</f>
        <v>0</v>
      </c>
      <c r="BH312" s="129">
        <f>IF(N312="sníž. přenesená",J312,0)</f>
        <v>0</v>
      </c>
      <c r="BI312" s="129">
        <f>IF(N312="nulová",J312,0)</f>
        <v>0</v>
      </c>
      <c r="BJ312" s="27" t="s">
        <v>19</v>
      </c>
      <c r="BK312" s="129">
        <f>ROUND(I312*H312,2)</f>
        <v>0</v>
      </c>
      <c r="BL312" s="27" t="s">
        <v>53</v>
      </c>
      <c r="BM312" s="128" t="s">
        <v>566</v>
      </c>
    </row>
    <row r="313" spans="2:51" s="138" customFormat="1" ht="15">
      <c r="B313" s="139"/>
      <c r="D313" s="132" t="s">
        <v>54</v>
      </c>
      <c r="E313" s="140" t="s">
        <v>30</v>
      </c>
      <c r="F313" s="141" t="s">
        <v>567</v>
      </c>
      <c r="H313" s="142">
        <v>73.92</v>
      </c>
      <c r="L313" s="139"/>
      <c r="M313" s="143"/>
      <c r="N313" s="144"/>
      <c r="O313" s="144"/>
      <c r="P313" s="144"/>
      <c r="Q313" s="144"/>
      <c r="R313" s="144"/>
      <c r="S313" s="144"/>
      <c r="T313" s="145"/>
      <c r="AT313" s="140" t="s">
        <v>54</v>
      </c>
      <c r="AU313" s="140" t="s">
        <v>27</v>
      </c>
      <c r="AV313" s="138" t="s">
        <v>27</v>
      </c>
      <c r="AW313" s="138" t="s">
        <v>55</v>
      </c>
      <c r="AX313" s="138" t="s">
        <v>50</v>
      </c>
      <c r="AY313" s="140" t="s">
        <v>51</v>
      </c>
    </row>
    <row r="314" spans="2:51" s="138" customFormat="1" ht="15">
      <c r="B314" s="139"/>
      <c r="D314" s="132" t="s">
        <v>54</v>
      </c>
      <c r="E314" s="140" t="s">
        <v>30</v>
      </c>
      <c r="F314" s="141" t="s">
        <v>568</v>
      </c>
      <c r="H314" s="142">
        <v>49.28</v>
      </c>
      <c r="L314" s="139"/>
      <c r="M314" s="143"/>
      <c r="N314" s="144"/>
      <c r="O314" s="144"/>
      <c r="P314" s="144"/>
      <c r="Q314" s="144"/>
      <c r="R314" s="144"/>
      <c r="S314" s="144"/>
      <c r="T314" s="145"/>
      <c r="AT314" s="140" t="s">
        <v>54</v>
      </c>
      <c r="AU314" s="140" t="s">
        <v>27</v>
      </c>
      <c r="AV314" s="138" t="s">
        <v>27</v>
      </c>
      <c r="AW314" s="138" t="s">
        <v>55</v>
      </c>
      <c r="AX314" s="138" t="s">
        <v>50</v>
      </c>
      <c r="AY314" s="140" t="s">
        <v>51</v>
      </c>
    </row>
    <row r="315" spans="2:51" s="146" customFormat="1" ht="15">
      <c r="B315" s="147"/>
      <c r="D315" s="132" t="s">
        <v>54</v>
      </c>
      <c r="E315" s="148" t="s">
        <v>30</v>
      </c>
      <c r="F315" s="149" t="s">
        <v>57</v>
      </c>
      <c r="H315" s="150">
        <v>123.2</v>
      </c>
      <c r="L315" s="147"/>
      <c r="M315" s="151"/>
      <c r="N315" s="152"/>
      <c r="O315" s="152"/>
      <c r="P315" s="152"/>
      <c r="Q315" s="152"/>
      <c r="R315" s="152"/>
      <c r="S315" s="152"/>
      <c r="T315" s="153"/>
      <c r="AT315" s="148" t="s">
        <v>54</v>
      </c>
      <c r="AU315" s="148" t="s">
        <v>27</v>
      </c>
      <c r="AV315" s="146" t="s">
        <v>53</v>
      </c>
      <c r="AW315" s="146" t="s">
        <v>55</v>
      </c>
      <c r="AX315" s="146" t="s">
        <v>19</v>
      </c>
      <c r="AY315" s="148" t="s">
        <v>51</v>
      </c>
    </row>
    <row r="316" spans="2:63" s="103" customFormat="1" ht="22.9" customHeight="1">
      <c r="B316" s="104"/>
      <c r="D316" s="105" t="s">
        <v>48</v>
      </c>
      <c r="E316" s="114" t="s">
        <v>102</v>
      </c>
      <c r="F316" s="114" t="s">
        <v>159</v>
      </c>
      <c r="J316" s="115">
        <f>BK316</f>
        <v>0</v>
      </c>
      <c r="L316" s="104"/>
      <c r="M316" s="108"/>
      <c r="N316" s="109"/>
      <c r="O316" s="109"/>
      <c r="P316" s="110">
        <f>SUM(P317:P319)</f>
        <v>6.775</v>
      </c>
      <c r="Q316" s="109"/>
      <c r="R316" s="110">
        <f>SUM(R317:R319)</f>
        <v>0.1733</v>
      </c>
      <c r="S316" s="109"/>
      <c r="T316" s="111">
        <f>SUM(T317:T319)</f>
        <v>0</v>
      </c>
      <c r="AR316" s="105" t="s">
        <v>19</v>
      </c>
      <c r="AT316" s="112" t="s">
        <v>48</v>
      </c>
      <c r="AU316" s="112" t="s">
        <v>19</v>
      </c>
      <c r="AY316" s="105" t="s">
        <v>51</v>
      </c>
      <c r="BK316" s="113">
        <f>SUM(BK317:BK319)</f>
        <v>0</v>
      </c>
    </row>
    <row r="317" spans="1:65" s="37" customFormat="1" ht="49.15" customHeight="1">
      <c r="A317" s="33"/>
      <c r="B317" s="116"/>
      <c r="C317" s="117" t="s">
        <v>569</v>
      </c>
      <c r="D317" s="117" t="s">
        <v>52</v>
      </c>
      <c r="E317" s="118" t="s">
        <v>570</v>
      </c>
      <c r="F317" s="119" t="s">
        <v>571</v>
      </c>
      <c r="G317" s="120" t="s">
        <v>14</v>
      </c>
      <c r="H317" s="121">
        <v>5</v>
      </c>
      <c r="I317" s="306"/>
      <c r="J317" s="122">
        <f>ROUND(I317*H317,2)</f>
        <v>0</v>
      </c>
      <c r="K317" s="123"/>
      <c r="L317" s="34"/>
      <c r="M317" s="124" t="s">
        <v>30</v>
      </c>
      <c r="N317" s="125" t="s">
        <v>34</v>
      </c>
      <c r="O317" s="126">
        <v>1.355</v>
      </c>
      <c r="P317" s="126">
        <f>O317*H317</f>
        <v>6.775</v>
      </c>
      <c r="Q317" s="126">
        <v>0.03466</v>
      </c>
      <c r="R317" s="126">
        <f>Q317*H317</f>
        <v>0.1733</v>
      </c>
      <c r="S317" s="126">
        <v>0</v>
      </c>
      <c r="T317" s="127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28" t="s">
        <v>53</v>
      </c>
      <c r="AT317" s="128" t="s">
        <v>52</v>
      </c>
      <c r="AU317" s="128" t="s">
        <v>27</v>
      </c>
      <c r="AY317" s="27" t="s">
        <v>51</v>
      </c>
      <c r="BE317" s="129">
        <f>IF(N317="základní",J317,0)</f>
        <v>0</v>
      </c>
      <c r="BF317" s="129">
        <f>IF(N317="snížená",J317,0)</f>
        <v>0</v>
      </c>
      <c r="BG317" s="129">
        <f>IF(N317="zákl. přenesená",J317,0)</f>
        <v>0</v>
      </c>
      <c r="BH317" s="129">
        <f>IF(N317="sníž. přenesená",J317,0)</f>
        <v>0</v>
      </c>
      <c r="BI317" s="129">
        <f>IF(N317="nulová",J317,0)</f>
        <v>0</v>
      </c>
      <c r="BJ317" s="27" t="s">
        <v>19</v>
      </c>
      <c r="BK317" s="129">
        <f>ROUND(I317*H317,2)</f>
        <v>0</v>
      </c>
      <c r="BL317" s="27" t="s">
        <v>53</v>
      </c>
      <c r="BM317" s="128" t="s">
        <v>572</v>
      </c>
    </row>
    <row r="318" spans="2:51" s="138" customFormat="1" ht="15">
      <c r="B318" s="139"/>
      <c r="D318" s="132" t="s">
        <v>54</v>
      </c>
      <c r="E318" s="140" t="s">
        <v>30</v>
      </c>
      <c r="F318" s="141" t="s">
        <v>56</v>
      </c>
      <c r="H318" s="142">
        <v>5</v>
      </c>
      <c r="L318" s="139"/>
      <c r="M318" s="143"/>
      <c r="N318" s="144"/>
      <c r="O318" s="144"/>
      <c r="P318" s="144"/>
      <c r="Q318" s="144"/>
      <c r="R318" s="144"/>
      <c r="S318" s="144"/>
      <c r="T318" s="145"/>
      <c r="AT318" s="140" t="s">
        <v>54</v>
      </c>
      <c r="AU318" s="140" t="s">
        <v>27</v>
      </c>
      <c r="AV318" s="138" t="s">
        <v>27</v>
      </c>
      <c r="AW318" s="138" t="s">
        <v>55</v>
      </c>
      <c r="AX318" s="138" t="s">
        <v>50</v>
      </c>
      <c r="AY318" s="140" t="s">
        <v>51</v>
      </c>
    </row>
    <row r="319" spans="2:51" s="146" customFormat="1" ht="15">
      <c r="B319" s="147"/>
      <c r="D319" s="132" t="s">
        <v>54</v>
      </c>
      <c r="E319" s="148" t="s">
        <v>30</v>
      </c>
      <c r="F319" s="149" t="s">
        <v>57</v>
      </c>
      <c r="H319" s="150">
        <v>5</v>
      </c>
      <c r="L319" s="147"/>
      <c r="M319" s="151"/>
      <c r="N319" s="152"/>
      <c r="O319" s="152"/>
      <c r="P319" s="152"/>
      <c r="Q319" s="152"/>
      <c r="R319" s="152"/>
      <c r="S319" s="152"/>
      <c r="T319" s="153"/>
      <c r="AT319" s="148" t="s">
        <v>54</v>
      </c>
      <c r="AU319" s="148" t="s">
        <v>27</v>
      </c>
      <c r="AV319" s="146" t="s">
        <v>53</v>
      </c>
      <c r="AW319" s="146" t="s">
        <v>55</v>
      </c>
      <c r="AX319" s="146" t="s">
        <v>19</v>
      </c>
      <c r="AY319" s="148" t="s">
        <v>51</v>
      </c>
    </row>
    <row r="320" spans="2:63" s="103" customFormat="1" ht="22.9" customHeight="1">
      <c r="B320" s="104"/>
      <c r="D320" s="105" t="s">
        <v>48</v>
      </c>
      <c r="E320" s="114" t="s">
        <v>103</v>
      </c>
      <c r="F320" s="114" t="s">
        <v>573</v>
      </c>
      <c r="J320" s="115">
        <f>BK320</f>
        <v>0</v>
      </c>
      <c r="L320" s="104"/>
      <c r="M320" s="108"/>
      <c r="N320" s="109"/>
      <c r="O320" s="109"/>
      <c r="P320" s="110">
        <f>SUM(P321:P343)</f>
        <v>76.491134</v>
      </c>
      <c r="Q320" s="109"/>
      <c r="R320" s="110">
        <f>SUM(R321:R343)</f>
        <v>52.56980589999999</v>
      </c>
      <c r="S320" s="109"/>
      <c r="T320" s="111">
        <f>SUM(T321:T343)</f>
        <v>0</v>
      </c>
      <c r="AR320" s="105" t="s">
        <v>19</v>
      </c>
      <c r="AT320" s="112" t="s">
        <v>48</v>
      </c>
      <c r="AU320" s="112" t="s">
        <v>19</v>
      </c>
      <c r="AY320" s="105" t="s">
        <v>51</v>
      </c>
      <c r="BK320" s="113">
        <f>SUM(BK321:BK343)</f>
        <v>0</v>
      </c>
    </row>
    <row r="321" spans="1:65" s="37" customFormat="1" ht="33" customHeight="1">
      <c r="A321" s="33"/>
      <c r="B321" s="116"/>
      <c r="C321" s="117" t="s">
        <v>574</v>
      </c>
      <c r="D321" s="117" t="s">
        <v>52</v>
      </c>
      <c r="E321" s="118" t="s">
        <v>575</v>
      </c>
      <c r="F321" s="119" t="s">
        <v>576</v>
      </c>
      <c r="G321" s="120" t="s">
        <v>18</v>
      </c>
      <c r="H321" s="121">
        <v>3.914</v>
      </c>
      <c r="I321" s="306"/>
      <c r="J321" s="122">
        <f>ROUND(I321*H321,2)</f>
        <v>0</v>
      </c>
      <c r="K321" s="123"/>
      <c r="L321" s="34"/>
      <c r="M321" s="124" t="s">
        <v>30</v>
      </c>
      <c r="N321" s="125" t="s">
        <v>34</v>
      </c>
      <c r="O321" s="126">
        <v>3.213</v>
      </c>
      <c r="P321" s="126">
        <f>O321*H321</f>
        <v>12.575682</v>
      </c>
      <c r="Q321" s="126">
        <v>2.50187</v>
      </c>
      <c r="R321" s="126">
        <f>Q321*H321</f>
        <v>9.79231918</v>
      </c>
      <c r="S321" s="126">
        <v>0</v>
      </c>
      <c r="T321" s="127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28" t="s">
        <v>53</v>
      </c>
      <c r="AT321" s="128" t="s">
        <v>52</v>
      </c>
      <c r="AU321" s="128" t="s">
        <v>27</v>
      </c>
      <c r="AY321" s="27" t="s">
        <v>51</v>
      </c>
      <c r="BE321" s="129">
        <f>IF(N321="základní",J321,0)</f>
        <v>0</v>
      </c>
      <c r="BF321" s="129">
        <f>IF(N321="snížená",J321,0)</f>
        <v>0</v>
      </c>
      <c r="BG321" s="129">
        <f>IF(N321="zákl. přenesená",J321,0)</f>
        <v>0</v>
      </c>
      <c r="BH321" s="129">
        <f>IF(N321="sníž. přenesená",J321,0)</f>
        <v>0</v>
      </c>
      <c r="BI321" s="129">
        <f>IF(N321="nulová",J321,0)</f>
        <v>0</v>
      </c>
      <c r="BJ321" s="27" t="s">
        <v>19</v>
      </c>
      <c r="BK321" s="129">
        <f>ROUND(I321*H321,2)</f>
        <v>0</v>
      </c>
      <c r="BL321" s="27" t="s">
        <v>53</v>
      </c>
      <c r="BM321" s="128" t="s">
        <v>577</v>
      </c>
    </row>
    <row r="322" spans="2:51" s="138" customFormat="1" ht="15">
      <c r="B322" s="139"/>
      <c r="D322" s="132" t="s">
        <v>54</v>
      </c>
      <c r="E322" s="140" t="s">
        <v>30</v>
      </c>
      <c r="F322" s="141" t="s">
        <v>578</v>
      </c>
      <c r="H322" s="142">
        <v>3.914</v>
      </c>
      <c r="L322" s="139"/>
      <c r="M322" s="143"/>
      <c r="N322" s="144"/>
      <c r="O322" s="144"/>
      <c r="P322" s="144"/>
      <c r="Q322" s="144"/>
      <c r="R322" s="144"/>
      <c r="S322" s="144"/>
      <c r="T322" s="145"/>
      <c r="AT322" s="140" t="s">
        <v>54</v>
      </c>
      <c r="AU322" s="140" t="s">
        <v>27</v>
      </c>
      <c r="AV322" s="138" t="s">
        <v>27</v>
      </c>
      <c r="AW322" s="138" t="s">
        <v>55</v>
      </c>
      <c r="AX322" s="138" t="s">
        <v>50</v>
      </c>
      <c r="AY322" s="140" t="s">
        <v>51</v>
      </c>
    </row>
    <row r="323" spans="2:51" s="146" customFormat="1" ht="15">
      <c r="B323" s="147"/>
      <c r="D323" s="132" t="s">
        <v>54</v>
      </c>
      <c r="E323" s="148" t="s">
        <v>30</v>
      </c>
      <c r="F323" s="149" t="s">
        <v>57</v>
      </c>
      <c r="H323" s="150">
        <v>3.914</v>
      </c>
      <c r="L323" s="147"/>
      <c r="M323" s="151"/>
      <c r="N323" s="152"/>
      <c r="O323" s="152"/>
      <c r="P323" s="152"/>
      <c r="Q323" s="152"/>
      <c r="R323" s="152"/>
      <c r="S323" s="152"/>
      <c r="T323" s="153"/>
      <c r="AT323" s="148" t="s">
        <v>54</v>
      </c>
      <c r="AU323" s="148" t="s">
        <v>27</v>
      </c>
      <c r="AV323" s="146" t="s">
        <v>53</v>
      </c>
      <c r="AW323" s="146" t="s">
        <v>55</v>
      </c>
      <c r="AX323" s="146" t="s">
        <v>19</v>
      </c>
      <c r="AY323" s="148" t="s">
        <v>51</v>
      </c>
    </row>
    <row r="324" spans="1:65" s="37" customFormat="1" ht="24.2" customHeight="1">
      <c r="A324" s="33"/>
      <c r="B324" s="116"/>
      <c r="C324" s="117" t="s">
        <v>579</v>
      </c>
      <c r="D324" s="117" t="s">
        <v>52</v>
      </c>
      <c r="E324" s="118" t="s">
        <v>580</v>
      </c>
      <c r="F324" s="119" t="s">
        <v>581</v>
      </c>
      <c r="G324" s="120" t="s">
        <v>18</v>
      </c>
      <c r="H324" s="121">
        <v>0.9</v>
      </c>
      <c r="I324" s="306"/>
      <c r="J324" s="122">
        <f>ROUND(I324*H324,2)</f>
        <v>0</v>
      </c>
      <c r="K324" s="123"/>
      <c r="L324" s="34"/>
      <c r="M324" s="124" t="s">
        <v>30</v>
      </c>
      <c r="N324" s="125" t="s">
        <v>34</v>
      </c>
      <c r="O324" s="126">
        <v>4.66</v>
      </c>
      <c r="P324" s="126">
        <f>O324*H324</f>
        <v>4.194</v>
      </c>
      <c r="Q324" s="126">
        <v>2.30102</v>
      </c>
      <c r="R324" s="126">
        <f>Q324*H324</f>
        <v>2.070918</v>
      </c>
      <c r="S324" s="126">
        <v>0</v>
      </c>
      <c r="T324" s="127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28" t="s">
        <v>53</v>
      </c>
      <c r="AT324" s="128" t="s">
        <v>52</v>
      </c>
      <c r="AU324" s="128" t="s">
        <v>27</v>
      </c>
      <c r="AY324" s="27" t="s">
        <v>51</v>
      </c>
      <c r="BE324" s="129">
        <f>IF(N324="základní",J324,0)</f>
        <v>0</v>
      </c>
      <c r="BF324" s="129">
        <f>IF(N324="snížená",J324,0)</f>
        <v>0</v>
      </c>
      <c r="BG324" s="129">
        <f>IF(N324="zákl. přenesená",J324,0)</f>
        <v>0</v>
      </c>
      <c r="BH324" s="129">
        <f>IF(N324="sníž. přenesená",J324,0)</f>
        <v>0</v>
      </c>
      <c r="BI324" s="129">
        <f>IF(N324="nulová",J324,0)</f>
        <v>0</v>
      </c>
      <c r="BJ324" s="27" t="s">
        <v>19</v>
      </c>
      <c r="BK324" s="129">
        <f>ROUND(I324*H324,2)</f>
        <v>0</v>
      </c>
      <c r="BL324" s="27" t="s">
        <v>53</v>
      </c>
      <c r="BM324" s="128" t="s">
        <v>582</v>
      </c>
    </row>
    <row r="325" spans="2:51" s="138" customFormat="1" ht="15">
      <c r="B325" s="139"/>
      <c r="D325" s="132" t="s">
        <v>54</v>
      </c>
      <c r="E325" s="140" t="s">
        <v>30</v>
      </c>
      <c r="F325" s="141" t="s">
        <v>583</v>
      </c>
      <c r="H325" s="142">
        <v>0.9</v>
      </c>
      <c r="L325" s="139"/>
      <c r="M325" s="143"/>
      <c r="N325" s="144"/>
      <c r="O325" s="144"/>
      <c r="P325" s="144"/>
      <c r="Q325" s="144"/>
      <c r="R325" s="144"/>
      <c r="S325" s="144"/>
      <c r="T325" s="145"/>
      <c r="AT325" s="140" t="s">
        <v>54</v>
      </c>
      <c r="AU325" s="140" t="s">
        <v>27</v>
      </c>
      <c r="AV325" s="138" t="s">
        <v>27</v>
      </c>
      <c r="AW325" s="138" t="s">
        <v>55</v>
      </c>
      <c r="AX325" s="138" t="s">
        <v>50</v>
      </c>
      <c r="AY325" s="140" t="s">
        <v>51</v>
      </c>
    </row>
    <row r="326" spans="2:51" s="146" customFormat="1" ht="15">
      <c r="B326" s="147"/>
      <c r="D326" s="132" t="s">
        <v>54</v>
      </c>
      <c r="E326" s="148" t="s">
        <v>30</v>
      </c>
      <c r="F326" s="149" t="s">
        <v>57</v>
      </c>
      <c r="H326" s="150">
        <v>0.9</v>
      </c>
      <c r="L326" s="147"/>
      <c r="M326" s="151"/>
      <c r="N326" s="152"/>
      <c r="O326" s="152"/>
      <c r="P326" s="152"/>
      <c r="Q326" s="152"/>
      <c r="R326" s="152"/>
      <c r="S326" s="152"/>
      <c r="T326" s="153"/>
      <c r="AT326" s="148" t="s">
        <v>54</v>
      </c>
      <c r="AU326" s="148" t="s">
        <v>27</v>
      </c>
      <c r="AV326" s="146" t="s">
        <v>53</v>
      </c>
      <c r="AW326" s="146" t="s">
        <v>55</v>
      </c>
      <c r="AX326" s="146" t="s">
        <v>19</v>
      </c>
      <c r="AY326" s="148" t="s">
        <v>51</v>
      </c>
    </row>
    <row r="327" spans="1:65" s="37" customFormat="1" ht="33" customHeight="1">
      <c r="A327" s="33"/>
      <c r="B327" s="116"/>
      <c r="C327" s="117" t="s">
        <v>185</v>
      </c>
      <c r="D327" s="117" t="s">
        <v>52</v>
      </c>
      <c r="E327" s="118" t="s">
        <v>584</v>
      </c>
      <c r="F327" s="119" t="s">
        <v>585</v>
      </c>
      <c r="G327" s="120" t="s">
        <v>18</v>
      </c>
      <c r="H327" s="121">
        <v>7.34</v>
      </c>
      <c r="I327" s="306"/>
      <c r="J327" s="122">
        <f>ROUND(I327*H327,2)</f>
        <v>0</v>
      </c>
      <c r="K327" s="123"/>
      <c r="L327" s="34"/>
      <c r="M327" s="124" t="s">
        <v>30</v>
      </c>
      <c r="N327" s="125" t="s">
        <v>34</v>
      </c>
      <c r="O327" s="126">
        <v>2.317</v>
      </c>
      <c r="P327" s="126">
        <f>O327*H327</f>
        <v>17.006780000000003</v>
      </c>
      <c r="Q327" s="126">
        <v>2.30102</v>
      </c>
      <c r="R327" s="126">
        <f>Q327*H327</f>
        <v>16.8894868</v>
      </c>
      <c r="S327" s="126">
        <v>0</v>
      </c>
      <c r="T327" s="127">
        <f>S327*H327</f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28" t="s">
        <v>53</v>
      </c>
      <c r="AT327" s="128" t="s">
        <v>52</v>
      </c>
      <c r="AU327" s="128" t="s">
        <v>27</v>
      </c>
      <c r="AY327" s="27" t="s">
        <v>51</v>
      </c>
      <c r="BE327" s="129">
        <f>IF(N327="základní",J327,0)</f>
        <v>0</v>
      </c>
      <c r="BF327" s="129">
        <f>IF(N327="snížená",J327,0)</f>
        <v>0</v>
      </c>
      <c r="BG327" s="129">
        <f>IF(N327="zákl. přenesená",J327,0)</f>
        <v>0</v>
      </c>
      <c r="BH327" s="129">
        <f>IF(N327="sníž. přenesená",J327,0)</f>
        <v>0</v>
      </c>
      <c r="BI327" s="129">
        <f>IF(N327="nulová",J327,0)</f>
        <v>0</v>
      </c>
      <c r="BJ327" s="27" t="s">
        <v>19</v>
      </c>
      <c r="BK327" s="129">
        <f>ROUND(I327*H327,2)</f>
        <v>0</v>
      </c>
      <c r="BL327" s="27" t="s">
        <v>53</v>
      </c>
      <c r="BM327" s="128" t="s">
        <v>586</v>
      </c>
    </row>
    <row r="328" spans="2:51" s="138" customFormat="1" ht="22.5">
      <c r="B328" s="139"/>
      <c r="D328" s="132" t="s">
        <v>54</v>
      </c>
      <c r="E328" s="140" t="s">
        <v>30</v>
      </c>
      <c r="F328" s="141" t="s">
        <v>587</v>
      </c>
      <c r="H328" s="142">
        <v>7.34</v>
      </c>
      <c r="L328" s="139"/>
      <c r="M328" s="143"/>
      <c r="N328" s="144"/>
      <c r="O328" s="144"/>
      <c r="P328" s="144"/>
      <c r="Q328" s="144"/>
      <c r="R328" s="144"/>
      <c r="S328" s="144"/>
      <c r="T328" s="145"/>
      <c r="AT328" s="140" t="s">
        <v>54</v>
      </c>
      <c r="AU328" s="140" t="s">
        <v>27</v>
      </c>
      <c r="AV328" s="138" t="s">
        <v>27</v>
      </c>
      <c r="AW328" s="138" t="s">
        <v>55</v>
      </c>
      <c r="AX328" s="138" t="s">
        <v>50</v>
      </c>
      <c r="AY328" s="140" t="s">
        <v>51</v>
      </c>
    </row>
    <row r="329" spans="2:51" s="146" customFormat="1" ht="15">
      <c r="B329" s="147"/>
      <c r="D329" s="132" t="s">
        <v>54</v>
      </c>
      <c r="E329" s="148" t="s">
        <v>30</v>
      </c>
      <c r="F329" s="149" t="s">
        <v>57</v>
      </c>
      <c r="H329" s="150">
        <v>7.34</v>
      </c>
      <c r="L329" s="147"/>
      <c r="M329" s="151"/>
      <c r="N329" s="152"/>
      <c r="O329" s="152"/>
      <c r="P329" s="152"/>
      <c r="Q329" s="152"/>
      <c r="R329" s="152"/>
      <c r="S329" s="152"/>
      <c r="T329" s="153"/>
      <c r="AT329" s="148" t="s">
        <v>54</v>
      </c>
      <c r="AU329" s="148" t="s">
        <v>27</v>
      </c>
      <c r="AV329" s="146" t="s">
        <v>53</v>
      </c>
      <c r="AW329" s="146" t="s">
        <v>55</v>
      </c>
      <c r="AX329" s="146" t="s">
        <v>19</v>
      </c>
      <c r="AY329" s="148" t="s">
        <v>51</v>
      </c>
    </row>
    <row r="330" spans="1:65" s="37" customFormat="1" ht="33" customHeight="1">
      <c r="A330" s="33"/>
      <c r="B330" s="116"/>
      <c r="C330" s="117" t="s">
        <v>588</v>
      </c>
      <c r="D330" s="117" t="s">
        <v>52</v>
      </c>
      <c r="E330" s="118" t="s">
        <v>589</v>
      </c>
      <c r="F330" s="119" t="s">
        <v>590</v>
      </c>
      <c r="G330" s="120" t="s">
        <v>18</v>
      </c>
      <c r="H330" s="121">
        <v>7.34</v>
      </c>
      <c r="I330" s="306"/>
      <c r="J330" s="122">
        <f>ROUND(I330*H330,2)</f>
        <v>0</v>
      </c>
      <c r="K330" s="123"/>
      <c r="L330" s="34"/>
      <c r="M330" s="124" t="s">
        <v>30</v>
      </c>
      <c r="N330" s="125" t="s">
        <v>34</v>
      </c>
      <c r="O330" s="126">
        <v>0.205</v>
      </c>
      <c r="P330" s="126">
        <f>O330*H330</f>
        <v>1.5047</v>
      </c>
      <c r="Q330" s="126">
        <v>0</v>
      </c>
      <c r="R330" s="126">
        <f>Q330*H330</f>
        <v>0</v>
      </c>
      <c r="S330" s="126">
        <v>0</v>
      </c>
      <c r="T330" s="127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28" t="s">
        <v>53</v>
      </c>
      <c r="AT330" s="128" t="s">
        <v>52</v>
      </c>
      <c r="AU330" s="128" t="s">
        <v>27</v>
      </c>
      <c r="AY330" s="27" t="s">
        <v>51</v>
      </c>
      <c r="BE330" s="129">
        <f>IF(N330="základní",J330,0)</f>
        <v>0</v>
      </c>
      <c r="BF330" s="129">
        <f>IF(N330="snížená",J330,0)</f>
        <v>0</v>
      </c>
      <c r="BG330" s="129">
        <f>IF(N330="zákl. přenesená",J330,0)</f>
        <v>0</v>
      </c>
      <c r="BH330" s="129">
        <f>IF(N330="sníž. přenesená",J330,0)</f>
        <v>0</v>
      </c>
      <c r="BI330" s="129">
        <f>IF(N330="nulová",J330,0)</f>
        <v>0</v>
      </c>
      <c r="BJ330" s="27" t="s">
        <v>19</v>
      </c>
      <c r="BK330" s="129">
        <f>ROUND(I330*H330,2)</f>
        <v>0</v>
      </c>
      <c r="BL330" s="27" t="s">
        <v>53</v>
      </c>
      <c r="BM330" s="128" t="s">
        <v>591</v>
      </c>
    </row>
    <row r="331" spans="1:65" s="37" customFormat="1" ht="16.5" customHeight="1">
      <c r="A331" s="33"/>
      <c r="B331" s="116"/>
      <c r="C331" s="117" t="s">
        <v>231</v>
      </c>
      <c r="D331" s="117" t="s">
        <v>52</v>
      </c>
      <c r="E331" s="118" t="s">
        <v>592</v>
      </c>
      <c r="F331" s="119" t="s">
        <v>593</v>
      </c>
      <c r="G331" s="120" t="s">
        <v>15</v>
      </c>
      <c r="H331" s="121">
        <v>0.296</v>
      </c>
      <c r="I331" s="306"/>
      <c r="J331" s="122">
        <f>ROUND(I331*H331,2)</f>
        <v>0</v>
      </c>
      <c r="K331" s="123"/>
      <c r="L331" s="34"/>
      <c r="M331" s="124" t="s">
        <v>30</v>
      </c>
      <c r="N331" s="125" t="s">
        <v>34</v>
      </c>
      <c r="O331" s="126">
        <v>15.231</v>
      </c>
      <c r="P331" s="126">
        <f>O331*H331</f>
        <v>4.508376</v>
      </c>
      <c r="Q331" s="126">
        <v>1.06277</v>
      </c>
      <c r="R331" s="126">
        <f>Q331*H331</f>
        <v>0.31457991999999996</v>
      </c>
      <c r="S331" s="126">
        <v>0</v>
      </c>
      <c r="T331" s="127">
        <f>S331*H331</f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28" t="s">
        <v>53</v>
      </c>
      <c r="AT331" s="128" t="s">
        <v>52</v>
      </c>
      <c r="AU331" s="128" t="s">
        <v>27</v>
      </c>
      <c r="AY331" s="27" t="s">
        <v>51</v>
      </c>
      <c r="BE331" s="129">
        <f>IF(N331="základní",J331,0)</f>
        <v>0</v>
      </c>
      <c r="BF331" s="129">
        <f>IF(N331="snížená",J331,0)</f>
        <v>0</v>
      </c>
      <c r="BG331" s="129">
        <f>IF(N331="zákl. přenesená",J331,0)</f>
        <v>0</v>
      </c>
      <c r="BH331" s="129">
        <f>IF(N331="sníž. přenesená",J331,0)</f>
        <v>0</v>
      </c>
      <c r="BI331" s="129">
        <f>IF(N331="nulová",J331,0)</f>
        <v>0</v>
      </c>
      <c r="BJ331" s="27" t="s">
        <v>19</v>
      </c>
      <c r="BK331" s="129">
        <f>ROUND(I331*H331,2)</f>
        <v>0</v>
      </c>
      <c r="BL331" s="27" t="s">
        <v>53</v>
      </c>
      <c r="BM331" s="128" t="s">
        <v>594</v>
      </c>
    </row>
    <row r="332" spans="2:51" s="138" customFormat="1" ht="15">
      <c r="B332" s="139"/>
      <c r="D332" s="132" t="s">
        <v>54</v>
      </c>
      <c r="E332" s="140" t="s">
        <v>30</v>
      </c>
      <c r="F332" s="141" t="s">
        <v>595</v>
      </c>
      <c r="H332" s="142">
        <v>0.296</v>
      </c>
      <c r="L332" s="139"/>
      <c r="M332" s="143"/>
      <c r="N332" s="144"/>
      <c r="O332" s="144"/>
      <c r="P332" s="144"/>
      <c r="Q332" s="144"/>
      <c r="R332" s="144"/>
      <c r="S332" s="144"/>
      <c r="T332" s="145"/>
      <c r="AT332" s="140" t="s">
        <v>54</v>
      </c>
      <c r="AU332" s="140" t="s">
        <v>27</v>
      </c>
      <c r="AV332" s="138" t="s">
        <v>27</v>
      </c>
      <c r="AW332" s="138" t="s">
        <v>55</v>
      </c>
      <c r="AX332" s="138" t="s">
        <v>50</v>
      </c>
      <c r="AY332" s="140" t="s">
        <v>51</v>
      </c>
    </row>
    <row r="333" spans="2:51" s="146" customFormat="1" ht="15">
      <c r="B333" s="147"/>
      <c r="D333" s="132" t="s">
        <v>54</v>
      </c>
      <c r="E333" s="148" t="s">
        <v>30</v>
      </c>
      <c r="F333" s="149" t="s">
        <v>57</v>
      </c>
      <c r="H333" s="150">
        <v>0.296</v>
      </c>
      <c r="L333" s="147"/>
      <c r="M333" s="151"/>
      <c r="N333" s="152"/>
      <c r="O333" s="152"/>
      <c r="P333" s="152"/>
      <c r="Q333" s="152"/>
      <c r="R333" s="152"/>
      <c r="S333" s="152"/>
      <c r="T333" s="153"/>
      <c r="AT333" s="148" t="s">
        <v>54</v>
      </c>
      <c r="AU333" s="148" t="s">
        <v>27</v>
      </c>
      <c r="AV333" s="146" t="s">
        <v>53</v>
      </c>
      <c r="AW333" s="146" t="s">
        <v>55</v>
      </c>
      <c r="AX333" s="146" t="s">
        <v>19</v>
      </c>
      <c r="AY333" s="148" t="s">
        <v>51</v>
      </c>
    </row>
    <row r="334" spans="1:65" s="37" customFormat="1" ht="24.2" customHeight="1">
      <c r="A334" s="33"/>
      <c r="B334" s="116"/>
      <c r="C334" s="117" t="s">
        <v>596</v>
      </c>
      <c r="D334" s="117" t="s">
        <v>52</v>
      </c>
      <c r="E334" s="118" t="s">
        <v>597</v>
      </c>
      <c r="F334" s="119" t="s">
        <v>598</v>
      </c>
      <c r="G334" s="120" t="s">
        <v>13</v>
      </c>
      <c r="H334" s="121">
        <v>62.78</v>
      </c>
      <c r="I334" s="306"/>
      <c r="J334" s="122">
        <f>ROUND(I334*H334,2)</f>
        <v>0</v>
      </c>
      <c r="K334" s="123"/>
      <c r="L334" s="34"/>
      <c r="M334" s="124" t="s">
        <v>30</v>
      </c>
      <c r="N334" s="125" t="s">
        <v>34</v>
      </c>
      <c r="O334" s="126">
        <v>0.275</v>
      </c>
      <c r="P334" s="126">
        <f>O334*H334</f>
        <v>17.2645</v>
      </c>
      <c r="Q334" s="126">
        <v>0.088</v>
      </c>
      <c r="R334" s="126">
        <f>Q334*H334</f>
        <v>5.52464</v>
      </c>
      <c r="S334" s="126">
        <v>0</v>
      </c>
      <c r="T334" s="127">
        <f>S334*H334</f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28" t="s">
        <v>53</v>
      </c>
      <c r="AT334" s="128" t="s">
        <v>52</v>
      </c>
      <c r="AU334" s="128" t="s">
        <v>27</v>
      </c>
      <c r="AY334" s="27" t="s">
        <v>51</v>
      </c>
      <c r="BE334" s="129">
        <f>IF(N334="základní",J334,0)</f>
        <v>0</v>
      </c>
      <c r="BF334" s="129">
        <f>IF(N334="snížená",J334,0)</f>
        <v>0</v>
      </c>
      <c r="BG334" s="129">
        <f>IF(N334="zákl. přenesená",J334,0)</f>
        <v>0</v>
      </c>
      <c r="BH334" s="129">
        <f>IF(N334="sníž. přenesená",J334,0)</f>
        <v>0</v>
      </c>
      <c r="BI334" s="129">
        <f>IF(N334="nulová",J334,0)</f>
        <v>0</v>
      </c>
      <c r="BJ334" s="27" t="s">
        <v>19</v>
      </c>
      <c r="BK334" s="129">
        <f>ROUND(I334*H334,2)</f>
        <v>0</v>
      </c>
      <c r="BL334" s="27" t="s">
        <v>53</v>
      </c>
      <c r="BM334" s="128" t="s">
        <v>599</v>
      </c>
    </row>
    <row r="335" spans="2:51" s="130" customFormat="1" ht="15">
      <c r="B335" s="131"/>
      <c r="D335" s="132" t="s">
        <v>54</v>
      </c>
      <c r="E335" s="133" t="s">
        <v>30</v>
      </c>
      <c r="F335" s="134" t="s">
        <v>600</v>
      </c>
      <c r="H335" s="133" t="s">
        <v>30</v>
      </c>
      <c r="L335" s="131"/>
      <c r="M335" s="135"/>
      <c r="N335" s="136"/>
      <c r="O335" s="136"/>
      <c r="P335" s="136"/>
      <c r="Q335" s="136"/>
      <c r="R335" s="136"/>
      <c r="S335" s="136"/>
      <c r="T335" s="137"/>
      <c r="AT335" s="133" t="s">
        <v>54</v>
      </c>
      <c r="AU335" s="133" t="s">
        <v>27</v>
      </c>
      <c r="AV335" s="130" t="s">
        <v>19</v>
      </c>
      <c r="AW335" s="130" t="s">
        <v>55</v>
      </c>
      <c r="AX335" s="130" t="s">
        <v>50</v>
      </c>
      <c r="AY335" s="133" t="s">
        <v>51</v>
      </c>
    </row>
    <row r="336" spans="2:51" s="138" customFormat="1" ht="15">
      <c r="B336" s="139"/>
      <c r="D336" s="132" t="s">
        <v>54</v>
      </c>
      <c r="E336" s="140" t="s">
        <v>30</v>
      </c>
      <c r="F336" s="141" t="s">
        <v>601</v>
      </c>
      <c r="H336" s="142">
        <v>62.78</v>
      </c>
      <c r="L336" s="139"/>
      <c r="M336" s="143"/>
      <c r="N336" s="144"/>
      <c r="O336" s="144"/>
      <c r="P336" s="144"/>
      <c r="Q336" s="144"/>
      <c r="R336" s="144"/>
      <c r="S336" s="144"/>
      <c r="T336" s="145"/>
      <c r="AT336" s="140" t="s">
        <v>54</v>
      </c>
      <c r="AU336" s="140" t="s">
        <v>27</v>
      </c>
      <c r="AV336" s="138" t="s">
        <v>27</v>
      </c>
      <c r="AW336" s="138" t="s">
        <v>55</v>
      </c>
      <c r="AX336" s="138" t="s">
        <v>50</v>
      </c>
      <c r="AY336" s="140" t="s">
        <v>51</v>
      </c>
    </row>
    <row r="337" spans="2:51" s="164" customFormat="1" ht="15">
      <c r="B337" s="165"/>
      <c r="D337" s="132" t="s">
        <v>54</v>
      </c>
      <c r="E337" s="166" t="s">
        <v>30</v>
      </c>
      <c r="F337" s="167" t="s">
        <v>161</v>
      </c>
      <c r="H337" s="168">
        <v>62.78</v>
      </c>
      <c r="L337" s="165"/>
      <c r="M337" s="169"/>
      <c r="N337" s="170"/>
      <c r="O337" s="170"/>
      <c r="P337" s="170"/>
      <c r="Q337" s="170"/>
      <c r="R337" s="170"/>
      <c r="S337" s="170"/>
      <c r="T337" s="171"/>
      <c r="AT337" s="166" t="s">
        <v>54</v>
      </c>
      <c r="AU337" s="166" t="s">
        <v>27</v>
      </c>
      <c r="AV337" s="164" t="s">
        <v>29</v>
      </c>
      <c r="AW337" s="164" t="s">
        <v>55</v>
      </c>
      <c r="AX337" s="164" t="s">
        <v>19</v>
      </c>
      <c r="AY337" s="166" t="s">
        <v>51</v>
      </c>
    </row>
    <row r="338" spans="1:65" s="37" customFormat="1" ht="33" customHeight="1">
      <c r="A338" s="33"/>
      <c r="B338" s="116"/>
      <c r="C338" s="117" t="s">
        <v>602</v>
      </c>
      <c r="D338" s="117" t="s">
        <v>52</v>
      </c>
      <c r="E338" s="118" t="s">
        <v>603</v>
      </c>
      <c r="F338" s="119" t="s">
        <v>604</v>
      </c>
      <c r="G338" s="120" t="s">
        <v>6</v>
      </c>
      <c r="H338" s="121">
        <v>49</v>
      </c>
      <c r="I338" s="306"/>
      <c r="J338" s="122">
        <f>ROUND(I338*H338,2)</f>
        <v>0</v>
      </c>
      <c r="K338" s="123"/>
      <c r="L338" s="34"/>
      <c r="M338" s="124" t="s">
        <v>30</v>
      </c>
      <c r="N338" s="125" t="s">
        <v>34</v>
      </c>
      <c r="O338" s="126">
        <v>0.03</v>
      </c>
      <c r="P338" s="126">
        <f>O338*H338</f>
        <v>1.47</v>
      </c>
      <c r="Q338" s="126">
        <v>2E-05</v>
      </c>
      <c r="R338" s="126">
        <f>Q338*H338</f>
        <v>0.0009800000000000002</v>
      </c>
      <c r="S338" s="126">
        <v>0</v>
      </c>
      <c r="T338" s="127">
        <f>S338*H338</f>
        <v>0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R338" s="128" t="s">
        <v>53</v>
      </c>
      <c r="AT338" s="128" t="s">
        <v>52</v>
      </c>
      <c r="AU338" s="128" t="s">
        <v>27</v>
      </c>
      <c r="AY338" s="27" t="s">
        <v>51</v>
      </c>
      <c r="BE338" s="129">
        <f>IF(N338="základní",J338,0)</f>
        <v>0</v>
      </c>
      <c r="BF338" s="129">
        <f>IF(N338="snížená",J338,0)</f>
        <v>0</v>
      </c>
      <c r="BG338" s="129">
        <f>IF(N338="zákl. přenesená",J338,0)</f>
        <v>0</v>
      </c>
      <c r="BH338" s="129">
        <f>IF(N338="sníž. přenesená",J338,0)</f>
        <v>0</v>
      </c>
      <c r="BI338" s="129">
        <f>IF(N338="nulová",J338,0)</f>
        <v>0</v>
      </c>
      <c r="BJ338" s="27" t="s">
        <v>19</v>
      </c>
      <c r="BK338" s="129">
        <f>ROUND(I338*H338,2)</f>
        <v>0</v>
      </c>
      <c r="BL338" s="27" t="s">
        <v>53</v>
      </c>
      <c r="BM338" s="128" t="s">
        <v>605</v>
      </c>
    </row>
    <row r="339" spans="2:51" s="138" customFormat="1" ht="15">
      <c r="B339" s="139"/>
      <c r="D339" s="132" t="s">
        <v>54</v>
      </c>
      <c r="E339" s="140" t="s">
        <v>30</v>
      </c>
      <c r="F339" s="141" t="s">
        <v>606</v>
      </c>
      <c r="H339" s="142">
        <v>49</v>
      </c>
      <c r="L339" s="139"/>
      <c r="M339" s="143"/>
      <c r="N339" s="144"/>
      <c r="O339" s="144"/>
      <c r="P339" s="144"/>
      <c r="Q339" s="144"/>
      <c r="R339" s="144"/>
      <c r="S339" s="144"/>
      <c r="T339" s="145"/>
      <c r="AT339" s="140" t="s">
        <v>54</v>
      </c>
      <c r="AU339" s="140" t="s">
        <v>27</v>
      </c>
      <c r="AV339" s="138" t="s">
        <v>27</v>
      </c>
      <c r="AW339" s="138" t="s">
        <v>55</v>
      </c>
      <c r="AX339" s="138" t="s">
        <v>50</v>
      </c>
      <c r="AY339" s="140" t="s">
        <v>51</v>
      </c>
    </row>
    <row r="340" spans="2:51" s="146" customFormat="1" ht="15">
      <c r="B340" s="147"/>
      <c r="D340" s="132" t="s">
        <v>54</v>
      </c>
      <c r="E340" s="148" t="s">
        <v>30</v>
      </c>
      <c r="F340" s="149" t="s">
        <v>57</v>
      </c>
      <c r="H340" s="150">
        <v>49</v>
      </c>
      <c r="L340" s="147"/>
      <c r="M340" s="151"/>
      <c r="N340" s="152"/>
      <c r="O340" s="152"/>
      <c r="P340" s="152"/>
      <c r="Q340" s="152"/>
      <c r="R340" s="152"/>
      <c r="S340" s="152"/>
      <c r="T340" s="153"/>
      <c r="AT340" s="148" t="s">
        <v>54</v>
      </c>
      <c r="AU340" s="148" t="s">
        <v>27</v>
      </c>
      <c r="AV340" s="146" t="s">
        <v>53</v>
      </c>
      <c r="AW340" s="146" t="s">
        <v>55</v>
      </c>
      <c r="AX340" s="146" t="s">
        <v>19</v>
      </c>
      <c r="AY340" s="148" t="s">
        <v>51</v>
      </c>
    </row>
    <row r="341" spans="1:65" s="37" customFormat="1" ht="24.2" customHeight="1">
      <c r="A341" s="33"/>
      <c r="B341" s="116"/>
      <c r="C341" s="117" t="s">
        <v>232</v>
      </c>
      <c r="D341" s="117" t="s">
        <v>52</v>
      </c>
      <c r="E341" s="118" t="s">
        <v>607</v>
      </c>
      <c r="F341" s="119" t="s">
        <v>608</v>
      </c>
      <c r="G341" s="120" t="s">
        <v>18</v>
      </c>
      <c r="H341" s="121">
        <v>9.786</v>
      </c>
      <c r="I341" s="306"/>
      <c r="J341" s="122">
        <f>ROUND(I341*H341,2)</f>
        <v>0</v>
      </c>
      <c r="K341" s="123"/>
      <c r="L341" s="34"/>
      <c r="M341" s="124" t="s">
        <v>30</v>
      </c>
      <c r="N341" s="125" t="s">
        <v>34</v>
      </c>
      <c r="O341" s="126">
        <v>1.836</v>
      </c>
      <c r="P341" s="126">
        <f>O341*H341</f>
        <v>17.967096</v>
      </c>
      <c r="Q341" s="126">
        <v>1.837</v>
      </c>
      <c r="R341" s="126">
        <f>Q341*H341</f>
        <v>17.976882</v>
      </c>
      <c r="S341" s="126">
        <v>0</v>
      </c>
      <c r="T341" s="127">
        <f>S341*H341</f>
        <v>0</v>
      </c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R341" s="128" t="s">
        <v>53</v>
      </c>
      <c r="AT341" s="128" t="s">
        <v>52</v>
      </c>
      <c r="AU341" s="128" t="s">
        <v>27</v>
      </c>
      <c r="AY341" s="27" t="s">
        <v>51</v>
      </c>
      <c r="BE341" s="129">
        <f>IF(N341="základní",J341,0)</f>
        <v>0</v>
      </c>
      <c r="BF341" s="129">
        <f>IF(N341="snížená",J341,0)</f>
        <v>0</v>
      </c>
      <c r="BG341" s="129">
        <f>IF(N341="zákl. přenesená",J341,0)</f>
        <v>0</v>
      </c>
      <c r="BH341" s="129">
        <f>IF(N341="sníž. přenesená",J341,0)</f>
        <v>0</v>
      </c>
      <c r="BI341" s="129">
        <f>IF(N341="nulová",J341,0)</f>
        <v>0</v>
      </c>
      <c r="BJ341" s="27" t="s">
        <v>19</v>
      </c>
      <c r="BK341" s="129">
        <f>ROUND(I341*H341,2)</f>
        <v>0</v>
      </c>
      <c r="BL341" s="27" t="s">
        <v>53</v>
      </c>
      <c r="BM341" s="128" t="s">
        <v>609</v>
      </c>
    </row>
    <row r="342" spans="2:51" s="138" customFormat="1" ht="15">
      <c r="B342" s="139"/>
      <c r="D342" s="132" t="s">
        <v>54</v>
      </c>
      <c r="E342" s="140" t="s">
        <v>30</v>
      </c>
      <c r="F342" s="141" t="s">
        <v>610</v>
      </c>
      <c r="H342" s="142">
        <v>9.786</v>
      </c>
      <c r="L342" s="139"/>
      <c r="M342" s="143"/>
      <c r="N342" s="144"/>
      <c r="O342" s="144"/>
      <c r="P342" s="144"/>
      <c r="Q342" s="144"/>
      <c r="R342" s="144"/>
      <c r="S342" s="144"/>
      <c r="T342" s="145"/>
      <c r="AT342" s="140" t="s">
        <v>54</v>
      </c>
      <c r="AU342" s="140" t="s">
        <v>27</v>
      </c>
      <c r="AV342" s="138" t="s">
        <v>27</v>
      </c>
      <c r="AW342" s="138" t="s">
        <v>55</v>
      </c>
      <c r="AX342" s="138" t="s">
        <v>50</v>
      </c>
      <c r="AY342" s="140" t="s">
        <v>51</v>
      </c>
    </row>
    <row r="343" spans="2:51" s="146" customFormat="1" ht="15">
      <c r="B343" s="147"/>
      <c r="D343" s="132" t="s">
        <v>54</v>
      </c>
      <c r="E343" s="148" t="s">
        <v>30</v>
      </c>
      <c r="F343" s="149" t="s">
        <v>57</v>
      </c>
      <c r="H343" s="150">
        <v>9.786</v>
      </c>
      <c r="L343" s="147"/>
      <c r="M343" s="151"/>
      <c r="N343" s="152"/>
      <c r="O343" s="152"/>
      <c r="P343" s="152"/>
      <c r="Q343" s="152"/>
      <c r="R343" s="152"/>
      <c r="S343" s="152"/>
      <c r="T343" s="153"/>
      <c r="AT343" s="148" t="s">
        <v>54</v>
      </c>
      <c r="AU343" s="148" t="s">
        <v>27</v>
      </c>
      <c r="AV343" s="146" t="s">
        <v>53</v>
      </c>
      <c r="AW343" s="146" t="s">
        <v>55</v>
      </c>
      <c r="AX343" s="146" t="s">
        <v>19</v>
      </c>
      <c r="AY343" s="148" t="s">
        <v>51</v>
      </c>
    </row>
    <row r="344" spans="2:63" s="103" customFormat="1" ht="22.9" customHeight="1">
      <c r="B344" s="104"/>
      <c r="D344" s="105" t="s">
        <v>48</v>
      </c>
      <c r="E344" s="114" t="s">
        <v>611</v>
      </c>
      <c r="F344" s="114" t="s">
        <v>612</v>
      </c>
      <c r="J344" s="115">
        <f>BK344</f>
        <v>0</v>
      </c>
      <c r="L344" s="104"/>
      <c r="M344" s="108"/>
      <c r="N344" s="109"/>
      <c r="O344" s="109"/>
      <c r="P344" s="110">
        <f>SUM(P345:P354)</f>
        <v>4.465</v>
      </c>
      <c r="Q344" s="109"/>
      <c r="R344" s="110">
        <f>SUM(R345:R354)</f>
        <v>0.24005</v>
      </c>
      <c r="S344" s="109"/>
      <c r="T344" s="111">
        <f>SUM(T345:T354)</f>
        <v>0</v>
      </c>
      <c r="AR344" s="105" t="s">
        <v>19</v>
      </c>
      <c r="AT344" s="112" t="s">
        <v>48</v>
      </c>
      <c r="AU344" s="112" t="s">
        <v>19</v>
      </c>
      <c r="AY344" s="105" t="s">
        <v>51</v>
      </c>
      <c r="BK344" s="113">
        <f>SUM(BK345:BK354)</f>
        <v>0</v>
      </c>
    </row>
    <row r="345" spans="1:65" s="37" customFormat="1" ht="24.2" customHeight="1">
      <c r="A345" s="33"/>
      <c r="B345" s="116"/>
      <c r="C345" s="117" t="s">
        <v>613</v>
      </c>
      <c r="D345" s="117" t="s">
        <v>52</v>
      </c>
      <c r="E345" s="118" t="s">
        <v>614</v>
      </c>
      <c r="F345" s="119" t="s">
        <v>615</v>
      </c>
      <c r="G345" s="120" t="s">
        <v>14</v>
      </c>
      <c r="H345" s="121">
        <v>5</v>
      </c>
      <c r="I345" s="306"/>
      <c r="J345" s="122">
        <f>ROUND(I345*H345,2)</f>
        <v>0</v>
      </c>
      <c r="K345" s="123"/>
      <c r="L345" s="34"/>
      <c r="M345" s="124" t="s">
        <v>30</v>
      </c>
      <c r="N345" s="125" t="s">
        <v>34</v>
      </c>
      <c r="O345" s="126">
        <v>0.893</v>
      </c>
      <c r="P345" s="126">
        <f>O345*H345</f>
        <v>4.465</v>
      </c>
      <c r="Q345" s="126">
        <v>0.01777</v>
      </c>
      <c r="R345" s="126">
        <f>Q345*H345</f>
        <v>0.08885000000000001</v>
      </c>
      <c r="S345" s="126">
        <v>0</v>
      </c>
      <c r="T345" s="127">
        <f>S345*H345</f>
        <v>0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128" t="s">
        <v>53</v>
      </c>
      <c r="AT345" s="128" t="s">
        <v>52</v>
      </c>
      <c r="AU345" s="128" t="s">
        <v>27</v>
      </c>
      <c r="AY345" s="27" t="s">
        <v>51</v>
      </c>
      <c r="BE345" s="129">
        <f>IF(N345="základní",J345,0)</f>
        <v>0</v>
      </c>
      <c r="BF345" s="129">
        <f>IF(N345="snížená",J345,0)</f>
        <v>0</v>
      </c>
      <c r="BG345" s="129">
        <f>IF(N345="zákl. přenesená",J345,0)</f>
        <v>0</v>
      </c>
      <c r="BH345" s="129">
        <f>IF(N345="sníž. přenesená",J345,0)</f>
        <v>0</v>
      </c>
      <c r="BI345" s="129">
        <f>IF(N345="nulová",J345,0)</f>
        <v>0</v>
      </c>
      <c r="BJ345" s="27" t="s">
        <v>19</v>
      </c>
      <c r="BK345" s="129">
        <f>ROUND(I345*H345,2)</f>
        <v>0</v>
      </c>
      <c r="BL345" s="27" t="s">
        <v>53</v>
      </c>
      <c r="BM345" s="128" t="s">
        <v>616</v>
      </c>
    </row>
    <row r="346" spans="1:65" s="37" customFormat="1" ht="55.5" customHeight="1">
      <c r="A346" s="33"/>
      <c r="B346" s="116"/>
      <c r="C346" s="154" t="s">
        <v>617</v>
      </c>
      <c r="D346" s="154" t="s">
        <v>61</v>
      </c>
      <c r="E346" s="155" t="s">
        <v>618</v>
      </c>
      <c r="F346" s="156" t="s">
        <v>619</v>
      </c>
      <c r="G346" s="157" t="s">
        <v>14</v>
      </c>
      <c r="H346" s="158">
        <v>3</v>
      </c>
      <c r="I346" s="307"/>
      <c r="J346" s="159">
        <f>ROUND(I346*H346,2)</f>
        <v>0</v>
      </c>
      <c r="K346" s="160"/>
      <c r="L346" s="161"/>
      <c r="M346" s="162" t="s">
        <v>30</v>
      </c>
      <c r="N346" s="163" t="s">
        <v>34</v>
      </c>
      <c r="O346" s="126">
        <v>0</v>
      </c>
      <c r="P346" s="126">
        <f>O346*H346</f>
        <v>0</v>
      </c>
      <c r="Q346" s="126">
        <v>0.03024</v>
      </c>
      <c r="R346" s="126">
        <f>Q346*H346</f>
        <v>0.09072</v>
      </c>
      <c r="S346" s="126">
        <v>0</v>
      </c>
      <c r="T346" s="127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28" t="s">
        <v>59</v>
      </c>
      <c r="AT346" s="128" t="s">
        <v>61</v>
      </c>
      <c r="AU346" s="128" t="s">
        <v>27</v>
      </c>
      <c r="AY346" s="27" t="s">
        <v>51</v>
      </c>
      <c r="BE346" s="129">
        <f>IF(N346="základní",J346,0)</f>
        <v>0</v>
      </c>
      <c r="BF346" s="129">
        <f>IF(N346="snížená",J346,0)</f>
        <v>0</v>
      </c>
      <c r="BG346" s="129">
        <f>IF(N346="zákl. přenesená",J346,0)</f>
        <v>0</v>
      </c>
      <c r="BH346" s="129">
        <f>IF(N346="sníž. přenesená",J346,0)</f>
        <v>0</v>
      </c>
      <c r="BI346" s="129">
        <f>IF(N346="nulová",J346,0)</f>
        <v>0</v>
      </c>
      <c r="BJ346" s="27" t="s">
        <v>19</v>
      </c>
      <c r="BK346" s="129">
        <f>ROUND(I346*H346,2)</f>
        <v>0</v>
      </c>
      <c r="BL346" s="27" t="s">
        <v>53</v>
      </c>
      <c r="BM346" s="128" t="s">
        <v>620</v>
      </c>
    </row>
    <row r="347" spans="2:51" s="130" customFormat="1" ht="15">
      <c r="B347" s="131"/>
      <c r="D347" s="132" t="s">
        <v>54</v>
      </c>
      <c r="E347" s="133" t="s">
        <v>30</v>
      </c>
      <c r="F347" s="134" t="s">
        <v>621</v>
      </c>
      <c r="H347" s="133" t="s">
        <v>30</v>
      </c>
      <c r="L347" s="131"/>
      <c r="M347" s="135"/>
      <c r="N347" s="136"/>
      <c r="O347" s="136"/>
      <c r="P347" s="136"/>
      <c r="Q347" s="136"/>
      <c r="R347" s="136"/>
      <c r="S347" s="136"/>
      <c r="T347" s="137"/>
      <c r="AT347" s="133" t="s">
        <v>54</v>
      </c>
      <c r="AU347" s="133" t="s">
        <v>27</v>
      </c>
      <c r="AV347" s="130" t="s">
        <v>19</v>
      </c>
      <c r="AW347" s="130" t="s">
        <v>55</v>
      </c>
      <c r="AX347" s="130" t="s">
        <v>50</v>
      </c>
      <c r="AY347" s="133" t="s">
        <v>51</v>
      </c>
    </row>
    <row r="348" spans="2:51" s="130" customFormat="1" ht="15">
      <c r="B348" s="131"/>
      <c r="D348" s="132" t="s">
        <v>54</v>
      </c>
      <c r="E348" s="133" t="s">
        <v>30</v>
      </c>
      <c r="F348" s="134" t="s">
        <v>622</v>
      </c>
      <c r="H348" s="133" t="s">
        <v>30</v>
      </c>
      <c r="L348" s="131"/>
      <c r="M348" s="135"/>
      <c r="N348" s="136"/>
      <c r="O348" s="136"/>
      <c r="P348" s="136"/>
      <c r="Q348" s="136"/>
      <c r="R348" s="136"/>
      <c r="S348" s="136"/>
      <c r="T348" s="137"/>
      <c r="AT348" s="133" t="s">
        <v>54</v>
      </c>
      <c r="AU348" s="133" t="s">
        <v>27</v>
      </c>
      <c r="AV348" s="130" t="s">
        <v>19</v>
      </c>
      <c r="AW348" s="130" t="s">
        <v>55</v>
      </c>
      <c r="AX348" s="130" t="s">
        <v>50</v>
      </c>
      <c r="AY348" s="133" t="s">
        <v>51</v>
      </c>
    </row>
    <row r="349" spans="2:51" s="138" customFormat="1" ht="15">
      <c r="B349" s="139"/>
      <c r="D349" s="132" t="s">
        <v>54</v>
      </c>
      <c r="E349" s="140" t="s">
        <v>30</v>
      </c>
      <c r="F349" s="141" t="s">
        <v>29</v>
      </c>
      <c r="H349" s="142">
        <v>3</v>
      </c>
      <c r="L349" s="139"/>
      <c r="M349" s="143"/>
      <c r="N349" s="144"/>
      <c r="O349" s="144"/>
      <c r="P349" s="144"/>
      <c r="Q349" s="144"/>
      <c r="R349" s="144"/>
      <c r="S349" s="144"/>
      <c r="T349" s="145"/>
      <c r="AT349" s="140" t="s">
        <v>54</v>
      </c>
      <c r="AU349" s="140" t="s">
        <v>27</v>
      </c>
      <c r="AV349" s="138" t="s">
        <v>27</v>
      </c>
      <c r="AW349" s="138" t="s">
        <v>55</v>
      </c>
      <c r="AX349" s="138" t="s">
        <v>50</v>
      </c>
      <c r="AY349" s="140" t="s">
        <v>51</v>
      </c>
    </row>
    <row r="350" spans="2:51" s="146" customFormat="1" ht="15">
      <c r="B350" s="147"/>
      <c r="D350" s="132" t="s">
        <v>54</v>
      </c>
      <c r="E350" s="148" t="s">
        <v>30</v>
      </c>
      <c r="F350" s="149" t="s">
        <v>57</v>
      </c>
      <c r="H350" s="150">
        <v>3</v>
      </c>
      <c r="L350" s="147"/>
      <c r="M350" s="151"/>
      <c r="N350" s="152"/>
      <c r="O350" s="152"/>
      <c r="P350" s="152"/>
      <c r="Q350" s="152"/>
      <c r="R350" s="152"/>
      <c r="S350" s="152"/>
      <c r="T350" s="153"/>
      <c r="AT350" s="148" t="s">
        <v>54</v>
      </c>
      <c r="AU350" s="148" t="s">
        <v>27</v>
      </c>
      <c r="AV350" s="146" t="s">
        <v>53</v>
      </c>
      <c r="AW350" s="146" t="s">
        <v>55</v>
      </c>
      <c r="AX350" s="146" t="s">
        <v>19</v>
      </c>
      <c r="AY350" s="148" t="s">
        <v>51</v>
      </c>
    </row>
    <row r="351" spans="1:65" s="37" customFormat="1" ht="55.5" customHeight="1">
      <c r="A351" s="33"/>
      <c r="B351" s="116"/>
      <c r="C351" s="154" t="s">
        <v>623</v>
      </c>
      <c r="D351" s="154" t="s">
        <v>61</v>
      </c>
      <c r="E351" s="155" t="s">
        <v>624</v>
      </c>
      <c r="F351" s="156" t="s">
        <v>625</v>
      </c>
      <c r="G351" s="157" t="s">
        <v>14</v>
      </c>
      <c r="H351" s="158">
        <v>2</v>
      </c>
      <c r="I351" s="307"/>
      <c r="J351" s="159">
        <f>ROUND(I351*H351,2)</f>
        <v>0</v>
      </c>
      <c r="K351" s="160"/>
      <c r="L351" s="161"/>
      <c r="M351" s="162" t="s">
        <v>30</v>
      </c>
      <c r="N351" s="163" t="s">
        <v>34</v>
      </c>
      <c r="O351" s="126">
        <v>0</v>
      </c>
      <c r="P351" s="126">
        <f>O351*H351</f>
        <v>0</v>
      </c>
      <c r="Q351" s="126">
        <v>0.03024</v>
      </c>
      <c r="R351" s="126">
        <f>Q351*H351</f>
        <v>0.06048</v>
      </c>
      <c r="S351" s="126">
        <v>0</v>
      </c>
      <c r="T351" s="127">
        <f>S351*H351</f>
        <v>0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128" t="s">
        <v>59</v>
      </c>
      <c r="AT351" s="128" t="s">
        <v>61</v>
      </c>
      <c r="AU351" s="128" t="s">
        <v>27</v>
      </c>
      <c r="AY351" s="27" t="s">
        <v>51</v>
      </c>
      <c r="BE351" s="129">
        <f>IF(N351="základní",J351,0)</f>
        <v>0</v>
      </c>
      <c r="BF351" s="129">
        <f>IF(N351="snížená",J351,0)</f>
        <v>0</v>
      </c>
      <c r="BG351" s="129">
        <f>IF(N351="zákl. přenesená",J351,0)</f>
        <v>0</v>
      </c>
      <c r="BH351" s="129">
        <f>IF(N351="sníž. přenesená",J351,0)</f>
        <v>0</v>
      </c>
      <c r="BI351" s="129">
        <f>IF(N351="nulová",J351,0)</f>
        <v>0</v>
      </c>
      <c r="BJ351" s="27" t="s">
        <v>19</v>
      </c>
      <c r="BK351" s="129">
        <f>ROUND(I351*H351,2)</f>
        <v>0</v>
      </c>
      <c r="BL351" s="27" t="s">
        <v>53</v>
      </c>
      <c r="BM351" s="128" t="s">
        <v>626</v>
      </c>
    </row>
    <row r="352" spans="2:51" s="130" customFormat="1" ht="15">
      <c r="B352" s="131"/>
      <c r="D352" s="132" t="s">
        <v>54</v>
      </c>
      <c r="E352" s="133" t="s">
        <v>30</v>
      </c>
      <c r="F352" s="134" t="s">
        <v>621</v>
      </c>
      <c r="H352" s="133" t="s">
        <v>30</v>
      </c>
      <c r="L352" s="131"/>
      <c r="M352" s="135"/>
      <c r="N352" s="136"/>
      <c r="O352" s="136"/>
      <c r="P352" s="136"/>
      <c r="Q352" s="136"/>
      <c r="R352" s="136"/>
      <c r="S352" s="136"/>
      <c r="T352" s="137"/>
      <c r="AT352" s="133" t="s">
        <v>54</v>
      </c>
      <c r="AU352" s="133" t="s">
        <v>27</v>
      </c>
      <c r="AV352" s="130" t="s">
        <v>19</v>
      </c>
      <c r="AW352" s="130" t="s">
        <v>55</v>
      </c>
      <c r="AX352" s="130" t="s">
        <v>50</v>
      </c>
      <c r="AY352" s="133" t="s">
        <v>51</v>
      </c>
    </row>
    <row r="353" spans="2:51" s="138" customFormat="1" ht="15">
      <c r="B353" s="139"/>
      <c r="D353" s="132" t="s">
        <v>54</v>
      </c>
      <c r="E353" s="140" t="s">
        <v>30</v>
      </c>
      <c r="F353" s="141" t="s">
        <v>27</v>
      </c>
      <c r="H353" s="142">
        <v>2</v>
      </c>
      <c r="L353" s="139"/>
      <c r="M353" s="143"/>
      <c r="N353" s="144"/>
      <c r="O353" s="144"/>
      <c r="P353" s="144"/>
      <c r="Q353" s="144"/>
      <c r="R353" s="144"/>
      <c r="S353" s="144"/>
      <c r="T353" s="145"/>
      <c r="AT353" s="140" t="s">
        <v>54</v>
      </c>
      <c r="AU353" s="140" t="s">
        <v>27</v>
      </c>
      <c r="AV353" s="138" t="s">
        <v>27</v>
      </c>
      <c r="AW353" s="138" t="s">
        <v>55</v>
      </c>
      <c r="AX353" s="138" t="s">
        <v>50</v>
      </c>
      <c r="AY353" s="140" t="s">
        <v>51</v>
      </c>
    </row>
    <row r="354" spans="2:51" s="146" customFormat="1" ht="15">
      <c r="B354" s="147"/>
      <c r="D354" s="132" t="s">
        <v>54</v>
      </c>
      <c r="E354" s="148" t="s">
        <v>30</v>
      </c>
      <c r="F354" s="149" t="s">
        <v>57</v>
      </c>
      <c r="H354" s="150">
        <v>2</v>
      </c>
      <c r="L354" s="147"/>
      <c r="M354" s="151"/>
      <c r="N354" s="152"/>
      <c r="O354" s="152"/>
      <c r="P354" s="152"/>
      <c r="Q354" s="152"/>
      <c r="R354" s="152"/>
      <c r="S354" s="152"/>
      <c r="T354" s="153"/>
      <c r="AT354" s="148" t="s">
        <v>54</v>
      </c>
      <c r="AU354" s="148" t="s">
        <v>27</v>
      </c>
      <c r="AV354" s="146" t="s">
        <v>53</v>
      </c>
      <c r="AW354" s="146" t="s">
        <v>55</v>
      </c>
      <c r="AX354" s="146" t="s">
        <v>19</v>
      </c>
      <c r="AY354" s="148" t="s">
        <v>51</v>
      </c>
    </row>
    <row r="355" spans="2:63" s="103" customFormat="1" ht="22.9" customHeight="1">
      <c r="B355" s="104"/>
      <c r="D355" s="105" t="s">
        <v>48</v>
      </c>
      <c r="E355" s="114" t="s">
        <v>60</v>
      </c>
      <c r="F355" s="114" t="s">
        <v>162</v>
      </c>
      <c r="J355" s="115">
        <f>BK355</f>
        <v>0</v>
      </c>
      <c r="L355" s="104"/>
      <c r="M355" s="108"/>
      <c r="N355" s="109"/>
      <c r="O355" s="109"/>
      <c r="P355" s="110">
        <f>P356</f>
        <v>102.16359999999999</v>
      </c>
      <c r="Q355" s="109"/>
      <c r="R355" s="110">
        <f>R356</f>
        <v>0.013268</v>
      </c>
      <c r="S355" s="109"/>
      <c r="T355" s="111">
        <f>T356</f>
        <v>0</v>
      </c>
      <c r="AR355" s="105" t="s">
        <v>19</v>
      </c>
      <c r="AT355" s="112" t="s">
        <v>48</v>
      </c>
      <c r="AU355" s="112" t="s">
        <v>19</v>
      </c>
      <c r="AY355" s="105" t="s">
        <v>51</v>
      </c>
      <c r="BK355" s="113">
        <f>BK356</f>
        <v>0</v>
      </c>
    </row>
    <row r="356" spans="1:65" s="37" customFormat="1" ht="24.2" customHeight="1">
      <c r="A356" s="33"/>
      <c r="B356" s="116"/>
      <c r="C356" s="117" t="s">
        <v>627</v>
      </c>
      <c r="D356" s="117" t="s">
        <v>52</v>
      </c>
      <c r="E356" s="118" t="s">
        <v>177</v>
      </c>
      <c r="F356" s="119" t="s">
        <v>178</v>
      </c>
      <c r="G356" s="120" t="s">
        <v>13</v>
      </c>
      <c r="H356" s="121">
        <v>331.7</v>
      </c>
      <c r="I356" s="306"/>
      <c r="J356" s="122">
        <f>ROUND(I356*H356,2)</f>
        <v>0</v>
      </c>
      <c r="K356" s="123"/>
      <c r="L356" s="34"/>
      <c r="M356" s="124" t="s">
        <v>30</v>
      </c>
      <c r="N356" s="125" t="s">
        <v>34</v>
      </c>
      <c r="O356" s="126">
        <v>0.308</v>
      </c>
      <c r="P356" s="126">
        <f>O356*H356</f>
        <v>102.16359999999999</v>
      </c>
      <c r="Q356" s="126">
        <v>4E-05</v>
      </c>
      <c r="R356" s="126">
        <f>Q356*H356</f>
        <v>0.013268</v>
      </c>
      <c r="S356" s="126">
        <v>0</v>
      </c>
      <c r="T356" s="127">
        <f>S356*H356</f>
        <v>0</v>
      </c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R356" s="128" t="s">
        <v>53</v>
      </c>
      <c r="AT356" s="128" t="s">
        <v>52</v>
      </c>
      <c r="AU356" s="128" t="s">
        <v>27</v>
      </c>
      <c r="AY356" s="27" t="s">
        <v>51</v>
      </c>
      <c r="BE356" s="129">
        <f>IF(N356="základní",J356,0)</f>
        <v>0</v>
      </c>
      <c r="BF356" s="129">
        <f>IF(N356="snížená",J356,0)</f>
        <v>0</v>
      </c>
      <c r="BG356" s="129">
        <f>IF(N356="zákl. přenesená",J356,0)</f>
        <v>0</v>
      </c>
      <c r="BH356" s="129">
        <f>IF(N356="sníž. přenesená",J356,0)</f>
        <v>0</v>
      </c>
      <c r="BI356" s="129">
        <f>IF(N356="nulová",J356,0)</f>
        <v>0</v>
      </c>
      <c r="BJ356" s="27" t="s">
        <v>19</v>
      </c>
      <c r="BK356" s="129">
        <f>ROUND(I356*H356,2)</f>
        <v>0</v>
      </c>
      <c r="BL356" s="27" t="s">
        <v>53</v>
      </c>
      <c r="BM356" s="128" t="s">
        <v>628</v>
      </c>
    </row>
    <row r="357" spans="2:63" s="103" customFormat="1" ht="22.9" customHeight="1">
      <c r="B357" s="104"/>
      <c r="D357" s="105" t="s">
        <v>48</v>
      </c>
      <c r="E357" s="114" t="s">
        <v>114</v>
      </c>
      <c r="F357" s="114" t="s">
        <v>629</v>
      </c>
      <c r="J357" s="115">
        <f>BK357</f>
        <v>0</v>
      </c>
      <c r="L357" s="104"/>
      <c r="M357" s="108"/>
      <c r="N357" s="109"/>
      <c r="O357" s="109"/>
      <c r="P357" s="110">
        <f>SUM(P358:P448)</f>
        <v>555.042363</v>
      </c>
      <c r="Q357" s="109"/>
      <c r="R357" s="110">
        <f>SUM(R358:R448)</f>
        <v>0.18907</v>
      </c>
      <c r="S357" s="109"/>
      <c r="T357" s="111">
        <f>SUM(T358:T448)</f>
        <v>86.4834134</v>
      </c>
      <c r="AR357" s="105" t="s">
        <v>19</v>
      </c>
      <c r="AT357" s="112" t="s">
        <v>48</v>
      </c>
      <c r="AU357" s="112" t="s">
        <v>19</v>
      </c>
      <c r="AY357" s="105" t="s">
        <v>51</v>
      </c>
      <c r="BK357" s="113">
        <f>SUM(BK358:BK448)</f>
        <v>0</v>
      </c>
    </row>
    <row r="358" spans="1:65" s="37" customFormat="1" ht="33" customHeight="1">
      <c r="A358" s="33"/>
      <c r="B358" s="116"/>
      <c r="C358" s="117" t="s">
        <v>72</v>
      </c>
      <c r="D358" s="117" t="s">
        <v>52</v>
      </c>
      <c r="E358" s="118" t="s">
        <v>630</v>
      </c>
      <c r="F358" s="119" t="s">
        <v>631</v>
      </c>
      <c r="G358" s="120" t="s">
        <v>24</v>
      </c>
      <c r="H358" s="121">
        <v>100</v>
      </c>
      <c r="I358" s="306"/>
      <c r="J358" s="122">
        <f>ROUND(I358*H358,2)</f>
        <v>0</v>
      </c>
      <c r="K358" s="123"/>
      <c r="L358" s="34"/>
      <c r="M358" s="124" t="s">
        <v>30</v>
      </c>
      <c r="N358" s="125" t="s">
        <v>34</v>
      </c>
      <c r="O358" s="126">
        <v>0</v>
      </c>
      <c r="P358" s="126">
        <f>O358*H358</f>
        <v>0</v>
      </c>
      <c r="Q358" s="126">
        <v>0</v>
      </c>
      <c r="R358" s="126">
        <f>Q358*H358</f>
        <v>0</v>
      </c>
      <c r="S358" s="126">
        <v>0</v>
      </c>
      <c r="T358" s="127">
        <f>S358*H358</f>
        <v>0</v>
      </c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R358" s="128" t="s">
        <v>68</v>
      </c>
      <c r="AT358" s="128" t="s">
        <v>52</v>
      </c>
      <c r="AU358" s="128" t="s">
        <v>27</v>
      </c>
      <c r="AY358" s="27" t="s">
        <v>51</v>
      </c>
      <c r="BE358" s="129">
        <f>IF(N358="základní",J358,0)</f>
        <v>0</v>
      </c>
      <c r="BF358" s="129">
        <f>IF(N358="snížená",J358,0)</f>
        <v>0</v>
      </c>
      <c r="BG358" s="129">
        <f>IF(N358="zákl. přenesená",J358,0)</f>
        <v>0</v>
      </c>
      <c r="BH358" s="129">
        <f>IF(N358="sníž. přenesená",J358,0)</f>
        <v>0</v>
      </c>
      <c r="BI358" s="129">
        <f>IF(N358="nulová",J358,0)</f>
        <v>0</v>
      </c>
      <c r="BJ358" s="27" t="s">
        <v>19</v>
      </c>
      <c r="BK358" s="129">
        <f>ROUND(I358*H358,2)</f>
        <v>0</v>
      </c>
      <c r="BL358" s="27" t="s">
        <v>68</v>
      </c>
      <c r="BM358" s="128" t="s">
        <v>632</v>
      </c>
    </row>
    <row r="359" spans="2:51" s="138" customFormat="1" ht="15">
      <c r="B359" s="139"/>
      <c r="D359" s="132" t="s">
        <v>54</v>
      </c>
      <c r="E359" s="140" t="s">
        <v>30</v>
      </c>
      <c r="F359" s="141" t="s">
        <v>633</v>
      </c>
      <c r="H359" s="142">
        <v>100</v>
      </c>
      <c r="L359" s="139"/>
      <c r="M359" s="143"/>
      <c r="N359" s="144"/>
      <c r="O359" s="144"/>
      <c r="P359" s="144"/>
      <c r="Q359" s="144"/>
      <c r="R359" s="144"/>
      <c r="S359" s="144"/>
      <c r="T359" s="145"/>
      <c r="AT359" s="140" t="s">
        <v>54</v>
      </c>
      <c r="AU359" s="140" t="s">
        <v>27</v>
      </c>
      <c r="AV359" s="138" t="s">
        <v>27</v>
      </c>
      <c r="AW359" s="138" t="s">
        <v>55</v>
      </c>
      <c r="AX359" s="138" t="s">
        <v>50</v>
      </c>
      <c r="AY359" s="140" t="s">
        <v>51</v>
      </c>
    </row>
    <row r="360" spans="2:51" s="146" customFormat="1" ht="15">
      <c r="B360" s="147"/>
      <c r="D360" s="132" t="s">
        <v>54</v>
      </c>
      <c r="E360" s="148" t="s">
        <v>30</v>
      </c>
      <c r="F360" s="149" t="s">
        <v>57</v>
      </c>
      <c r="H360" s="150">
        <v>100</v>
      </c>
      <c r="L360" s="147"/>
      <c r="M360" s="151"/>
      <c r="N360" s="152"/>
      <c r="O360" s="152"/>
      <c r="P360" s="152"/>
      <c r="Q360" s="152"/>
      <c r="R360" s="152"/>
      <c r="S360" s="152"/>
      <c r="T360" s="153"/>
      <c r="AT360" s="148" t="s">
        <v>54</v>
      </c>
      <c r="AU360" s="148" t="s">
        <v>27</v>
      </c>
      <c r="AV360" s="146" t="s">
        <v>53</v>
      </c>
      <c r="AW360" s="146" t="s">
        <v>55</v>
      </c>
      <c r="AX360" s="146" t="s">
        <v>19</v>
      </c>
      <c r="AY360" s="148" t="s">
        <v>51</v>
      </c>
    </row>
    <row r="361" spans="1:65" s="37" customFormat="1" ht="16.5" customHeight="1">
      <c r="A361" s="33"/>
      <c r="B361" s="116"/>
      <c r="C361" s="117" t="s">
        <v>225</v>
      </c>
      <c r="D361" s="117" t="s">
        <v>52</v>
      </c>
      <c r="E361" s="118" t="s">
        <v>634</v>
      </c>
      <c r="F361" s="119" t="s">
        <v>635</v>
      </c>
      <c r="G361" s="120" t="s">
        <v>18</v>
      </c>
      <c r="H361" s="121">
        <v>1.3</v>
      </c>
      <c r="I361" s="306"/>
      <c r="J361" s="122">
        <f>ROUND(I361*H361,2)</f>
        <v>0</v>
      </c>
      <c r="K361" s="123"/>
      <c r="L361" s="34"/>
      <c r="M361" s="124" t="s">
        <v>30</v>
      </c>
      <c r="N361" s="125" t="s">
        <v>34</v>
      </c>
      <c r="O361" s="126">
        <v>6.436</v>
      </c>
      <c r="P361" s="126">
        <f>O361*H361</f>
        <v>8.3668</v>
      </c>
      <c r="Q361" s="126">
        <v>0</v>
      </c>
      <c r="R361" s="126">
        <f>Q361*H361</f>
        <v>0</v>
      </c>
      <c r="S361" s="126">
        <v>2</v>
      </c>
      <c r="T361" s="127">
        <f>S361*H361</f>
        <v>2.6</v>
      </c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R361" s="128" t="s">
        <v>53</v>
      </c>
      <c r="AT361" s="128" t="s">
        <v>52</v>
      </c>
      <c r="AU361" s="128" t="s">
        <v>27</v>
      </c>
      <c r="AY361" s="27" t="s">
        <v>51</v>
      </c>
      <c r="BE361" s="129">
        <f>IF(N361="základní",J361,0)</f>
        <v>0</v>
      </c>
      <c r="BF361" s="129">
        <f>IF(N361="snížená",J361,0)</f>
        <v>0</v>
      </c>
      <c r="BG361" s="129">
        <f>IF(N361="zákl. přenesená",J361,0)</f>
        <v>0</v>
      </c>
      <c r="BH361" s="129">
        <f>IF(N361="sníž. přenesená",J361,0)</f>
        <v>0</v>
      </c>
      <c r="BI361" s="129">
        <f>IF(N361="nulová",J361,0)</f>
        <v>0</v>
      </c>
      <c r="BJ361" s="27" t="s">
        <v>19</v>
      </c>
      <c r="BK361" s="129">
        <f>ROUND(I361*H361,2)</f>
        <v>0</v>
      </c>
      <c r="BL361" s="27" t="s">
        <v>53</v>
      </c>
      <c r="BM361" s="128" t="s">
        <v>636</v>
      </c>
    </row>
    <row r="362" spans="2:51" s="138" customFormat="1" ht="15">
      <c r="B362" s="139"/>
      <c r="D362" s="132" t="s">
        <v>54</v>
      </c>
      <c r="E362" s="140" t="s">
        <v>30</v>
      </c>
      <c r="F362" s="141" t="s">
        <v>637</v>
      </c>
      <c r="H362" s="142">
        <v>1.3</v>
      </c>
      <c r="L362" s="139"/>
      <c r="M362" s="143"/>
      <c r="N362" s="144"/>
      <c r="O362" s="144"/>
      <c r="P362" s="144"/>
      <c r="Q362" s="144"/>
      <c r="R362" s="144"/>
      <c r="S362" s="144"/>
      <c r="T362" s="145"/>
      <c r="AT362" s="140" t="s">
        <v>54</v>
      </c>
      <c r="AU362" s="140" t="s">
        <v>27</v>
      </c>
      <c r="AV362" s="138" t="s">
        <v>27</v>
      </c>
      <c r="AW362" s="138" t="s">
        <v>55</v>
      </c>
      <c r="AX362" s="138" t="s">
        <v>50</v>
      </c>
      <c r="AY362" s="140" t="s">
        <v>51</v>
      </c>
    </row>
    <row r="363" spans="2:51" s="146" customFormat="1" ht="15">
      <c r="B363" s="147"/>
      <c r="D363" s="132" t="s">
        <v>54</v>
      </c>
      <c r="E363" s="148" t="s">
        <v>30</v>
      </c>
      <c r="F363" s="149" t="s">
        <v>57</v>
      </c>
      <c r="H363" s="150">
        <v>1.3</v>
      </c>
      <c r="L363" s="147"/>
      <c r="M363" s="151"/>
      <c r="N363" s="152"/>
      <c r="O363" s="152"/>
      <c r="P363" s="152"/>
      <c r="Q363" s="152"/>
      <c r="R363" s="152"/>
      <c r="S363" s="152"/>
      <c r="T363" s="153"/>
      <c r="AT363" s="148" t="s">
        <v>54</v>
      </c>
      <c r="AU363" s="148" t="s">
        <v>27</v>
      </c>
      <c r="AV363" s="146" t="s">
        <v>53</v>
      </c>
      <c r="AW363" s="146" t="s">
        <v>55</v>
      </c>
      <c r="AX363" s="146" t="s">
        <v>19</v>
      </c>
      <c r="AY363" s="148" t="s">
        <v>51</v>
      </c>
    </row>
    <row r="364" spans="1:65" s="37" customFormat="1" ht="21.75" customHeight="1">
      <c r="A364" s="33"/>
      <c r="B364" s="116"/>
      <c r="C364" s="117" t="s">
        <v>27</v>
      </c>
      <c r="D364" s="117" t="s">
        <v>52</v>
      </c>
      <c r="E364" s="118" t="s">
        <v>638</v>
      </c>
      <c r="F364" s="119" t="s">
        <v>639</v>
      </c>
      <c r="G364" s="120" t="s">
        <v>13</v>
      </c>
      <c r="H364" s="121">
        <v>58.697</v>
      </c>
      <c r="I364" s="306"/>
      <c r="J364" s="122">
        <f>ROUND(I364*H364,2)</f>
        <v>0</v>
      </c>
      <c r="K364" s="123"/>
      <c r="L364" s="34"/>
      <c r="M364" s="124" t="s">
        <v>30</v>
      </c>
      <c r="N364" s="125" t="s">
        <v>34</v>
      </c>
      <c r="O364" s="126">
        <v>0.245</v>
      </c>
      <c r="P364" s="126">
        <f>O364*H364</f>
        <v>14.380765</v>
      </c>
      <c r="Q364" s="126">
        <v>0</v>
      </c>
      <c r="R364" s="126">
        <f>Q364*H364</f>
        <v>0</v>
      </c>
      <c r="S364" s="126">
        <v>0.131</v>
      </c>
      <c r="T364" s="127">
        <f>S364*H364</f>
        <v>7.689307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28" t="s">
        <v>53</v>
      </c>
      <c r="AT364" s="128" t="s">
        <v>52</v>
      </c>
      <c r="AU364" s="128" t="s">
        <v>27</v>
      </c>
      <c r="AY364" s="27" t="s">
        <v>51</v>
      </c>
      <c r="BE364" s="129">
        <f>IF(N364="základní",J364,0)</f>
        <v>0</v>
      </c>
      <c r="BF364" s="129">
        <f>IF(N364="snížená",J364,0)</f>
        <v>0</v>
      </c>
      <c r="BG364" s="129">
        <f>IF(N364="zákl. přenesená",J364,0)</f>
        <v>0</v>
      </c>
      <c r="BH364" s="129">
        <f>IF(N364="sníž. přenesená",J364,0)</f>
        <v>0</v>
      </c>
      <c r="BI364" s="129">
        <f>IF(N364="nulová",J364,0)</f>
        <v>0</v>
      </c>
      <c r="BJ364" s="27" t="s">
        <v>19</v>
      </c>
      <c r="BK364" s="129">
        <f>ROUND(I364*H364,2)</f>
        <v>0</v>
      </c>
      <c r="BL364" s="27" t="s">
        <v>53</v>
      </c>
      <c r="BM364" s="128" t="s">
        <v>640</v>
      </c>
    </row>
    <row r="365" spans="2:51" s="138" customFormat="1" ht="15">
      <c r="B365" s="139"/>
      <c r="D365" s="132" t="s">
        <v>54</v>
      </c>
      <c r="E365" s="140" t="s">
        <v>30</v>
      </c>
      <c r="F365" s="141" t="s">
        <v>641</v>
      </c>
      <c r="H365" s="142">
        <v>58.697</v>
      </c>
      <c r="L365" s="139"/>
      <c r="M365" s="143"/>
      <c r="N365" s="144"/>
      <c r="O365" s="144"/>
      <c r="P365" s="144"/>
      <c r="Q365" s="144"/>
      <c r="R365" s="144"/>
      <c r="S365" s="144"/>
      <c r="T365" s="145"/>
      <c r="AT365" s="140" t="s">
        <v>54</v>
      </c>
      <c r="AU365" s="140" t="s">
        <v>27</v>
      </c>
      <c r="AV365" s="138" t="s">
        <v>27</v>
      </c>
      <c r="AW365" s="138" t="s">
        <v>55</v>
      </c>
      <c r="AX365" s="138" t="s">
        <v>50</v>
      </c>
      <c r="AY365" s="140" t="s">
        <v>51</v>
      </c>
    </row>
    <row r="366" spans="2:51" s="146" customFormat="1" ht="15">
      <c r="B366" s="147"/>
      <c r="D366" s="132" t="s">
        <v>54</v>
      </c>
      <c r="E366" s="148" t="s">
        <v>30</v>
      </c>
      <c r="F366" s="149" t="s">
        <v>57</v>
      </c>
      <c r="H366" s="150">
        <v>58.697</v>
      </c>
      <c r="L366" s="147"/>
      <c r="M366" s="151"/>
      <c r="N366" s="152"/>
      <c r="O366" s="152"/>
      <c r="P366" s="152"/>
      <c r="Q366" s="152"/>
      <c r="R366" s="152"/>
      <c r="S366" s="152"/>
      <c r="T366" s="153"/>
      <c r="AT366" s="148" t="s">
        <v>54</v>
      </c>
      <c r="AU366" s="148" t="s">
        <v>27</v>
      </c>
      <c r="AV366" s="146" t="s">
        <v>53</v>
      </c>
      <c r="AW366" s="146" t="s">
        <v>55</v>
      </c>
      <c r="AX366" s="146" t="s">
        <v>19</v>
      </c>
      <c r="AY366" s="148" t="s">
        <v>51</v>
      </c>
    </row>
    <row r="367" spans="1:65" s="37" customFormat="1" ht="24.2" customHeight="1">
      <c r="A367" s="33"/>
      <c r="B367" s="116"/>
      <c r="C367" s="117" t="s">
        <v>19</v>
      </c>
      <c r="D367" s="117" t="s">
        <v>52</v>
      </c>
      <c r="E367" s="118" t="s">
        <v>163</v>
      </c>
      <c r="F367" s="119" t="s">
        <v>164</v>
      </c>
      <c r="G367" s="120" t="s">
        <v>18</v>
      </c>
      <c r="H367" s="121">
        <v>14.622</v>
      </c>
      <c r="I367" s="306"/>
      <c r="J367" s="122">
        <f>ROUND(I367*H367,2)</f>
        <v>0</v>
      </c>
      <c r="K367" s="123"/>
      <c r="L367" s="34"/>
      <c r="M367" s="124" t="s">
        <v>30</v>
      </c>
      <c r="N367" s="125" t="s">
        <v>34</v>
      </c>
      <c r="O367" s="126">
        <v>1.701</v>
      </c>
      <c r="P367" s="126">
        <f>O367*H367</f>
        <v>24.872022</v>
      </c>
      <c r="Q367" s="126">
        <v>0</v>
      </c>
      <c r="R367" s="126">
        <f>Q367*H367</f>
        <v>0</v>
      </c>
      <c r="S367" s="126">
        <v>1.95</v>
      </c>
      <c r="T367" s="127">
        <f>S367*H367</f>
        <v>28.5129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128" t="s">
        <v>53</v>
      </c>
      <c r="AT367" s="128" t="s">
        <v>52</v>
      </c>
      <c r="AU367" s="128" t="s">
        <v>27</v>
      </c>
      <c r="AY367" s="27" t="s">
        <v>51</v>
      </c>
      <c r="BE367" s="129">
        <f>IF(N367="základní",J367,0)</f>
        <v>0</v>
      </c>
      <c r="BF367" s="129">
        <f>IF(N367="snížená",J367,0)</f>
        <v>0</v>
      </c>
      <c r="BG367" s="129">
        <f>IF(N367="zákl. přenesená",J367,0)</f>
        <v>0</v>
      </c>
      <c r="BH367" s="129">
        <f>IF(N367="sníž. přenesená",J367,0)</f>
        <v>0</v>
      </c>
      <c r="BI367" s="129">
        <f>IF(N367="nulová",J367,0)</f>
        <v>0</v>
      </c>
      <c r="BJ367" s="27" t="s">
        <v>19</v>
      </c>
      <c r="BK367" s="129">
        <f>ROUND(I367*H367,2)</f>
        <v>0</v>
      </c>
      <c r="BL367" s="27" t="s">
        <v>53</v>
      </c>
      <c r="BM367" s="128" t="s">
        <v>642</v>
      </c>
    </row>
    <row r="368" spans="2:51" s="138" customFormat="1" ht="15">
      <c r="B368" s="139"/>
      <c r="D368" s="132" t="s">
        <v>54</v>
      </c>
      <c r="E368" s="140" t="s">
        <v>30</v>
      </c>
      <c r="F368" s="141" t="s">
        <v>643</v>
      </c>
      <c r="H368" s="142">
        <v>11.322</v>
      </c>
      <c r="L368" s="139"/>
      <c r="M368" s="143"/>
      <c r="N368" s="144"/>
      <c r="O368" s="144"/>
      <c r="P368" s="144"/>
      <c r="Q368" s="144"/>
      <c r="R368" s="144"/>
      <c r="S368" s="144"/>
      <c r="T368" s="145"/>
      <c r="AT368" s="140" t="s">
        <v>54</v>
      </c>
      <c r="AU368" s="140" t="s">
        <v>27</v>
      </c>
      <c r="AV368" s="138" t="s">
        <v>27</v>
      </c>
      <c r="AW368" s="138" t="s">
        <v>55</v>
      </c>
      <c r="AX368" s="138" t="s">
        <v>50</v>
      </c>
      <c r="AY368" s="140" t="s">
        <v>51</v>
      </c>
    </row>
    <row r="369" spans="2:51" s="138" customFormat="1" ht="15">
      <c r="B369" s="139"/>
      <c r="D369" s="132" t="s">
        <v>54</v>
      </c>
      <c r="E369" s="140" t="s">
        <v>30</v>
      </c>
      <c r="F369" s="141" t="s">
        <v>644</v>
      </c>
      <c r="H369" s="142">
        <v>3.3</v>
      </c>
      <c r="L369" s="139"/>
      <c r="M369" s="143"/>
      <c r="N369" s="144"/>
      <c r="O369" s="144"/>
      <c r="P369" s="144"/>
      <c r="Q369" s="144"/>
      <c r="R369" s="144"/>
      <c r="S369" s="144"/>
      <c r="T369" s="145"/>
      <c r="AT369" s="140" t="s">
        <v>54</v>
      </c>
      <c r="AU369" s="140" t="s">
        <v>27</v>
      </c>
      <c r="AV369" s="138" t="s">
        <v>27</v>
      </c>
      <c r="AW369" s="138" t="s">
        <v>55</v>
      </c>
      <c r="AX369" s="138" t="s">
        <v>50</v>
      </c>
      <c r="AY369" s="140" t="s">
        <v>51</v>
      </c>
    </row>
    <row r="370" spans="2:51" s="146" customFormat="1" ht="15">
      <c r="B370" s="147"/>
      <c r="D370" s="132" t="s">
        <v>54</v>
      </c>
      <c r="E370" s="148" t="s">
        <v>30</v>
      </c>
      <c r="F370" s="149" t="s">
        <v>57</v>
      </c>
      <c r="H370" s="150">
        <v>14.622</v>
      </c>
      <c r="L370" s="147"/>
      <c r="M370" s="151"/>
      <c r="N370" s="152"/>
      <c r="O370" s="152"/>
      <c r="P370" s="152"/>
      <c r="Q370" s="152"/>
      <c r="R370" s="152"/>
      <c r="S370" s="152"/>
      <c r="T370" s="153"/>
      <c r="AT370" s="148" t="s">
        <v>54</v>
      </c>
      <c r="AU370" s="148" t="s">
        <v>27</v>
      </c>
      <c r="AV370" s="146" t="s">
        <v>53</v>
      </c>
      <c r="AW370" s="146" t="s">
        <v>55</v>
      </c>
      <c r="AX370" s="146" t="s">
        <v>19</v>
      </c>
      <c r="AY370" s="148" t="s">
        <v>51</v>
      </c>
    </row>
    <row r="371" spans="1:65" s="37" customFormat="1" ht="24.2" customHeight="1">
      <c r="A371" s="33"/>
      <c r="B371" s="116"/>
      <c r="C371" s="117" t="s">
        <v>645</v>
      </c>
      <c r="D371" s="117" t="s">
        <v>52</v>
      </c>
      <c r="E371" s="118" t="s">
        <v>646</v>
      </c>
      <c r="F371" s="119" t="s">
        <v>647</v>
      </c>
      <c r="G371" s="120" t="s">
        <v>6</v>
      </c>
      <c r="H371" s="121">
        <v>8</v>
      </c>
      <c r="I371" s="306"/>
      <c r="J371" s="122">
        <f>ROUND(I371*H371,2)</f>
        <v>0</v>
      </c>
      <c r="K371" s="123"/>
      <c r="L371" s="34"/>
      <c r="M371" s="124" t="s">
        <v>30</v>
      </c>
      <c r="N371" s="125" t="s">
        <v>34</v>
      </c>
      <c r="O371" s="126">
        <v>0.43</v>
      </c>
      <c r="P371" s="126">
        <f>O371*H371</f>
        <v>3.44</v>
      </c>
      <c r="Q371" s="126">
        <v>0</v>
      </c>
      <c r="R371" s="126">
        <f>Q371*H371</f>
        <v>0</v>
      </c>
      <c r="S371" s="126">
        <v>0.00191</v>
      </c>
      <c r="T371" s="127">
        <f>S371*H371</f>
        <v>0.01528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28" t="s">
        <v>68</v>
      </c>
      <c r="AT371" s="128" t="s">
        <v>52</v>
      </c>
      <c r="AU371" s="128" t="s">
        <v>27</v>
      </c>
      <c r="AY371" s="27" t="s">
        <v>51</v>
      </c>
      <c r="BE371" s="129">
        <f>IF(N371="základní",J371,0)</f>
        <v>0</v>
      </c>
      <c r="BF371" s="129">
        <f>IF(N371="snížená",J371,0)</f>
        <v>0</v>
      </c>
      <c r="BG371" s="129">
        <f>IF(N371="zákl. přenesená",J371,0)</f>
        <v>0</v>
      </c>
      <c r="BH371" s="129">
        <f>IF(N371="sníž. přenesená",J371,0)</f>
        <v>0</v>
      </c>
      <c r="BI371" s="129">
        <f>IF(N371="nulová",J371,0)</f>
        <v>0</v>
      </c>
      <c r="BJ371" s="27" t="s">
        <v>19</v>
      </c>
      <c r="BK371" s="129">
        <f>ROUND(I371*H371,2)</f>
        <v>0</v>
      </c>
      <c r="BL371" s="27" t="s">
        <v>68</v>
      </c>
      <c r="BM371" s="128" t="s">
        <v>648</v>
      </c>
    </row>
    <row r="372" spans="1:65" s="37" customFormat="1" ht="24.2" customHeight="1">
      <c r="A372" s="33"/>
      <c r="B372" s="116"/>
      <c r="C372" s="117" t="s">
        <v>649</v>
      </c>
      <c r="D372" s="117" t="s">
        <v>52</v>
      </c>
      <c r="E372" s="118" t="s">
        <v>650</v>
      </c>
      <c r="F372" s="119" t="s">
        <v>651</v>
      </c>
      <c r="G372" s="120" t="s">
        <v>14</v>
      </c>
      <c r="H372" s="121">
        <v>8</v>
      </c>
      <c r="I372" s="306"/>
      <c r="J372" s="122">
        <f>ROUND(I372*H372,2)</f>
        <v>0</v>
      </c>
      <c r="K372" s="123"/>
      <c r="L372" s="34"/>
      <c r="M372" s="124" t="s">
        <v>30</v>
      </c>
      <c r="N372" s="125" t="s">
        <v>34</v>
      </c>
      <c r="O372" s="126">
        <v>0.993</v>
      </c>
      <c r="P372" s="126">
        <f>O372*H372</f>
        <v>7.944</v>
      </c>
      <c r="Q372" s="126">
        <v>0</v>
      </c>
      <c r="R372" s="126">
        <f>Q372*H372</f>
        <v>0</v>
      </c>
      <c r="S372" s="126">
        <v>0.062</v>
      </c>
      <c r="T372" s="127">
        <f>S372*H372</f>
        <v>0.496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28" t="s">
        <v>53</v>
      </c>
      <c r="AT372" s="128" t="s">
        <v>52</v>
      </c>
      <c r="AU372" s="128" t="s">
        <v>27</v>
      </c>
      <c r="AY372" s="27" t="s">
        <v>51</v>
      </c>
      <c r="BE372" s="129">
        <f>IF(N372="základní",J372,0)</f>
        <v>0</v>
      </c>
      <c r="BF372" s="129">
        <f>IF(N372="snížená",J372,0)</f>
        <v>0</v>
      </c>
      <c r="BG372" s="129">
        <f>IF(N372="zákl. přenesená",J372,0)</f>
        <v>0</v>
      </c>
      <c r="BH372" s="129">
        <f>IF(N372="sníž. přenesená",J372,0)</f>
        <v>0</v>
      </c>
      <c r="BI372" s="129">
        <f>IF(N372="nulová",J372,0)</f>
        <v>0</v>
      </c>
      <c r="BJ372" s="27" t="s">
        <v>19</v>
      </c>
      <c r="BK372" s="129">
        <f>ROUND(I372*H372,2)</f>
        <v>0</v>
      </c>
      <c r="BL372" s="27" t="s">
        <v>53</v>
      </c>
      <c r="BM372" s="128" t="s">
        <v>652</v>
      </c>
    </row>
    <row r="373" spans="1:65" s="37" customFormat="1" ht="33" customHeight="1">
      <c r="A373" s="33"/>
      <c r="B373" s="116"/>
      <c r="C373" s="117" t="s">
        <v>76</v>
      </c>
      <c r="D373" s="117" t="s">
        <v>52</v>
      </c>
      <c r="E373" s="118" t="s">
        <v>653</v>
      </c>
      <c r="F373" s="119" t="s">
        <v>654</v>
      </c>
      <c r="G373" s="120" t="s">
        <v>18</v>
      </c>
      <c r="H373" s="121">
        <v>10.378</v>
      </c>
      <c r="I373" s="306"/>
      <c r="J373" s="122">
        <f>ROUND(I373*H373,2)</f>
        <v>0</v>
      </c>
      <c r="K373" s="123"/>
      <c r="L373" s="34"/>
      <c r="M373" s="124" t="s">
        <v>30</v>
      </c>
      <c r="N373" s="125" t="s">
        <v>34</v>
      </c>
      <c r="O373" s="126">
        <v>7.51</v>
      </c>
      <c r="P373" s="126">
        <f>O373*H373</f>
        <v>77.93878</v>
      </c>
      <c r="Q373" s="126">
        <v>0</v>
      </c>
      <c r="R373" s="126">
        <f>Q373*H373</f>
        <v>0</v>
      </c>
      <c r="S373" s="126">
        <v>2.2</v>
      </c>
      <c r="T373" s="127">
        <f>S373*H373</f>
        <v>22.8316</v>
      </c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R373" s="128" t="s">
        <v>53</v>
      </c>
      <c r="AT373" s="128" t="s">
        <v>52</v>
      </c>
      <c r="AU373" s="128" t="s">
        <v>27</v>
      </c>
      <c r="AY373" s="27" t="s">
        <v>51</v>
      </c>
      <c r="BE373" s="129">
        <f>IF(N373="základní",J373,0)</f>
        <v>0</v>
      </c>
      <c r="BF373" s="129">
        <f>IF(N373="snížená",J373,0)</f>
        <v>0</v>
      </c>
      <c r="BG373" s="129">
        <f>IF(N373="zákl. přenesená",J373,0)</f>
        <v>0</v>
      </c>
      <c r="BH373" s="129">
        <f>IF(N373="sníž. přenesená",J373,0)</f>
        <v>0</v>
      </c>
      <c r="BI373" s="129">
        <f>IF(N373="nulová",J373,0)</f>
        <v>0</v>
      </c>
      <c r="BJ373" s="27" t="s">
        <v>19</v>
      </c>
      <c r="BK373" s="129">
        <f>ROUND(I373*H373,2)</f>
        <v>0</v>
      </c>
      <c r="BL373" s="27" t="s">
        <v>53</v>
      </c>
      <c r="BM373" s="128" t="s">
        <v>655</v>
      </c>
    </row>
    <row r="374" spans="2:51" s="138" customFormat="1" ht="15">
      <c r="B374" s="139"/>
      <c r="D374" s="132" t="s">
        <v>54</v>
      </c>
      <c r="E374" s="140" t="s">
        <v>30</v>
      </c>
      <c r="F374" s="141" t="s">
        <v>656</v>
      </c>
      <c r="H374" s="142">
        <v>2.07</v>
      </c>
      <c r="L374" s="139"/>
      <c r="M374" s="143"/>
      <c r="N374" s="144"/>
      <c r="O374" s="144"/>
      <c r="P374" s="144"/>
      <c r="Q374" s="144"/>
      <c r="R374" s="144"/>
      <c r="S374" s="144"/>
      <c r="T374" s="145"/>
      <c r="AT374" s="140" t="s">
        <v>54</v>
      </c>
      <c r="AU374" s="140" t="s">
        <v>27</v>
      </c>
      <c r="AV374" s="138" t="s">
        <v>27</v>
      </c>
      <c r="AW374" s="138" t="s">
        <v>55</v>
      </c>
      <c r="AX374" s="138" t="s">
        <v>50</v>
      </c>
      <c r="AY374" s="140" t="s">
        <v>51</v>
      </c>
    </row>
    <row r="375" spans="2:51" s="138" customFormat="1" ht="15">
      <c r="B375" s="139"/>
      <c r="D375" s="132" t="s">
        <v>54</v>
      </c>
      <c r="E375" s="140" t="s">
        <v>30</v>
      </c>
      <c r="F375" s="141" t="s">
        <v>657</v>
      </c>
      <c r="H375" s="142">
        <v>7.549</v>
      </c>
      <c r="L375" s="139"/>
      <c r="M375" s="143"/>
      <c r="N375" s="144"/>
      <c r="O375" s="144"/>
      <c r="P375" s="144"/>
      <c r="Q375" s="144"/>
      <c r="R375" s="144"/>
      <c r="S375" s="144"/>
      <c r="T375" s="145"/>
      <c r="AT375" s="140" t="s">
        <v>54</v>
      </c>
      <c r="AU375" s="140" t="s">
        <v>27</v>
      </c>
      <c r="AV375" s="138" t="s">
        <v>27</v>
      </c>
      <c r="AW375" s="138" t="s">
        <v>55</v>
      </c>
      <c r="AX375" s="138" t="s">
        <v>50</v>
      </c>
      <c r="AY375" s="140" t="s">
        <v>51</v>
      </c>
    </row>
    <row r="376" spans="2:51" s="138" customFormat="1" ht="15">
      <c r="B376" s="139"/>
      <c r="D376" s="132" t="s">
        <v>54</v>
      </c>
      <c r="E376" s="140" t="s">
        <v>30</v>
      </c>
      <c r="F376" s="141" t="s">
        <v>658</v>
      </c>
      <c r="H376" s="142">
        <v>0.759</v>
      </c>
      <c r="L376" s="139"/>
      <c r="M376" s="143"/>
      <c r="N376" s="144"/>
      <c r="O376" s="144"/>
      <c r="P376" s="144"/>
      <c r="Q376" s="144"/>
      <c r="R376" s="144"/>
      <c r="S376" s="144"/>
      <c r="T376" s="145"/>
      <c r="AT376" s="140" t="s">
        <v>54</v>
      </c>
      <c r="AU376" s="140" t="s">
        <v>27</v>
      </c>
      <c r="AV376" s="138" t="s">
        <v>27</v>
      </c>
      <c r="AW376" s="138" t="s">
        <v>55</v>
      </c>
      <c r="AX376" s="138" t="s">
        <v>50</v>
      </c>
      <c r="AY376" s="140" t="s">
        <v>51</v>
      </c>
    </row>
    <row r="377" spans="2:51" s="146" customFormat="1" ht="15">
      <c r="B377" s="147"/>
      <c r="D377" s="132" t="s">
        <v>54</v>
      </c>
      <c r="E377" s="148" t="s">
        <v>30</v>
      </c>
      <c r="F377" s="149" t="s">
        <v>57</v>
      </c>
      <c r="H377" s="150">
        <v>10.378</v>
      </c>
      <c r="L377" s="147"/>
      <c r="M377" s="151"/>
      <c r="N377" s="152"/>
      <c r="O377" s="152"/>
      <c r="P377" s="152"/>
      <c r="Q377" s="152"/>
      <c r="R377" s="152"/>
      <c r="S377" s="152"/>
      <c r="T377" s="153"/>
      <c r="AT377" s="148" t="s">
        <v>54</v>
      </c>
      <c r="AU377" s="148" t="s">
        <v>27</v>
      </c>
      <c r="AV377" s="146" t="s">
        <v>53</v>
      </c>
      <c r="AW377" s="146" t="s">
        <v>55</v>
      </c>
      <c r="AX377" s="146" t="s">
        <v>19</v>
      </c>
      <c r="AY377" s="148" t="s">
        <v>51</v>
      </c>
    </row>
    <row r="378" spans="1:65" s="37" customFormat="1" ht="33" customHeight="1">
      <c r="A378" s="33"/>
      <c r="B378" s="116"/>
      <c r="C378" s="117" t="s">
        <v>77</v>
      </c>
      <c r="D378" s="117" t="s">
        <v>52</v>
      </c>
      <c r="E378" s="118" t="s">
        <v>659</v>
      </c>
      <c r="F378" s="119" t="s">
        <v>660</v>
      </c>
      <c r="G378" s="120" t="s">
        <v>18</v>
      </c>
      <c r="H378" s="121">
        <v>9.024</v>
      </c>
      <c r="I378" s="306"/>
      <c r="J378" s="122">
        <f>ROUND(I378*H378,2)</f>
        <v>0</v>
      </c>
      <c r="K378" s="123"/>
      <c r="L378" s="34"/>
      <c r="M378" s="124" t="s">
        <v>30</v>
      </c>
      <c r="N378" s="125" t="s">
        <v>34</v>
      </c>
      <c r="O378" s="126">
        <v>4.029</v>
      </c>
      <c r="P378" s="126">
        <f>O378*H378</f>
        <v>36.357696</v>
      </c>
      <c r="Q378" s="126">
        <v>0</v>
      </c>
      <c r="R378" s="126">
        <f>Q378*H378</f>
        <v>0</v>
      </c>
      <c r="S378" s="126">
        <v>0.029</v>
      </c>
      <c r="T378" s="127">
        <f>S378*H378</f>
        <v>0.261696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128" t="s">
        <v>53</v>
      </c>
      <c r="AT378" s="128" t="s">
        <v>52</v>
      </c>
      <c r="AU378" s="128" t="s">
        <v>27</v>
      </c>
      <c r="AY378" s="27" t="s">
        <v>51</v>
      </c>
      <c r="BE378" s="129">
        <f>IF(N378="základní",J378,0)</f>
        <v>0</v>
      </c>
      <c r="BF378" s="129">
        <f>IF(N378="snížená",J378,0)</f>
        <v>0</v>
      </c>
      <c r="BG378" s="129">
        <f>IF(N378="zákl. přenesená",J378,0)</f>
        <v>0</v>
      </c>
      <c r="BH378" s="129">
        <f>IF(N378="sníž. přenesená",J378,0)</f>
        <v>0</v>
      </c>
      <c r="BI378" s="129">
        <f>IF(N378="nulová",J378,0)</f>
        <v>0</v>
      </c>
      <c r="BJ378" s="27" t="s">
        <v>19</v>
      </c>
      <c r="BK378" s="129">
        <f>ROUND(I378*H378,2)</f>
        <v>0</v>
      </c>
      <c r="BL378" s="27" t="s">
        <v>53</v>
      </c>
      <c r="BM378" s="128" t="s">
        <v>661</v>
      </c>
    </row>
    <row r="379" spans="1:65" s="37" customFormat="1" ht="16.5" customHeight="1">
      <c r="A379" s="33"/>
      <c r="B379" s="116"/>
      <c r="C379" s="117" t="s">
        <v>662</v>
      </c>
      <c r="D379" s="117" t="s">
        <v>52</v>
      </c>
      <c r="E379" s="118" t="s">
        <v>663</v>
      </c>
      <c r="F379" s="119" t="s">
        <v>664</v>
      </c>
      <c r="G379" s="120" t="s">
        <v>13</v>
      </c>
      <c r="H379" s="121">
        <v>45.12</v>
      </c>
      <c r="I379" s="306"/>
      <c r="J379" s="122">
        <f>ROUND(I379*H379,2)</f>
        <v>0</v>
      </c>
      <c r="K379" s="123"/>
      <c r="L379" s="34"/>
      <c r="M379" s="124" t="s">
        <v>30</v>
      </c>
      <c r="N379" s="125" t="s">
        <v>34</v>
      </c>
      <c r="O379" s="126">
        <v>0.056</v>
      </c>
      <c r="P379" s="126">
        <f>O379*H379</f>
        <v>2.52672</v>
      </c>
      <c r="Q379" s="126">
        <v>0</v>
      </c>
      <c r="R379" s="126">
        <f>Q379*H379</f>
        <v>0</v>
      </c>
      <c r="S379" s="126">
        <v>0.004</v>
      </c>
      <c r="T379" s="127">
        <f>S379*H379</f>
        <v>0.18048</v>
      </c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R379" s="128" t="s">
        <v>68</v>
      </c>
      <c r="AT379" s="128" t="s">
        <v>52</v>
      </c>
      <c r="AU379" s="128" t="s">
        <v>27</v>
      </c>
      <c r="AY379" s="27" t="s">
        <v>51</v>
      </c>
      <c r="BE379" s="129">
        <f>IF(N379="základní",J379,0)</f>
        <v>0</v>
      </c>
      <c r="BF379" s="129">
        <f>IF(N379="snížená",J379,0)</f>
        <v>0</v>
      </c>
      <c r="BG379" s="129">
        <f>IF(N379="zákl. přenesená",J379,0)</f>
        <v>0</v>
      </c>
      <c r="BH379" s="129">
        <f>IF(N379="sníž. přenesená",J379,0)</f>
        <v>0</v>
      </c>
      <c r="BI379" s="129">
        <f>IF(N379="nulová",J379,0)</f>
        <v>0</v>
      </c>
      <c r="BJ379" s="27" t="s">
        <v>19</v>
      </c>
      <c r="BK379" s="129">
        <f>ROUND(I379*H379,2)</f>
        <v>0</v>
      </c>
      <c r="BL379" s="27" t="s">
        <v>68</v>
      </c>
      <c r="BM379" s="128" t="s">
        <v>665</v>
      </c>
    </row>
    <row r="380" spans="1:65" s="37" customFormat="1" ht="24.2" customHeight="1">
      <c r="A380" s="33"/>
      <c r="B380" s="116"/>
      <c r="C380" s="117" t="s">
        <v>78</v>
      </c>
      <c r="D380" s="117" t="s">
        <v>52</v>
      </c>
      <c r="E380" s="118" t="s">
        <v>666</v>
      </c>
      <c r="F380" s="119" t="s">
        <v>667</v>
      </c>
      <c r="G380" s="120" t="s">
        <v>13</v>
      </c>
      <c r="H380" s="121">
        <v>45.12</v>
      </c>
      <c r="I380" s="306"/>
      <c r="J380" s="122">
        <f>ROUND(I380*H380,2)</f>
        <v>0</v>
      </c>
      <c r="K380" s="123"/>
      <c r="L380" s="34"/>
      <c r="M380" s="124" t="s">
        <v>30</v>
      </c>
      <c r="N380" s="125" t="s">
        <v>34</v>
      </c>
      <c r="O380" s="126">
        <v>0.038</v>
      </c>
      <c r="P380" s="126">
        <f>O380*H380</f>
        <v>1.7145599999999999</v>
      </c>
      <c r="Q380" s="126">
        <v>0</v>
      </c>
      <c r="R380" s="126">
        <f>Q380*H380</f>
        <v>0</v>
      </c>
      <c r="S380" s="126">
        <v>0.00042</v>
      </c>
      <c r="T380" s="127">
        <f>S380*H380</f>
        <v>0.0189504</v>
      </c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R380" s="128" t="s">
        <v>68</v>
      </c>
      <c r="AT380" s="128" t="s">
        <v>52</v>
      </c>
      <c r="AU380" s="128" t="s">
        <v>27</v>
      </c>
      <c r="AY380" s="27" t="s">
        <v>51</v>
      </c>
      <c r="BE380" s="129">
        <f>IF(N380="základní",J380,0)</f>
        <v>0</v>
      </c>
      <c r="BF380" s="129">
        <f>IF(N380="snížená",J380,0)</f>
        <v>0</v>
      </c>
      <c r="BG380" s="129">
        <f>IF(N380="zákl. přenesená",J380,0)</f>
        <v>0</v>
      </c>
      <c r="BH380" s="129">
        <f>IF(N380="sníž. přenesená",J380,0)</f>
        <v>0</v>
      </c>
      <c r="BI380" s="129">
        <f>IF(N380="nulová",J380,0)</f>
        <v>0</v>
      </c>
      <c r="BJ380" s="27" t="s">
        <v>19</v>
      </c>
      <c r="BK380" s="129">
        <f>ROUND(I380*H380,2)</f>
        <v>0</v>
      </c>
      <c r="BL380" s="27" t="s">
        <v>68</v>
      </c>
      <c r="BM380" s="128" t="s">
        <v>668</v>
      </c>
    </row>
    <row r="381" spans="2:51" s="138" customFormat="1" ht="15">
      <c r="B381" s="139"/>
      <c r="D381" s="132" t="s">
        <v>54</v>
      </c>
      <c r="E381" s="140" t="s">
        <v>30</v>
      </c>
      <c r="F381" s="141" t="s">
        <v>669</v>
      </c>
      <c r="H381" s="142">
        <v>9</v>
      </c>
      <c r="L381" s="139"/>
      <c r="M381" s="143"/>
      <c r="N381" s="144"/>
      <c r="O381" s="144"/>
      <c r="P381" s="144"/>
      <c r="Q381" s="144"/>
      <c r="R381" s="144"/>
      <c r="S381" s="144"/>
      <c r="T381" s="145"/>
      <c r="AT381" s="140" t="s">
        <v>54</v>
      </c>
      <c r="AU381" s="140" t="s">
        <v>27</v>
      </c>
      <c r="AV381" s="138" t="s">
        <v>27</v>
      </c>
      <c r="AW381" s="138" t="s">
        <v>55</v>
      </c>
      <c r="AX381" s="138" t="s">
        <v>50</v>
      </c>
      <c r="AY381" s="140" t="s">
        <v>51</v>
      </c>
    </row>
    <row r="382" spans="2:51" s="138" customFormat="1" ht="15">
      <c r="B382" s="139"/>
      <c r="D382" s="132" t="s">
        <v>54</v>
      </c>
      <c r="E382" s="140" t="s">
        <v>30</v>
      </c>
      <c r="F382" s="141" t="s">
        <v>670</v>
      </c>
      <c r="H382" s="142">
        <v>32.82</v>
      </c>
      <c r="L382" s="139"/>
      <c r="M382" s="143"/>
      <c r="N382" s="144"/>
      <c r="O382" s="144"/>
      <c r="P382" s="144"/>
      <c r="Q382" s="144"/>
      <c r="R382" s="144"/>
      <c r="S382" s="144"/>
      <c r="T382" s="145"/>
      <c r="AT382" s="140" t="s">
        <v>54</v>
      </c>
      <c r="AU382" s="140" t="s">
        <v>27</v>
      </c>
      <c r="AV382" s="138" t="s">
        <v>27</v>
      </c>
      <c r="AW382" s="138" t="s">
        <v>55</v>
      </c>
      <c r="AX382" s="138" t="s">
        <v>50</v>
      </c>
      <c r="AY382" s="140" t="s">
        <v>51</v>
      </c>
    </row>
    <row r="383" spans="2:51" s="138" customFormat="1" ht="15">
      <c r="B383" s="139"/>
      <c r="D383" s="132" t="s">
        <v>54</v>
      </c>
      <c r="E383" s="140" t="s">
        <v>30</v>
      </c>
      <c r="F383" s="141" t="s">
        <v>671</v>
      </c>
      <c r="H383" s="142">
        <v>3.3</v>
      </c>
      <c r="L383" s="139"/>
      <c r="M383" s="143"/>
      <c r="N383" s="144"/>
      <c r="O383" s="144"/>
      <c r="P383" s="144"/>
      <c r="Q383" s="144"/>
      <c r="R383" s="144"/>
      <c r="S383" s="144"/>
      <c r="T383" s="145"/>
      <c r="AT383" s="140" t="s">
        <v>54</v>
      </c>
      <c r="AU383" s="140" t="s">
        <v>27</v>
      </c>
      <c r="AV383" s="138" t="s">
        <v>27</v>
      </c>
      <c r="AW383" s="138" t="s">
        <v>55</v>
      </c>
      <c r="AX383" s="138" t="s">
        <v>50</v>
      </c>
      <c r="AY383" s="140" t="s">
        <v>51</v>
      </c>
    </row>
    <row r="384" spans="2:51" s="146" customFormat="1" ht="15">
      <c r="B384" s="147"/>
      <c r="D384" s="132" t="s">
        <v>54</v>
      </c>
      <c r="E384" s="148" t="s">
        <v>30</v>
      </c>
      <c r="F384" s="149" t="s">
        <v>57</v>
      </c>
      <c r="H384" s="150">
        <v>45.12</v>
      </c>
      <c r="L384" s="147"/>
      <c r="M384" s="151"/>
      <c r="N384" s="152"/>
      <c r="O384" s="152"/>
      <c r="P384" s="152"/>
      <c r="Q384" s="152"/>
      <c r="R384" s="152"/>
      <c r="S384" s="152"/>
      <c r="T384" s="153"/>
      <c r="AT384" s="148" t="s">
        <v>54</v>
      </c>
      <c r="AU384" s="148" t="s">
        <v>27</v>
      </c>
      <c r="AV384" s="146" t="s">
        <v>53</v>
      </c>
      <c r="AW384" s="146" t="s">
        <v>55</v>
      </c>
      <c r="AX384" s="146" t="s">
        <v>19</v>
      </c>
      <c r="AY384" s="148" t="s">
        <v>51</v>
      </c>
    </row>
    <row r="385" spans="1:65" s="37" customFormat="1" ht="24.2" customHeight="1">
      <c r="A385" s="33"/>
      <c r="B385" s="116"/>
      <c r="C385" s="117" t="s">
        <v>29</v>
      </c>
      <c r="D385" s="117" t="s">
        <v>52</v>
      </c>
      <c r="E385" s="118" t="s">
        <v>672</v>
      </c>
      <c r="F385" s="119" t="s">
        <v>673</v>
      </c>
      <c r="G385" s="120" t="s">
        <v>13</v>
      </c>
      <c r="H385" s="121">
        <v>49.29</v>
      </c>
      <c r="I385" s="306"/>
      <c r="J385" s="122">
        <f>ROUND(I385*H385,2)</f>
        <v>0</v>
      </c>
      <c r="K385" s="123"/>
      <c r="L385" s="34"/>
      <c r="M385" s="124" t="s">
        <v>30</v>
      </c>
      <c r="N385" s="125" t="s">
        <v>34</v>
      </c>
      <c r="O385" s="126">
        <v>0.162</v>
      </c>
      <c r="P385" s="126">
        <f>O385*H385</f>
        <v>7.98498</v>
      </c>
      <c r="Q385" s="126">
        <v>0</v>
      </c>
      <c r="R385" s="126">
        <f>Q385*H385</f>
        <v>0</v>
      </c>
      <c r="S385" s="126">
        <v>0.035</v>
      </c>
      <c r="T385" s="127">
        <f>S385*H385</f>
        <v>1.7251500000000002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28" t="s">
        <v>53</v>
      </c>
      <c r="AT385" s="128" t="s">
        <v>52</v>
      </c>
      <c r="AU385" s="128" t="s">
        <v>27</v>
      </c>
      <c r="AY385" s="27" t="s">
        <v>51</v>
      </c>
      <c r="BE385" s="129">
        <f>IF(N385="základní",J385,0)</f>
        <v>0</v>
      </c>
      <c r="BF385" s="129">
        <f>IF(N385="snížená",J385,0)</f>
        <v>0</v>
      </c>
      <c r="BG385" s="129">
        <f>IF(N385="zákl. přenesená",J385,0)</f>
        <v>0</v>
      </c>
      <c r="BH385" s="129">
        <f>IF(N385="sníž. přenesená",J385,0)</f>
        <v>0</v>
      </c>
      <c r="BI385" s="129">
        <f>IF(N385="nulová",J385,0)</f>
        <v>0</v>
      </c>
      <c r="BJ385" s="27" t="s">
        <v>19</v>
      </c>
      <c r="BK385" s="129">
        <f>ROUND(I385*H385,2)</f>
        <v>0</v>
      </c>
      <c r="BL385" s="27" t="s">
        <v>53</v>
      </c>
      <c r="BM385" s="128" t="s">
        <v>674</v>
      </c>
    </row>
    <row r="386" spans="2:51" s="138" customFormat="1" ht="15">
      <c r="B386" s="139"/>
      <c r="D386" s="132" t="s">
        <v>54</v>
      </c>
      <c r="E386" s="140" t="s">
        <v>30</v>
      </c>
      <c r="F386" s="141" t="s">
        <v>675</v>
      </c>
      <c r="H386" s="142">
        <v>49.29</v>
      </c>
      <c r="L386" s="139"/>
      <c r="M386" s="143"/>
      <c r="N386" s="144"/>
      <c r="O386" s="144"/>
      <c r="P386" s="144"/>
      <c r="Q386" s="144"/>
      <c r="R386" s="144"/>
      <c r="S386" s="144"/>
      <c r="T386" s="145"/>
      <c r="AT386" s="140" t="s">
        <v>54</v>
      </c>
      <c r="AU386" s="140" t="s">
        <v>27</v>
      </c>
      <c r="AV386" s="138" t="s">
        <v>27</v>
      </c>
      <c r="AW386" s="138" t="s">
        <v>55</v>
      </c>
      <c r="AX386" s="138" t="s">
        <v>50</v>
      </c>
      <c r="AY386" s="140" t="s">
        <v>51</v>
      </c>
    </row>
    <row r="387" spans="2:51" s="146" customFormat="1" ht="15">
      <c r="B387" s="147"/>
      <c r="D387" s="132" t="s">
        <v>54</v>
      </c>
      <c r="E387" s="148" t="s">
        <v>30</v>
      </c>
      <c r="F387" s="149" t="s">
        <v>57</v>
      </c>
      <c r="H387" s="150">
        <v>49.29</v>
      </c>
      <c r="L387" s="147"/>
      <c r="M387" s="151"/>
      <c r="N387" s="152"/>
      <c r="O387" s="152"/>
      <c r="P387" s="152"/>
      <c r="Q387" s="152"/>
      <c r="R387" s="152"/>
      <c r="S387" s="152"/>
      <c r="T387" s="153"/>
      <c r="AT387" s="148" t="s">
        <v>54</v>
      </c>
      <c r="AU387" s="148" t="s">
        <v>27</v>
      </c>
      <c r="AV387" s="146" t="s">
        <v>53</v>
      </c>
      <c r="AW387" s="146" t="s">
        <v>55</v>
      </c>
      <c r="AX387" s="146" t="s">
        <v>19</v>
      </c>
      <c r="AY387" s="148" t="s">
        <v>51</v>
      </c>
    </row>
    <row r="388" spans="1:65" s="37" customFormat="1" ht="24.2" customHeight="1">
      <c r="A388" s="33"/>
      <c r="B388" s="116"/>
      <c r="C388" s="117" t="s">
        <v>63</v>
      </c>
      <c r="D388" s="117" t="s">
        <v>52</v>
      </c>
      <c r="E388" s="118" t="s">
        <v>676</v>
      </c>
      <c r="F388" s="119" t="s">
        <v>677</v>
      </c>
      <c r="G388" s="120" t="s">
        <v>6</v>
      </c>
      <c r="H388" s="121">
        <v>34.6</v>
      </c>
      <c r="I388" s="306"/>
      <c r="J388" s="122">
        <f>ROUND(I388*H388,2)</f>
        <v>0</v>
      </c>
      <c r="K388" s="123"/>
      <c r="L388" s="34"/>
      <c r="M388" s="124" t="s">
        <v>30</v>
      </c>
      <c r="N388" s="125" t="s">
        <v>34</v>
      </c>
      <c r="O388" s="126">
        <v>0.098</v>
      </c>
      <c r="P388" s="126">
        <f>O388*H388</f>
        <v>3.3908000000000005</v>
      </c>
      <c r="Q388" s="126">
        <v>0</v>
      </c>
      <c r="R388" s="126">
        <f>Q388*H388</f>
        <v>0</v>
      </c>
      <c r="S388" s="126">
        <v>0.01174</v>
      </c>
      <c r="T388" s="127">
        <f>S388*H388</f>
        <v>0.406204</v>
      </c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R388" s="128" t="s">
        <v>68</v>
      </c>
      <c r="AT388" s="128" t="s">
        <v>52</v>
      </c>
      <c r="AU388" s="128" t="s">
        <v>27</v>
      </c>
      <c r="AY388" s="27" t="s">
        <v>51</v>
      </c>
      <c r="BE388" s="129">
        <f>IF(N388="základní",J388,0)</f>
        <v>0</v>
      </c>
      <c r="BF388" s="129">
        <f>IF(N388="snížená",J388,0)</f>
        <v>0</v>
      </c>
      <c r="BG388" s="129">
        <f>IF(N388="zákl. přenesená",J388,0)</f>
        <v>0</v>
      </c>
      <c r="BH388" s="129">
        <f>IF(N388="sníž. přenesená",J388,0)</f>
        <v>0</v>
      </c>
      <c r="BI388" s="129">
        <f>IF(N388="nulová",J388,0)</f>
        <v>0</v>
      </c>
      <c r="BJ388" s="27" t="s">
        <v>19</v>
      </c>
      <c r="BK388" s="129">
        <f>ROUND(I388*H388,2)</f>
        <v>0</v>
      </c>
      <c r="BL388" s="27" t="s">
        <v>68</v>
      </c>
      <c r="BM388" s="128" t="s">
        <v>678</v>
      </c>
    </row>
    <row r="389" spans="1:65" s="37" customFormat="1" ht="24.2" customHeight="1">
      <c r="A389" s="33"/>
      <c r="B389" s="116"/>
      <c r="C389" s="117" t="s">
        <v>53</v>
      </c>
      <c r="D389" s="117" t="s">
        <v>52</v>
      </c>
      <c r="E389" s="118" t="s">
        <v>679</v>
      </c>
      <c r="F389" s="119" t="s">
        <v>680</v>
      </c>
      <c r="G389" s="120" t="s">
        <v>13</v>
      </c>
      <c r="H389" s="121">
        <v>275.42</v>
      </c>
      <c r="I389" s="306"/>
      <c r="J389" s="122">
        <f>ROUND(I389*H389,2)</f>
        <v>0</v>
      </c>
      <c r="K389" s="123"/>
      <c r="L389" s="34"/>
      <c r="M389" s="124" t="s">
        <v>30</v>
      </c>
      <c r="N389" s="125" t="s">
        <v>34</v>
      </c>
      <c r="O389" s="126">
        <v>0.255</v>
      </c>
      <c r="P389" s="126">
        <f>O389*H389</f>
        <v>70.2321</v>
      </c>
      <c r="Q389" s="126">
        <v>0</v>
      </c>
      <c r="R389" s="126">
        <f>Q389*H389</f>
        <v>0</v>
      </c>
      <c r="S389" s="126">
        <v>0.003</v>
      </c>
      <c r="T389" s="127">
        <f>S389*H389</f>
        <v>0.8262600000000001</v>
      </c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R389" s="128" t="s">
        <v>68</v>
      </c>
      <c r="AT389" s="128" t="s">
        <v>52</v>
      </c>
      <c r="AU389" s="128" t="s">
        <v>27</v>
      </c>
      <c r="AY389" s="27" t="s">
        <v>51</v>
      </c>
      <c r="BE389" s="129">
        <f>IF(N389="základní",J389,0)</f>
        <v>0</v>
      </c>
      <c r="BF389" s="129">
        <f>IF(N389="snížená",J389,0)</f>
        <v>0</v>
      </c>
      <c r="BG389" s="129">
        <f>IF(N389="zákl. přenesená",J389,0)</f>
        <v>0</v>
      </c>
      <c r="BH389" s="129">
        <f>IF(N389="sníž. přenesená",J389,0)</f>
        <v>0</v>
      </c>
      <c r="BI389" s="129">
        <f>IF(N389="nulová",J389,0)</f>
        <v>0</v>
      </c>
      <c r="BJ389" s="27" t="s">
        <v>19</v>
      </c>
      <c r="BK389" s="129">
        <f>ROUND(I389*H389,2)</f>
        <v>0</v>
      </c>
      <c r="BL389" s="27" t="s">
        <v>68</v>
      </c>
      <c r="BM389" s="128" t="s">
        <v>681</v>
      </c>
    </row>
    <row r="390" spans="2:51" s="138" customFormat="1" ht="15">
      <c r="B390" s="139"/>
      <c r="D390" s="132" t="s">
        <v>54</v>
      </c>
      <c r="E390" s="140" t="s">
        <v>30</v>
      </c>
      <c r="F390" s="141" t="s">
        <v>682</v>
      </c>
      <c r="H390" s="142">
        <v>53.38</v>
      </c>
      <c r="L390" s="139"/>
      <c r="M390" s="143"/>
      <c r="N390" s="144"/>
      <c r="O390" s="144"/>
      <c r="P390" s="144"/>
      <c r="Q390" s="144"/>
      <c r="R390" s="144"/>
      <c r="S390" s="144"/>
      <c r="T390" s="145"/>
      <c r="AT390" s="140" t="s">
        <v>54</v>
      </c>
      <c r="AU390" s="140" t="s">
        <v>27</v>
      </c>
      <c r="AV390" s="138" t="s">
        <v>27</v>
      </c>
      <c r="AW390" s="138" t="s">
        <v>55</v>
      </c>
      <c r="AX390" s="138" t="s">
        <v>50</v>
      </c>
      <c r="AY390" s="140" t="s">
        <v>51</v>
      </c>
    </row>
    <row r="391" spans="2:51" s="138" customFormat="1" ht="15">
      <c r="B391" s="139"/>
      <c r="D391" s="132" t="s">
        <v>54</v>
      </c>
      <c r="E391" s="140" t="s">
        <v>30</v>
      </c>
      <c r="F391" s="141" t="s">
        <v>683</v>
      </c>
      <c r="H391" s="142">
        <v>222.04</v>
      </c>
      <c r="L391" s="139"/>
      <c r="M391" s="143"/>
      <c r="N391" s="144"/>
      <c r="O391" s="144"/>
      <c r="P391" s="144"/>
      <c r="Q391" s="144"/>
      <c r="R391" s="144"/>
      <c r="S391" s="144"/>
      <c r="T391" s="145"/>
      <c r="AT391" s="140" t="s">
        <v>54</v>
      </c>
      <c r="AU391" s="140" t="s">
        <v>27</v>
      </c>
      <c r="AV391" s="138" t="s">
        <v>27</v>
      </c>
      <c r="AW391" s="138" t="s">
        <v>55</v>
      </c>
      <c r="AX391" s="138" t="s">
        <v>50</v>
      </c>
      <c r="AY391" s="140" t="s">
        <v>51</v>
      </c>
    </row>
    <row r="392" spans="2:51" s="146" customFormat="1" ht="15">
      <c r="B392" s="147"/>
      <c r="D392" s="132" t="s">
        <v>54</v>
      </c>
      <c r="E392" s="148" t="s">
        <v>30</v>
      </c>
      <c r="F392" s="149" t="s">
        <v>57</v>
      </c>
      <c r="H392" s="150">
        <v>275.42</v>
      </c>
      <c r="L392" s="147"/>
      <c r="M392" s="151"/>
      <c r="N392" s="152"/>
      <c r="O392" s="152"/>
      <c r="P392" s="152"/>
      <c r="Q392" s="152"/>
      <c r="R392" s="152"/>
      <c r="S392" s="152"/>
      <c r="T392" s="153"/>
      <c r="AT392" s="148" t="s">
        <v>54</v>
      </c>
      <c r="AU392" s="148" t="s">
        <v>27</v>
      </c>
      <c r="AV392" s="146" t="s">
        <v>53</v>
      </c>
      <c r="AW392" s="146" t="s">
        <v>55</v>
      </c>
      <c r="AX392" s="146" t="s">
        <v>19</v>
      </c>
      <c r="AY392" s="148" t="s">
        <v>51</v>
      </c>
    </row>
    <row r="393" spans="1:65" s="37" customFormat="1" ht="24.2" customHeight="1">
      <c r="A393" s="33"/>
      <c r="B393" s="116"/>
      <c r="C393" s="117" t="s">
        <v>56</v>
      </c>
      <c r="D393" s="117" t="s">
        <v>52</v>
      </c>
      <c r="E393" s="118" t="s">
        <v>684</v>
      </c>
      <c r="F393" s="119" t="s">
        <v>685</v>
      </c>
      <c r="G393" s="120" t="s">
        <v>13</v>
      </c>
      <c r="H393" s="121">
        <v>43.2</v>
      </c>
      <c r="I393" s="306"/>
      <c r="J393" s="122">
        <f>ROUND(I393*H393,2)</f>
        <v>0</v>
      </c>
      <c r="K393" s="123"/>
      <c r="L393" s="34"/>
      <c r="M393" s="124" t="s">
        <v>30</v>
      </c>
      <c r="N393" s="125" t="s">
        <v>34</v>
      </c>
      <c r="O393" s="126">
        <v>0.231</v>
      </c>
      <c r="P393" s="126">
        <f>O393*H393</f>
        <v>9.9792</v>
      </c>
      <c r="Q393" s="126">
        <v>0</v>
      </c>
      <c r="R393" s="126">
        <f>Q393*H393</f>
        <v>0</v>
      </c>
      <c r="S393" s="126">
        <v>0.035</v>
      </c>
      <c r="T393" s="127">
        <f>S393*H393</f>
        <v>1.5120000000000002</v>
      </c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R393" s="128" t="s">
        <v>53</v>
      </c>
      <c r="AT393" s="128" t="s">
        <v>52</v>
      </c>
      <c r="AU393" s="128" t="s">
        <v>27</v>
      </c>
      <c r="AY393" s="27" t="s">
        <v>51</v>
      </c>
      <c r="BE393" s="129">
        <f>IF(N393="základní",J393,0)</f>
        <v>0</v>
      </c>
      <c r="BF393" s="129">
        <f>IF(N393="snížená",J393,0)</f>
        <v>0</v>
      </c>
      <c r="BG393" s="129">
        <f>IF(N393="zákl. přenesená",J393,0)</f>
        <v>0</v>
      </c>
      <c r="BH393" s="129">
        <f>IF(N393="sníž. přenesená",J393,0)</f>
        <v>0</v>
      </c>
      <c r="BI393" s="129">
        <f>IF(N393="nulová",J393,0)</f>
        <v>0</v>
      </c>
      <c r="BJ393" s="27" t="s">
        <v>19</v>
      </c>
      <c r="BK393" s="129">
        <f>ROUND(I393*H393,2)</f>
        <v>0</v>
      </c>
      <c r="BL393" s="27" t="s">
        <v>53</v>
      </c>
      <c r="BM393" s="128" t="s">
        <v>686</v>
      </c>
    </row>
    <row r="394" spans="2:51" s="138" customFormat="1" ht="15">
      <c r="B394" s="139"/>
      <c r="D394" s="132" t="s">
        <v>54</v>
      </c>
      <c r="E394" s="140" t="s">
        <v>30</v>
      </c>
      <c r="F394" s="141" t="s">
        <v>687</v>
      </c>
      <c r="H394" s="142">
        <v>43.2</v>
      </c>
      <c r="L394" s="139"/>
      <c r="M394" s="143"/>
      <c r="N394" s="144"/>
      <c r="O394" s="144"/>
      <c r="P394" s="144"/>
      <c r="Q394" s="144"/>
      <c r="R394" s="144"/>
      <c r="S394" s="144"/>
      <c r="T394" s="145"/>
      <c r="AT394" s="140" t="s">
        <v>54</v>
      </c>
      <c r="AU394" s="140" t="s">
        <v>27</v>
      </c>
      <c r="AV394" s="138" t="s">
        <v>27</v>
      </c>
      <c r="AW394" s="138" t="s">
        <v>55</v>
      </c>
      <c r="AX394" s="138" t="s">
        <v>50</v>
      </c>
      <c r="AY394" s="140" t="s">
        <v>51</v>
      </c>
    </row>
    <row r="395" spans="2:51" s="146" customFormat="1" ht="15">
      <c r="B395" s="147"/>
      <c r="D395" s="132" t="s">
        <v>54</v>
      </c>
      <c r="E395" s="148" t="s">
        <v>30</v>
      </c>
      <c r="F395" s="149" t="s">
        <v>57</v>
      </c>
      <c r="H395" s="150">
        <v>43.2</v>
      </c>
      <c r="L395" s="147"/>
      <c r="M395" s="151"/>
      <c r="N395" s="152"/>
      <c r="O395" s="152"/>
      <c r="P395" s="152"/>
      <c r="Q395" s="152"/>
      <c r="R395" s="152"/>
      <c r="S395" s="152"/>
      <c r="T395" s="153"/>
      <c r="AT395" s="148" t="s">
        <v>54</v>
      </c>
      <c r="AU395" s="148" t="s">
        <v>27</v>
      </c>
      <c r="AV395" s="146" t="s">
        <v>53</v>
      </c>
      <c r="AW395" s="146" t="s">
        <v>55</v>
      </c>
      <c r="AX395" s="146" t="s">
        <v>19</v>
      </c>
      <c r="AY395" s="148" t="s">
        <v>51</v>
      </c>
    </row>
    <row r="396" spans="1:65" s="37" customFormat="1" ht="24.2" customHeight="1">
      <c r="A396" s="33"/>
      <c r="B396" s="116"/>
      <c r="C396" s="117" t="s">
        <v>688</v>
      </c>
      <c r="D396" s="117" t="s">
        <v>52</v>
      </c>
      <c r="E396" s="118" t="s">
        <v>689</v>
      </c>
      <c r="F396" s="119" t="s">
        <v>690</v>
      </c>
      <c r="G396" s="120" t="s">
        <v>13</v>
      </c>
      <c r="H396" s="121">
        <v>4</v>
      </c>
      <c r="I396" s="306"/>
      <c r="J396" s="122">
        <f>ROUND(I396*H396,2)</f>
        <v>0</v>
      </c>
      <c r="K396" s="123"/>
      <c r="L396" s="34"/>
      <c r="M396" s="124" t="s">
        <v>30</v>
      </c>
      <c r="N396" s="125" t="s">
        <v>34</v>
      </c>
      <c r="O396" s="126">
        <v>1.55</v>
      </c>
      <c r="P396" s="126">
        <f>O396*H396</f>
        <v>6.2</v>
      </c>
      <c r="Q396" s="126">
        <v>0</v>
      </c>
      <c r="R396" s="126">
        <f>Q396*H396</f>
        <v>0</v>
      </c>
      <c r="S396" s="126">
        <v>0.038</v>
      </c>
      <c r="T396" s="127">
        <f>S396*H396</f>
        <v>0.152</v>
      </c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R396" s="128" t="s">
        <v>53</v>
      </c>
      <c r="AT396" s="128" t="s">
        <v>52</v>
      </c>
      <c r="AU396" s="128" t="s">
        <v>27</v>
      </c>
      <c r="AY396" s="27" t="s">
        <v>51</v>
      </c>
      <c r="BE396" s="129">
        <f>IF(N396="základní",J396,0)</f>
        <v>0</v>
      </c>
      <c r="BF396" s="129">
        <f>IF(N396="snížená",J396,0)</f>
        <v>0</v>
      </c>
      <c r="BG396" s="129">
        <f>IF(N396="zákl. přenesená",J396,0)</f>
        <v>0</v>
      </c>
      <c r="BH396" s="129">
        <f>IF(N396="sníž. přenesená",J396,0)</f>
        <v>0</v>
      </c>
      <c r="BI396" s="129">
        <f>IF(N396="nulová",J396,0)</f>
        <v>0</v>
      </c>
      <c r="BJ396" s="27" t="s">
        <v>19</v>
      </c>
      <c r="BK396" s="129">
        <f>ROUND(I396*H396,2)</f>
        <v>0</v>
      </c>
      <c r="BL396" s="27" t="s">
        <v>53</v>
      </c>
      <c r="BM396" s="128" t="s">
        <v>691</v>
      </c>
    </row>
    <row r="397" spans="1:65" s="37" customFormat="1" ht="24.2" customHeight="1">
      <c r="A397" s="33"/>
      <c r="B397" s="116"/>
      <c r="C397" s="117" t="s">
        <v>58</v>
      </c>
      <c r="D397" s="117" t="s">
        <v>52</v>
      </c>
      <c r="E397" s="118" t="s">
        <v>165</v>
      </c>
      <c r="F397" s="119" t="s">
        <v>692</v>
      </c>
      <c r="G397" s="120" t="s">
        <v>13</v>
      </c>
      <c r="H397" s="121">
        <v>13.65</v>
      </c>
      <c r="I397" s="306"/>
      <c r="J397" s="122">
        <f>ROUND(I397*H397,2)</f>
        <v>0</v>
      </c>
      <c r="K397" s="123"/>
      <c r="L397" s="34"/>
      <c r="M397" s="124" t="s">
        <v>30</v>
      </c>
      <c r="N397" s="125" t="s">
        <v>34</v>
      </c>
      <c r="O397" s="126">
        <v>0.59</v>
      </c>
      <c r="P397" s="126">
        <f>O397*H397</f>
        <v>8.0535</v>
      </c>
      <c r="Q397" s="126">
        <v>0</v>
      </c>
      <c r="R397" s="126">
        <f>Q397*H397</f>
        <v>0</v>
      </c>
      <c r="S397" s="126">
        <v>0.059</v>
      </c>
      <c r="T397" s="127">
        <f>S397*H397</f>
        <v>0.80535</v>
      </c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R397" s="128" t="s">
        <v>53</v>
      </c>
      <c r="AT397" s="128" t="s">
        <v>52</v>
      </c>
      <c r="AU397" s="128" t="s">
        <v>27</v>
      </c>
      <c r="AY397" s="27" t="s">
        <v>51</v>
      </c>
      <c r="BE397" s="129">
        <f>IF(N397="základní",J397,0)</f>
        <v>0</v>
      </c>
      <c r="BF397" s="129">
        <f>IF(N397="snížená",J397,0)</f>
        <v>0</v>
      </c>
      <c r="BG397" s="129">
        <f>IF(N397="zákl. přenesená",J397,0)</f>
        <v>0</v>
      </c>
      <c r="BH397" s="129">
        <f>IF(N397="sníž. přenesená",J397,0)</f>
        <v>0</v>
      </c>
      <c r="BI397" s="129">
        <f>IF(N397="nulová",J397,0)</f>
        <v>0</v>
      </c>
      <c r="BJ397" s="27" t="s">
        <v>19</v>
      </c>
      <c r="BK397" s="129">
        <f>ROUND(I397*H397,2)</f>
        <v>0</v>
      </c>
      <c r="BL397" s="27" t="s">
        <v>53</v>
      </c>
      <c r="BM397" s="128" t="s">
        <v>693</v>
      </c>
    </row>
    <row r="398" spans="2:51" s="138" customFormat="1" ht="15">
      <c r="B398" s="139"/>
      <c r="D398" s="132" t="s">
        <v>54</v>
      </c>
      <c r="E398" s="140" t="s">
        <v>30</v>
      </c>
      <c r="F398" s="141" t="s">
        <v>694</v>
      </c>
      <c r="H398" s="142">
        <v>13.65</v>
      </c>
      <c r="L398" s="139"/>
      <c r="M398" s="143"/>
      <c r="N398" s="144"/>
      <c r="O398" s="144"/>
      <c r="P398" s="144"/>
      <c r="Q398" s="144"/>
      <c r="R398" s="144"/>
      <c r="S398" s="144"/>
      <c r="T398" s="145"/>
      <c r="AT398" s="140" t="s">
        <v>54</v>
      </c>
      <c r="AU398" s="140" t="s">
        <v>27</v>
      </c>
      <c r="AV398" s="138" t="s">
        <v>27</v>
      </c>
      <c r="AW398" s="138" t="s">
        <v>55</v>
      </c>
      <c r="AX398" s="138" t="s">
        <v>50</v>
      </c>
      <c r="AY398" s="140" t="s">
        <v>51</v>
      </c>
    </row>
    <row r="399" spans="2:51" s="146" customFormat="1" ht="15">
      <c r="B399" s="147"/>
      <c r="D399" s="132" t="s">
        <v>54</v>
      </c>
      <c r="E399" s="148" t="s">
        <v>30</v>
      </c>
      <c r="F399" s="149" t="s">
        <v>57</v>
      </c>
      <c r="H399" s="150">
        <v>13.65</v>
      </c>
      <c r="L399" s="147"/>
      <c r="M399" s="151"/>
      <c r="N399" s="152"/>
      <c r="O399" s="152"/>
      <c r="P399" s="152"/>
      <c r="Q399" s="152"/>
      <c r="R399" s="152"/>
      <c r="S399" s="152"/>
      <c r="T399" s="153"/>
      <c r="AT399" s="148" t="s">
        <v>54</v>
      </c>
      <c r="AU399" s="148" t="s">
        <v>27</v>
      </c>
      <c r="AV399" s="146" t="s">
        <v>53</v>
      </c>
      <c r="AW399" s="146" t="s">
        <v>55</v>
      </c>
      <c r="AX399" s="146" t="s">
        <v>19</v>
      </c>
      <c r="AY399" s="148" t="s">
        <v>51</v>
      </c>
    </row>
    <row r="400" spans="1:65" s="37" customFormat="1" ht="24.2" customHeight="1">
      <c r="A400" s="33"/>
      <c r="B400" s="116"/>
      <c r="C400" s="117" t="s">
        <v>59</v>
      </c>
      <c r="D400" s="117" t="s">
        <v>52</v>
      </c>
      <c r="E400" s="118" t="s">
        <v>695</v>
      </c>
      <c r="F400" s="119" t="s">
        <v>696</v>
      </c>
      <c r="G400" s="120" t="s">
        <v>13</v>
      </c>
      <c r="H400" s="121">
        <v>3</v>
      </c>
      <c r="I400" s="306"/>
      <c r="J400" s="122">
        <f>ROUND(I400*H400,2)</f>
        <v>0</v>
      </c>
      <c r="K400" s="123"/>
      <c r="L400" s="34"/>
      <c r="M400" s="124" t="s">
        <v>30</v>
      </c>
      <c r="N400" s="125" t="s">
        <v>34</v>
      </c>
      <c r="O400" s="126">
        <v>2.199</v>
      </c>
      <c r="P400" s="126">
        <f>O400*H400</f>
        <v>6.5969999999999995</v>
      </c>
      <c r="Q400" s="126">
        <v>0</v>
      </c>
      <c r="R400" s="126">
        <f>Q400*H400</f>
        <v>0</v>
      </c>
      <c r="S400" s="126">
        <v>0.57</v>
      </c>
      <c r="T400" s="127">
        <f>S400*H400</f>
        <v>1.71</v>
      </c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R400" s="128" t="s">
        <v>53</v>
      </c>
      <c r="AT400" s="128" t="s">
        <v>52</v>
      </c>
      <c r="AU400" s="128" t="s">
        <v>27</v>
      </c>
      <c r="AY400" s="27" t="s">
        <v>51</v>
      </c>
      <c r="BE400" s="129">
        <f>IF(N400="základní",J400,0)</f>
        <v>0</v>
      </c>
      <c r="BF400" s="129">
        <f>IF(N400="snížená",J400,0)</f>
        <v>0</v>
      </c>
      <c r="BG400" s="129">
        <f>IF(N400="zákl. přenesená",J400,0)</f>
        <v>0</v>
      </c>
      <c r="BH400" s="129">
        <f>IF(N400="sníž. přenesená",J400,0)</f>
        <v>0</v>
      </c>
      <c r="BI400" s="129">
        <f>IF(N400="nulová",J400,0)</f>
        <v>0</v>
      </c>
      <c r="BJ400" s="27" t="s">
        <v>19</v>
      </c>
      <c r="BK400" s="129">
        <f>ROUND(I400*H400,2)</f>
        <v>0</v>
      </c>
      <c r="BL400" s="27" t="s">
        <v>53</v>
      </c>
      <c r="BM400" s="128" t="s">
        <v>697</v>
      </c>
    </row>
    <row r="401" spans="1:65" s="37" customFormat="1" ht="16.5" customHeight="1">
      <c r="A401" s="33"/>
      <c r="B401" s="116"/>
      <c r="C401" s="117" t="s">
        <v>60</v>
      </c>
      <c r="D401" s="117" t="s">
        <v>52</v>
      </c>
      <c r="E401" s="118" t="s">
        <v>698</v>
      </c>
      <c r="F401" s="119" t="s">
        <v>699</v>
      </c>
      <c r="G401" s="120" t="s">
        <v>13</v>
      </c>
      <c r="H401" s="121">
        <v>247.92</v>
      </c>
      <c r="I401" s="306"/>
      <c r="J401" s="122">
        <f>ROUND(I401*H401,2)</f>
        <v>0</v>
      </c>
      <c r="K401" s="123"/>
      <c r="L401" s="34"/>
      <c r="M401" s="124" t="s">
        <v>30</v>
      </c>
      <c r="N401" s="125" t="s">
        <v>34</v>
      </c>
      <c r="O401" s="126">
        <v>0.42</v>
      </c>
      <c r="P401" s="126">
        <f>O401*H401</f>
        <v>104.12639999999999</v>
      </c>
      <c r="Q401" s="126">
        <v>0</v>
      </c>
      <c r="R401" s="126">
        <f>Q401*H401</f>
        <v>0</v>
      </c>
      <c r="S401" s="126">
        <v>0</v>
      </c>
      <c r="T401" s="127">
        <f>S401*H401</f>
        <v>0</v>
      </c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R401" s="128" t="s">
        <v>68</v>
      </c>
      <c r="AT401" s="128" t="s">
        <v>52</v>
      </c>
      <c r="AU401" s="128" t="s">
        <v>27</v>
      </c>
      <c r="AY401" s="27" t="s">
        <v>51</v>
      </c>
      <c r="BE401" s="129">
        <f>IF(N401="základní",J401,0)</f>
        <v>0</v>
      </c>
      <c r="BF401" s="129">
        <f>IF(N401="snížená",J401,0)</f>
        <v>0</v>
      </c>
      <c r="BG401" s="129">
        <f>IF(N401="zákl. přenesená",J401,0)</f>
        <v>0</v>
      </c>
      <c r="BH401" s="129">
        <f>IF(N401="sníž. přenesená",J401,0)</f>
        <v>0</v>
      </c>
      <c r="BI401" s="129">
        <f>IF(N401="nulová",J401,0)</f>
        <v>0</v>
      </c>
      <c r="BJ401" s="27" t="s">
        <v>19</v>
      </c>
      <c r="BK401" s="129">
        <f>ROUND(I401*H401,2)</f>
        <v>0</v>
      </c>
      <c r="BL401" s="27" t="s">
        <v>68</v>
      </c>
      <c r="BM401" s="128" t="s">
        <v>700</v>
      </c>
    </row>
    <row r="402" spans="2:51" s="138" customFormat="1" ht="15">
      <c r="B402" s="139"/>
      <c r="D402" s="132" t="s">
        <v>54</v>
      </c>
      <c r="E402" s="140" t="s">
        <v>30</v>
      </c>
      <c r="F402" s="141" t="s">
        <v>701</v>
      </c>
      <c r="H402" s="142">
        <v>247.92</v>
      </c>
      <c r="L402" s="139"/>
      <c r="M402" s="143"/>
      <c r="N402" s="144"/>
      <c r="O402" s="144"/>
      <c r="P402" s="144"/>
      <c r="Q402" s="144"/>
      <c r="R402" s="144"/>
      <c r="S402" s="144"/>
      <c r="T402" s="145"/>
      <c r="AT402" s="140" t="s">
        <v>54</v>
      </c>
      <c r="AU402" s="140" t="s">
        <v>27</v>
      </c>
      <c r="AV402" s="138" t="s">
        <v>27</v>
      </c>
      <c r="AW402" s="138" t="s">
        <v>55</v>
      </c>
      <c r="AX402" s="138" t="s">
        <v>50</v>
      </c>
      <c r="AY402" s="140" t="s">
        <v>51</v>
      </c>
    </row>
    <row r="403" spans="2:51" s="146" customFormat="1" ht="15">
      <c r="B403" s="147"/>
      <c r="D403" s="132" t="s">
        <v>54</v>
      </c>
      <c r="E403" s="148" t="s">
        <v>30</v>
      </c>
      <c r="F403" s="149" t="s">
        <v>57</v>
      </c>
      <c r="H403" s="150">
        <v>247.92</v>
      </c>
      <c r="L403" s="147"/>
      <c r="M403" s="151"/>
      <c r="N403" s="152"/>
      <c r="O403" s="152"/>
      <c r="P403" s="152"/>
      <c r="Q403" s="152"/>
      <c r="R403" s="152"/>
      <c r="S403" s="152"/>
      <c r="T403" s="153"/>
      <c r="AT403" s="148" t="s">
        <v>54</v>
      </c>
      <c r="AU403" s="148" t="s">
        <v>27</v>
      </c>
      <c r="AV403" s="146" t="s">
        <v>53</v>
      </c>
      <c r="AW403" s="146" t="s">
        <v>55</v>
      </c>
      <c r="AX403" s="146" t="s">
        <v>19</v>
      </c>
      <c r="AY403" s="148" t="s">
        <v>51</v>
      </c>
    </row>
    <row r="404" spans="1:65" s="37" customFormat="1" ht="24.2" customHeight="1">
      <c r="A404" s="33"/>
      <c r="B404" s="116"/>
      <c r="C404" s="117" t="s">
        <v>64</v>
      </c>
      <c r="D404" s="117" t="s">
        <v>52</v>
      </c>
      <c r="E404" s="118" t="s">
        <v>166</v>
      </c>
      <c r="F404" s="119" t="s">
        <v>702</v>
      </c>
      <c r="G404" s="120" t="s">
        <v>13</v>
      </c>
      <c r="H404" s="121">
        <v>20</v>
      </c>
      <c r="I404" s="306"/>
      <c r="J404" s="122">
        <f>ROUND(I404*H404,2)</f>
        <v>0</v>
      </c>
      <c r="K404" s="123"/>
      <c r="L404" s="34"/>
      <c r="M404" s="124" t="s">
        <v>30</v>
      </c>
      <c r="N404" s="125" t="s">
        <v>34</v>
      </c>
      <c r="O404" s="126">
        <v>0.939</v>
      </c>
      <c r="P404" s="126">
        <f>O404*H404</f>
        <v>18.779999999999998</v>
      </c>
      <c r="Q404" s="126">
        <v>0</v>
      </c>
      <c r="R404" s="126">
        <f>Q404*H404</f>
        <v>0</v>
      </c>
      <c r="S404" s="126">
        <v>0.076</v>
      </c>
      <c r="T404" s="127">
        <f>S404*H404</f>
        <v>1.52</v>
      </c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R404" s="128" t="s">
        <v>53</v>
      </c>
      <c r="AT404" s="128" t="s">
        <v>52</v>
      </c>
      <c r="AU404" s="128" t="s">
        <v>27</v>
      </c>
      <c r="AY404" s="27" t="s">
        <v>51</v>
      </c>
      <c r="BE404" s="129">
        <f>IF(N404="základní",J404,0)</f>
        <v>0</v>
      </c>
      <c r="BF404" s="129">
        <f>IF(N404="snížená",J404,0)</f>
        <v>0</v>
      </c>
      <c r="BG404" s="129">
        <f>IF(N404="zákl. přenesená",J404,0)</f>
        <v>0</v>
      </c>
      <c r="BH404" s="129">
        <f>IF(N404="sníž. přenesená",J404,0)</f>
        <v>0</v>
      </c>
      <c r="BI404" s="129">
        <f>IF(N404="nulová",J404,0)</f>
        <v>0</v>
      </c>
      <c r="BJ404" s="27" t="s">
        <v>19</v>
      </c>
      <c r="BK404" s="129">
        <f>ROUND(I404*H404,2)</f>
        <v>0</v>
      </c>
      <c r="BL404" s="27" t="s">
        <v>53</v>
      </c>
      <c r="BM404" s="128" t="s">
        <v>703</v>
      </c>
    </row>
    <row r="405" spans="2:51" s="138" customFormat="1" ht="15">
      <c r="B405" s="139"/>
      <c r="D405" s="132" t="s">
        <v>54</v>
      </c>
      <c r="E405" s="140" t="s">
        <v>30</v>
      </c>
      <c r="F405" s="141" t="s">
        <v>704</v>
      </c>
      <c r="H405" s="142">
        <v>20</v>
      </c>
      <c r="L405" s="139"/>
      <c r="M405" s="143"/>
      <c r="N405" s="144"/>
      <c r="O405" s="144"/>
      <c r="P405" s="144"/>
      <c r="Q405" s="144"/>
      <c r="R405" s="144"/>
      <c r="S405" s="144"/>
      <c r="T405" s="145"/>
      <c r="AT405" s="140" t="s">
        <v>54</v>
      </c>
      <c r="AU405" s="140" t="s">
        <v>27</v>
      </c>
      <c r="AV405" s="138" t="s">
        <v>27</v>
      </c>
      <c r="AW405" s="138" t="s">
        <v>55</v>
      </c>
      <c r="AX405" s="138" t="s">
        <v>50</v>
      </c>
      <c r="AY405" s="140" t="s">
        <v>51</v>
      </c>
    </row>
    <row r="406" spans="2:51" s="146" customFormat="1" ht="15">
      <c r="B406" s="147"/>
      <c r="D406" s="132" t="s">
        <v>54</v>
      </c>
      <c r="E406" s="148" t="s">
        <v>30</v>
      </c>
      <c r="F406" s="149" t="s">
        <v>57</v>
      </c>
      <c r="H406" s="150">
        <v>20</v>
      </c>
      <c r="L406" s="147"/>
      <c r="M406" s="151"/>
      <c r="N406" s="152"/>
      <c r="O406" s="152"/>
      <c r="P406" s="152"/>
      <c r="Q406" s="152"/>
      <c r="R406" s="152"/>
      <c r="S406" s="152"/>
      <c r="T406" s="153"/>
      <c r="AT406" s="148" t="s">
        <v>54</v>
      </c>
      <c r="AU406" s="148" t="s">
        <v>27</v>
      </c>
      <c r="AV406" s="146" t="s">
        <v>53</v>
      </c>
      <c r="AW406" s="146" t="s">
        <v>55</v>
      </c>
      <c r="AX406" s="146" t="s">
        <v>19</v>
      </c>
      <c r="AY406" s="148" t="s">
        <v>51</v>
      </c>
    </row>
    <row r="407" spans="1:65" s="37" customFormat="1" ht="24.2" customHeight="1">
      <c r="A407" s="33"/>
      <c r="B407" s="116"/>
      <c r="C407" s="117" t="s">
        <v>65</v>
      </c>
      <c r="D407" s="117" t="s">
        <v>52</v>
      </c>
      <c r="E407" s="118" t="s">
        <v>705</v>
      </c>
      <c r="F407" s="119" t="s">
        <v>706</v>
      </c>
      <c r="G407" s="120" t="s">
        <v>13</v>
      </c>
      <c r="H407" s="121">
        <v>4.3</v>
      </c>
      <c r="I407" s="306"/>
      <c r="J407" s="122">
        <f>ROUND(I407*H407,2)</f>
        <v>0</v>
      </c>
      <c r="K407" s="123"/>
      <c r="L407" s="34"/>
      <c r="M407" s="124" t="s">
        <v>30</v>
      </c>
      <c r="N407" s="125" t="s">
        <v>34</v>
      </c>
      <c r="O407" s="126">
        <v>0.91</v>
      </c>
      <c r="P407" s="126">
        <f>O407*H407</f>
        <v>3.913</v>
      </c>
      <c r="Q407" s="126">
        <v>0</v>
      </c>
      <c r="R407" s="126">
        <f>Q407*H407</f>
        <v>0</v>
      </c>
      <c r="S407" s="126">
        <v>0.059</v>
      </c>
      <c r="T407" s="127">
        <f>S407*H407</f>
        <v>0.2537</v>
      </c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R407" s="128" t="s">
        <v>53</v>
      </c>
      <c r="AT407" s="128" t="s">
        <v>52</v>
      </c>
      <c r="AU407" s="128" t="s">
        <v>27</v>
      </c>
      <c r="AY407" s="27" t="s">
        <v>51</v>
      </c>
      <c r="BE407" s="129">
        <f>IF(N407="základní",J407,0)</f>
        <v>0</v>
      </c>
      <c r="BF407" s="129">
        <f>IF(N407="snížená",J407,0)</f>
        <v>0</v>
      </c>
      <c r="BG407" s="129">
        <f>IF(N407="zákl. přenesená",J407,0)</f>
        <v>0</v>
      </c>
      <c r="BH407" s="129">
        <f>IF(N407="sníž. přenesená",J407,0)</f>
        <v>0</v>
      </c>
      <c r="BI407" s="129">
        <f>IF(N407="nulová",J407,0)</f>
        <v>0</v>
      </c>
      <c r="BJ407" s="27" t="s">
        <v>19</v>
      </c>
      <c r="BK407" s="129">
        <f>ROUND(I407*H407,2)</f>
        <v>0</v>
      </c>
      <c r="BL407" s="27" t="s">
        <v>53</v>
      </c>
      <c r="BM407" s="128" t="s">
        <v>707</v>
      </c>
    </row>
    <row r="408" spans="2:51" s="138" customFormat="1" ht="15">
      <c r="B408" s="139"/>
      <c r="D408" s="132" t="s">
        <v>54</v>
      </c>
      <c r="E408" s="140" t="s">
        <v>30</v>
      </c>
      <c r="F408" s="141" t="s">
        <v>708</v>
      </c>
      <c r="H408" s="142">
        <v>4.3</v>
      </c>
      <c r="L408" s="139"/>
      <c r="M408" s="143"/>
      <c r="N408" s="144"/>
      <c r="O408" s="144"/>
      <c r="P408" s="144"/>
      <c r="Q408" s="144"/>
      <c r="R408" s="144"/>
      <c r="S408" s="144"/>
      <c r="T408" s="145"/>
      <c r="AT408" s="140" t="s">
        <v>54</v>
      </c>
      <c r="AU408" s="140" t="s">
        <v>27</v>
      </c>
      <c r="AV408" s="138" t="s">
        <v>27</v>
      </c>
      <c r="AW408" s="138" t="s">
        <v>55</v>
      </c>
      <c r="AX408" s="138" t="s">
        <v>50</v>
      </c>
      <c r="AY408" s="140" t="s">
        <v>51</v>
      </c>
    </row>
    <row r="409" spans="2:51" s="146" customFormat="1" ht="15">
      <c r="B409" s="147"/>
      <c r="D409" s="132" t="s">
        <v>54</v>
      </c>
      <c r="E409" s="148" t="s">
        <v>30</v>
      </c>
      <c r="F409" s="149" t="s">
        <v>57</v>
      </c>
      <c r="H409" s="150">
        <v>4.3</v>
      </c>
      <c r="L409" s="147"/>
      <c r="M409" s="151"/>
      <c r="N409" s="152"/>
      <c r="O409" s="152"/>
      <c r="P409" s="152"/>
      <c r="Q409" s="152"/>
      <c r="R409" s="152"/>
      <c r="S409" s="152"/>
      <c r="T409" s="153"/>
      <c r="AT409" s="148" t="s">
        <v>54</v>
      </c>
      <c r="AU409" s="148" t="s">
        <v>27</v>
      </c>
      <c r="AV409" s="146" t="s">
        <v>53</v>
      </c>
      <c r="AW409" s="146" t="s">
        <v>55</v>
      </c>
      <c r="AX409" s="146" t="s">
        <v>19</v>
      </c>
      <c r="AY409" s="148" t="s">
        <v>51</v>
      </c>
    </row>
    <row r="410" spans="1:65" s="37" customFormat="1" ht="21.75" customHeight="1">
      <c r="A410" s="33"/>
      <c r="B410" s="116"/>
      <c r="C410" s="117" t="s">
        <v>709</v>
      </c>
      <c r="D410" s="117" t="s">
        <v>52</v>
      </c>
      <c r="E410" s="118" t="s">
        <v>710</v>
      </c>
      <c r="F410" s="119" t="s">
        <v>711</v>
      </c>
      <c r="G410" s="120" t="s">
        <v>13</v>
      </c>
      <c r="H410" s="121">
        <v>2</v>
      </c>
      <c r="I410" s="306"/>
      <c r="J410" s="122">
        <f>ROUND(I410*H410,2)</f>
        <v>0</v>
      </c>
      <c r="K410" s="123"/>
      <c r="L410" s="34"/>
      <c r="M410" s="124" t="s">
        <v>30</v>
      </c>
      <c r="N410" s="125" t="s">
        <v>34</v>
      </c>
      <c r="O410" s="126">
        <v>0.6</v>
      </c>
      <c r="P410" s="126">
        <f>O410*H410</f>
        <v>1.2</v>
      </c>
      <c r="Q410" s="126">
        <v>0</v>
      </c>
      <c r="R410" s="126">
        <f>Q410*H410</f>
        <v>0</v>
      </c>
      <c r="S410" s="126">
        <v>0.083</v>
      </c>
      <c r="T410" s="127">
        <f>S410*H410</f>
        <v>0.166</v>
      </c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R410" s="128" t="s">
        <v>53</v>
      </c>
      <c r="AT410" s="128" t="s">
        <v>52</v>
      </c>
      <c r="AU410" s="128" t="s">
        <v>27</v>
      </c>
      <c r="AY410" s="27" t="s">
        <v>51</v>
      </c>
      <c r="BE410" s="129">
        <f>IF(N410="základní",J410,0)</f>
        <v>0</v>
      </c>
      <c r="BF410" s="129">
        <f>IF(N410="snížená",J410,0)</f>
        <v>0</v>
      </c>
      <c r="BG410" s="129">
        <f>IF(N410="zákl. přenesená",J410,0)</f>
        <v>0</v>
      </c>
      <c r="BH410" s="129">
        <f>IF(N410="sníž. přenesená",J410,0)</f>
        <v>0</v>
      </c>
      <c r="BI410" s="129">
        <f>IF(N410="nulová",J410,0)</f>
        <v>0</v>
      </c>
      <c r="BJ410" s="27" t="s">
        <v>19</v>
      </c>
      <c r="BK410" s="129">
        <f>ROUND(I410*H410,2)</f>
        <v>0</v>
      </c>
      <c r="BL410" s="27" t="s">
        <v>53</v>
      </c>
      <c r="BM410" s="128" t="s">
        <v>712</v>
      </c>
    </row>
    <row r="411" spans="2:51" s="138" customFormat="1" ht="15">
      <c r="B411" s="139"/>
      <c r="D411" s="132" t="s">
        <v>54</v>
      </c>
      <c r="E411" s="140" t="s">
        <v>30</v>
      </c>
      <c r="F411" s="141" t="s">
        <v>713</v>
      </c>
      <c r="H411" s="142">
        <v>2</v>
      </c>
      <c r="L411" s="139"/>
      <c r="M411" s="143"/>
      <c r="N411" s="144"/>
      <c r="O411" s="144"/>
      <c r="P411" s="144"/>
      <c r="Q411" s="144"/>
      <c r="R411" s="144"/>
      <c r="S411" s="144"/>
      <c r="T411" s="145"/>
      <c r="AT411" s="140" t="s">
        <v>54</v>
      </c>
      <c r="AU411" s="140" t="s">
        <v>27</v>
      </c>
      <c r="AV411" s="138" t="s">
        <v>27</v>
      </c>
      <c r="AW411" s="138" t="s">
        <v>55</v>
      </c>
      <c r="AX411" s="138" t="s">
        <v>50</v>
      </c>
      <c r="AY411" s="140" t="s">
        <v>51</v>
      </c>
    </row>
    <row r="412" spans="2:51" s="146" customFormat="1" ht="15">
      <c r="B412" s="147"/>
      <c r="D412" s="132" t="s">
        <v>54</v>
      </c>
      <c r="E412" s="148" t="s">
        <v>30</v>
      </c>
      <c r="F412" s="149" t="s">
        <v>57</v>
      </c>
      <c r="H412" s="150">
        <v>2</v>
      </c>
      <c r="L412" s="147"/>
      <c r="M412" s="151"/>
      <c r="N412" s="152"/>
      <c r="O412" s="152"/>
      <c r="P412" s="152"/>
      <c r="Q412" s="152"/>
      <c r="R412" s="152"/>
      <c r="S412" s="152"/>
      <c r="T412" s="153"/>
      <c r="AT412" s="148" t="s">
        <v>54</v>
      </c>
      <c r="AU412" s="148" t="s">
        <v>27</v>
      </c>
      <c r="AV412" s="146" t="s">
        <v>53</v>
      </c>
      <c r="AW412" s="146" t="s">
        <v>55</v>
      </c>
      <c r="AX412" s="146" t="s">
        <v>19</v>
      </c>
      <c r="AY412" s="148" t="s">
        <v>51</v>
      </c>
    </row>
    <row r="413" spans="1:65" s="37" customFormat="1" ht="24.2" customHeight="1">
      <c r="A413" s="33"/>
      <c r="B413" s="116"/>
      <c r="C413" s="117" t="s">
        <v>714</v>
      </c>
      <c r="D413" s="117" t="s">
        <v>52</v>
      </c>
      <c r="E413" s="118" t="s">
        <v>715</v>
      </c>
      <c r="F413" s="119" t="s">
        <v>716</v>
      </c>
      <c r="G413" s="120" t="s">
        <v>13</v>
      </c>
      <c r="H413" s="121">
        <v>3</v>
      </c>
      <c r="I413" s="306"/>
      <c r="J413" s="122">
        <f>ROUND(I413*H413,2)</f>
        <v>0</v>
      </c>
      <c r="K413" s="123"/>
      <c r="L413" s="34"/>
      <c r="M413" s="124" t="s">
        <v>30</v>
      </c>
      <c r="N413" s="125" t="s">
        <v>34</v>
      </c>
      <c r="O413" s="126">
        <v>0.235</v>
      </c>
      <c r="P413" s="126">
        <f>O413*H413</f>
        <v>0.705</v>
      </c>
      <c r="Q413" s="126">
        <v>0</v>
      </c>
      <c r="R413" s="126">
        <f>Q413*H413</f>
        <v>0</v>
      </c>
      <c r="S413" s="126">
        <v>0.017</v>
      </c>
      <c r="T413" s="127">
        <f>S413*H413</f>
        <v>0.051000000000000004</v>
      </c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R413" s="128" t="s">
        <v>53</v>
      </c>
      <c r="AT413" s="128" t="s">
        <v>52</v>
      </c>
      <c r="AU413" s="128" t="s">
        <v>27</v>
      </c>
      <c r="AY413" s="27" t="s">
        <v>51</v>
      </c>
      <c r="BE413" s="129">
        <f>IF(N413="základní",J413,0)</f>
        <v>0</v>
      </c>
      <c r="BF413" s="129">
        <f>IF(N413="snížená",J413,0)</f>
        <v>0</v>
      </c>
      <c r="BG413" s="129">
        <f>IF(N413="zákl. přenesená",J413,0)</f>
        <v>0</v>
      </c>
      <c r="BH413" s="129">
        <f>IF(N413="sníž. přenesená",J413,0)</f>
        <v>0</v>
      </c>
      <c r="BI413" s="129">
        <f>IF(N413="nulová",J413,0)</f>
        <v>0</v>
      </c>
      <c r="BJ413" s="27" t="s">
        <v>19</v>
      </c>
      <c r="BK413" s="129">
        <f>ROUND(I413*H413,2)</f>
        <v>0</v>
      </c>
      <c r="BL413" s="27" t="s">
        <v>53</v>
      </c>
      <c r="BM413" s="128" t="s">
        <v>717</v>
      </c>
    </row>
    <row r="414" spans="1:65" s="37" customFormat="1" ht="24.2" customHeight="1">
      <c r="A414" s="33"/>
      <c r="B414" s="116"/>
      <c r="C414" s="117" t="s">
        <v>66</v>
      </c>
      <c r="D414" s="117" t="s">
        <v>52</v>
      </c>
      <c r="E414" s="118" t="s">
        <v>718</v>
      </c>
      <c r="F414" s="119" t="s">
        <v>719</v>
      </c>
      <c r="G414" s="120" t="s">
        <v>18</v>
      </c>
      <c r="H414" s="121">
        <v>0.9</v>
      </c>
      <c r="I414" s="306"/>
      <c r="J414" s="122">
        <f>ROUND(I414*H414,2)</f>
        <v>0</v>
      </c>
      <c r="K414" s="123"/>
      <c r="L414" s="34"/>
      <c r="M414" s="124" t="s">
        <v>30</v>
      </c>
      <c r="N414" s="125" t="s">
        <v>34</v>
      </c>
      <c r="O414" s="126">
        <v>5.016</v>
      </c>
      <c r="P414" s="126">
        <f>O414*H414</f>
        <v>4.5144</v>
      </c>
      <c r="Q414" s="126">
        <v>0</v>
      </c>
      <c r="R414" s="126">
        <f>Q414*H414</f>
        <v>0</v>
      </c>
      <c r="S414" s="126">
        <v>1.8</v>
      </c>
      <c r="T414" s="127">
        <f>S414*H414</f>
        <v>1.62</v>
      </c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R414" s="128" t="s">
        <v>68</v>
      </c>
      <c r="AT414" s="128" t="s">
        <v>52</v>
      </c>
      <c r="AU414" s="128" t="s">
        <v>27</v>
      </c>
      <c r="AY414" s="27" t="s">
        <v>51</v>
      </c>
      <c r="BE414" s="129">
        <f>IF(N414="základní",J414,0)</f>
        <v>0</v>
      </c>
      <c r="BF414" s="129">
        <f>IF(N414="snížená",J414,0)</f>
        <v>0</v>
      </c>
      <c r="BG414" s="129">
        <f>IF(N414="zákl. přenesená",J414,0)</f>
        <v>0</v>
      </c>
      <c r="BH414" s="129">
        <f>IF(N414="sníž. přenesená",J414,0)</f>
        <v>0</v>
      </c>
      <c r="BI414" s="129">
        <f>IF(N414="nulová",J414,0)</f>
        <v>0</v>
      </c>
      <c r="BJ414" s="27" t="s">
        <v>19</v>
      </c>
      <c r="BK414" s="129">
        <f>ROUND(I414*H414,2)</f>
        <v>0</v>
      </c>
      <c r="BL414" s="27" t="s">
        <v>68</v>
      </c>
      <c r="BM414" s="128" t="s">
        <v>720</v>
      </c>
    </row>
    <row r="415" spans="2:51" s="138" customFormat="1" ht="15">
      <c r="B415" s="139"/>
      <c r="D415" s="132" t="s">
        <v>54</v>
      </c>
      <c r="E415" s="140" t="s">
        <v>30</v>
      </c>
      <c r="F415" s="141" t="s">
        <v>583</v>
      </c>
      <c r="H415" s="142">
        <v>0.9</v>
      </c>
      <c r="L415" s="139"/>
      <c r="M415" s="143"/>
      <c r="N415" s="144"/>
      <c r="O415" s="144"/>
      <c r="P415" s="144"/>
      <c r="Q415" s="144"/>
      <c r="R415" s="144"/>
      <c r="S415" s="144"/>
      <c r="T415" s="145"/>
      <c r="AT415" s="140" t="s">
        <v>54</v>
      </c>
      <c r="AU415" s="140" t="s">
        <v>27</v>
      </c>
      <c r="AV415" s="138" t="s">
        <v>27</v>
      </c>
      <c r="AW415" s="138" t="s">
        <v>55</v>
      </c>
      <c r="AX415" s="138" t="s">
        <v>50</v>
      </c>
      <c r="AY415" s="140" t="s">
        <v>51</v>
      </c>
    </row>
    <row r="416" spans="2:51" s="146" customFormat="1" ht="15">
      <c r="B416" s="147"/>
      <c r="D416" s="132" t="s">
        <v>54</v>
      </c>
      <c r="E416" s="148" t="s">
        <v>30</v>
      </c>
      <c r="F416" s="149" t="s">
        <v>57</v>
      </c>
      <c r="H416" s="150">
        <v>0.9</v>
      </c>
      <c r="L416" s="147"/>
      <c r="M416" s="151"/>
      <c r="N416" s="152"/>
      <c r="O416" s="152"/>
      <c r="P416" s="152"/>
      <c r="Q416" s="152"/>
      <c r="R416" s="152"/>
      <c r="S416" s="152"/>
      <c r="T416" s="153"/>
      <c r="AT416" s="148" t="s">
        <v>54</v>
      </c>
      <c r="AU416" s="148" t="s">
        <v>27</v>
      </c>
      <c r="AV416" s="146" t="s">
        <v>53</v>
      </c>
      <c r="AW416" s="146" t="s">
        <v>55</v>
      </c>
      <c r="AX416" s="146" t="s">
        <v>19</v>
      </c>
      <c r="AY416" s="148" t="s">
        <v>51</v>
      </c>
    </row>
    <row r="417" spans="1:65" s="37" customFormat="1" ht="24.2" customHeight="1">
      <c r="A417" s="33"/>
      <c r="B417" s="116"/>
      <c r="C417" s="117" t="s">
        <v>67</v>
      </c>
      <c r="D417" s="117" t="s">
        <v>52</v>
      </c>
      <c r="E417" s="118" t="s">
        <v>721</v>
      </c>
      <c r="F417" s="119" t="s">
        <v>722</v>
      </c>
      <c r="G417" s="120" t="s">
        <v>18</v>
      </c>
      <c r="H417" s="121">
        <v>1.815</v>
      </c>
      <c r="I417" s="306"/>
      <c r="J417" s="122">
        <f>ROUND(I417*H417,2)</f>
        <v>0</v>
      </c>
      <c r="K417" s="123"/>
      <c r="L417" s="34"/>
      <c r="M417" s="124" t="s">
        <v>30</v>
      </c>
      <c r="N417" s="125" t="s">
        <v>34</v>
      </c>
      <c r="O417" s="126">
        <v>3.196</v>
      </c>
      <c r="P417" s="126">
        <f>O417*H417</f>
        <v>5.80074</v>
      </c>
      <c r="Q417" s="126">
        <v>0</v>
      </c>
      <c r="R417" s="126">
        <f>Q417*H417</f>
        <v>0</v>
      </c>
      <c r="S417" s="126">
        <v>1.8</v>
      </c>
      <c r="T417" s="127">
        <f>S417*H417</f>
        <v>3.267</v>
      </c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R417" s="128" t="s">
        <v>53</v>
      </c>
      <c r="AT417" s="128" t="s">
        <v>52</v>
      </c>
      <c r="AU417" s="128" t="s">
        <v>27</v>
      </c>
      <c r="AY417" s="27" t="s">
        <v>51</v>
      </c>
      <c r="BE417" s="129">
        <f>IF(N417="základní",J417,0)</f>
        <v>0</v>
      </c>
      <c r="BF417" s="129">
        <f>IF(N417="snížená",J417,0)</f>
        <v>0</v>
      </c>
      <c r="BG417" s="129">
        <f>IF(N417="zákl. přenesená",J417,0)</f>
        <v>0</v>
      </c>
      <c r="BH417" s="129">
        <f>IF(N417="sníž. přenesená",J417,0)</f>
        <v>0</v>
      </c>
      <c r="BI417" s="129">
        <f>IF(N417="nulová",J417,0)</f>
        <v>0</v>
      </c>
      <c r="BJ417" s="27" t="s">
        <v>19</v>
      </c>
      <c r="BK417" s="129">
        <f>ROUND(I417*H417,2)</f>
        <v>0</v>
      </c>
      <c r="BL417" s="27" t="s">
        <v>53</v>
      </c>
      <c r="BM417" s="128" t="s">
        <v>723</v>
      </c>
    </row>
    <row r="418" spans="2:51" s="138" customFormat="1" ht="15">
      <c r="B418" s="139"/>
      <c r="D418" s="132" t="s">
        <v>54</v>
      </c>
      <c r="E418" s="140" t="s">
        <v>30</v>
      </c>
      <c r="F418" s="141" t="s">
        <v>724</v>
      </c>
      <c r="H418" s="142">
        <v>1.815</v>
      </c>
      <c r="L418" s="139"/>
      <c r="M418" s="143"/>
      <c r="N418" s="144"/>
      <c r="O418" s="144"/>
      <c r="P418" s="144"/>
      <c r="Q418" s="144"/>
      <c r="R418" s="144"/>
      <c r="S418" s="144"/>
      <c r="T418" s="145"/>
      <c r="AT418" s="140" t="s">
        <v>54</v>
      </c>
      <c r="AU418" s="140" t="s">
        <v>27</v>
      </c>
      <c r="AV418" s="138" t="s">
        <v>27</v>
      </c>
      <c r="AW418" s="138" t="s">
        <v>55</v>
      </c>
      <c r="AX418" s="138" t="s">
        <v>50</v>
      </c>
      <c r="AY418" s="140" t="s">
        <v>51</v>
      </c>
    </row>
    <row r="419" spans="2:51" s="146" customFormat="1" ht="15">
      <c r="B419" s="147"/>
      <c r="D419" s="132" t="s">
        <v>54</v>
      </c>
      <c r="E419" s="148" t="s">
        <v>30</v>
      </c>
      <c r="F419" s="149" t="s">
        <v>57</v>
      </c>
      <c r="H419" s="150">
        <v>1.815</v>
      </c>
      <c r="L419" s="147"/>
      <c r="M419" s="151"/>
      <c r="N419" s="152"/>
      <c r="O419" s="152"/>
      <c r="P419" s="152"/>
      <c r="Q419" s="152"/>
      <c r="R419" s="152"/>
      <c r="S419" s="152"/>
      <c r="T419" s="153"/>
      <c r="AT419" s="148" t="s">
        <v>54</v>
      </c>
      <c r="AU419" s="148" t="s">
        <v>27</v>
      </c>
      <c r="AV419" s="146" t="s">
        <v>53</v>
      </c>
      <c r="AW419" s="146" t="s">
        <v>55</v>
      </c>
      <c r="AX419" s="146" t="s">
        <v>19</v>
      </c>
      <c r="AY419" s="148" t="s">
        <v>51</v>
      </c>
    </row>
    <row r="420" spans="1:65" s="37" customFormat="1" ht="24.2" customHeight="1">
      <c r="A420" s="33"/>
      <c r="B420" s="116"/>
      <c r="C420" s="117" t="s">
        <v>68</v>
      </c>
      <c r="D420" s="117" t="s">
        <v>52</v>
      </c>
      <c r="E420" s="118" t="s">
        <v>725</v>
      </c>
      <c r="F420" s="119" t="s">
        <v>726</v>
      </c>
      <c r="G420" s="120" t="s">
        <v>727</v>
      </c>
      <c r="H420" s="121">
        <v>250</v>
      </c>
      <c r="I420" s="306"/>
      <c r="J420" s="122">
        <f>ROUND(I420*H420,2)</f>
        <v>0</v>
      </c>
      <c r="K420" s="123"/>
      <c r="L420" s="34"/>
      <c r="M420" s="124" t="s">
        <v>30</v>
      </c>
      <c r="N420" s="125" t="s">
        <v>34</v>
      </c>
      <c r="O420" s="126">
        <v>0.057</v>
      </c>
      <c r="P420" s="126">
        <f>O420*H420</f>
        <v>14.25</v>
      </c>
      <c r="Q420" s="126">
        <v>0</v>
      </c>
      <c r="R420" s="126">
        <f>Q420*H420</f>
        <v>0</v>
      </c>
      <c r="S420" s="126">
        <v>0.001</v>
      </c>
      <c r="T420" s="127">
        <f>S420*H420</f>
        <v>0.25</v>
      </c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R420" s="128" t="s">
        <v>68</v>
      </c>
      <c r="AT420" s="128" t="s">
        <v>52</v>
      </c>
      <c r="AU420" s="128" t="s">
        <v>27</v>
      </c>
      <c r="AY420" s="27" t="s">
        <v>51</v>
      </c>
      <c r="BE420" s="129">
        <f>IF(N420="základní",J420,0)</f>
        <v>0</v>
      </c>
      <c r="BF420" s="129">
        <f>IF(N420="snížená",J420,0)</f>
        <v>0</v>
      </c>
      <c r="BG420" s="129">
        <f>IF(N420="zákl. přenesená",J420,0)</f>
        <v>0</v>
      </c>
      <c r="BH420" s="129">
        <f>IF(N420="sníž. přenesená",J420,0)</f>
        <v>0</v>
      </c>
      <c r="BI420" s="129">
        <f>IF(N420="nulová",J420,0)</f>
        <v>0</v>
      </c>
      <c r="BJ420" s="27" t="s">
        <v>19</v>
      </c>
      <c r="BK420" s="129">
        <f>ROUND(I420*H420,2)</f>
        <v>0</v>
      </c>
      <c r="BL420" s="27" t="s">
        <v>68</v>
      </c>
      <c r="BM420" s="128" t="s">
        <v>728</v>
      </c>
    </row>
    <row r="421" spans="1:65" s="37" customFormat="1" ht="24.2" customHeight="1">
      <c r="A421" s="33"/>
      <c r="B421" s="116"/>
      <c r="C421" s="117" t="s">
        <v>69</v>
      </c>
      <c r="D421" s="117" t="s">
        <v>52</v>
      </c>
      <c r="E421" s="118" t="s">
        <v>729</v>
      </c>
      <c r="F421" s="119" t="s">
        <v>730</v>
      </c>
      <c r="G421" s="120" t="s">
        <v>6</v>
      </c>
      <c r="H421" s="121">
        <v>21</v>
      </c>
      <c r="I421" s="306"/>
      <c r="J421" s="122">
        <f>ROUND(I421*H421,2)</f>
        <v>0</v>
      </c>
      <c r="K421" s="123"/>
      <c r="L421" s="34"/>
      <c r="M421" s="124" t="s">
        <v>30</v>
      </c>
      <c r="N421" s="125" t="s">
        <v>34</v>
      </c>
      <c r="O421" s="126">
        <v>0.93</v>
      </c>
      <c r="P421" s="126">
        <f>O421*H421</f>
        <v>19.53</v>
      </c>
      <c r="Q421" s="126">
        <v>0</v>
      </c>
      <c r="R421" s="126">
        <f>Q421*H421</f>
        <v>0</v>
      </c>
      <c r="S421" s="126">
        <v>0.065</v>
      </c>
      <c r="T421" s="127">
        <f>S421*H421</f>
        <v>1.365</v>
      </c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R421" s="128" t="s">
        <v>53</v>
      </c>
      <c r="AT421" s="128" t="s">
        <v>52</v>
      </c>
      <c r="AU421" s="128" t="s">
        <v>27</v>
      </c>
      <c r="AY421" s="27" t="s">
        <v>51</v>
      </c>
      <c r="BE421" s="129">
        <f>IF(N421="základní",J421,0)</f>
        <v>0</v>
      </c>
      <c r="BF421" s="129">
        <f>IF(N421="snížená",J421,0)</f>
        <v>0</v>
      </c>
      <c r="BG421" s="129">
        <f>IF(N421="zákl. přenesená",J421,0)</f>
        <v>0</v>
      </c>
      <c r="BH421" s="129">
        <f>IF(N421="sníž. přenesená",J421,0)</f>
        <v>0</v>
      </c>
      <c r="BI421" s="129">
        <f>IF(N421="nulová",J421,0)</f>
        <v>0</v>
      </c>
      <c r="BJ421" s="27" t="s">
        <v>19</v>
      </c>
      <c r="BK421" s="129">
        <f>ROUND(I421*H421,2)</f>
        <v>0</v>
      </c>
      <c r="BL421" s="27" t="s">
        <v>53</v>
      </c>
      <c r="BM421" s="128" t="s">
        <v>731</v>
      </c>
    </row>
    <row r="422" spans="1:65" s="37" customFormat="1" ht="33" customHeight="1">
      <c r="A422" s="33"/>
      <c r="B422" s="116"/>
      <c r="C422" s="117" t="s">
        <v>79</v>
      </c>
      <c r="D422" s="117" t="s">
        <v>52</v>
      </c>
      <c r="E422" s="118" t="s">
        <v>732</v>
      </c>
      <c r="F422" s="119" t="s">
        <v>733</v>
      </c>
      <c r="G422" s="120" t="s">
        <v>6</v>
      </c>
      <c r="H422" s="121">
        <v>8</v>
      </c>
      <c r="I422" s="306"/>
      <c r="J422" s="122">
        <f>ROUND(I422*H422,2)</f>
        <v>0</v>
      </c>
      <c r="K422" s="123"/>
      <c r="L422" s="34"/>
      <c r="M422" s="124" t="s">
        <v>30</v>
      </c>
      <c r="N422" s="125" t="s">
        <v>34</v>
      </c>
      <c r="O422" s="126">
        <v>0.826</v>
      </c>
      <c r="P422" s="126">
        <f>O422*H422</f>
        <v>6.608</v>
      </c>
      <c r="Q422" s="126">
        <v>0.02362</v>
      </c>
      <c r="R422" s="126">
        <f>Q422*H422</f>
        <v>0.18896</v>
      </c>
      <c r="S422" s="126">
        <v>0</v>
      </c>
      <c r="T422" s="127">
        <f>S422*H422</f>
        <v>0</v>
      </c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R422" s="128" t="s">
        <v>53</v>
      </c>
      <c r="AT422" s="128" t="s">
        <v>52</v>
      </c>
      <c r="AU422" s="128" t="s">
        <v>27</v>
      </c>
      <c r="AY422" s="27" t="s">
        <v>51</v>
      </c>
      <c r="BE422" s="129">
        <f>IF(N422="základní",J422,0)</f>
        <v>0</v>
      </c>
      <c r="BF422" s="129">
        <f>IF(N422="snížená",J422,0)</f>
        <v>0</v>
      </c>
      <c r="BG422" s="129">
        <f>IF(N422="zákl. přenesená",J422,0)</f>
        <v>0</v>
      </c>
      <c r="BH422" s="129">
        <f>IF(N422="sníž. přenesená",J422,0)</f>
        <v>0</v>
      </c>
      <c r="BI422" s="129">
        <f>IF(N422="nulová",J422,0)</f>
        <v>0</v>
      </c>
      <c r="BJ422" s="27" t="s">
        <v>19</v>
      </c>
      <c r="BK422" s="129">
        <f>ROUND(I422*H422,2)</f>
        <v>0</v>
      </c>
      <c r="BL422" s="27" t="s">
        <v>53</v>
      </c>
      <c r="BM422" s="128" t="s">
        <v>734</v>
      </c>
    </row>
    <row r="423" spans="2:51" s="138" customFormat="1" ht="15">
      <c r="B423" s="139"/>
      <c r="D423" s="132" t="s">
        <v>54</v>
      </c>
      <c r="E423" s="140" t="s">
        <v>30</v>
      </c>
      <c r="F423" s="141" t="s">
        <v>556</v>
      </c>
      <c r="H423" s="142">
        <v>8</v>
      </c>
      <c r="L423" s="139"/>
      <c r="M423" s="143"/>
      <c r="N423" s="144"/>
      <c r="O423" s="144"/>
      <c r="P423" s="144"/>
      <c r="Q423" s="144"/>
      <c r="R423" s="144"/>
      <c r="S423" s="144"/>
      <c r="T423" s="145"/>
      <c r="AT423" s="140" t="s">
        <v>54</v>
      </c>
      <c r="AU423" s="140" t="s">
        <v>27</v>
      </c>
      <c r="AV423" s="138" t="s">
        <v>27</v>
      </c>
      <c r="AW423" s="138" t="s">
        <v>55</v>
      </c>
      <c r="AX423" s="138" t="s">
        <v>50</v>
      </c>
      <c r="AY423" s="140" t="s">
        <v>51</v>
      </c>
    </row>
    <row r="424" spans="2:51" s="146" customFormat="1" ht="15">
      <c r="B424" s="147"/>
      <c r="D424" s="132" t="s">
        <v>54</v>
      </c>
      <c r="E424" s="148" t="s">
        <v>30</v>
      </c>
      <c r="F424" s="149" t="s">
        <v>57</v>
      </c>
      <c r="H424" s="150">
        <v>8</v>
      </c>
      <c r="L424" s="147"/>
      <c r="M424" s="151"/>
      <c r="N424" s="152"/>
      <c r="O424" s="152"/>
      <c r="P424" s="152"/>
      <c r="Q424" s="152"/>
      <c r="R424" s="152"/>
      <c r="S424" s="152"/>
      <c r="T424" s="153"/>
      <c r="AT424" s="148" t="s">
        <v>54</v>
      </c>
      <c r="AU424" s="148" t="s">
        <v>27</v>
      </c>
      <c r="AV424" s="146" t="s">
        <v>53</v>
      </c>
      <c r="AW424" s="146" t="s">
        <v>55</v>
      </c>
      <c r="AX424" s="146" t="s">
        <v>19</v>
      </c>
      <c r="AY424" s="148" t="s">
        <v>51</v>
      </c>
    </row>
    <row r="425" spans="1:65" s="37" customFormat="1" ht="21.75" customHeight="1">
      <c r="A425" s="33"/>
      <c r="B425" s="116"/>
      <c r="C425" s="117" t="s">
        <v>70</v>
      </c>
      <c r="D425" s="117" t="s">
        <v>52</v>
      </c>
      <c r="E425" s="118" t="s">
        <v>735</v>
      </c>
      <c r="F425" s="119" t="s">
        <v>736</v>
      </c>
      <c r="G425" s="120" t="s">
        <v>14</v>
      </c>
      <c r="H425" s="121">
        <v>12</v>
      </c>
      <c r="I425" s="306"/>
      <c r="J425" s="122">
        <f>ROUND(I425*H425,2)</f>
        <v>0</v>
      </c>
      <c r="K425" s="123"/>
      <c r="L425" s="34"/>
      <c r="M425" s="124" t="s">
        <v>30</v>
      </c>
      <c r="N425" s="125" t="s">
        <v>34</v>
      </c>
      <c r="O425" s="126">
        <v>0.423</v>
      </c>
      <c r="P425" s="126">
        <f>O425*H425</f>
        <v>5.076</v>
      </c>
      <c r="Q425" s="126">
        <v>0</v>
      </c>
      <c r="R425" s="126">
        <f>Q425*H425</f>
        <v>0</v>
      </c>
      <c r="S425" s="126">
        <v>0.008</v>
      </c>
      <c r="T425" s="127">
        <f>S425*H425</f>
        <v>0.096</v>
      </c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R425" s="128" t="s">
        <v>53</v>
      </c>
      <c r="AT425" s="128" t="s">
        <v>52</v>
      </c>
      <c r="AU425" s="128" t="s">
        <v>27</v>
      </c>
      <c r="AY425" s="27" t="s">
        <v>51</v>
      </c>
      <c r="BE425" s="129">
        <f>IF(N425="základní",J425,0)</f>
        <v>0</v>
      </c>
      <c r="BF425" s="129">
        <f>IF(N425="snížená",J425,0)</f>
        <v>0</v>
      </c>
      <c r="BG425" s="129">
        <f>IF(N425="zákl. přenesená",J425,0)</f>
        <v>0</v>
      </c>
      <c r="BH425" s="129">
        <f>IF(N425="sníž. přenesená",J425,0)</f>
        <v>0</v>
      </c>
      <c r="BI425" s="129">
        <f>IF(N425="nulová",J425,0)</f>
        <v>0</v>
      </c>
      <c r="BJ425" s="27" t="s">
        <v>19</v>
      </c>
      <c r="BK425" s="129">
        <f>ROUND(I425*H425,2)</f>
        <v>0</v>
      </c>
      <c r="BL425" s="27" t="s">
        <v>53</v>
      </c>
      <c r="BM425" s="128" t="s">
        <v>737</v>
      </c>
    </row>
    <row r="426" spans="1:65" s="37" customFormat="1" ht="24.2" customHeight="1">
      <c r="A426" s="33"/>
      <c r="B426" s="116"/>
      <c r="C426" s="117" t="s">
        <v>71</v>
      </c>
      <c r="D426" s="117" t="s">
        <v>52</v>
      </c>
      <c r="E426" s="118" t="s">
        <v>738</v>
      </c>
      <c r="F426" s="119" t="s">
        <v>739</v>
      </c>
      <c r="G426" s="120" t="s">
        <v>14</v>
      </c>
      <c r="H426" s="121">
        <v>10</v>
      </c>
      <c r="I426" s="306"/>
      <c r="J426" s="122">
        <f>ROUND(I426*H426,2)</f>
        <v>0</v>
      </c>
      <c r="K426" s="123"/>
      <c r="L426" s="34"/>
      <c r="M426" s="124" t="s">
        <v>30</v>
      </c>
      <c r="N426" s="125" t="s">
        <v>34</v>
      </c>
      <c r="O426" s="126">
        <v>0.867</v>
      </c>
      <c r="P426" s="126">
        <f>O426*H426</f>
        <v>8.67</v>
      </c>
      <c r="Q426" s="126">
        <v>0</v>
      </c>
      <c r="R426" s="126">
        <f>Q426*H426</f>
        <v>0</v>
      </c>
      <c r="S426" s="126">
        <v>0.009</v>
      </c>
      <c r="T426" s="127">
        <f>S426*H426</f>
        <v>0.09</v>
      </c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R426" s="128" t="s">
        <v>53</v>
      </c>
      <c r="AT426" s="128" t="s">
        <v>52</v>
      </c>
      <c r="AU426" s="128" t="s">
        <v>27</v>
      </c>
      <c r="AY426" s="27" t="s">
        <v>51</v>
      </c>
      <c r="BE426" s="129">
        <f>IF(N426="základní",J426,0)</f>
        <v>0</v>
      </c>
      <c r="BF426" s="129">
        <f>IF(N426="snížená",J426,0)</f>
        <v>0</v>
      </c>
      <c r="BG426" s="129">
        <f>IF(N426="zákl. přenesená",J426,0)</f>
        <v>0</v>
      </c>
      <c r="BH426" s="129">
        <f>IF(N426="sníž. přenesená",J426,0)</f>
        <v>0</v>
      </c>
      <c r="BI426" s="129">
        <f>IF(N426="nulová",J426,0)</f>
        <v>0</v>
      </c>
      <c r="BJ426" s="27" t="s">
        <v>19</v>
      </c>
      <c r="BK426" s="129">
        <f>ROUND(I426*H426,2)</f>
        <v>0</v>
      </c>
      <c r="BL426" s="27" t="s">
        <v>53</v>
      </c>
      <c r="BM426" s="128" t="s">
        <v>740</v>
      </c>
    </row>
    <row r="427" spans="1:65" s="37" customFormat="1" ht="37.9" customHeight="1">
      <c r="A427" s="33"/>
      <c r="B427" s="116"/>
      <c r="C427" s="117" t="s">
        <v>81</v>
      </c>
      <c r="D427" s="117" t="s">
        <v>52</v>
      </c>
      <c r="E427" s="118" t="s">
        <v>741</v>
      </c>
      <c r="F427" s="119" t="s">
        <v>742</v>
      </c>
      <c r="G427" s="120" t="s">
        <v>13</v>
      </c>
      <c r="H427" s="121">
        <v>40</v>
      </c>
      <c r="I427" s="306"/>
      <c r="J427" s="122">
        <f>ROUND(I427*H427,2)</f>
        <v>0</v>
      </c>
      <c r="K427" s="123"/>
      <c r="L427" s="34"/>
      <c r="M427" s="124" t="s">
        <v>30</v>
      </c>
      <c r="N427" s="125" t="s">
        <v>34</v>
      </c>
      <c r="O427" s="126">
        <v>0.26</v>
      </c>
      <c r="P427" s="126">
        <f>O427*H427</f>
        <v>10.4</v>
      </c>
      <c r="Q427" s="126">
        <v>0</v>
      </c>
      <c r="R427" s="126">
        <f>Q427*H427</f>
        <v>0</v>
      </c>
      <c r="S427" s="126">
        <v>0.046</v>
      </c>
      <c r="T427" s="127">
        <f>S427*H427</f>
        <v>1.8399999999999999</v>
      </c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R427" s="128" t="s">
        <v>53</v>
      </c>
      <c r="AT427" s="128" t="s">
        <v>52</v>
      </c>
      <c r="AU427" s="128" t="s">
        <v>27</v>
      </c>
      <c r="AY427" s="27" t="s">
        <v>51</v>
      </c>
      <c r="BE427" s="129">
        <f>IF(N427="základní",J427,0)</f>
        <v>0</v>
      </c>
      <c r="BF427" s="129">
        <f>IF(N427="snížená",J427,0)</f>
        <v>0</v>
      </c>
      <c r="BG427" s="129">
        <f>IF(N427="zákl. přenesená",J427,0)</f>
        <v>0</v>
      </c>
      <c r="BH427" s="129">
        <f>IF(N427="sníž. přenesená",J427,0)</f>
        <v>0</v>
      </c>
      <c r="BI427" s="129">
        <f>IF(N427="nulová",J427,0)</f>
        <v>0</v>
      </c>
      <c r="BJ427" s="27" t="s">
        <v>19</v>
      </c>
      <c r="BK427" s="129">
        <f>ROUND(I427*H427,2)</f>
        <v>0</v>
      </c>
      <c r="BL427" s="27" t="s">
        <v>53</v>
      </c>
      <c r="BM427" s="128" t="s">
        <v>743</v>
      </c>
    </row>
    <row r="428" spans="2:51" s="138" customFormat="1" ht="15">
      <c r="B428" s="139"/>
      <c r="D428" s="132" t="s">
        <v>54</v>
      </c>
      <c r="E428" s="140" t="s">
        <v>30</v>
      </c>
      <c r="F428" s="141" t="s">
        <v>744</v>
      </c>
      <c r="H428" s="142">
        <v>40</v>
      </c>
      <c r="L428" s="139"/>
      <c r="M428" s="143"/>
      <c r="N428" s="144"/>
      <c r="O428" s="144"/>
      <c r="P428" s="144"/>
      <c r="Q428" s="144"/>
      <c r="R428" s="144"/>
      <c r="S428" s="144"/>
      <c r="T428" s="145"/>
      <c r="AT428" s="140" t="s">
        <v>54</v>
      </c>
      <c r="AU428" s="140" t="s">
        <v>27</v>
      </c>
      <c r="AV428" s="138" t="s">
        <v>27</v>
      </c>
      <c r="AW428" s="138" t="s">
        <v>55</v>
      </c>
      <c r="AX428" s="138" t="s">
        <v>50</v>
      </c>
      <c r="AY428" s="140" t="s">
        <v>51</v>
      </c>
    </row>
    <row r="429" spans="2:51" s="146" customFormat="1" ht="15">
      <c r="B429" s="147"/>
      <c r="D429" s="132" t="s">
        <v>54</v>
      </c>
      <c r="E429" s="148" t="s">
        <v>30</v>
      </c>
      <c r="F429" s="149" t="s">
        <v>57</v>
      </c>
      <c r="H429" s="150">
        <v>40</v>
      </c>
      <c r="L429" s="147"/>
      <c r="M429" s="151"/>
      <c r="N429" s="152"/>
      <c r="O429" s="152"/>
      <c r="P429" s="152"/>
      <c r="Q429" s="152"/>
      <c r="R429" s="152"/>
      <c r="S429" s="152"/>
      <c r="T429" s="153"/>
      <c r="AT429" s="148" t="s">
        <v>54</v>
      </c>
      <c r="AU429" s="148" t="s">
        <v>27</v>
      </c>
      <c r="AV429" s="146" t="s">
        <v>53</v>
      </c>
      <c r="AW429" s="146" t="s">
        <v>55</v>
      </c>
      <c r="AX429" s="146" t="s">
        <v>19</v>
      </c>
      <c r="AY429" s="148" t="s">
        <v>51</v>
      </c>
    </row>
    <row r="430" spans="1:65" s="37" customFormat="1" ht="24.2" customHeight="1">
      <c r="A430" s="33"/>
      <c r="B430" s="116"/>
      <c r="C430" s="117" t="s">
        <v>80</v>
      </c>
      <c r="D430" s="117" t="s">
        <v>52</v>
      </c>
      <c r="E430" s="118" t="s">
        <v>745</v>
      </c>
      <c r="F430" s="119" t="s">
        <v>746</v>
      </c>
      <c r="G430" s="120" t="s">
        <v>13</v>
      </c>
      <c r="H430" s="121">
        <v>12</v>
      </c>
      <c r="I430" s="306"/>
      <c r="J430" s="122">
        <f>ROUND(I430*H430,2)</f>
        <v>0</v>
      </c>
      <c r="K430" s="123"/>
      <c r="L430" s="34"/>
      <c r="M430" s="124" t="s">
        <v>30</v>
      </c>
      <c r="N430" s="125" t="s">
        <v>34</v>
      </c>
      <c r="O430" s="126">
        <v>0.3</v>
      </c>
      <c r="P430" s="126">
        <f>O430*H430</f>
        <v>3.5999999999999996</v>
      </c>
      <c r="Q430" s="126">
        <v>0</v>
      </c>
      <c r="R430" s="126">
        <f>Q430*H430</f>
        <v>0</v>
      </c>
      <c r="S430" s="126">
        <v>0.068</v>
      </c>
      <c r="T430" s="127">
        <f>S430*H430</f>
        <v>0.8160000000000001</v>
      </c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R430" s="128" t="s">
        <v>53</v>
      </c>
      <c r="AT430" s="128" t="s">
        <v>52</v>
      </c>
      <c r="AU430" s="128" t="s">
        <v>27</v>
      </c>
      <c r="AY430" s="27" t="s">
        <v>51</v>
      </c>
      <c r="BE430" s="129">
        <f>IF(N430="základní",J430,0)</f>
        <v>0</v>
      </c>
      <c r="BF430" s="129">
        <f>IF(N430="snížená",J430,0)</f>
        <v>0</v>
      </c>
      <c r="BG430" s="129">
        <f>IF(N430="zákl. přenesená",J430,0)</f>
        <v>0</v>
      </c>
      <c r="BH430" s="129">
        <f>IF(N430="sníž. přenesená",J430,0)</f>
        <v>0</v>
      </c>
      <c r="BI430" s="129">
        <f>IF(N430="nulová",J430,0)</f>
        <v>0</v>
      </c>
      <c r="BJ430" s="27" t="s">
        <v>19</v>
      </c>
      <c r="BK430" s="129">
        <f>ROUND(I430*H430,2)</f>
        <v>0</v>
      </c>
      <c r="BL430" s="27" t="s">
        <v>53</v>
      </c>
      <c r="BM430" s="128" t="s">
        <v>747</v>
      </c>
    </row>
    <row r="431" spans="2:51" s="138" customFormat="1" ht="15">
      <c r="B431" s="139"/>
      <c r="D431" s="132" t="s">
        <v>54</v>
      </c>
      <c r="E431" s="140" t="s">
        <v>30</v>
      </c>
      <c r="F431" s="141" t="s">
        <v>193</v>
      </c>
      <c r="H431" s="142">
        <v>12</v>
      </c>
      <c r="L431" s="139"/>
      <c r="M431" s="143"/>
      <c r="N431" s="144"/>
      <c r="O431" s="144"/>
      <c r="P431" s="144"/>
      <c r="Q431" s="144"/>
      <c r="R431" s="144"/>
      <c r="S431" s="144"/>
      <c r="T431" s="145"/>
      <c r="AT431" s="140" t="s">
        <v>54</v>
      </c>
      <c r="AU431" s="140" t="s">
        <v>27</v>
      </c>
      <c r="AV431" s="138" t="s">
        <v>27</v>
      </c>
      <c r="AW431" s="138" t="s">
        <v>55</v>
      </c>
      <c r="AX431" s="138" t="s">
        <v>50</v>
      </c>
      <c r="AY431" s="140" t="s">
        <v>51</v>
      </c>
    </row>
    <row r="432" spans="2:51" s="146" customFormat="1" ht="15">
      <c r="B432" s="147"/>
      <c r="D432" s="132" t="s">
        <v>54</v>
      </c>
      <c r="E432" s="148" t="s">
        <v>30</v>
      </c>
      <c r="F432" s="149" t="s">
        <v>57</v>
      </c>
      <c r="H432" s="150">
        <v>12</v>
      </c>
      <c r="L432" s="147"/>
      <c r="M432" s="151"/>
      <c r="N432" s="152"/>
      <c r="O432" s="152"/>
      <c r="P432" s="152"/>
      <c r="Q432" s="152"/>
      <c r="R432" s="152"/>
      <c r="S432" s="152"/>
      <c r="T432" s="153"/>
      <c r="AT432" s="148" t="s">
        <v>54</v>
      </c>
      <c r="AU432" s="148" t="s">
        <v>27</v>
      </c>
      <c r="AV432" s="146" t="s">
        <v>53</v>
      </c>
      <c r="AW432" s="146" t="s">
        <v>55</v>
      </c>
      <c r="AX432" s="146" t="s">
        <v>19</v>
      </c>
      <c r="AY432" s="148" t="s">
        <v>51</v>
      </c>
    </row>
    <row r="433" spans="1:65" s="37" customFormat="1" ht="16.5" customHeight="1">
      <c r="A433" s="33"/>
      <c r="B433" s="116"/>
      <c r="C433" s="117" t="s">
        <v>748</v>
      </c>
      <c r="D433" s="117" t="s">
        <v>52</v>
      </c>
      <c r="E433" s="118" t="s">
        <v>749</v>
      </c>
      <c r="F433" s="119" t="s">
        <v>750</v>
      </c>
      <c r="G433" s="120" t="s">
        <v>13</v>
      </c>
      <c r="H433" s="121">
        <v>11</v>
      </c>
      <c r="I433" s="306"/>
      <c r="J433" s="122">
        <f>ROUND(I433*H433,2)</f>
        <v>0</v>
      </c>
      <c r="K433" s="123"/>
      <c r="L433" s="34"/>
      <c r="M433" s="124" t="s">
        <v>30</v>
      </c>
      <c r="N433" s="125" t="s">
        <v>34</v>
      </c>
      <c r="O433" s="126">
        <v>0.042</v>
      </c>
      <c r="P433" s="126">
        <f>O433*H433</f>
        <v>0.462</v>
      </c>
      <c r="Q433" s="126">
        <v>1E-05</v>
      </c>
      <c r="R433" s="126">
        <f>Q433*H433</f>
        <v>0.00011</v>
      </c>
      <c r="S433" s="126">
        <v>0.00012</v>
      </c>
      <c r="T433" s="127">
        <f>S433*H433</f>
        <v>0.00132</v>
      </c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R433" s="128" t="s">
        <v>53</v>
      </c>
      <c r="AT433" s="128" t="s">
        <v>52</v>
      </c>
      <c r="AU433" s="128" t="s">
        <v>27</v>
      </c>
      <c r="AY433" s="27" t="s">
        <v>51</v>
      </c>
      <c r="BE433" s="129">
        <f>IF(N433="základní",J433,0)</f>
        <v>0</v>
      </c>
      <c r="BF433" s="129">
        <f>IF(N433="snížená",J433,0)</f>
        <v>0</v>
      </c>
      <c r="BG433" s="129">
        <f>IF(N433="zákl. přenesená",J433,0)</f>
        <v>0</v>
      </c>
      <c r="BH433" s="129">
        <f>IF(N433="sníž. přenesená",J433,0)</f>
        <v>0</v>
      </c>
      <c r="BI433" s="129">
        <f>IF(N433="nulová",J433,0)</f>
        <v>0</v>
      </c>
      <c r="BJ433" s="27" t="s">
        <v>19</v>
      </c>
      <c r="BK433" s="129">
        <f>ROUND(I433*H433,2)</f>
        <v>0</v>
      </c>
      <c r="BL433" s="27" t="s">
        <v>53</v>
      </c>
      <c r="BM433" s="128" t="s">
        <v>751</v>
      </c>
    </row>
    <row r="434" spans="2:51" s="130" customFormat="1" ht="15">
      <c r="B434" s="131"/>
      <c r="D434" s="132" t="s">
        <v>54</v>
      </c>
      <c r="E434" s="133" t="s">
        <v>30</v>
      </c>
      <c r="F434" s="134" t="s">
        <v>752</v>
      </c>
      <c r="H434" s="133" t="s">
        <v>30</v>
      </c>
      <c r="L434" s="131"/>
      <c r="M434" s="135"/>
      <c r="N434" s="136"/>
      <c r="O434" s="136"/>
      <c r="P434" s="136"/>
      <c r="Q434" s="136"/>
      <c r="R434" s="136"/>
      <c r="S434" s="136"/>
      <c r="T434" s="137"/>
      <c r="AT434" s="133" t="s">
        <v>54</v>
      </c>
      <c r="AU434" s="133" t="s">
        <v>27</v>
      </c>
      <c r="AV434" s="130" t="s">
        <v>19</v>
      </c>
      <c r="AW434" s="130" t="s">
        <v>55</v>
      </c>
      <c r="AX434" s="130" t="s">
        <v>50</v>
      </c>
      <c r="AY434" s="133" t="s">
        <v>51</v>
      </c>
    </row>
    <row r="435" spans="2:51" s="138" customFormat="1" ht="15">
      <c r="B435" s="139"/>
      <c r="D435" s="132" t="s">
        <v>54</v>
      </c>
      <c r="E435" s="140" t="s">
        <v>30</v>
      </c>
      <c r="F435" s="141" t="s">
        <v>753</v>
      </c>
      <c r="H435" s="142">
        <v>11</v>
      </c>
      <c r="L435" s="139"/>
      <c r="M435" s="143"/>
      <c r="N435" s="144"/>
      <c r="O435" s="144"/>
      <c r="P435" s="144"/>
      <c r="Q435" s="144"/>
      <c r="R435" s="144"/>
      <c r="S435" s="144"/>
      <c r="T435" s="145"/>
      <c r="AT435" s="140" t="s">
        <v>54</v>
      </c>
      <c r="AU435" s="140" t="s">
        <v>27</v>
      </c>
      <c r="AV435" s="138" t="s">
        <v>27</v>
      </c>
      <c r="AW435" s="138" t="s">
        <v>55</v>
      </c>
      <c r="AX435" s="138" t="s">
        <v>50</v>
      </c>
      <c r="AY435" s="140" t="s">
        <v>51</v>
      </c>
    </row>
    <row r="436" spans="2:51" s="146" customFormat="1" ht="15">
      <c r="B436" s="147"/>
      <c r="D436" s="132" t="s">
        <v>54</v>
      </c>
      <c r="E436" s="148" t="s">
        <v>30</v>
      </c>
      <c r="F436" s="149" t="s">
        <v>57</v>
      </c>
      <c r="H436" s="150">
        <v>11</v>
      </c>
      <c r="L436" s="147"/>
      <c r="M436" s="151"/>
      <c r="N436" s="152"/>
      <c r="O436" s="152"/>
      <c r="P436" s="152"/>
      <c r="Q436" s="152"/>
      <c r="R436" s="152"/>
      <c r="S436" s="152"/>
      <c r="T436" s="153"/>
      <c r="AT436" s="148" t="s">
        <v>54</v>
      </c>
      <c r="AU436" s="148" t="s">
        <v>27</v>
      </c>
      <c r="AV436" s="146" t="s">
        <v>53</v>
      </c>
      <c r="AW436" s="146" t="s">
        <v>55</v>
      </c>
      <c r="AX436" s="146" t="s">
        <v>19</v>
      </c>
      <c r="AY436" s="148" t="s">
        <v>51</v>
      </c>
    </row>
    <row r="437" spans="1:65" s="37" customFormat="1" ht="24.2" customHeight="1">
      <c r="A437" s="33"/>
      <c r="B437" s="116"/>
      <c r="C437" s="117" t="s">
        <v>754</v>
      </c>
      <c r="D437" s="117" t="s">
        <v>52</v>
      </c>
      <c r="E437" s="118" t="s">
        <v>755</v>
      </c>
      <c r="F437" s="119" t="s">
        <v>756</v>
      </c>
      <c r="G437" s="120" t="s">
        <v>137</v>
      </c>
      <c r="H437" s="121">
        <v>1</v>
      </c>
      <c r="I437" s="306"/>
      <c r="J437" s="122">
        <f>ROUND(I437*H437,2)</f>
        <v>0</v>
      </c>
      <c r="K437" s="123"/>
      <c r="L437" s="34"/>
      <c r="M437" s="124" t="s">
        <v>30</v>
      </c>
      <c r="N437" s="125" t="s">
        <v>34</v>
      </c>
      <c r="O437" s="126">
        <v>0</v>
      </c>
      <c r="P437" s="126">
        <f>O437*H437</f>
        <v>0</v>
      </c>
      <c r="Q437" s="126">
        <v>0</v>
      </c>
      <c r="R437" s="126">
        <f>Q437*H437</f>
        <v>0</v>
      </c>
      <c r="S437" s="126">
        <v>0</v>
      </c>
      <c r="T437" s="127">
        <f>S437*H437</f>
        <v>0</v>
      </c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R437" s="128" t="s">
        <v>53</v>
      </c>
      <c r="AT437" s="128" t="s">
        <v>52</v>
      </c>
      <c r="AU437" s="128" t="s">
        <v>27</v>
      </c>
      <c r="AY437" s="27" t="s">
        <v>51</v>
      </c>
      <c r="BE437" s="129">
        <f>IF(N437="základní",J437,0)</f>
        <v>0</v>
      </c>
      <c r="BF437" s="129">
        <f>IF(N437="snížená",J437,0)</f>
        <v>0</v>
      </c>
      <c r="BG437" s="129">
        <f>IF(N437="zákl. přenesená",J437,0)</f>
        <v>0</v>
      </c>
      <c r="BH437" s="129">
        <f>IF(N437="sníž. přenesená",J437,0)</f>
        <v>0</v>
      </c>
      <c r="BI437" s="129">
        <f>IF(N437="nulová",J437,0)</f>
        <v>0</v>
      </c>
      <c r="BJ437" s="27" t="s">
        <v>19</v>
      </c>
      <c r="BK437" s="129">
        <f>ROUND(I437*H437,2)</f>
        <v>0</v>
      </c>
      <c r="BL437" s="27" t="s">
        <v>53</v>
      </c>
      <c r="BM437" s="128" t="s">
        <v>757</v>
      </c>
    </row>
    <row r="438" spans="1:65" s="37" customFormat="1" ht="24.2" customHeight="1">
      <c r="A438" s="33"/>
      <c r="B438" s="116"/>
      <c r="C438" s="117" t="s">
        <v>74</v>
      </c>
      <c r="D438" s="117" t="s">
        <v>52</v>
      </c>
      <c r="E438" s="118" t="s">
        <v>758</v>
      </c>
      <c r="F438" s="119" t="s">
        <v>759</v>
      </c>
      <c r="G438" s="120" t="s">
        <v>13</v>
      </c>
      <c r="H438" s="121">
        <v>105.2</v>
      </c>
      <c r="I438" s="306"/>
      <c r="J438" s="122">
        <f>ROUND(I438*H438,2)</f>
        <v>0</v>
      </c>
      <c r="K438" s="123"/>
      <c r="L438" s="34"/>
      <c r="M438" s="124" t="s">
        <v>30</v>
      </c>
      <c r="N438" s="125" t="s">
        <v>34</v>
      </c>
      <c r="O438" s="126">
        <v>0.295</v>
      </c>
      <c r="P438" s="126">
        <f>O438*H438</f>
        <v>31.034</v>
      </c>
      <c r="Q438" s="126">
        <v>0</v>
      </c>
      <c r="R438" s="126">
        <f>Q438*H438</f>
        <v>0</v>
      </c>
      <c r="S438" s="126">
        <v>0.01723</v>
      </c>
      <c r="T438" s="127">
        <f>S438*H438</f>
        <v>1.8125959999999999</v>
      </c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R438" s="128" t="s">
        <v>68</v>
      </c>
      <c r="AT438" s="128" t="s">
        <v>52</v>
      </c>
      <c r="AU438" s="128" t="s">
        <v>27</v>
      </c>
      <c r="AY438" s="27" t="s">
        <v>51</v>
      </c>
      <c r="BE438" s="129">
        <f>IF(N438="základní",J438,0)</f>
        <v>0</v>
      </c>
      <c r="BF438" s="129">
        <f>IF(N438="snížená",J438,0)</f>
        <v>0</v>
      </c>
      <c r="BG438" s="129">
        <f>IF(N438="zákl. přenesená",J438,0)</f>
        <v>0</v>
      </c>
      <c r="BH438" s="129">
        <f>IF(N438="sníž. přenesená",J438,0)</f>
        <v>0</v>
      </c>
      <c r="BI438" s="129">
        <f>IF(N438="nulová",J438,0)</f>
        <v>0</v>
      </c>
      <c r="BJ438" s="27" t="s">
        <v>19</v>
      </c>
      <c r="BK438" s="129">
        <f>ROUND(I438*H438,2)</f>
        <v>0</v>
      </c>
      <c r="BL438" s="27" t="s">
        <v>68</v>
      </c>
      <c r="BM438" s="128" t="s">
        <v>760</v>
      </c>
    </row>
    <row r="439" spans="2:51" s="130" customFormat="1" ht="15">
      <c r="B439" s="131"/>
      <c r="D439" s="132" t="s">
        <v>54</v>
      </c>
      <c r="E439" s="133" t="s">
        <v>30</v>
      </c>
      <c r="F439" s="134" t="s">
        <v>761</v>
      </c>
      <c r="H439" s="133" t="s">
        <v>30</v>
      </c>
      <c r="L439" s="131"/>
      <c r="M439" s="135"/>
      <c r="N439" s="136"/>
      <c r="O439" s="136"/>
      <c r="P439" s="136"/>
      <c r="Q439" s="136"/>
      <c r="R439" s="136"/>
      <c r="S439" s="136"/>
      <c r="T439" s="137"/>
      <c r="AT439" s="133" t="s">
        <v>54</v>
      </c>
      <c r="AU439" s="133" t="s">
        <v>27</v>
      </c>
      <c r="AV439" s="130" t="s">
        <v>19</v>
      </c>
      <c r="AW439" s="130" t="s">
        <v>55</v>
      </c>
      <c r="AX439" s="130" t="s">
        <v>50</v>
      </c>
      <c r="AY439" s="133" t="s">
        <v>51</v>
      </c>
    </row>
    <row r="440" spans="2:51" s="138" customFormat="1" ht="15">
      <c r="B440" s="139"/>
      <c r="D440" s="132" t="s">
        <v>54</v>
      </c>
      <c r="E440" s="140" t="s">
        <v>30</v>
      </c>
      <c r="F440" s="141" t="s">
        <v>762</v>
      </c>
      <c r="H440" s="142">
        <v>105.2</v>
      </c>
      <c r="L440" s="139"/>
      <c r="M440" s="143"/>
      <c r="N440" s="144"/>
      <c r="O440" s="144"/>
      <c r="P440" s="144"/>
      <c r="Q440" s="144"/>
      <c r="R440" s="144"/>
      <c r="S440" s="144"/>
      <c r="T440" s="145"/>
      <c r="AT440" s="140" t="s">
        <v>54</v>
      </c>
      <c r="AU440" s="140" t="s">
        <v>27</v>
      </c>
      <c r="AV440" s="138" t="s">
        <v>27</v>
      </c>
      <c r="AW440" s="138" t="s">
        <v>55</v>
      </c>
      <c r="AX440" s="138" t="s">
        <v>50</v>
      </c>
      <c r="AY440" s="140" t="s">
        <v>51</v>
      </c>
    </row>
    <row r="441" spans="2:51" s="146" customFormat="1" ht="15">
      <c r="B441" s="147"/>
      <c r="D441" s="132" t="s">
        <v>54</v>
      </c>
      <c r="E441" s="148" t="s">
        <v>30</v>
      </c>
      <c r="F441" s="149" t="s">
        <v>57</v>
      </c>
      <c r="H441" s="150">
        <v>105.2</v>
      </c>
      <c r="L441" s="147"/>
      <c r="M441" s="151"/>
      <c r="N441" s="152"/>
      <c r="O441" s="152"/>
      <c r="P441" s="152"/>
      <c r="Q441" s="152"/>
      <c r="R441" s="152"/>
      <c r="S441" s="152"/>
      <c r="T441" s="153"/>
      <c r="AT441" s="148" t="s">
        <v>54</v>
      </c>
      <c r="AU441" s="148" t="s">
        <v>27</v>
      </c>
      <c r="AV441" s="146" t="s">
        <v>53</v>
      </c>
      <c r="AW441" s="146" t="s">
        <v>55</v>
      </c>
      <c r="AX441" s="146" t="s">
        <v>19</v>
      </c>
      <c r="AY441" s="148" t="s">
        <v>51</v>
      </c>
    </row>
    <row r="442" spans="1:65" s="37" customFormat="1" ht="16.5" customHeight="1">
      <c r="A442" s="33"/>
      <c r="B442" s="116"/>
      <c r="C442" s="117" t="s">
        <v>75</v>
      </c>
      <c r="D442" s="117" t="s">
        <v>52</v>
      </c>
      <c r="E442" s="118" t="s">
        <v>763</v>
      </c>
      <c r="F442" s="119" t="s">
        <v>764</v>
      </c>
      <c r="G442" s="120" t="s">
        <v>13</v>
      </c>
      <c r="H442" s="121">
        <v>95.76</v>
      </c>
      <c r="I442" s="306"/>
      <c r="J442" s="122">
        <f>ROUND(I442*H442,2)</f>
        <v>0</v>
      </c>
      <c r="K442" s="123"/>
      <c r="L442" s="34"/>
      <c r="M442" s="124" t="s">
        <v>30</v>
      </c>
      <c r="N442" s="125" t="s">
        <v>34</v>
      </c>
      <c r="O442" s="126">
        <v>0.1</v>
      </c>
      <c r="P442" s="126">
        <f>O442*H442</f>
        <v>9.576</v>
      </c>
      <c r="Q442" s="126">
        <v>0</v>
      </c>
      <c r="R442" s="126">
        <f>Q442*H442</f>
        <v>0</v>
      </c>
      <c r="S442" s="126">
        <v>0.002</v>
      </c>
      <c r="T442" s="127">
        <f>S442*H442</f>
        <v>0.19152000000000002</v>
      </c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R442" s="128" t="s">
        <v>68</v>
      </c>
      <c r="AT442" s="128" t="s">
        <v>52</v>
      </c>
      <c r="AU442" s="128" t="s">
        <v>27</v>
      </c>
      <c r="AY442" s="27" t="s">
        <v>51</v>
      </c>
      <c r="BE442" s="129">
        <f>IF(N442="základní",J442,0)</f>
        <v>0</v>
      </c>
      <c r="BF442" s="129">
        <f>IF(N442="snížená",J442,0)</f>
        <v>0</v>
      </c>
      <c r="BG442" s="129">
        <f>IF(N442="zákl. přenesená",J442,0)</f>
        <v>0</v>
      </c>
      <c r="BH442" s="129">
        <f>IF(N442="sníž. přenesená",J442,0)</f>
        <v>0</v>
      </c>
      <c r="BI442" s="129">
        <f>IF(N442="nulová",J442,0)</f>
        <v>0</v>
      </c>
      <c r="BJ442" s="27" t="s">
        <v>19</v>
      </c>
      <c r="BK442" s="129">
        <f>ROUND(I442*H442,2)</f>
        <v>0</v>
      </c>
      <c r="BL442" s="27" t="s">
        <v>68</v>
      </c>
      <c r="BM442" s="128" t="s">
        <v>765</v>
      </c>
    </row>
    <row r="443" spans="2:51" s="138" customFormat="1" ht="15">
      <c r="B443" s="139"/>
      <c r="D443" s="132" t="s">
        <v>54</v>
      </c>
      <c r="E443" s="140" t="s">
        <v>30</v>
      </c>
      <c r="F443" s="141" t="s">
        <v>766</v>
      </c>
      <c r="H443" s="142">
        <v>95.76</v>
      </c>
      <c r="L443" s="139"/>
      <c r="M443" s="143"/>
      <c r="N443" s="144"/>
      <c r="O443" s="144"/>
      <c r="P443" s="144"/>
      <c r="Q443" s="144"/>
      <c r="R443" s="144"/>
      <c r="S443" s="144"/>
      <c r="T443" s="145"/>
      <c r="AT443" s="140" t="s">
        <v>54</v>
      </c>
      <c r="AU443" s="140" t="s">
        <v>27</v>
      </c>
      <c r="AV443" s="138" t="s">
        <v>27</v>
      </c>
      <c r="AW443" s="138" t="s">
        <v>55</v>
      </c>
      <c r="AX443" s="138" t="s">
        <v>50</v>
      </c>
      <c r="AY443" s="140" t="s">
        <v>51</v>
      </c>
    </row>
    <row r="444" spans="2:51" s="146" customFormat="1" ht="15">
      <c r="B444" s="147"/>
      <c r="D444" s="132" t="s">
        <v>54</v>
      </c>
      <c r="E444" s="148" t="s">
        <v>30</v>
      </c>
      <c r="F444" s="149" t="s">
        <v>57</v>
      </c>
      <c r="H444" s="150">
        <v>95.76</v>
      </c>
      <c r="L444" s="147"/>
      <c r="M444" s="151"/>
      <c r="N444" s="152"/>
      <c r="O444" s="152"/>
      <c r="P444" s="152"/>
      <c r="Q444" s="152"/>
      <c r="R444" s="152"/>
      <c r="S444" s="152"/>
      <c r="T444" s="153"/>
      <c r="AT444" s="148" t="s">
        <v>54</v>
      </c>
      <c r="AU444" s="148" t="s">
        <v>27</v>
      </c>
      <c r="AV444" s="146" t="s">
        <v>53</v>
      </c>
      <c r="AW444" s="146" t="s">
        <v>55</v>
      </c>
      <c r="AX444" s="146" t="s">
        <v>19</v>
      </c>
      <c r="AY444" s="148" t="s">
        <v>51</v>
      </c>
    </row>
    <row r="445" spans="1:65" s="37" customFormat="1" ht="16.5" customHeight="1">
      <c r="A445" s="33"/>
      <c r="B445" s="116"/>
      <c r="C445" s="117" t="s">
        <v>767</v>
      </c>
      <c r="D445" s="117" t="s">
        <v>52</v>
      </c>
      <c r="E445" s="118" t="s">
        <v>156</v>
      </c>
      <c r="F445" s="119" t="s">
        <v>157</v>
      </c>
      <c r="G445" s="120" t="s">
        <v>13</v>
      </c>
      <c r="H445" s="121">
        <v>330</v>
      </c>
      <c r="I445" s="306"/>
      <c r="J445" s="122">
        <f>ROUND(I445*H445,2)</f>
        <v>0</v>
      </c>
      <c r="K445" s="123"/>
      <c r="L445" s="34"/>
      <c r="M445" s="124" t="s">
        <v>30</v>
      </c>
      <c r="N445" s="125" t="s">
        <v>34</v>
      </c>
      <c r="O445" s="126">
        <v>0.04</v>
      </c>
      <c r="P445" s="126">
        <f>O445*H445</f>
        <v>13.200000000000001</v>
      </c>
      <c r="Q445" s="126">
        <v>0</v>
      </c>
      <c r="R445" s="126">
        <f>Q445*H445</f>
        <v>0</v>
      </c>
      <c r="S445" s="126">
        <v>0</v>
      </c>
      <c r="T445" s="127">
        <f>S445*H445</f>
        <v>0</v>
      </c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R445" s="128" t="s">
        <v>68</v>
      </c>
      <c r="AT445" s="128" t="s">
        <v>52</v>
      </c>
      <c r="AU445" s="128" t="s">
        <v>27</v>
      </c>
      <c r="AY445" s="27" t="s">
        <v>51</v>
      </c>
      <c r="BE445" s="129">
        <f>IF(N445="základní",J445,0)</f>
        <v>0</v>
      </c>
      <c r="BF445" s="129">
        <f>IF(N445="snížená",J445,0)</f>
        <v>0</v>
      </c>
      <c r="BG445" s="129">
        <f>IF(N445="zákl. přenesená",J445,0)</f>
        <v>0</v>
      </c>
      <c r="BH445" s="129">
        <f>IF(N445="sníž. přenesená",J445,0)</f>
        <v>0</v>
      </c>
      <c r="BI445" s="129">
        <f>IF(N445="nulová",J445,0)</f>
        <v>0</v>
      </c>
      <c r="BJ445" s="27" t="s">
        <v>19</v>
      </c>
      <c r="BK445" s="129">
        <f>ROUND(I445*H445,2)</f>
        <v>0</v>
      </c>
      <c r="BL445" s="27" t="s">
        <v>68</v>
      </c>
      <c r="BM445" s="128" t="s">
        <v>768</v>
      </c>
    </row>
    <row r="446" spans="1:65" s="37" customFormat="1" ht="24.2" customHeight="1">
      <c r="A446" s="33"/>
      <c r="B446" s="116"/>
      <c r="C446" s="117" t="s">
        <v>769</v>
      </c>
      <c r="D446" s="117" t="s">
        <v>52</v>
      </c>
      <c r="E446" s="118" t="s">
        <v>770</v>
      </c>
      <c r="F446" s="119" t="s">
        <v>771</v>
      </c>
      <c r="G446" s="120" t="s">
        <v>13</v>
      </c>
      <c r="H446" s="121">
        <v>12.1</v>
      </c>
      <c r="I446" s="306"/>
      <c r="J446" s="122">
        <f>ROUND(I446*H446,2)</f>
        <v>0</v>
      </c>
      <c r="K446" s="123"/>
      <c r="L446" s="34"/>
      <c r="M446" s="124" t="s">
        <v>30</v>
      </c>
      <c r="N446" s="125" t="s">
        <v>34</v>
      </c>
      <c r="O446" s="126">
        <v>0.299</v>
      </c>
      <c r="P446" s="126">
        <f>O446*H446</f>
        <v>3.6178999999999997</v>
      </c>
      <c r="Q446" s="126">
        <v>0</v>
      </c>
      <c r="R446" s="126">
        <f>Q446*H446</f>
        <v>0</v>
      </c>
      <c r="S446" s="126">
        <v>0.281</v>
      </c>
      <c r="T446" s="127">
        <f>S446*H446</f>
        <v>3.4001</v>
      </c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R446" s="128" t="s">
        <v>53</v>
      </c>
      <c r="AT446" s="128" t="s">
        <v>52</v>
      </c>
      <c r="AU446" s="128" t="s">
        <v>27</v>
      </c>
      <c r="AY446" s="27" t="s">
        <v>51</v>
      </c>
      <c r="BE446" s="129">
        <f>IF(N446="základní",J446,0)</f>
        <v>0</v>
      </c>
      <c r="BF446" s="129">
        <f>IF(N446="snížená",J446,0)</f>
        <v>0</v>
      </c>
      <c r="BG446" s="129">
        <f>IF(N446="zákl. přenesená",J446,0)</f>
        <v>0</v>
      </c>
      <c r="BH446" s="129">
        <f>IF(N446="sníž. přenesená",J446,0)</f>
        <v>0</v>
      </c>
      <c r="BI446" s="129">
        <f>IF(N446="nulová",J446,0)</f>
        <v>0</v>
      </c>
      <c r="BJ446" s="27" t="s">
        <v>19</v>
      </c>
      <c r="BK446" s="129">
        <f>ROUND(I446*H446,2)</f>
        <v>0</v>
      </c>
      <c r="BL446" s="27" t="s">
        <v>53</v>
      </c>
      <c r="BM446" s="128" t="s">
        <v>772</v>
      </c>
    </row>
    <row r="447" spans="2:51" s="138" customFormat="1" ht="15">
      <c r="B447" s="139"/>
      <c r="D447" s="132" t="s">
        <v>54</v>
      </c>
      <c r="E447" s="140" t="s">
        <v>30</v>
      </c>
      <c r="F447" s="141" t="s">
        <v>773</v>
      </c>
      <c r="H447" s="142">
        <v>12.1</v>
      </c>
      <c r="L447" s="139"/>
      <c r="M447" s="143"/>
      <c r="N447" s="144"/>
      <c r="O447" s="144"/>
      <c r="P447" s="144"/>
      <c r="Q447" s="144"/>
      <c r="R447" s="144"/>
      <c r="S447" s="144"/>
      <c r="T447" s="145"/>
      <c r="AT447" s="140" t="s">
        <v>54</v>
      </c>
      <c r="AU447" s="140" t="s">
        <v>27</v>
      </c>
      <c r="AV447" s="138" t="s">
        <v>27</v>
      </c>
      <c r="AW447" s="138" t="s">
        <v>55</v>
      </c>
      <c r="AX447" s="138" t="s">
        <v>50</v>
      </c>
      <c r="AY447" s="140" t="s">
        <v>51</v>
      </c>
    </row>
    <row r="448" spans="2:51" s="146" customFormat="1" ht="15">
      <c r="B448" s="147"/>
      <c r="D448" s="132" t="s">
        <v>54</v>
      </c>
      <c r="E448" s="148" t="s">
        <v>30</v>
      </c>
      <c r="F448" s="149" t="s">
        <v>57</v>
      </c>
      <c r="H448" s="150">
        <v>12.1</v>
      </c>
      <c r="L448" s="147"/>
      <c r="M448" s="151"/>
      <c r="N448" s="152"/>
      <c r="O448" s="152"/>
      <c r="P448" s="152"/>
      <c r="Q448" s="152"/>
      <c r="R448" s="152"/>
      <c r="S448" s="152"/>
      <c r="T448" s="153"/>
      <c r="AT448" s="148" t="s">
        <v>54</v>
      </c>
      <c r="AU448" s="148" t="s">
        <v>27</v>
      </c>
      <c r="AV448" s="146" t="s">
        <v>53</v>
      </c>
      <c r="AW448" s="146" t="s">
        <v>55</v>
      </c>
      <c r="AX448" s="146" t="s">
        <v>19</v>
      </c>
      <c r="AY448" s="148" t="s">
        <v>51</v>
      </c>
    </row>
    <row r="449" spans="2:63" s="103" customFormat="1" ht="22.9" customHeight="1">
      <c r="B449" s="104"/>
      <c r="D449" s="105" t="s">
        <v>48</v>
      </c>
      <c r="E449" s="114" t="s">
        <v>113</v>
      </c>
      <c r="F449" s="114" t="s">
        <v>774</v>
      </c>
      <c r="J449" s="115">
        <f>BK449</f>
        <v>0</v>
      </c>
      <c r="L449" s="104"/>
      <c r="M449" s="108"/>
      <c r="N449" s="109"/>
      <c r="O449" s="109"/>
      <c r="P449" s="110">
        <f>SUM(P450:P462)</f>
        <v>53.62799999999999</v>
      </c>
      <c r="Q449" s="109"/>
      <c r="R449" s="110">
        <f>SUM(R450:R462)</f>
        <v>0.0693</v>
      </c>
      <c r="S449" s="109"/>
      <c r="T449" s="111">
        <f>SUM(T450:T462)</f>
        <v>0</v>
      </c>
      <c r="AR449" s="105" t="s">
        <v>19</v>
      </c>
      <c r="AT449" s="112" t="s">
        <v>48</v>
      </c>
      <c r="AU449" s="112" t="s">
        <v>19</v>
      </c>
      <c r="AY449" s="105" t="s">
        <v>51</v>
      </c>
      <c r="BK449" s="113">
        <f>SUM(BK450:BK462)</f>
        <v>0</v>
      </c>
    </row>
    <row r="450" spans="1:65" s="37" customFormat="1" ht="37.9" customHeight="1">
      <c r="A450" s="33"/>
      <c r="B450" s="116"/>
      <c r="C450" s="117" t="s">
        <v>82</v>
      </c>
      <c r="D450" s="117" t="s">
        <v>52</v>
      </c>
      <c r="E450" s="118" t="s">
        <v>775</v>
      </c>
      <c r="F450" s="119" t="s">
        <v>776</v>
      </c>
      <c r="G450" s="120" t="s">
        <v>13</v>
      </c>
      <c r="H450" s="121">
        <v>330</v>
      </c>
      <c r="I450" s="306"/>
      <c r="J450" s="122">
        <f>ROUND(I450*H450,2)</f>
        <v>0</v>
      </c>
      <c r="K450" s="123"/>
      <c r="L450" s="34"/>
      <c r="M450" s="124" t="s">
        <v>30</v>
      </c>
      <c r="N450" s="125" t="s">
        <v>34</v>
      </c>
      <c r="O450" s="126">
        <v>0.126</v>
      </c>
      <c r="P450" s="126">
        <f>O450*H450</f>
        <v>41.58</v>
      </c>
      <c r="Q450" s="126">
        <v>0.00021</v>
      </c>
      <c r="R450" s="126">
        <f>Q450*H450</f>
        <v>0.0693</v>
      </c>
      <c r="S450" s="126">
        <v>0</v>
      </c>
      <c r="T450" s="127">
        <f>S450*H450</f>
        <v>0</v>
      </c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R450" s="128" t="s">
        <v>53</v>
      </c>
      <c r="AT450" s="128" t="s">
        <v>52</v>
      </c>
      <c r="AU450" s="128" t="s">
        <v>27</v>
      </c>
      <c r="AY450" s="27" t="s">
        <v>51</v>
      </c>
      <c r="BE450" s="129">
        <f>IF(N450="základní",J450,0)</f>
        <v>0</v>
      </c>
      <c r="BF450" s="129">
        <f>IF(N450="snížená",J450,0)</f>
        <v>0</v>
      </c>
      <c r="BG450" s="129">
        <f>IF(N450="zákl. přenesená",J450,0)</f>
        <v>0</v>
      </c>
      <c r="BH450" s="129">
        <f>IF(N450="sníž. přenesená",J450,0)</f>
        <v>0</v>
      </c>
      <c r="BI450" s="129">
        <f>IF(N450="nulová",J450,0)</f>
        <v>0</v>
      </c>
      <c r="BJ450" s="27" t="s">
        <v>19</v>
      </c>
      <c r="BK450" s="129">
        <f>ROUND(I450*H450,2)</f>
        <v>0</v>
      </c>
      <c r="BL450" s="27" t="s">
        <v>53</v>
      </c>
      <c r="BM450" s="128" t="s">
        <v>777</v>
      </c>
    </row>
    <row r="451" spans="2:51" s="138" customFormat="1" ht="15">
      <c r="B451" s="139"/>
      <c r="D451" s="132" t="s">
        <v>54</v>
      </c>
      <c r="E451" s="140" t="s">
        <v>30</v>
      </c>
      <c r="F451" s="141" t="s">
        <v>778</v>
      </c>
      <c r="H451" s="142">
        <v>330</v>
      </c>
      <c r="L451" s="139"/>
      <c r="M451" s="143"/>
      <c r="N451" s="144"/>
      <c r="O451" s="144"/>
      <c r="P451" s="144"/>
      <c r="Q451" s="144"/>
      <c r="R451" s="144"/>
      <c r="S451" s="144"/>
      <c r="T451" s="145"/>
      <c r="AT451" s="140" t="s">
        <v>54</v>
      </c>
      <c r="AU451" s="140" t="s">
        <v>27</v>
      </c>
      <c r="AV451" s="138" t="s">
        <v>27</v>
      </c>
      <c r="AW451" s="138" t="s">
        <v>55</v>
      </c>
      <c r="AX451" s="138" t="s">
        <v>50</v>
      </c>
      <c r="AY451" s="140" t="s">
        <v>51</v>
      </c>
    </row>
    <row r="452" spans="2:51" s="146" customFormat="1" ht="15">
      <c r="B452" s="147"/>
      <c r="D452" s="132" t="s">
        <v>54</v>
      </c>
      <c r="E452" s="148" t="s">
        <v>30</v>
      </c>
      <c r="F452" s="149" t="s">
        <v>57</v>
      </c>
      <c r="H452" s="150">
        <v>330</v>
      </c>
      <c r="L452" s="147"/>
      <c r="M452" s="151"/>
      <c r="N452" s="152"/>
      <c r="O452" s="152"/>
      <c r="P452" s="152"/>
      <c r="Q452" s="152"/>
      <c r="R452" s="152"/>
      <c r="S452" s="152"/>
      <c r="T452" s="153"/>
      <c r="AT452" s="148" t="s">
        <v>54</v>
      </c>
      <c r="AU452" s="148" t="s">
        <v>27</v>
      </c>
      <c r="AV452" s="146" t="s">
        <v>53</v>
      </c>
      <c r="AW452" s="146" t="s">
        <v>55</v>
      </c>
      <c r="AX452" s="146" t="s">
        <v>19</v>
      </c>
      <c r="AY452" s="148" t="s">
        <v>51</v>
      </c>
    </row>
    <row r="453" spans="1:65" s="37" customFormat="1" ht="37.9" customHeight="1">
      <c r="A453" s="33"/>
      <c r="B453" s="116"/>
      <c r="C453" s="117" t="s">
        <v>83</v>
      </c>
      <c r="D453" s="117" t="s">
        <v>52</v>
      </c>
      <c r="E453" s="118" t="s">
        <v>169</v>
      </c>
      <c r="F453" s="119" t="s">
        <v>170</v>
      </c>
      <c r="G453" s="120" t="s">
        <v>13</v>
      </c>
      <c r="H453" s="121">
        <v>48</v>
      </c>
      <c r="I453" s="306"/>
      <c r="J453" s="122">
        <f>ROUND(I453*H453,2)</f>
        <v>0</v>
      </c>
      <c r="K453" s="123"/>
      <c r="L453" s="34"/>
      <c r="M453" s="124" t="s">
        <v>30</v>
      </c>
      <c r="N453" s="125" t="s">
        <v>34</v>
      </c>
      <c r="O453" s="126">
        <v>0.154</v>
      </c>
      <c r="P453" s="126">
        <f>O453*H453</f>
        <v>7.3919999999999995</v>
      </c>
      <c r="Q453" s="126">
        <v>0</v>
      </c>
      <c r="R453" s="126">
        <f>Q453*H453</f>
        <v>0</v>
      </c>
      <c r="S453" s="126">
        <v>0</v>
      </c>
      <c r="T453" s="127">
        <f>S453*H453</f>
        <v>0</v>
      </c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R453" s="128" t="s">
        <v>53</v>
      </c>
      <c r="AT453" s="128" t="s">
        <v>52</v>
      </c>
      <c r="AU453" s="128" t="s">
        <v>27</v>
      </c>
      <c r="AY453" s="27" t="s">
        <v>51</v>
      </c>
      <c r="BE453" s="129">
        <f>IF(N453="základní",J453,0)</f>
        <v>0</v>
      </c>
      <c r="BF453" s="129">
        <f>IF(N453="snížená",J453,0)</f>
        <v>0</v>
      </c>
      <c r="BG453" s="129">
        <f>IF(N453="zákl. přenesená",J453,0)</f>
        <v>0</v>
      </c>
      <c r="BH453" s="129">
        <f>IF(N453="sníž. přenesená",J453,0)</f>
        <v>0</v>
      </c>
      <c r="BI453" s="129">
        <f>IF(N453="nulová",J453,0)</f>
        <v>0</v>
      </c>
      <c r="BJ453" s="27" t="s">
        <v>19</v>
      </c>
      <c r="BK453" s="129">
        <f>ROUND(I453*H453,2)</f>
        <v>0</v>
      </c>
      <c r="BL453" s="27" t="s">
        <v>53</v>
      </c>
      <c r="BM453" s="128" t="s">
        <v>779</v>
      </c>
    </row>
    <row r="454" spans="2:51" s="138" customFormat="1" ht="15">
      <c r="B454" s="139"/>
      <c r="D454" s="132" t="s">
        <v>54</v>
      </c>
      <c r="E454" s="140" t="s">
        <v>30</v>
      </c>
      <c r="F454" s="141" t="s">
        <v>780</v>
      </c>
      <c r="H454" s="142">
        <v>48</v>
      </c>
      <c r="L454" s="139"/>
      <c r="M454" s="143"/>
      <c r="N454" s="144"/>
      <c r="O454" s="144"/>
      <c r="P454" s="144"/>
      <c r="Q454" s="144"/>
      <c r="R454" s="144"/>
      <c r="S454" s="144"/>
      <c r="T454" s="145"/>
      <c r="AT454" s="140" t="s">
        <v>54</v>
      </c>
      <c r="AU454" s="140" t="s">
        <v>27</v>
      </c>
      <c r="AV454" s="138" t="s">
        <v>27</v>
      </c>
      <c r="AW454" s="138" t="s">
        <v>55</v>
      </c>
      <c r="AX454" s="138" t="s">
        <v>50</v>
      </c>
      <c r="AY454" s="140" t="s">
        <v>51</v>
      </c>
    </row>
    <row r="455" spans="2:51" s="146" customFormat="1" ht="15">
      <c r="B455" s="147"/>
      <c r="D455" s="132" t="s">
        <v>54</v>
      </c>
      <c r="E455" s="148" t="s">
        <v>30</v>
      </c>
      <c r="F455" s="149" t="s">
        <v>57</v>
      </c>
      <c r="H455" s="150">
        <v>48</v>
      </c>
      <c r="L455" s="147"/>
      <c r="M455" s="151"/>
      <c r="N455" s="152"/>
      <c r="O455" s="152"/>
      <c r="P455" s="152"/>
      <c r="Q455" s="152"/>
      <c r="R455" s="152"/>
      <c r="S455" s="152"/>
      <c r="T455" s="153"/>
      <c r="AT455" s="148" t="s">
        <v>54</v>
      </c>
      <c r="AU455" s="148" t="s">
        <v>27</v>
      </c>
      <c r="AV455" s="146" t="s">
        <v>53</v>
      </c>
      <c r="AW455" s="146" t="s">
        <v>55</v>
      </c>
      <c r="AX455" s="146" t="s">
        <v>19</v>
      </c>
      <c r="AY455" s="148" t="s">
        <v>51</v>
      </c>
    </row>
    <row r="456" spans="1:65" s="37" customFormat="1" ht="33" customHeight="1">
      <c r="A456" s="33"/>
      <c r="B456" s="116"/>
      <c r="C456" s="117" t="s">
        <v>84</v>
      </c>
      <c r="D456" s="117" t="s">
        <v>52</v>
      </c>
      <c r="E456" s="118" t="s">
        <v>171</v>
      </c>
      <c r="F456" s="119" t="s">
        <v>172</v>
      </c>
      <c r="G456" s="120" t="s">
        <v>13</v>
      </c>
      <c r="H456" s="121">
        <v>960</v>
      </c>
      <c r="I456" s="306"/>
      <c r="J456" s="122">
        <f>ROUND(I456*H456,2)</f>
        <v>0</v>
      </c>
      <c r="K456" s="123"/>
      <c r="L456" s="34"/>
      <c r="M456" s="124" t="s">
        <v>30</v>
      </c>
      <c r="N456" s="125" t="s">
        <v>34</v>
      </c>
      <c r="O456" s="126">
        <v>0</v>
      </c>
      <c r="P456" s="126">
        <f>O456*H456</f>
        <v>0</v>
      </c>
      <c r="Q456" s="126">
        <v>0</v>
      </c>
      <c r="R456" s="126">
        <f>Q456*H456</f>
        <v>0</v>
      </c>
      <c r="S456" s="126">
        <v>0</v>
      </c>
      <c r="T456" s="127">
        <f>S456*H456</f>
        <v>0</v>
      </c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R456" s="128" t="s">
        <v>53</v>
      </c>
      <c r="AT456" s="128" t="s">
        <v>52</v>
      </c>
      <c r="AU456" s="128" t="s">
        <v>27</v>
      </c>
      <c r="AY456" s="27" t="s">
        <v>51</v>
      </c>
      <c r="BE456" s="129">
        <f>IF(N456="základní",J456,0)</f>
        <v>0</v>
      </c>
      <c r="BF456" s="129">
        <f>IF(N456="snížená",J456,0)</f>
        <v>0</v>
      </c>
      <c r="BG456" s="129">
        <f>IF(N456="zákl. přenesená",J456,0)</f>
        <v>0</v>
      </c>
      <c r="BH456" s="129">
        <f>IF(N456="sníž. přenesená",J456,0)</f>
        <v>0</v>
      </c>
      <c r="BI456" s="129">
        <f>IF(N456="nulová",J456,0)</f>
        <v>0</v>
      </c>
      <c r="BJ456" s="27" t="s">
        <v>19</v>
      </c>
      <c r="BK456" s="129">
        <f>ROUND(I456*H456,2)</f>
        <v>0</v>
      </c>
      <c r="BL456" s="27" t="s">
        <v>53</v>
      </c>
      <c r="BM456" s="128" t="s">
        <v>781</v>
      </c>
    </row>
    <row r="457" spans="2:51" s="138" customFormat="1" ht="15">
      <c r="B457" s="139"/>
      <c r="D457" s="132" t="s">
        <v>54</v>
      </c>
      <c r="E457" s="140" t="s">
        <v>30</v>
      </c>
      <c r="F457" s="141" t="s">
        <v>782</v>
      </c>
      <c r="H457" s="142">
        <v>960</v>
      </c>
      <c r="L457" s="139"/>
      <c r="M457" s="143"/>
      <c r="N457" s="144"/>
      <c r="O457" s="144"/>
      <c r="P457" s="144"/>
      <c r="Q457" s="144"/>
      <c r="R457" s="144"/>
      <c r="S457" s="144"/>
      <c r="T457" s="145"/>
      <c r="AT457" s="140" t="s">
        <v>54</v>
      </c>
      <c r="AU457" s="140" t="s">
        <v>27</v>
      </c>
      <c r="AV457" s="138" t="s">
        <v>27</v>
      </c>
      <c r="AW457" s="138" t="s">
        <v>55</v>
      </c>
      <c r="AX457" s="138" t="s">
        <v>50</v>
      </c>
      <c r="AY457" s="140" t="s">
        <v>51</v>
      </c>
    </row>
    <row r="458" spans="2:51" s="146" customFormat="1" ht="15">
      <c r="B458" s="147"/>
      <c r="D458" s="132" t="s">
        <v>54</v>
      </c>
      <c r="E458" s="148" t="s">
        <v>30</v>
      </c>
      <c r="F458" s="149" t="s">
        <v>57</v>
      </c>
      <c r="H458" s="150">
        <v>960</v>
      </c>
      <c r="L458" s="147"/>
      <c r="M458" s="151"/>
      <c r="N458" s="152"/>
      <c r="O458" s="152"/>
      <c r="P458" s="152"/>
      <c r="Q458" s="152"/>
      <c r="R458" s="152"/>
      <c r="S458" s="152"/>
      <c r="T458" s="153"/>
      <c r="AT458" s="148" t="s">
        <v>54</v>
      </c>
      <c r="AU458" s="148" t="s">
        <v>27</v>
      </c>
      <c r="AV458" s="146" t="s">
        <v>53</v>
      </c>
      <c r="AW458" s="146" t="s">
        <v>55</v>
      </c>
      <c r="AX458" s="146" t="s">
        <v>19</v>
      </c>
      <c r="AY458" s="148" t="s">
        <v>51</v>
      </c>
    </row>
    <row r="459" spans="1:65" s="37" customFormat="1" ht="37.9" customHeight="1">
      <c r="A459" s="33"/>
      <c r="B459" s="116"/>
      <c r="C459" s="117" t="s">
        <v>85</v>
      </c>
      <c r="D459" s="117" t="s">
        <v>52</v>
      </c>
      <c r="E459" s="118" t="s">
        <v>173</v>
      </c>
      <c r="F459" s="119" t="s">
        <v>174</v>
      </c>
      <c r="G459" s="120" t="s">
        <v>13</v>
      </c>
      <c r="H459" s="121">
        <v>48</v>
      </c>
      <c r="I459" s="306"/>
      <c r="J459" s="122">
        <f>ROUND(I459*H459,2)</f>
        <v>0</v>
      </c>
      <c r="K459" s="123"/>
      <c r="L459" s="34"/>
      <c r="M459" s="124" t="s">
        <v>30</v>
      </c>
      <c r="N459" s="125" t="s">
        <v>34</v>
      </c>
      <c r="O459" s="126">
        <v>0.097</v>
      </c>
      <c r="P459" s="126">
        <f>O459*H459</f>
        <v>4.656000000000001</v>
      </c>
      <c r="Q459" s="126">
        <v>0</v>
      </c>
      <c r="R459" s="126">
        <f>Q459*H459</f>
        <v>0</v>
      </c>
      <c r="S459" s="126">
        <v>0</v>
      </c>
      <c r="T459" s="127">
        <f>S459*H459</f>
        <v>0</v>
      </c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R459" s="128" t="s">
        <v>53</v>
      </c>
      <c r="AT459" s="128" t="s">
        <v>52</v>
      </c>
      <c r="AU459" s="128" t="s">
        <v>27</v>
      </c>
      <c r="AY459" s="27" t="s">
        <v>51</v>
      </c>
      <c r="BE459" s="129">
        <f>IF(N459="základní",J459,0)</f>
        <v>0</v>
      </c>
      <c r="BF459" s="129">
        <f>IF(N459="snížená",J459,0)</f>
        <v>0</v>
      </c>
      <c r="BG459" s="129">
        <f>IF(N459="zákl. přenesená",J459,0)</f>
        <v>0</v>
      </c>
      <c r="BH459" s="129">
        <f>IF(N459="sníž. přenesená",J459,0)</f>
        <v>0</v>
      </c>
      <c r="BI459" s="129">
        <f>IF(N459="nulová",J459,0)</f>
        <v>0</v>
      </c>
      <c r="BJ459" s="27" t="s">
        <v>19</v>
      </c>
      <c r="BK459" s="129">
        <f>ROUND(I459*H459,2)</f>
        <v>0</v>
      </c>
      <c r="BL459" s="27" t="s">
        <v>53</v>
      </c>
      <c r="BM459" s="128" t="s">
        <v>783</v>
      </c>
    </row>
    <row r="460" spans="1:65" s="37" customFormat="1" ht="33" customHeight="1">
      <c r="A460" s="33"/>
      <c r="B460" s="116"/>
      <c r="C460" s="117" t="s">
        <v>62</v>
      </c>
      <c r="D460" s="117" t="s">
        <v>52</v>
      </c>
      <c r="E460" s="118" t="s">
        <v>784</v>
      </c>
      <c r="F460" s="119" t="s">
        <v>785</v>
      </c>
      <c r="G460" s="120" t="s">
        <v>13</v>
      </c>
      <c r="H460" s="121">
        <v>7</v>
      </c>
      <c r="I460" s="306"/>
      <c r="J460" s="122">
        <f>ROUND(I460*H460,2)</f>
        <v>0</v>
      </c>
      <c r="K460" s="123"/>
      <c r="L460" s="34"/>
      <c r="M460" s="124" t="s">
        <v>30</v>
      </c>
      <c r="N460" s="125" t="s">
        <v>34</v>
      </c>
      <c r="O460" s="126">
        <v>0</v>
      </c>
      <c r="P460" s="126">
        <f>O460*H460</f>
        <v>0</v>
      </c>
      <c r="Q460" s="126">
        <v>0</v>
      </c>
      <c r="R460" s="126">
        <f>Q460*H460</f>
        <v>0</v>
      </c>
      <c r="S460" s="126">
        <v>0</v>
      </c>
      <c r="T460" s="127">
        <f>S460*H460</f>
        <v>0</v>
      </c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R460" s="128" t="s">
        <v>53</v>
      </c>
      <c r="AT460" s="128" t="s">
        <v>52</v>
      </c>
      <c r="AU460" s="128" t="s">
        <v>27</v>
      </c>
      <c r="AY460" s="27" t="s">
        <v>51</v>
      </c>
      <c r="BE460" s="129">
        <f>IF(N460="základní",J460,0)</f>
        <v>0</v>
      </c>
      <c r="BF460" s="129">
        <f>IF(N460="snížená",J460,0)</f>
        <v>0</v>
      </c>
      <c r="BG460" s="129">
        <f>IF(N460="zákl. přenesená",J460,0)</f>
        <v>0</v>
      </c>
      <c r="BH460" s="129">
        <f>IF(N460="sníž. přenesená",J460,0)</f>
        <v>0</v>
      </c>
      <c r="BI460" s="129">
        <f>IF(N460="nulová",J460,0)</f>
        <v>0</v>
      </c>
      <c r="BJ460" s="27" t="s">
        <v>19</v>
      </c>
      <c r="BK460" s="129">
        <f>ROUND(I460*H460,2)</f>
        <v>0</v>
      </c>
      <c r="BL460" s="27" t="s">
        <v>53</v>
      </c>
      <c r="BM460" s="128" t="s">
        <v>786</v>
      </c>
    </row>
    <row r="461" spans="2:51" s="138" customFormat="1" ht="15">
      <c r="B461" s="139"/>
      <c r="D461" s="132" t="s">
        <v>54</v>
      </c>
      <c r="E461" s="140" t="s">
        <v>30</v>
      </c>
      <c r="F461" s="141" t="s">
        <v>787</v>
      </c>
      <c r="H461" s="142">
        <v>7</v>
      </c>
      <c r="L461" s="139"/>
      <c r="M461" s="143"/>
      <c r="N461" s="144"/>
      <c r="O461" s="144"/>
      <c r="P461" s="144"/>
      <c r="Q461" s="144"/>
      <c r="R461" s="144"/>
      <c r="S461" s="144"/>
      <c r="T461" s="145"/>
      <c r="AT461" s="140" t="s">
        <v>54</v>
      </c>
      <c r="AU461" s="140" t="s">
        <v>27</v>
      </c>
      <c r="AV461" s="138" t="s">
        <v>27</v>
      </c>
      <c r="AW461" s="138" t="s">
        <v>55</v>
      </c>
      <c r="AX461" s="138" t="s">
        <v>50</v>
      </c>
      <c r="AY461" s="140" t="s">
        <v>51</v>
      </c>
    </row>
    <row r="462" spans="2:51" s="146" customFormat="1" ht="15">
      <c r="B462" s="147"/>
      <c r="D462" s="132" t="s">
        <v>54</v>
      </c>
      <c r="E462" s="148" t="s">
        <v>30</v>
      </c>
      <c r="F462" s="149" t="s">
        <v>57</v>
      </c>
      <c r="H462" s="150">
        <v>7</v>
      </c>
      <c r="L462" s="147"/>
      <c r="M462" s="151"/>
      <c r="N462" s="152"/>
      <c r="O462" s="152"/>
      <c r="P462" s="152"/>
      <c r="Q462" s="152"/>
      <c r="R462" s="152"/>
      <c r="S462" s="152"/>
      <c r="T462" s="153"/>
      <c r="AT462" s="148" t="s">
        <v>54</v>
      </c>
      <c r="AU462" s="148" t="s">
        <v>27</v>
      </c>
      <c r="AV462" s="146" t="s">
        <v>53</v>
      </c>
      <c r="AW462" s="146" t="s">
        <v>55</v>
      </c>
      <c r="AX462" s="146" t="s">
        <v>19</v>
      </c>
      <c r="AY462" s="148" t="s">
        <v>51</v>
      </c>
    </row>
    <row r="463" spans="2:63" s="103" customFormat="1" ht="22.9" customHeight="1">
      <c r="B463" s="104"/>
      <c r="D463" s="105" t="s">
        <v>48</v>
      </c>
      <c r="E463" s="114" t="s">
        <v>124</v>
      </c>
      <c r="F463" s="114" t="s">
        <v>125</v>
      </c>
      <c r="J463" s="115">
        <f>BK463</f>
        <v>0</v>
      </c>
      <c r="L463" s="104"/>
      <c r="M463" s="108"/>
      <c r="N463" s="109"/>
      <c r="O463" s="109"/>
      <c r="P463" s="110">
        <f>SUM(P464:P469)</f>
        <v>145.728715</v>
      </c>
      <c r="Q463" s="109"/>
      <c r="R463" s="110">
        <f>SUM(R464:R469)</f>
        <v>0</v>
      </c>
      <c r="S463" s="109"/>
      <c r="T463" s="111">
        <f>SUM(T464:T469)</f>
        <v>0</v>
      </c>
      <c r="AR463" s="105" t="s">
        <v>19</v>
      </c>
      <c r="AT463" s="112" t="s">
        <v>48</v>
      </c>
      <c r="AU463" s="112" t="s">
        <v>19</v>
      </c>
      <c r="AY463" s="105" t="s">
        <v>51</v>
      </c>
      <c r="BK463" s="113">
        <f>SUM(BK464:BK469)</f>
        <v>0</v>
      </c>
    </row>
    <row r="464" spans="1:65" s="37" customFormat="1" ht="24.2" customHeight="1">
      <c r="A464" s="33"/>
      <c r="B464" s="116"/>
      <c r="C464" s="117" t="s">
        <v>788</v>
      </c>
      <c r="D464" s="117" t="s">
        <v>52</v>
      </c>
      <c r="E464" s="118" t="s">
        <v>789</v>
      </c>
      <c r="F464" s="119" t="s">
        <v>790</v>
      </c>
      <c r="G464" s="120" t="s">
        <v>15</v>
      </c>
      <c r="H464" s="121">
        <v>86.483</v>
      </c>
      <c r="I464" s="306"/>
      <c r="J464" s="122">
        <f>ROUND(I464*H464,2)</f>
        <v>0</v>
      </c>
      <c r="K464" s="123"/>
      <c r="L464" s="34"/>
      <c r="M464" s="124" t="s">
        <v>30</v>
      </c>
      <c r="N464" s="125" t="s">
        <v>34</v>
      </c>
      <c r="O464" s="126">
        <v>1.47</v>
      </c>
      <c r="P464" s="126">
        <f>O464*H464</f>
        <v>127.13001</v>
      </c>
      <c r="Q464" s="126">
        <v>0</v>
      </c>
      <c r="R464" s="126">
        <f>Q464*H464</f>
        <v>0</v>
      </c>
      <c r="S464" s="126">
        <v>0</v>
      </c>
      <c r="T464" s="127">
        <f>S464*H464</f>
        <v>0</v>
      </c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R464" s="128" t="s">
        <v>53</v>
      </c>
      <c r="AT464" s="128" t="s">
        <v>52</v>
      </c>
      <c r="AU464" s="128" t="s">
        <v>27</v>
      </c>
      <c r="AY464" s="27" t="s">
        <v>51</v>
      </c>
      <c r="BE464" s="129">
        <f>IF(N464="základní",J464,0)</f>
        <v>0</v>
      </c>
      <c r="BF464" s="129">
        <f>IF(N464="snížená",J464,0)</f>
        <v>0</v>
      </c>
      <c r="BG464" s="129">
        <f>IF(N464="zákl. přenesená",J464,0)</f>
        <v>0</v>
      </c>
      <c r="BH464" s="129">
        <f>IF(N464="sníž. přenesená",J464,0)</f>
        <v>0</v>
      </c>
      <c r="BI464" s="129">
        <f>IF(N464="nulová",J464,0)</f>
        <v>0</v>
      </c>
      <c r="BJ464" s="27" t="s">
        <v>19</v>
      </c>
      <c r="BK464" s="129">
        <f>ROUND(I464*H464,2)</f>
        <v>0</v>
      </c>
      <c r="BL464" s="27" t="s">
        <v>53</v>
      </c>
      <c r="BM464" s="128" t="s">
        <v>791</v>
      </c>
    </row>
    <row r="465" spans="1:65" s="37" customFormat="1" ht="24.2" customHeight="1">
      <c r="A465" s="33"/>
      <c r="B465" s="116"/>
      <c r="C465" s="117" t="s">
        <v>792</v>
      </c>
      <c r="D465" s="117" t="s">
        <v>52</v>
      </c>
      <c r="E465" s="118" t="s">
        <v>181</v>
      </c>
      <c r="F465" s="119" t="s">
        <v>182</v>
      </c>
      <c r="G465" s="120" t="s">
        <v>15</v>
      </c>
      <c r="H465" s="121">
        <v>86.483</v>
      </c>
      <c r="I465" s="306"/>
      <c r="J465" s="122">
        <f>ROUND(I465*H465,2)</f>
        <v>0</v>
      </c>
      <c r="K465" s="123"/>
      <c r="L465" s="34"/>
      <c r="M465" s="124" t="s">
        <v>30</v>
      </c>
      <c r="N465" s="125" t="s">
        <v>34</v>
      </c>
      <c r="O465" s="126">
        <v>0.125</v>
      </c>
      <c r="P465" s="126">
        <f>O465*H465</f>
        <v>10.810375</v>
      </c>
      <c r="Q465" s="126">
        <v>0</v>
      </c>
      <c r="R465" s="126">
        <f>Q465*H465</f>
        <v>0</v>
      </c>
      <c r="S465" s="126">
        <v>0</v>
      </c>
      <c r="T465" s="127">
        <f>S465*H465</f>
        <v>0</v>
      </c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R465" s="128" t="s">
        <v>53</v>
      </c>
      <c r="AT465" s="128" t="s">
        <v>52</v>
      </c>
      <c r="AU465" s="128" t="s">
        <v>27</v>
      </c>
      <c r="AY465" s="27" t="s">
        <v>51</v>
      </c>
      <c r="BE465" s="129">
        <f>IF(N465="základní",J465,0)</f>
        <v>0</v>
      </c>
      <c r="BF465" s="129">
        <f>IF(N465="snížená",J465,0)</f>
        <v>0</v>
      </c>
      <c r="BG465" s="129">
        <f>IF(N465="zákl. přenesená",J465,0)</f>
        <v>0</v>
      </c>
      <c r="BH465" s="129">
        <f>IF(N465="sníž. přenesená",J465,0)</f>
        <v>0</v>
      </c>
      <c r="BI465" s="129">
        <f>IF(N465="nulová",J465,0)</f>
        <v>0</v>
      </c>
      <c r="BJ465" s="27" t="s">
        <v>19</v>
      </c>
      <c r="BK465" s="129">
        <f>ROUND(I465*H465,2)</f>
        <v>0</v>
      </c>
      <c r="BL465" s="27" t="s">
        <v>53</v>
      </c>
      <c r="BM465" s="128" t="s">
        <v>793</v>
      </c>
    </row>
    <row r="466" spans="1:65" s="37" customFormat="1" ht="24.2" customHeight="1">
      <c r="A466" s="33"/>
      <c r="B466" s="116"/>
      <c r="C466" s="117" t="s">
        <v>794</v>
      </c>
      <c r="D466" s="117" t="s">
        <v>52</v>
      </c>
      <c r="E466" s="118" t="s">
        <v>183</v>
      </c>
      <c r="F466" s="119" t="s">
        <v>184</v>
      </c>
      <c r="G466" s="120" t="s">
        <v>15</v>
      </c>
      <c r="H466" s="121">
        <v>1298.055</v>
      </c>
      <c r="I466" s="306"/>
      <c r="J466" s="122">
        <f>ROUND(I466*H466,2)</f>
        <v>0</v>
      </c>
      <c r="K466" s="123"/>
      <c r="L466" s="34"/>
      <c r="M466" s="124" t="s">
        <v>30</v>
      </c>
      <c r="N466" s="125" t="s">
        <v>34</v>
      </c>
      <c r="O466" s="126">
        <v>0.006</v>
      </c>
      <c r="P466" s="126">
        <f>O466*H466</f>
        <v>7.78833</v>
      </c>
      <c r="Q466" s="126">
        <v>0</v>
      </c>
      <c r="R466" s="126">
        <f>Q466*H466</f>
        <v>0</v>
      </c>
      <c r="S466" s="126">
        <v>0</v>
      </c>
      <c r="T466" s="127">
        <f>S466*H466</f>
        <v>0</v>
      </c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R466" s="128" t="s">
        <v>53</v>
      </c>
      <c r="AT466" s="128" t="s">
        <v>52</v>
      </c>
      <c r="AU466" s="128" t="s">
        <v>27</v>
      </c>
      <c r="AY466" s="27" t="s">
        <v>51</v>
      </c>
      <c r="BE466" s="129">
        <f>IF(N466="základní",J466,0)</f>
        <v>0</v>
      </c>
      <c r="BF466" s="129">
        <f>IF(N466="snížená",J466,0)</f>
        <v>0</v>
      </c>
      <c r="BG466" s="129">
        <f>IF(N466="zákl. přenesená",J466,0)</f>
        <v>0</v>
      </c>
      <c r="BH466" s="129">
        <f>IF(N466="sníž. přenesená",J466,0)</f>
        <v>0</v>
      </c>
      <c r="BI466" s="129">
        <f>IF(N466="nulová",J466,0)</f>
        <v>0</v>
      </c>
      <c r="BJ466" s="27" t="s">
        <v>19</v>
      </c>
      <c r="BK466" s="129">
        <f>ROUND(I466*H466,2)</f>
        <v>0</v>
      </c>
      <c r="BL466" s="27" t="s">
        <v>53</v>
      </c>
      <c r="BM466" s="128" t="s">
        <v>795</v>
      </c>
    </row>
    <row r="467" spans="2:51" s="138" customFormat="1" ht="15">
      <c r="B467" s="139"/>
      <c r="D467" s="132" t="s">
        <v>54</v>
      </c>
      <c r="E467" s="140" t="s">
        <v>30</v>
      </c>
      <c r="F467" s="141" t="s">
        <v>796</v>
      </c>
      <c r="H467" s="142">
        <v>1298.055</v>
      </c>
      <c r="L467" s="139"/>
      <c r="M467" s="143"/>
      <c r="N467" s="144"/>
      <c r="O467" s="144"/>
      <c r="P467" s="144"/>
      <c r="Q467" s="144"/>
      <c r="R467" s="144"/>
      <c r="S467" s="144"/>
      <c r="T467" s="145"/>
      <c r="AT467" s="140" t="s">
        <v>54</v>
      </c>
      <c r="AU467" s="140" t="s">
        <v>27</v>
      </c>
      <c r="AV467" s="138" t="s">
        <v>27</v>
      </c>
      <c r="AW467" s="138" t="s">
        <v>55</v>
      </c>
      <c r="AX467" s="138" t="s">
        <v>50</v>
      </c>
      <c r="AY467" s="140" t="s">
        <v>51</v>
      </c>
    </row>
    <row r="468" spans="2:51" s="146" customFormat="1" ht="15">
      <c r="B468" s="147"/>
      <c r="D468" s="132" t="s">
        <v>54</v>
      </c>
      <c r="E468" s="148" t="s">
        <v>30</v>
      </c>
      <c r="F468" s="149" t="s">
        <v>57</v>
      </c>
      <c r="H468" s="150">
        <v>1298.055</v>
      </c>
      <c r="L468" s="147"/>
      <c r="M468" s="151"/>
      <c r="N468" s="152"/>
      <c r="O468" s="152"/>
      <c r="P468" s="152"/>
      <c r="Q468" s="152"/>
      <c r="R468" s="152"/>
      <c r="S468" s="152"/>
      <c r="T468" s="153"/>
      <c r="AT468" s="148" t="s">
        <v>54</v>
      </c>
      <c r="AU468" s="148" t="s">
        <v>27</v>
      </c>
      <c r="AV468" s="146" t="s">
        <v>53</v>
      </c>
      <c r="AW468" s="146" t="s">
        <v>55</v>
      </c>
      <c r="AX468" s="146" t="s">
        <v>19</v>
      </c>
      <c r="AY468" s="148" t="s">
        <v>51</v>
      </c>
    </row>
    <row r="469" spans="1:65" s="37" customFormat="1" ht="33" customHeight="1">
      <c r="A469" s="33"/>
      <c r="B469" s="116"/>
      <c r="C469" s="117" t="s">
        <v>797</v>
      </c>
      <c r="D469" s="117" t="s">
        <v>52</v>
      </c>
      <c r="E469" s="118" t="s">
        <v>798</v>
      </c>
      <c r="F469" s="119" t="s">
        <v>799</v>
      </c>
      <c r="G469" s="120" t="s">
        <v>15</v>
      </c>
      <c r="H469" s="121">
        <v>86.537</v>
      </c>
      <c r="I469" s="306"/>
      <c r="J469" s="122">
        <f>ROUND(I469*H469,2)</f>
        <v>0</v>
      </c>
      <c r="K469" s="123"/>
      <c r="L469" s="34"/>
      <c r="M469" s="124" t="s">
        <v>30</v>
      </c>
      <c r="N469" s="125" t="s">
        <v>34</v>
      </c>
      <c r="O469" s="126">
        <v>0</v>
      </c>
      <c r="P469" s="126">
        <f>O469*H469</f>
        <v>0</v>
      </c>
      <c r="Q469" s="126">
        <v>0</v>
      </c>
      <c r="R469" s="126">
        <f>Q469*H469</f>
        <v>0</v>
      </c>
      <c r="S469" s="126">
        <v>0</v>
      </c>
      <c r="T469" s="127">
        <f>S469*H469</f>
        <v>0</v>
      </c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R469" s="128" t="s">
        <v>53</v>
      </c>
      <c r="AT469" s="128" t="s">
        <v>52</v>
      </c>
      <c r="AU469" s="128" t="s">
        <v>27</v>
      </c>
      <c r="AY469" s="27" t="s">
        <v>51</v>
      </c>
      <c r="BE469" s="129">
        <f>IF(N469="základní",J469,0)</f>
        <v>0</v>
      </c>
      <c r="BF469" s="129">
        <f>IF(N469="snížená",J469,0)</f>
        <v>0</v>
      </c>
      <c r="BG469" s="129">
        <f>IF(N469="zákl. přenesená",J469,0)</f>
        <v>0</v>
      </c>
      <c r="BH469" s="129">
        <f>IF(N469="sníž. přenesená",J469,0)</f>
        <v>0</v>
      </c>
      <c r="BI469" s="129">
        <f>IF(N469="nulová",J469,0)</f>
        <v>0</v>
      </c>
      <c r="BJ469" s="27" t="s">
        <v>19</v>
      </c>
      <c r="BK469" s="129">
        <f>ROUND(I469*H469,2)</f>
        <v>0</v>
      </c>
      <c r="BL469" s="27" t="s">
        <v>53</v>
      </c>
      <c r="BM469" s="128" t="s">
        <v>800</v>
      </c>
    </row>
    <row r="470" spans="2:63" s="103" customFormat="1" ht="22.9" customHeight="1">
      <c r="B470" s="104"/>
      <c r="D470" s="105" t="s">
        <v>48</v>
      </c>
      <c r="E470" s="114" t="s">
        <v>110</v>
      </c>
      <c r="F470" s="114" t="s">
        <v>111</v>
      </c>
      <c r="J470" s="115">
        <f>BK470</f>
        <v>0</v>
      </c>
      <c r="L470" s="104"/>
      <c r="M470" s="108"/>
      <c r="N470" s="109"/>
      <c r="O470" s="109"/>
      <c r="P470" s="110">
        <f>P471</f>
        <v>84.448713</v>
      </c>
      <c r="Q470" s="109"/>
      <c r="R470" s="110">
        <f>R471</f>
        <v>0</v>
      </c>
      <c r="S470" s="109"/>
      <c r="T470" s="111">
        <f>T471</f>
        <v>0</v>
      </c>
      <c r="AR470" s="105" t="s">
        <v>19</v>
      </c>
      <c r="AT470" s="112" t="s">
        <v>48</v>
      </c>
      <c r="AU470" s="112" t="s">
        <v>19</v>
      </c>
      <c r="AY470" s="105" t="s">
        <v>51</v>
      </c>
      <c r="BK470" s="113">
        <f>BK471</f>
        <v>0</v>
      </c>
    </row>
    <row r="471" spans="1:65" s="37" customFormat="1" ht="16.5" customHeight="1">
      <c r="A471" s="33"/>
      <c r="B471" s="116"/>
      <c r="C471" s="117" t="s">
        <v>801</v>
      </c>
      <c r="D471" s="117" t="s">
        <v>52</v>
      </c>
      <c r="E471" s="118" t="s">
        <v>802</v>
      </c>
      <c r="F471" s="119" t="s">
        <v>803</v>
      </c>
      <c r="G471" s="120" t="s">
        <v>15</v>
      </c>
      <c r="H471" s="121">
        <v>101.623</v>
      </c>
      <c r="I471" s="306"/>
      <c r="J471" s="122">
        <f>ROUND(I471*H471,2)</f>
        <v>0</v>
      </c>
      <c r="K471" s="123"/>
      <c r="L471" s="34"/>
      <c r="M471" s="124" t="s">
        <v>30</v>
      </c>
      <c r="N471" s="125" t="s">
        <v>34</v>
      </c>
      <c r="O471" s="126">
        <v>0.831</v>
      </c>
      <c r="P471" s="126">
        <f>O471*H471</f>
        <v>84.448713</v>
      </c>
      <c r="Q471" s="126">
        <v>0</v>
      </c>
      <c r="R471" s="126">
        <f>Q471*H471</f>
        <v>0</v>
      </c>
      <c r="S471" s="126">
        <v>0</v>
      </c>
      <c r="T471" s="127">
        <f>S471*H471</f>
        <v>0</v>
      </c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R471" s="128" t="s">
        <v>53</v>
      </c>
      <c r="AT471" s="128" t="s">
        <v>52</v>
      </c>
      <c r="AU471" s="128" t="s">
        <v>27</v>
      </c>
      <c r="AY471" s="27" t="s">
        <v>51</v>
      </c>
      <c r="BE471" s="129">
        <f>IF(N471="základní",J471,0)</f>
        <v>0</v>
      </c>
      <c r="BF471" s="129">
        <f>IF(N471="snížená",J471,0)</f>
        <v>0</v>
      </c>
      <c r="BG471" s="129">
        <f>IF(N471="zákl. přenesená",J471,0)</f>
        <v>0</v>
      </c>
      <c r="BH471" s="129">
        <f>IF(N471="sníž. přenesená",J471,0)</f>
        <v>0</v>
      </c>
      <c r="BI471" s="129">
        <f>IF(N471="nulová",J471,0)</f>
        <v>0</v>
      </c>
      <c r="BJ471" s="27" t="s">
        <v>19</v>
      </c>
      <c r="BK471" s="129">
        <f>ROUND(I471*H471,2)</f>
        <v>0</v>
      </c>
      <c r="BL471" s="27" t="s">
        <v>53</v>
      </c>
      <c r="BM471" s="128" t="s">
        <v>804</v>
      </c>
    </row>
    <row r="472" spans="2:63" s="103" customFormat="1" ht="25.9" customHeight="1">
      <c r="B472" s="104"/>
      <c r="D472" s="105" t="s">
        <v>48</v>
      </c>
      <c r="E472" s="106" t="s">
        <v>112</v>
      </c>
      <c r="F472" s="106" t="s">
        <v>805</v>
      </c>
      <c r="J472" s="107">
        <f>BK472</f>
        <v>0</v>
      </c>
      <c r="L472" s="104"/>
      <c r="M472" s="108"/>
      <c r="N472" s="109"/>
      <c r="O472" s="109"/>
      <c r="P472" s="110">
        <f>P473+P488+P510+P529+P531+P544+P580+P591+P604+P652+P671+P697+P729+P742+P759</f>
        <v>921.9216899999999</v>
      </c>
      <c r="Q472" s="109"/>
      <c r="R472" s="110">
        <f>R473+R488+R510+R529+R531+R544+R580+R591+R604+R652+R671+R697+R729+R742+R759</f>
        <v>10.9693666</v>
      </c>
      <c r="S472" s="109"/>
      <c r="T472" s="111">
        <f>T473+T488+T510+T529+T531+T544+T580+T591+T604+T652+T671+T697+T729+T742+T759</f>
        <v>0</v>
      </c>
      <c r="AR472" s="105" t="s">
        <v>27</v>
      </c>
      <c r="AT472" s="112" t="s">
        <v>48</v>
      </c>
      <c r="AU472" s="112" t="s">
        <v>50</v>
      </c>
      <c r="AY472" s="105" t="s">
        <v>51</v>
      </c>
      <c r="BK472" s="113">
        <f>BK473+BK488+BK510+BK529+BK531+BK544+BK580+BK591+BK604+BK652+BK671+BK697+BK729+BK742+BK759</f>
        <v>0</v>
      </c>
    </row>
    <row r="473" spans="2:63" s="103" customFormat="1" ht="22.9" customHeight="1">
      <c r="B473" s="104"/>
      <c r="D473" s="105" t="s">
        <v>48</v>
      </c>
      <c r="E473" s="114" t="s">
        <v>806</v>
      </c>
      <c r="F473" s="114" t="s">
        <v>807</v>
      </c>
      <c r="J473" s="115">
        <f>BK473</f>
        <v>0</v>
      </c>
      <c r="L473" s="104"/>
      <c r="M473" s="108"/>
      <c r="N473" s="109"/>
      <c r="O473" s="109"/>
      <c r="P473" s="110">
        <f>SUM(P474:P487)</f>
        <v>12.05232</v>
      </c>
      <c r="Q473" s="109"/>
      <c r="R473" s="110">
        <f>SUM(R474:R487)</f>
        <v>0.308728</v>
      </c>
      <c r="S473" s="109"/>
      <c r="T473" s="111">
        <f>SUM(T474:T487)</f>
        <v>0</v>
      </c>
      <c r="AR473" s="105" t="s">
        <v>27</v>
      </c>
      <c r="AT473" s="112" t="s">
        <v>48</v>
      </c>
      <c r="AU473" s="112" t="s">
        <v>19</v>
      </c>
      <c r="AY473" s="105" t="s">
        <v>51</v>
      </c>
      <c r="BK473" s="113">
        <f>SUM(BK474:BK487)</f>
        <v>0</v>
      </c>
    </row>
    <row r="474" spans="1:65" s="37" customFormat="1" ht="24.2" customHeight="1">
      <c r="A474" s="33"/>
      <c r="B474" s="116"/>
      <c r="C474" s="117" t="s">
        <v>230</v>
      </c>
      <c r="D474" s="117" t="s">
        <v>52</v>
      </c>
      <c r="E474" s="118" t="s">
        <v>808</v>
      </c>
      <c r="F474" s="119" t="s">
        <v>809</v>
      </c>
      <c r="G474" s="120" t="s">
        <v>13</v>
      </c>
      <c r="H474" s="121">
        <v>48.93</v>
      </c>
      <c r="I474" s="306"/>
      <c r="J474" s="122">
        <f>ROUND(I474*H474,2)</f>
        <v>0</v>
      </c>
      <c r="K474" s="123"/>
      <c r="L474" s="34"/>
      <c r="M474" s="124" t="s">
        <v>30</v>
      </c>
      <c r="N474" s="125" t="s">
        <v>34</v>
      </c>
      <c r="O474" s="126">
        <v>0.024</v>
      </c>
      <c r="P474" s="126">
        <f>O474*H474</f>
        <v>1.17432</v>
      </c>
      <c r="Q474" s="126">
        <v>0</v>
      </c>
      <c r="R474" s="126">
        <f>Q474*H474</f>
        <v>0</v>
      </c>
      <c r="S474" s="126">
        <v>0</v>
      </c>
      <c r="T474" s="127">
        <f>S474*H474</f>
        <v>0</v>
      </c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R474" s="128" t="s">
        <v>68</v>
      </c>
      <c r="AT474" s="128" t="s">
        <v>52</v>
      </c>
      <c r="AU474" s="128" t="s">
        <v>27</v>
      </c>
      <c r="AY474" s="27" t="s">
        <v>51</v>
      </c>
      <c r="BE474" s="129">
        <f>IF(N474="základní",J474,0)</f>
        <v>0</v>
      </c>
      <c r="BF474" s="129">
        <f>IF(N474="snížená",J474,0)</f>
        <v>0</v>
      </c>
      <c r="BG474" s="129">
        <f>IF(N474="zákl. přenesená",J474,0)</f>
        <v>0</v>
      </c>
      <c r="BH474" s="129">
        <f>IF(N474="sníž. přenesená",J474,0)</f>
        <v>0</v>
      </c>
      <c r="BI474" s="129">
        <f>IF(N474="nulová",J474,0)</f>
        <v>0</v>
      </c>
      <c r="BJ474" s="27" t="s">
        <v>19</v>
      </c>
      <c r="BK474" s="129">
        <f>ROUND(I474*H474,2)</f>
        <v>0</v>
      </c>
      <c r="BL474" s="27" t="s">
        <v>68</v>
      </c>
      <c r="BM474" s="128" t="s">
        <v>810</v>
      </c>
    </row>
    <row r="475" spans="2:51" s="138" customFormat="1" ht="15">
      <c r="B475" s="139"/>
      <c r="D475" s="132" t="s">
        <v>54</v>
      </c>
      <c r="E475" s="140" t="s">
        <v>30</v>
      </c>
      <c r="F475" s="141" t="s">
        <v>811</v>
      </c>
      <c r="H475" s="142">
        <v>48.93</v>
      </c>
      <c r="L475" s="139"/>
      <c r="M475" s="143"/>
      <c r="N475" s="144"/>
      <c r="O475" s="144"/>
      <c r="P475" s="144"/>
      <c r="Q475" s="144"/>
      <c r="R475" s="144"/>
      <c r="S475" s="144"/>
      <c r="T475" s="145"/>
      <c r="AT475" s="140" t="s">
        <v>54</v>
      </c>
      <c r="AU475" s="140" t="s">
        <v>27</v>
      </c>
      <c r="AV475" s="138" t="s">
        <v>27</v>
      </c>
      <c r="AW475" s="138" t="s">
        <v>55</v>
      </c>
      <c r="AX475" s="138" t="s">
        <v>50</v>
      </c>
      <c r="AY475" s="140" t="s">
        <v>51</v>
      </c>
    </row>
    <row r="476" spans="2:51" s="146" customFormat="1" ht="15">
      <c r="B476" s="147"/>
      <c r="D476" s="132" t="s">
        <v>54</v>
      </c>
      <c r="E476" s="148" t="s">
        <v>30</v>
      </c>
      <c r="F476" s="149" t="s">
        <v>57</v>
      </c>
      <c r="H476" s="150">
        <v>48.93</v>
      </c>
      <c r="L476" s="147"/>
      <c r="M476" s="151"/>
      <c r="N476" s="152"/>
      <c r="O476" s="152"/>
      <c r="P476" s="152"/>
      <c r="Q476" s="152"/>
      <c r="R476" s="152"/>
      <c r="S476" s="152"/>
      <c r="T476" s="153"/>
      <c r="AT476" s="148" t="s">
        <v>54</v>
      </c>
      <c r="AU476" s="148" t="s">
        <v>27</v>
      </c>
      <c r="AV476" s="146" t="s">
        <v>53</v>
      </c>
      <c r="AW476" s="146" t="s">
        <v>55</v>
      </c>
      <c r="AX476" s="146" t="s">
        <v>19</v>
      </c>
      <c r="AY476" s="148" t="s">
        <v>51</v>
      </c>
    </row>
    <row r="477" spans="1:65" s="37" customFormat="1" ht="16.5" customHeight="1">
      <c r="A477" s="33"/>
      <c r="B477" s="116"/>
      <c r="C477" s="154" t="s">
        <v>207</v>
      </c>
      <c r="D477" s="154" t="s">
        <v>61</v>
      </c>
      <c r="E477" s="155" t="s">
        <v>812</v>
      </c>
      <c r="F477" s="156" t="s">
        <v>813</v>
      </c>
      <c r="G477" s="157" t="s">
        <v>15</v>
      </c>
      <c r="H477" s="158">
        <v>0.015</v>
      </c>
      <c r="I477" s="307"/>
      <c r="J477" s="159">
        <f>ROUND(I477*H477,2)</f>
        <v>0</v>
      </c>
      <c r="K477" s="160"/>
      <c r="L477" s="161"/>
      <c r="M477" s="162" t="s">
        <v>30</v>
      </c>
      <c r="N477" s="163" t="s">
        <v>34</v>
      </c>
      <c r="O477" s="126">
        <v>0</v>
      </c>
      <c r="P477" s="126">
        <f>O477*H477</f>
        <v>0</v>
      </c>
      <c r="Q477" s="126">
        <v>1</v>
      </c>
      <c r="R477" s="126">
        <f>Q477*H477</f>
        <v>0.015</v>
      </c>
      <c r="S477" s="126">
        <v>0</v>
      </c>
      <c r="T477" s="127">
        <f>S477*H477</f>
        <v>0</v>
      </c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R477" s="128" t="s">
        <v>82</v>
      </c>
      <c r="AT477" s="128" t="s">
        <v>61</v>
      </c>
      <c r="AU477" s="128" t="s">
        <v>27</v>
      </c>
      <c r="AY477" s="27" t="s">
        <v>51</v>
      </c>
      <c r="BE477" s="129">
        <f>IF(N477="základní",J477,0)</f>
        <v>0</v>
      </c>
      <c r="BF477" s="129">
        <f>IF(N477="snížená",J477,0)</f>
        <v>0</v>
      </c>
      <c r="BG477" s="129">
        <f>IF(N477="zákl. přenesená",J477,0)</f>
        <v>0</v>
      </c>
      <c r="BH477" s="129">
        <f>IF(N477="sníž. přenesená",J477,0)</f>
        <v>0</v>
      </c>
      <c r="BI477" s="129">
        <f>IF(N477="nulová",J477,0)</f>
        <v>0</v>
      </c>
      <c r="BJ477" s="27" t="s">
        <v>19</v>
      </c>
      <c r="BK477" s="129">
        <f>ROUND(I477*H477,2)</f>
        <v>0</v>
      </c>
      <c r="BL477" s="27" t="s">
        <v>68</v>
      </c>
      <c r="BM477" s="128" t="s">
        <v>814</v>
      </c>
    </row>
    <row r="478" spans="2:51" s="138" customFormat="1" ht="15">
      <c r="B478" s="139"/>
      <c r="D478" s="132" t="s">
        <v>54</v>
      </c>
      <c r="F478" s="141" t="s">
        <v>815</v>
      </c>
      <c r="H478" s="142">
        <v>0.015</v>
      </c>
      <c r="L478" s="139"/>
      <c r="M478" s="143"/>
      <c r="N478" s="144"/>
      <c r="O478" s="144"/>
      <c r="P478" s="144"/>
      <c r="Q478" s="144"/>
      <c r="R478" s="144"/>
      <c r="S478" s="144"/>
      <c r="T478" s="145"/>
      <c r="AT478" s="140" t="s">
        <v>54</v>
      </c>
      <c r="AU478" s="140" t="s">
        <v>27</v>
      </c>
      <c r="AV478" s="138" t="s">
        <v>27</v>
      </c>
      <c r="AW478" s="138" t="s">
        <v>28</v>
      </c>
      <c r="AX478" s="138" t="s">
        <v>19</v>
      </c>
      <c r="AY478" s="140" t="s">
        <v>51</v>
      </c>
    </row>
    <row r="479" spans="1:65" s="37" customFormat="1" ht="24.2" customHeight="1">
      <c r="A479" s="33"/>
      <c r="B479" s="116"/>
      <c r="C479" s="117" t="s">
        <v>186</v>
      </c>
      <c r="D479" s="117" t="s">
        <v>52</v>
      </c>
      <c r="E479" s="118" t="s">
        <v>816</v>
      </c>
      <c r="F479" s="119" t="s">
        <v>817</v>
      </c>
      <c r="G479" s="120" t="s">
        <v>13</v>
      </c>
      <c r="H479" s="121">
        <v>49</v>
      </c>
      <c r="I479" s="306"/>
      <c r="J479" s="122">
        <f>ROUND(I479*H479,2)</f>
        <v>0</v>
      </c>
      <c r="K479" s="123"/>
      <c r="L479" s="34"/>
      <c r="M479" s="124" t="s">
        <v>30</v>
      </c>
      <c r="N479" s="125" t="s">
        <v>34</v>
      </c>
      <c r="O479" s="126">
        <v>0.222</v>
      </c>
      <c r="P479" s="126">
        <f>O479*H479</f>
        <v>10.878</v>
      </c>
      <c r="Q479" s="126">
        <v>0.0004</v>
      </c>
      <c r="R479" s="126">
        <f>Q479*H479</f>
        <v>0.0196</v>
      </c>
      <c r="S479" s="126">
        <v>0</v>
      </c>
      <c r="T479" s="127">
        <f>S479*H479</f>
        <v>0</v>
      </c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R479" s="128" t="s">
        <v>68</v>
      </c>
      <c r="AT479" s="128" t="s">
        <v>52</v>
      </c>
      <c r="AU479" s="128" t="s">
        <v>27</v>
      </c>
      <c r="AY479" s="27" t="s">
        <v>51</v>
      </c>
      <c r="BE479" s="129">
        <f>IF(N479="základní",J479,0)</f>
        <v>0</v>
      </c>
      <c r="BF479" s="129">
        <f>IF(N479="snížená",J479,0)</f>
        <v>0</v>
      </c>
      <c r="BG479" s="129">
        <f>IF(N479="zákl. přenesená",J479,0)</f>
        <v>0</v>
      </c>
      <c r="BH479" s="129">
        <f>IF(N479="sníž. přenesená",J479,0)</f>
        <v>0</v>
      </c>
      <c r="BI479" s="129">
        <f>IF(N479="nulová",J479,0)</f>
        <v>0</v>
      </c>
      <c r="BJ479" s="27" t="s">
        <v>19</v>
      </c>
      <c r="BK479" s="129">
        <f>ROUND(I479*H479,2)</f>
        <v>0</v>
      </c>
      <c r="BL479" s="27" t="s">
        <v>68</v>
      </c>
      <c r="BM479" s="128" t="s">
        <v>818</v>
      </c>
    </row>
    <row r="480" spans="2:51" s="130" customFormat="1" ht="15">
      <c r="B480" s="131"/>
      <c r="D480" s="132" t="s">
        <v>54</v>
      </c>
      <c r="E480" s="133" t="s">
        <v>30</v>
      </c>
      <c r="F480" s="134" t="s">
        <v>819</v>
      </c>
      <c r="H480" s="133" t="s">
        <v>30</v>
      </c>
      <c r="L480" s="131"/>
      <c r="M480" s="135"/>
      <c r="N480" s="136"/>
      <c r="O480" s="136"/>
      <c r="P480" s="136"/>
      <c r="Q480" s="136"/>
      <c r="R480" s="136"/>
      <c r="S480" s="136"/>
      <c r="T480" s="137"/>
      <c r="AT480" s="133" t="s">
        <v>54</v>
      </c>
      <c r="AU480" s="133" t="s">
        <v>27</v>
      </c>
      <c r="AV480" s="130" t="s">
        <v>19</v>
      </c>
      <c r="AW480" s="130" t="s">
        <v>55</v>
      </c>
      <c r="AX480" s="130" t="s">
        <v>50</v>
      </c>
      <c r="AY480" s="133" t="s">
        <v>51</v>
      </c>
    </row>
    <row r="481" spans="2:51" s="138" customFormat="1" ht="15">
      <c r="B481" s="139"/>
      <c r="D481" s="132" t="s">
        <v>54</v>
      </c>
      <c r="E481" s="140" t="s">
        <v>30</v>
      </c>
      <c r="F481" s="141" t="s">
        <v>606</v>
      </c>
      <c r="H481" s="142">
        <v>49</v>
      </c>
      <c r="L481" s="139"/>
      <c r="M481" s="143"/>
      <c r="N481" s="144"/>
      <c r="O481" s="144"/>
      <c r="P481" s="144"/>
      <c r="Q481" s="144"/>
      <c r="R481" s="144"/>
      <c r="S481" s="144"/>
      <c r="T481" s="145"/>
      <c r="AT481" s="140" t="s">
        <v>54</v>
      </c>
      <c r="AU481" s="140" t="s">
        <v>27</v>
      </c>
      <c r="AV481" s="138" t="s">
        <v>27</v>
      </c>
      <c r="AW481" s="138" t="s">
        <v>55</v>
      </c>
      <c r="AX481" s="138" t="s">
        <v>50</v>
      </c>
      <c r="AY481" s="140" t="s">
        <v>51</v>
      </c>
    </row>
    <row r="482" spans="2:51" s="146" customFormat="1" ht="15">
      <c r="B482" s="147"/>
      <c r="D482" s="132" t="s">
        <v>54</v>
      </c>
      <c r="E482" s="148" t="s">
        <v>30</v>
      </c>
      <c r="F482" s="149" t="s">
        <v>57</v>
      </c>
      <c r="H482" s="150">
        <v>49</v>
      </c>
      <c r="L482" s="147"/>
      <c r="M482" s="151"/>
      <c r="N482" s="152"/>
      <c r="O482" s="152"/>
      <c r="P482" s="152"/>
      <c r="Q482" s="152"/>
      <c r="R482" s="152"/>
      <c r="S482" s="152"/>
      <c r="T482" s="153"/>
      <c r="AT482" s="148" t="s">
        <v>54</v>
      </c>
      <c r="AU482" s="148" t="s">
        <v>27</v>
      </c>
      <c r="AV482" s="146" t="s">
        <v>53</v>
      </c>
      <c r="AW482" s="146" t="s">
        <v>55</v>
      </c>
      <c r="AX482" s="146" t="s">
        <v>19</v>
      </c>
      <c r="AY482" s="148" t="s">
        <v>51</v>
      </c>
    </row>
    <row r="483" spans="1:65" s="37" customFormat="1" ht="49.15" customHeight="1">
      <c r="A483" s="33"/>
      <c r="B483" s="116"/>
      <c r="C483" s="154" t="s">
        <v>187</v>
      </c>
      <c r="D483" s="154" t="s">
        <v>61</v>
      </c>
      <c r="E483" s="155" t="s">
        <v>820</v>
      </c>
      <c r="F483" s="156" t="s">
        <v>821</v>
      </c>
      <c r="G483" s="157" t="s">
        <v>13</v>
      </c>
      <c r="H483" s="158">
        <v>57.11</v>
      </c>
      <c r="I483" s="307"/>
      <c r="J483" s="159">
        <f>ROUND(I483*H483,2)</f>
        <v>0</v>
      </c>
      <c r="K483" s="160"/>
      <c r="L483" s="161"/>
      <c r="M483" s="162" t="s">
        <v>30</v>
      </c>
      <c r="N483" s="163" t="s">
        <v>34</v>
      </c>
      <c r="O483" s="126">
        <v>0</v>
      </c>
      <c r="P483" s="126">
        <f>O483*H483</f>
        <v>0</v>
      </c>
      <c r="Q483" s="126">
        <v>0.0048</v>
      </c>
      <c r="R483" s="126">
        <f>Q483*H483</f>
        <v>0.274128</v>
      </c>
      <c r="S483" s="126">
        <v>0</v>
      </c>
      <c r="T483" s="127">
        <f>S483*H483</f>
        <v>0</v>
      </c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R483" s="128" t="s">
        <v>82</v>
      </c>
      <c r="AT483" s="128" t="s">
        <v>61</v>
      </c>
      <c r="AU483" s="128" t="s">
        <v>27</v>
      </c>
      <c r="AY483" s="27" t="s">
        <v>51</v>
      </c>
      <c r="BE483" s="129">
        <f>IF(N483="základní",J483,0)</f>
        <v>0</v>
      </c>
      <c r="BF483" s="129">
        <f>IF(N483="snížená",J483,0)</f>
        <v>0</v>
      </c>
      <c r="BG483" s="129">
        <f>IF(N483="zákl. přenesená",J483,0)</f>
        <v>0</v>
      </c>
      <c r="BH483" s="129">
        <f>IF(N483="sníž. přenesená",J483,0)</f>
        <v>0</v>
      </c>
      <c r="BI483" s="129">
        <f>IF(N483="nulová",J483,0)</f>
        <v>0</v>
      </c>
      <c r="BJ483" s="27" t="s">
        <v>19</v>
      </c>
      <c r="BK483" s="129">
        <f>ROUND(I483*H483,2)</f>
        <v>0</v>
      </c>
      <c r="BL483" s="27" t="s">
        <v>68</v>
      </c>
      <c r="BM483" s="128" t="s">
        <v>822</v>
      </c>
    </row>
    <row r="484" spans="2:51" s="138" customFormat="1" ht="15">
      <c r="B484" s="139"/>
      <c r="D484" s="132" t="s">
        <v>54</v>
      </c>
      <c r="E484" s="140" t="s">
        <v>30</v>
      </c>
      <c r="F484" s="141" t="s">
        <v>606</v>
      </c>
      <c r="H484" s="142">
        <v>49</v>
      </c>
      <c r="L484" s="139"/>
      <c r="M484" s="143"/>
      <c r="N484" s="144"/>
      <c r="O484" s="144"/>
      <c r="P484" s="144"/>
      <c r="Q484" s="144"/>
      <c r="R484" s="144"/>
      <c r="S484" s="144"/>
      <c r="T484" s="145"/>
      <c r="AT484" s="140" t="s">
        <v>54</v>
      </c>
      <c r="AU484" s="140" t="s">
        <v>27</v>
      </c>
      <c r="AV484" s="138" t="s">
        <v>27</v>
      </c>
      <c r="AW484" s="138" t="s">
        <v>55</v>
      </c>
      <c r="AX484" s="138" t="s">
        <v>50</v>
      </c>
      <c r="AY484" s="140" t="s">
        <v>51</v>
      </c>
    </row>
    <row r="485" spans="2:51" s="146" customFormat="1" ht="15">
      <c r="B485" s="147"/>
      <c r="D485" s="132" t="s">
        <v>54</v>
      </c>
      <c r="E485" s="148" t="s">
        <v>30</v>
      </c>
      <c r="F485" s="149" t="s">
        <v>57</v>
      </c>
      <c r="H485" s="150">
        <v>49</v>
      </c>
      <c r="L485" s="147"/>
      <c r="M485" s="151"/>
      <c r="N485" s="152"/>
      <c r="O485" s="152"/>
      <c r="P485" s="152"/>
      <c r="Q485" s="152"/>
      <c r="R485" s="152"/>
      <c r="S485" s="152"/>
      <c r="T485" s="153"/>
      <c r="AT485" s="148" t="s">
        <v>54</v>
      </c>
      <c r="AU485" s="148" t="s">
        <v>27</v>
      </c>
      <c r="AV485" s="146" t="s">
        <v>53</v>
      </c>
      <c r="AW485" s="146" t="s">
        <v>55</v>
      </c>
      <c r="AX485" s="146" t="s">
        <v>19</v>
      </c>
      <c r="AY485" s="148" t="s">
        <v>51</v>
      </c>
    </row>
    <row r="486" spans="2:51" s="138" customFormat="1" ht="15">
      <c r="B486" s="139"/>
      <c r="D486" s="132" t="s">
        <v>54</v>
      </c>
      <c r="F486" s="141" t="s">
        <v>823</v>
      </c>
      <c r="H486" s="142">
        <v>57.11</v>
      </c>
      <c r="L486" s="139"/>
      <c r="M486" s="143"/>
      <c r="N486" s="144"/>
      <c r="O486" s="144"/>
      <c r="P486" s="144"/>
      <c r="Q486" s="144"/>
      <c r="R486" s="144"/>
      <c r="S486" s="144"/>
      <c r="T486" s="145"/>
      <c r="AT486" s="140" t="s">
        <v>54</v>
      </c>
      <c r="AU486" s="140" t="s">
        <v>27</v>
      </c>
      <c r="AV486" s="138" t="s">
        <v>27</v>
      </c>
      <c r="AW486" s="138" t="s">
        <v>28</v>
      </c>
      <c r="AX486" s="138" t="s">
        <v>19</v>
      </c>
      <c r="AY486" s="140" t="s">
        <v>51</v>
      </c>
    </row>
    <row r="487" spans="1:65" s="37" customFormat="1" ht="24.2" customHeight="1">
      <c r="A487" s="33"/>
      <c r="B487" s="116"/>
      <c r="C487" s="117" t="s">
        <v>824</v>
      </c>
      <c r="D487" s="117" t="s">
        <v>52</v>
      </c>
      <c r="E487" s="118" t="s">
        <v>825</v>
      </c>
      <c r="F487" s="119" t="s">
        <v>826</v>
      </c>
      <c r="G487" s="120" t="s">
        <v>7</v>
      </c>
      <c r="H487" s="121">
        <v>155.394</v>
      </c>
      <c r="I487" s="306"/>
      <c r="J487" s="122">
        <f>ROUND(I487*H487,2)</f>
        <v>0</v>
      </c>
      <c r="K487" s="123"/>
      <c r="L487" s="34"/>
      <c r="M487" s="124" t="s">
        <v>30</v>
      </c>
      <c r="N487" s="125" t="s">
        <v>34</v>
      </c>
      <c r="O487" s="126">
        <v>0</v>
      </c>
      <c r="P487" s="126">
        <f>O487*H487</f>
        <v>0</v>
      </c>
      <c r="Q487" s="126">
        <v>0</v>
      </c>
      <c r="R487" s="126">
        <f>Q487*H487</f>
        <v>0</v>
      </c>
      <c r="S487" s="126">
        <v>0</v>
      </c>
      <c r="T487" s="127">
        <f>S487*H487</f>
        <v>0</v>
      </c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R487" s="128" t="s">
        <v>68</v>
      </c>
      <c r="AT487" s="128" t="s">
        <v>52</v>
      </c>
      <c r="AU487" s="128" t="s">
        <v>27</v>
      </c>
      <c r="AY487" s="27" t="s">
        <v>51</v>
      </c>
      <c r="BE487" s="129">
        <f>IF(N487="základní",J487,0)</f>
        <v>0</v>
      </c>
      <c r="BF487" s="129">
        <f>IF(N487="snížená",J487,0)</f>
        <v>0</v>
      </c>
      <c r="BG487" s="129">
        <f>IF(N487="zákl. přenesená",J487,0)</f>
        <v>0</v>
      </c>
      <c r="BH487" s="129">
        <f>IF(N487="sníž. přenesená",J487,0)</f>
        <v>0</v>
      </c>
      <c r="BI487" s="129">
        <f>IF(N487="nulová",J487,0)</f>
        <v>0</v>
      </c>
      <c r="BJ487" s="27" t="s">
        <v>19</v>
      </c>
      <c r="BK487" s="129">
        <f>ROUND(I487*H487,2)</f>
        <v>0</v>
      </c>
      <c r="BL487" s="27" t="s">
        <v>68</v>
      </c>
      <c r="BM487" s="128" t="s">
        <v>827</v>
      </c>
    </row>
    <row r="488" spans="2:63" s="103" customFormat="1" ht="22.9" customHeight="1">
      <c r="B488" s="104"/>
      <c r="D488" s="105" t="s">
        <v>48</v>
      </c>
      <c r="E488" s="114" t="s">
        <v>828</v>
      </c>
      <c r="F488" s="114" t="s">
        <v>829</v>
      </c>
      <c r="J488" s="115">
        <f>BK488</f>
        <v>0</v>
      </c>
      <c r="L488" s="104"/>
      <c r="M488" s="108"/>
      <c r="N488" s="109"/>
      <c r="O488" s="109"/>
      <c r="P488" s="110">
        <f>SUM(P489:P509)</f>
        <v>10.905</v>
      </c>
      <c r="Q488" s="109"/>
      <c r="R488" s="110">
        <f>SUM(R489:R509)</f>
        <v>0.022171499999999997</v>
      </c>
      <c r="S488" s="109"/>
      <c r="T488" s="111">
        <f>SUM(T489:T509)</f>
        <v>0</v>
      </c>
      <c r="AR488" s="105" t="s">
        <v>27</v>
      </c>
      <c r="AT488" s="112" t="s">
        <v>48</v>
      </c>
      <c r="AU488" s="112" t="s">
        <v>19</v>
      </c>
      <c r="AY488" s="105" t="s">
        <v>51</v>
      </c>
      <c r="BK488" s="113">
        <f>SUM(BK489:BK509)</f>
        <v>0</v>
      </c>
    </row>
    <row r="489" spans="1:65" s="37" customFormat="1" ht="37.9" customHeight="1">
      <c r="A489" s="33"/>
      <c r="B489" s="116"/>
      <c r="C489" s="117" t="s">
        <v>830</v>
      </c>
      <c r="D489" s="117" t="s">
        <v>52</v>
      </c>
      <c r="E489" s="118" t="s">
        <v>831</v>
      </c>
      <c r="F489" s="119" t="s">
        <v>832</v>
      </c>
      <c r="G489" s="120" t="s">
        <v>13</v>
      </c>
      <c r="H489" s="121">
        <v>30.3</v>
      </c>
      <c r="I489" s="306"/>
      <c r="J489" s="122">
        <f>ROUND(I489*H489,2)</f>
        <v>0</v>
      </c>
      <c r="K489" s="123"/>
      <c r="L489" s="34"/>
      <c r="M489" s="124" t="s">
        <v>30</v>
      </c>
      <c r="N489" s="125" t="s">
        <v>34</v>
      </c>
      <c r="O489" s="126">
        <v>0.21</v>
      </c>
      <c r="P489" s="126">
        <f>O489*H489</f>
        <v>6.3629999999999995</v>
      </c>
      <c r="Q489" s="126">
        <v>0.0003</v>
      </c>
      <c r="R489" s="126">
        <f>Q489*H489</f>
        <v>0.009089999999999999</v>
      </c>
      <c r="S489" s="126">
        <v>0</v>
      </c>
      <c r="T489" s="127">
        <f>S489*H489</f>
        <v>0</v>
      </c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R489" s="128" t="s">
        <v>68</v>
      </c>
      <c r="AT489" s="128" t="s">
        <v>52</v>
      </c>
      <c r="AU489" s="128" t="s">
        <v>27</v>
      </c>
      <c r="AY489" s="27" t="s">
        <v>51</v>
      </c>
      <c r="BE489" s="129">
        <f>IF(N489="základní",J489,0)</f>
        <v>0</v>
      </c>
      <c r="BF489" s="129">
        <f>IF(N489="snížená",J489,0)</f>
        <v>0</v>
      </c>
      <c r="BG489" s="129">
        <f>IF(N489="zákl. přenesená",J489,0)</f>
        <v>0</v>
      </c>
      <c r="BH489" s="129">
        <f>IF(N489="sníž. přenesená",J489,0)</f>
        <v>0</v>
      </c>
      <c r="BI489" s="129">
        <f>IF(N489="nulová",J489,0)</f>
        <v>0</v>
      </c>
      <c r="BJ489" s="27" t="s">
        <v>19</v>
      </c>
      <c r="BK489" s="129">
        <f>ROUND(I489*H489,2)</f>
        <v>0</v>
      </c>
      <c r="BL489" s="27" t="s">
        <v>68</v>
      </c>
      <c r="BM489" s="128" t="s">
        <v>833</v>
      </c>
    </row>
    <row r="490" spans="2:51" s="130" customFormat="1" ht="15">
      <c r="B490" s="131"/>
      <c r="D490" s="132" t="s">
        <v>54</v>
      </c>
      <c r="E490" s="133" t="s">
        <v>30</v>
      </c>
      <c r="F490" s="134" t="s">
        <v>834</v>
      </c>
      <c r="H490" s="133" t="s">
        <v>30</v>
      </c>
      <c r="L490" s="131"/>
      <c r="M490" s="135"/>
      <c r="N490" s="136"/>
      <c r="O490" s="136"/>
      <c r="P490" s="136"/>
      <c r="Q490" s="136"/>
      <c r="R490" s="136"/>
      <c r="S490" s="136"/>
      <c r="T490" s="137"/>
      <c r="AT490" s="133" t="s">
        <v>54</v>
      </c>
      <c r="AU490" s="133" t="s">
        <v>27</v>
      </c>
      <c r="AV490" s="130" t="s">
        <v>19</v>
      </c>
      <c r="AW490" s="130" t="s">
        <v>55</v>
      </c>
      <c r="AX490" s="130" t="s">
        <v>50</v>
      </c>
      <c r="AY490" s="133" t="s">
        <v>51</v>
      </c>
    </row>
    <row r="491" spans="2:51" s="130" customFormat="1" ht="15">
      <c r="B491" s="131"/>
      <c r="D491" s="132" t="s">
        <v>54</v>
      </c>
      <c r="E491" s="133" t="s">
        <v>30</v>
      </c>
      <c r="F491" s="134" t="s">
        <v>835</v>
      </c>
      <c r="H491" s="133" t="s">
        <v>30</v>
      </c>
      <c r="L491" s="131"/>
      <c r="M491" s="135"/>
      <c r="N491" s="136"/>
      <c r="O491" s="136"/>
      <c r="P491" s="136"/>
      <c r="Q491" s="136"/>
      <c r="R491" s="136"/>
      <c r="S491" s="136"/>
      <c r="T491" s="137"/>
      <c r="AT491" s="133" t="s">
        <v>54</v>
      </c>
      <c r="AU491" s="133" t="s">
        <v>27</v>
      </c>
      <c r="AV491" s="130" t="s">
        <v>19</v>
      </c>
      <c r="AW491" s="130" t="s">
        <v>55</v>
      </c>
      <c r="AX491" s="130" t="s">
        <v>50</v>
      </c>
      <c r="AY491" s="133" t="s">
        <v>51</v>
      </c>
    </row>
    <row r="492" spans="2:51" s="138" customFormat="1" ht="15">
      <c r="B492" s="139"/>
      <c r="D492" s="132" t="s">
        <v>54</v>
      </c>
      <c r="E492" s="140" t="s">
        <v>30</v>
      </c>
      <c r="F492" s="141" t="s">
        <v>836</v>
      </c>
      <c r="H492" s="142">
        <v>25.3</v>
      </c>
      <c r="L492" s="139"/>
      <c r="M492" s="143"/>
      <c r="N492" s="144"/>
      <c r="O492" s="144"/>
      <c r="P492" s="144"/>
      <c r="Q492" s="144"/>
      <c r="R492" s="144"/>
      <c r="S492" s="144"/>
      <c r="T492" s="145"/>
      <c r="AT492" s="140" t="s">
        <v>54</v>
      </c>
      <c r="AU492" s="140" t="s">
        <v>27</v>
      </c>
      <c r="AV492" s="138" t="s">
        <v>27</v>
      </c>
      <c r="AW492" s="138" t="s">
        <v>55</v>
      </c>
      <c r="AX492" s="138" t="s">
        <v>50</v>
      </c>
      <c r="AY492" s="140" t="s">
        <v>51</v>
      </c>
    </row>
    <row r="493" spans="2:51" s="130" customFormat="1" ht="15">
      <c r="B493" s="131"/>
      <c r="D493" s="132" t="s">
        <v>54</v>
      </c>
      <c r="E493" s="133" t="s">
        <v>30</v>
      </c>
      <c r="F493" s="134" t="s">
        <v>318</v>
      </c>
      <c r="H493" s="133" t="s">
        <v>30</v>
      </c>
      <c r="L493" s="131"/>
      <c r="M493" s="135"/>
      <c r="N493" s="136"/>
      <c r="O493" s="136"/>
      <c r="P493" s="136"/>
      <c r="Q493" s="136"/>
      <c r="R493" s="136"/>
      <c r="S493" s="136"/>
      <c r="T493" s="137"/>
      <c r="AT493" s="133" t="s">
        <v>54</v>
      </c>
      <c r="AU493" s="133" t="s">
        <v>27</v>
      </c>
      <c r="AV493" s="130" t="s">
        <v>19</v>
      </c>
      <c r="AW493" s="130" t="s">
        <v>55</v>
      </c>
      <c r="AX493" s="130" t="s">
        <v>50</v>
      </c>
      <c r="AY493" s="133" t="s">
        <v>51</v>
      </c>
    </row>
    <row r="494" spans="2:51" s="138" customFormat="1" ht="15">
      <c r="B494" s="139"/>
      <c r="D494" s="132" t="s">
        <v>54</v>
      </c>
      <c r="E494" s="140" t="s">
        <v>30</v>
      </c>
      <c r="F494" s="141" t="s">
        <v>837</v>
      </c>
      <c r="H494" s="142">
        <v>5</v>
      </c>
      <c r="L494" s="139"/>
      <c r="M494" s="143"/>
      <c r="N494" s="144"/>
      <c r="O494" s="144"/>
      <c r="P494" s="144"/>
      <c r="Q494" s="144"/>
      <c r="R494" s="144"/>
      <c r="S494" s="144"/>
      <c r="T494" s="145"/>
      <c r="AT494" s="140" t="s">
        <v>54</v>
      </c>
      <c r="AU494" s="140" t="s">
        <v>27</v>
      </c>
      <c r="AV494" s="138" t="s">
        <v>27</v>
      </c>
      <c r="AW494" s="138" t="s">
        <v>55</v>
      </c>
      <c r="AX494" s="138" t="s">
        <v>50</v>
      </c>
      <c r="AY494" s="140" t="s">
        <v>51</v>
      </c>
    </row>
    <row r="495" spans="2:51" s="146" customFormat="1" ht="15">
      <c r="B495" s="147"/>
      <c r="D495" s="132" t="s">
        <v>54</v>
      </c>
      <c r="E495" s="148" t="s">
        <v>30</v>
      </c>
      <c r="F495" s="149" t="s">
        <v>57</v>
      </c>
      <c r="H495" s="150">
        <v>30.3</v>
      </c>
      <c r="L495" s="147"/>
      <c r="M495" s="151"/>
      <c r="N495" s="152"/>
      <c r="O495" s="152"/>
      <c r="P495" s="152"/>
      <c r="Q495" s="152"/>
      <c r="R495" s="152"/>
      <c r="S495" s="152"/>
      <c r="T495" s="153"/>
      <c r="AT495" s="148" t="s">
        <v>54</v>
      </c>
      <c r="AU495" s="148" t="s">
        <v>27</v>
      </c>
      <c r="AV495" s="146" t="s">
        <v>53</v>
      </c>
      <c r="AW495" s="146" t="s">
        <v>55</v>
      </c>
      <c r="AX495" s="146" t="s">
        <v>19</v>
      </c>
      <c r="AY495" s="148" t="s">
        <v>51</v>
      </c>
    </row>
    <row r="496" spans="1:65" s="37" customFormat="1" ht="49.15" customHeight="1">
      <c r="A496" s="33"/>
      <c r="B496" s="116"/>
      <c r="C496" s="117" t="s">
        <v>838</v>
      </c>
      <c r="D496" s="117" t="s">
        <v>52</v>
      </c>
      <c r="E496" s="118" t="s">
        <v>839</v>
      </c>
      <c r="F496" s="119" t="s">
        <v>840</v>
      </c>
      <c r="G496" s="120" t="s">
        <v>13</v>
      </c>
      <c r="H496" s="121">
        <v>34.845</v>
      </c>
      <c r="I496" s="306"/>
      <c r="J496" s="122">
        <f>ROUND(I496*H496,2)</f>
        <v>0</v>
      </c>
      <c r="K496" s="123"/>
      <c r="L496" s="34"/>
      <c r="M496" s="124" t="s">
        <v>30</v>
      </c>
      <c r="N496" s="125" t="s">
        <v>34</v>
      </c>
      <c r="O496" s="126">
        <v>0</v>
      </c>
      <c r="P496" s="126">
        <f>O496*H496</f>
        <v>0</v>
      </c>
      <c r="Q496" s="126">
        <v>0</v>
      </c>
      <c r="R496" s="126">
        <f>Q496*H496</f>
        <v>0</v>
      </c>
      <c r="S496" s="126">
        <v>0</v>
      </c>
      <c r="T496" s="127">
        <f>S496*H496</f>
        <v>0</v>
      </c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R496" s="128" t="s">
        <v>68</v>
      </c>
      <c r="AT496" s="128" t="s">
        <v>52</v>
      </c>
      <c r="AU496" s="128" t="s">
        <v>27</v>
      </c>
      <c r="AY496" s="27" t="s">
        <v>51</v>
      </c>
      <c r="BE496" s="129">
        <f>IF(N496="základní",J496,0)</f>
        <v>0</v>
      </c>
      <c r="BF496" s="129">
        <f>IF(N496="snížená",J496,0)</f>
        <v>0</v>
      </c>
      <c r="BG496" s="129">
        <f>IF(N496="zákl. přenesená",J496,0)</f>
        <v>0</v>
      </c>
      <c r="BH496" s="129">
        <f>IF(N496="sníž. přenesená",J496,0)</f>
        <v>0</v>
      </c>
      <c r="BI496" s="129">
        <f>IF(N496="nulová",J496,0)</f>
        <v>0</v>
      </c>
      <c r="BJ496" s="27" t="s">
        <v>19</v>
      </c>
      <c r="BK496" s="129">
        <f>ROUND(I496*H496,2)</f>
        <v>0</v>
      </c>
      <c r="BL496" s="27" t="s">
        <v>68</v>
      </c>
      <c r="BM496" s="128" t="s">
        <v>841</v>
      </c>
    </row>
    <row r="497" spans="2:51" s="138" customFormat="1" ht="15">
      <c r="B497" s="139"/>
      <c r="D497" s="132" t="s">
        <v>54</v>
      </c>
      <c r="E497" s="140" t="s">
        <v>30</v>
      </c>
      <c r="F497" s="141" t="s">
        <v>842</v>
      </c>
      <c r="H497" s="142">
        <v>30.3</v>
      </c>
      <c r="L497" s="139"/>
      <c r="M497" s="143"/>
      <c r="N497" s="144"/>
      <c r="O497" s="144"/>
      <c r="P497" s="144"/>
      <c r="Q497" s="144"/>
      <c r="R497" s="144"/>
      <c r="S497" s="144"/>
      <c r="T497" s="145"/>
      <c r="AT497" s="140" t="s">
        <v>54</v>
      </c>
      <c r="AU497" s="140" t="s">
        <v>27</v>
      </c>
      <c r="AV497" s="138" t="s">
        <v>27</v>
      </c>
      <c r="AW497" s="138" t="s">
        <v>55</v>
      </c>
      <c r="AX497" s="138" t="s">
        <v>50</v>
      </c>
      <c r="AY497" s="140" t="s">
        <v>51</v>
      </c>
    </row>
    <row r="498" spans="2:51" s="146" customFormat="1" ht="15">
      <c r="B498" s="147"/>
      <c r="D498" s="132" t="s">
        <v>54</v>
      </c>
      <c r="E498" s="148" t="s">
        <v>30</v>
      </c>
      <c r="F498" s="149" t="s">
        <v>57</v>
      </c>
      <c r="H498" s="150">
        <v>30.3</v>
      </c>
      <c r="L498" s="147"/>
      <c r="M498" s="151"/>
      <c r="N498" s="152"/>
      <c r="O498" s="152"/>
      <c r="P498" s="152"/>
      <c r="Q498" s="152"/>
      <c r="R498" s="152"/>
      <c r="S498" s="152"/>
      <c r="T498" s="153"/>
      <c r="AT498" s="148" t="s">
        <v>54</v>
      </c>
      <c r="AU498" s="148" t="s">
        <v>27</v>
      </c>
      <c r="AV498" s="146" t="s">
        <v>53</v>
      </c>
      <c r="AW498" s="146" t="s">
        <v>55</v>
      </c>
      <c r="AX498" s="146" t="s">
        <v>19</v>
      </c>
      <c r="AY498" s="148" t="s">
        <v>51</v>
      </c>
    </row>
    <row r="499" spans="2:51" s="138" customFormat="1" ht="15">
      <c r="B499" s="139"/>
      <c r="D499" s="132" t="s">
        <v>54</v>
      </c>
      <c r="F499" s="141" t="s">
        <v>843</v>
      </c>
      <c r="H499" s="142">
        <v>34.845</v>
      </c>
      <c r="L499" s="139"/>
      <c r="M499" s="143"/>
      <c r="N499" s="144"/>
      <c r="O499" s="144"/>
      <c r="P499" s="144"/>
      <c r="Q499" s="144"/>
      <c r="R499" s="144"/>
      <c r="S499" s="144"/>
      <c r="T499" s="145"/>
      <c r="AT499" s="140" t="s">
        <v>54</v>
      </c>
      <c r="AU499" s="140" t="s">
        <v>27</v>
      </c>
      <c r="AV499" s="138" t="s">
        <v>27</v>
      </c>
      <c r="AW499" s="138" t="s">
        <v>28</v>
      </c>
      <c r="AX499" s="138" t="s">
        <v>19</v>
      </c>
      <c r="AY499" s="140" t="s">
        <v>51</v>
      </c>
    </row>
    <row r="500" spans="1:65" s="37" customFormat="1" ht="24.2" customHeight="1">
      <c r="A500" s="33"/>
      <c r="B500" s="116"/>
      <c r="C500" s="117" t="s">
        <v>844</v>
      </c>
      <c r="D500" s="117" t="s">
        <v>52</v>
      </c>
      <c r="E500" s="118" t="s">
        <v>845</v>
      </c>
      <c r="F500" s="119" t="s">
        <v>846</v>
      </c>
      <c r="G500" s="120" t="s">
        <v>13</v>
      </c>
      <c r="H500" s="121">
        <v>30.3</v>
      </c>
      <c r="I500" s="306"/>
      <c r="J500" s="122">
        <f>ROUND(I500*H500,2)</f>
        <v>0</v>
      </c>
      <c r="K500" s="123"/>
      <c r="L500" s="34"/>
      <c r="M500" s="124" t="s">
        <v>30</v>
      </c>
      <c r="N500" s="125" t="s">
        <v>34</v>
      </c>
      <c r="O500" s="126">
        <v>0.09</v>
      </c>
      <c r="P500" s="126">
        <f>O500*H500</f>
        <v>2.727</v>
      </c>
      <c r="Q500" s="126">
        <v>0</v>
      </c>
      <c r="R500" s="126">
        <f>Q500*H500</f>
        <v>0</v>
      </c>
      <c r="S500" s="126">
        <v>0</v>
      </c>
      <c r="T500" s="127">
        <f>S500*H500</f>
        <v>0</v>
      </c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R500" s="128" t="s">
        <v>68</v>
      </c>
      <c r="AT500" s="128" t="s">
        <v>52</v>
      </c>
      <c r="AU500" s="128" t="s">
        <v>27</v>
      </c>
      <c r="AY500" s="27" t="s">
        <v>51</v>
      </c>
      <c r="BE500" s="129">
        <f>IF(N500="základní",J500,0)</f>
        <v>0</v>
      </c>
      <c r="BF500" s="129">
        <f>IF(N500="snížená",J500,0)</f>
        <v>0</v>
      </c>
      <c r="BG500" s="129">
        <f>IF(N500="zákl. přenesená",J500,0)</f>
        <v>0</v>
      </c>
      <c r="BH500" s="129">
        <f>IF(N500="sníž. přenesená",J500,0)</f>
        <v>0</v>
      </c>
      <c r="BI500" s="129">
        <f>IF(N500="nulová",J500,0)</f>
        <v>0</v>
      </c>
      <c r="BJ500" s="27" t="s">
        <v>19</v>
      </c>
      <c r="BK500" s="129">
        <f>ROUND(I500*H500,2)</f>
        <v>0</v>
      </c>
      <c r="BL500" s="27" t="s">
        <v>68</v>
      </c>
      <c r="BM500" s="128" t="s">
        <v>847</v>
      </c>
    </row>
    <row r="501" spans="1:65" s="37" customFormat="1" ht="24.2" customHeight="1">
      <c r="A501" s="33"/>
      <c r="B501" s="116"/>
      <c r="C501" s="154" t="s">
        <v>848</v>
      </c>
      <c r="D501" s="154" t="s">
        <v>61</v>
      </c>
      <c r="E501" s="155" t="s">
        <v>849</v>
      </c>
      <c r="F501" s="156" t="s">
        <v>850</v>
      </c>
      <c r="G501" s="157" t="s">
        <v>13</v>
      </c>
      <c r="H501" s="158">
        <v>31.815</v>
      </c>
      <c r="I501" s="307"/>
      <c r="J501" s="159">
        <f>ROUND(I501*H501,2)</f>
        <v>0</v>
      </c>
      <c r="K501" s="160"/>
      <c r="L501" s="161"/>
      <c r="M501" s="162" t="s">
        <v>30</v>
      </c>
      <c r="N501" s="163" t="s">
        <v>34</v>
      </c>
      <c r="O501" s="126">
        <v>0</v>
      </c>
      <c r="P501" s="126">
        <f>O501*H501</f>
        <v>0</v>
      </c>
      <c r="Q501" s="126">
        <v>0.0001</v>
      </c>
      <c r="R501" s="126">
        <f>Q501*H501</f>
        <v>0.0031815000000000003</v>
      </c>
      <c r="S501" s="126">
        <v>0</v>
      </c>
      <c r="T501" s="127">
        <f>S501*H501</f>
        <v>0</v>
      </c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R501" s="128" t="s">
        <v>82</v>
      </c>
      <c r="AT501" s="128" t="s">
        <v>61</v>
      </c>
      <c r="AU501" s="128" t="s">
        <v>27</v>
      </c>
      <c r="AY501" s="27" t="s">
        <v>51</v>
      </c>
      <c r="BE501" s="129">
        <f>IF(N501="základní",J501,0)</f>
        <v>0</v>
      </c>
      <c r="BF501" s="129">
        <f>IF(N501="snížená",J501,0)</f>
        <v>0</v>
      </c>
      <c r="BG501" s="129">
        <f>IF(N501="zákl. přenesená",J501,0)</f>
        <v>0</v>
      </c>
      <c r="BH501" s="129">
        <f>IF(N501="sníž. přenesená",J501,0)</f>
        <v>0</v>
      </c>
      <c r="BI501" s="129">
        <f>IF(N501="nulová",J501,0)</f>
        <v>0</v>
      </c>
      <c r="BJ501" s="27" t="s">
        <v>19</v>
      </c>
      <c r="BK501" s="129">
        <f>ROUND(I501*H501,2)</f>
        <v>0</v>
      </c>
      <c r="BL501" s="27" t="s">
        <v>68</v>
      </c>
      <c r="BM501" s="128" t="s">
        <v>851</v>
      </c>
    </row>
    <row r="502" spans="2:51" s="138" customFormat="1" ht="15">
      <c r="B502" s="139"/>
      <c r="D502" s="132" t="s">
        <v>54</v>
      </c>
      <c r="E502" s="140" t="s">
        <v>30</v>
      </c>
      <c r="F502" s="141" t="s">
        <v>842</v>
      </c>
      <c r="H502" s="142">
        <v>30.3</v>
      </c>
      <c r="L502" s="139"/>
      <c r="M502" s="143"/>
      <c r="N502" s="144"/>
      <c r="O502" s="144"/>
      <c r="P502" s="144"/>
      <c r="Q502" s="144"/>
      <c r="R502" s="144"/>
      <c r="S502" s="144"/>
      <c r="T502" s="145"/>
      <c r="AT502" s="140" t="s">
        <v>54</v>
      </c>
      <c r="AU502" s="140" t="s">
        <v>27</v>
      </c>
      <c r="AV502" s="138" t="s">
        <v>27</v>
      </c>
      <c r="AW502" s="138" t="s">
        <v>55</v>
      </c>
      <c r="AX502" s="138" t="s">
        <v>50</v>
      </c>
      <c r="AY502" s="140" t="s">
        <v>51</v>
      </c>
    </row>
    <row r="503" spans="2:51" s="146" customFormat="1" ht="15">
      <c r="B503" s="147"/>
      <c r="D503" s="132" t="s">
        <v>54</v>
      </c>
      <c r="E503" s="148" t="s">
        <v>30</v>
      </c>
      <c r="F503" s="149" t="s">
        <v>57</v>
      </c>
      <c r="H503" s="150">
        <v>30.3</v>
      </c>
      <c r="L503" s="147"/>
      <c r="M503" s="151"/>
      <c r="N503" s="152"/>
      <c r="O503" s="152"/>
      <c r="P503" s="152"/>
      <c r="Q503" s="152"/>
      <c r="R503" s="152"/>
      <c r="S503" s="152"/>
      <c r="T503" s="153"/>
      <c r="AT503" s="148" t="s">
        <v>54</v>
      </c>
      <c r="AU503" s="148" t="s">
        <v>27</v>
      </c>
      <c r="AV503" s="146" t="s">
        <v>53</v>
      </c>
      <c r="AW503" s="146" t="s">
        <v>55</v>
      </c>
      <c r="AX503" s="146" t="s">
        <v>19</v>
      </c>
      <c r="AY503" s="148" t="s">
        <v>51</v>
      </c>
    </row>
    <row r="504" spans="2:51" s="138" customFormat="1" ht="15">
      <c r="B504" s="139"/>
      <c r="D504" s="132" t="s">
        <v>54</v>
      </c>
      <c r="F504" s="141" t="s">
        <v>852</v>
      </c>
      <c r="H504" s="142">
        <v>31.815</v>
      </c>
      <c r="L504" s="139"/>
      <c r="M504" s="143"/>
      <c r="N504" s="144"/>
      <c r="O504" s="144"/>
      <c r="P504" s="144"/>
      <c r="Q504" s="144"/>
      <c r="R504" s="144"/>
      <c r="S504" s="144"/>
      <c r="T504" s="145"/>
      <c r="AT504" s="140" t="s">
        <v>54</v>
      </c>
      <c r="AU504" s="140" t="s">
        <v>27</v>
      </c>
      <c r="AV504" s="138" t="s">
        <v>27</v>
      </c>
      <c r="AW504" s="138" t="s">
        <v>28</v>
      </c>
      <c r="AX504" s="138" t="s">
        <v>19</v>
      </c>
      <c r="AY504" s="140" t="s">
        <v>51</v>
      </c>
    </row>
    <row r="505" spans="1:65" s="37" customFormat="1" ht="37.9" customHeight="1">
      <c r="A505" s="33"/>
      <c r="B505" s="116"/>
      <c r="C505" s="117" t="s">
        <v>853</v>
      </c>
      <c r="D505" s="117" t="s">
        <v>52</v>
      </c>
      <c r="E505" s="118" t="s">
        <v>854</v>
      </c>
      <c r="F505" s="119" t="s">
        <v>855</v>
      </c>
      <c r="G505" s="120" t="s">
        <v>6</v>
      </c>
      <c r="H505" s="121">
        <v>10.5</v>
      </c>
      <c r="I505" s="306"/>
      <c r="J505" s="122">
        <f>ROUND(I505*H505,2)</f>
        <v>0</v>
      </c>
      <c r="K505" s="123"/>
      <c r="L505" s="34"/>
      <c r="M505" s="124" t="s">
        <v>30</v>
      </c>
      <c r="N505" s="125" t="s">
        <v>34</v>
      </c>
      <c r="O505" s="126">
        <v>0.11</v>
      </c>
      <c r="P505" s="126">
        <f>O505*H505</f>
        <v>1.155</v>
      </c>
      <c r="Q505" s="126">
        <v>0.0006</v>
      </c>
      <c r="R505" s="126">
        <f>Q505*H505</f>
        <v>0.006299999999999999</v>
      </c>
      <c r="S505" s="126">
        <v>0</v>
      </c>
      <c r="T505" s="127">
        <f>S505*H505</f>
        <v>0</v>
      </c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R505" s="128" t="s">
        <v>68</v>
      </c>
      <c r="AT505" s="128" t="s">
        <v>52</v>
      </c>
      <c r="AU505" s="128" t="s">
        <v>27</v>
      </c>
      <c r="AY505" s="27" t="s">
        <v>51</v>
      </c>
      <c r="BE505" s="129">
        <f>IF(N505="základní",J505,0)</f>
        <v>0</v>
      </c>
      <c r="BF505" s="129">
        <f>IF(N505="snížená",J505,0)</f>
        <v>0</v>
      </c>
      <c r="BG505" s="129">
        <f>IF(N505="zákl. přenesená",J505,0)</f>
        <v>0</v>
      </c>
      <c r="BH505" s="129">
        <f>IF(N505="sníž. přenesená",J505,0)</f>
        <v>0</v>
      </c>
      <c r="BI505" s="129">
        <f>IF(N505="nulová",J505,0)</f>
        <v>0</v>
      </c>
      <c r="BJ505" s="27" t="s">
        <v>19</v>
      </c>
      <c r="BK505" s="129">
        <f>ROUND(I505*H505,2)</f>
        <v>0</v>
      </c>
      <c r="BL505" s="27" t="s">
        <v>68</v>
      </c>
      <c r="BM505" s="128" t="s">
        <v>856</v>
      </c>
    </row>
    <row r="506" spans="2:51" s="138" customFormat="1" ht="15">
      <c r="B506" s="139"/>
      <c r="D506" s="132" t="s">
        <v>54</v>
      </c>
      <c r="E506" s="140" t="s">
        <v>30</v>
      </c>
      <c r="F506" s="141" t="s">
        <v>857</v>
      </c>
      <c r="H506" s="142">
        <v>10.5</v>
      </c>
      <c r="L506" s="139"/>
      <c r="M506" s="143"/>
      <c r="N506" s="144"/>
      <c r="O506" s="144"/>
      <c r="P506" s="144"/>
      <c r="Q506" s="144"/>
      <c r="R506" s="144"/>
      <c r="S506" s="144"/>
      <c r="T506" s="145"/>
      <c r="AT506" s="140" t="s">
        <v>54</v>
      </c>
      <c r="AU506" s="140" t="s">
        <v>27</v>
      </c>
      <c r="AV506" s="138" t="s">
        <v>27</v>
      </c>
      <c r="AW506" s="138" t="s">
        <v>55</v>
      </c>
      <c r="AX506" s="138" t="s">
        <v>50</v>
      </c>
      <c r="AY506" s="140" t="s">
        <v>51</v>
      </c>
    </row>
    <row r="507" spans="2:51" s="146" customFormat="1" ht="15">
      <c r="B507" s="147"/>
      <c r="D507" s="132" t="s">
        <v>54</v>
      </c>
      <c r="E507" s="148" t="s">
        <v>30</v>
      </c>
      <c r="F507" s="149" t="s">
        <v>57</v>
      </c>
      <c r="H507" s="150">
        <v>10.5</v>
      </c>
      <c r="L507" s="147"/>
      <c r="M507" s="151"/>
      <c r="N507" s="152"/>
      <c r="O507" s="152"/>
      <c r="P507" s="152"/>
      <c r="Q507" s="152"/>
      <c r="R507" s="152"/>
      <c r="S507" s="152"/>
      <c r="T507" s="153"/>
      <c r="AT507" s="148" t="s">
        <v>54</v>
      </c>
      <c r="AU507" s="148" t="s">
        <v>27</v>
      </c>
      <c r="AV507" s="146" t="s">
        <v>53</v>
      </c>
      <c r="AW507" s="146" t="s">
        <v>55</v>
      </c>
      <c r="AX507" s="146" t="s">
        <v>19</v>
      </c>
      <c r="AY507" s="148" t="s">
        <v>51</v>
      </c>
    </row>
    <row r="508" spans="1:65" s="37" customFormat="1" ht="37.9" customHeight="1">
      <c r="A508" s="33"/>
      <c r="B508" s="116"/>
      <c r="C508" s="117" t="s">
        <v>858</v>
      </c>
      <c r="D508" s="117" t="s">
        <v>52</v>
      </c>
      <c r="E508" s="118" t="s">
        <v>859</v>
      </c>
      <c r="F508" s="119" t="s">
        <v>860</v>
      </c>
      <c r="G508" s="120" t="s">
        <v>6</v>
      </c>
      <c r="H508" s="121">
        <v>6</v>
      </c>
      <c r="I508" s="306"/>
      <c r="J508" s="122">
        <f>ROUND(I508*H508,2)</f>
        <v>0</v>
      </c>
      <c r="K508" s="123"/>
      <c r="L508" s="34"/>
      <c r="M508" s="124" t="s">
        <v>30</v>
      </c>
      <c r="N508" s="125" t="s">
        <v>34</v>
      </c>
      <c r="O508" s="126">
        <v>0.11</v>
      </c>
      <c r="P508" s="126">
        <f>O508*H508</f>
        <v>0.66</v>
      </c>
      <c r="Q508" s="126">
        <v>0.0006</v>
      </c>
      <c r="R508" s="126">
        <f>Q508*H508</f>
        <v>0.0036</v>
      </c>
      <c r="S508" s="126">
        <v>0</v>
      </c>
      <c r="T508" s="127">
        <f>S508*H508</f>
        <v>0</v>
      </c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R508" s="128" t="s">
        <v>68</v>
      </c>
      <c r="AT508" s="128" t="s">
        <v>52</v>
      </c>
      <c r="AU508" s="128" t="s">
        <v>27</v>
      </c>
      <c r="AY508" s="27" t="s">
        <v>51</v>
      </c>
      <c r="BE508" s="129">
        <f>IF(N508="základní",J508,0)</f>
        <v>0</v>
      </c>
      <c r="BF508" s="129">
        <f>IF(N508="snížená",J508,0)</f>
        <v>0</v>
      </c>
      <c r="BG508" s="129">
        <f>IF(N508="zákl. přenesená",J508,0)</f>
        <v>0</v>
      </c>
      <c r="BH508" s="129">
        <f>IF(N508="sníž. přenesená",J508,0)</f>
        <v>0</v>
      </c>
      <c r="BI508" s="129">
        <f>IF(N508="nulová",J508,0)</f>
        <v>0</v>
      </c>
      <c r="BJ508" s="27" t="s">
        <v>19</v>
      </c>
      <c r="BK508" s="129">
        <f>ROUND(I508*H508,2)</f>
        <v>0</v>
      </c>
      <c r="BL508" s="27" t="s">
        <v>68</v>
      </c>
      <c r="BM508" s="128" t="s">
        <v>861</v>
      </c>
    </row>
    <row r="509" spans="1:65" s="37" customFormat="1" ht="24.2" customHeight="1">
      <c r="A509" s="33"/>
      <c r="B509" s="116"/>
      <c r="C509" s="117" t="s">
        <v>862</v>
      </c>
      <c r="D509" s="117" t="s">
        <v>52</v>
      </c>
      <c r="E509" s="118" t="s">
        <v>863</v>
      </c>
      <c r="F509" s="119" t="s">
        <v>864</v>
      </c>
      <c r="G509" s="120" t="s">
        <v>7</v>
      </c>
      <c r="H509" s="121">
        <v>231.289</v>
      </c>
      <c r="I509" s="306"/>
      <c r="J509" s="122">
        <f>ROUND(I509*H509,2)</f>
        <v>0</v>
      </c>
      <c r="K509" s="123"/>
      <c r="L509" s="34"/>
      <c r="M509" s="124" t="s">
        <v>30</v>
      </c>
      <c r="N509" s="125" t="s">
        <v>34</v>
      </c>
      <c r="O509" s="126">
        <v>0</v>
      </c>
      <c r="P509" s="126">
        <f>O509*H509</f>
        <v>0</v>
      </c>
      <c r="Q509" s="126">
        <v>0</v>
      </c>
      <c r="R509" s="126">
        <f>Q509*H509</f>
        <v>0</v>
      </c>
      <c r="S509" s="126">
        <v>0</v>
      </c>
      <c r="T509" s="127">
        <f>S509*H509</f>
        <v>0</v>
      </c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R509" s="128" t="s">
        <v>68</v>
      </c>
      <c r="AT509" s="128" t="s">
        <v>52</v>
      </c>
      <c r="AU509" s="128" t="s">
        <v>27</v>
      </c>
      <c r="AY509" s="27" t="s">
        <v>51</v>
      </c>
      <c r="BE509" s="129">
        <f>IF(N509="základní",J509,0)</f>
        <v>0</v>
      </c>
      <c r="BF509" s="129">
        <f>IF(N509="snížená",J509,0)</f>
        <v>0</v>
      </c>
      <c r="BG509" s="129">
        <f>IF(N509="zákl. přenesená",J509,0)</f>
        <v>0</v>
      </c>
      <c r="BH509" s="129">
        <f>IF(N509="sníž. přenesená",J509,0)</f>
        <v>0</v>
      </c>
      <c r="BI509" s="129">
        <f>IF(N509="nulová",J509,0)</f>
        <v>0</v>
      </c>
      <c r="BJ509" s="27" t="s">
        <v>19</v>
      </c>
      <c r="BK509" s="129">
        <f>ROUND(I509*H509,2)</f>
        <v>0</v>
      </c>
      <c r="BL509" s="27" t="s">
        <v>68</v>
      </c>
      <c r="BM509" s="128" t="s">
        <v>865</v>
      </c>
    </row>
    <row r="510" spans="2:63" s="103" customFormat="1" ht="22.9" customHeight="1">
      <c r="B510" s="104"/>
      <c r="D510" s="105" t="s">
        <v>48</v>
      </c>
      <c r="E510" s="114" t="s">
        <v>866</v>
      </c>
      <c r="F510" s="114" t="s">
        <v>867</v>
      </c>
      <c r="J510" s="115">
        <f>BK510</f>
        <v>0</v>
      </c>
      <c r="L510" s="104"/>
      <c r="M510" s="108"/>
      <c r="N510" s="109"/>
      <c r="O510" s="109"/>
      <c r="P510" s="110">
        <f>SUM(P511:P528)</f>
        <v>7.979</v>
      </c>
      <c r="Q510" s="109"/>
      <c r="R510" s="110">
        <f>SUM(R511:R528)</f>
        <v>0.23901</v>
      </c>
      <c r="S510" s="109"/>
      <c r="T510" s="111">
        <f>SUM(T511:T528)</f>
        <v>0</v>
      </c>
      <c r="AR510" s="105" t="s">
        <v>27</v>
      </c>
      <c r="AT510" s="112" t="s">
        <v>48</v>
      </c>
      <c r="AU510" s="112" t="s">
        <v>19</v>
      </c>
      <c r="AY510" s="105" t="s">
        <v>51</v>
      </c>
      <c r="BK510" s="113">
        <f>SUM(BK511:BK528)</f>
        <v>0</v>
      </c>
    </row>
    <row r="511" spans="1:65" s="37" customFormat="1" ht="24.2" customHeight="1">
      <c r="A511" s="33"/>
      <c r="B511" s="116"/>
      <c r="C511" s="117" t="s">
        <v>167</v>
      </c>
      <c r="D511" s="117" t="s">
        <v>52</v>
      </c>
      <c r="E511" s="118" t="s">
        <v>868</v>
      </c>
      <c r="F511" s="119" t="s">
        <v>869</v>
      </c>
      <c r="G511" s="120" t="s">
        <v>13</v>
      </c>
      <c r="H511" s="121">
        <v>49</v>
      </c>
      <c r="I511" s="306"/>
      <c r="J511" s="122">
        <f>ROUND(I511*H511,2)</f>
        <v>0</v>
      </c>
      <c r="K511" s="123"/>
      <c r="L511" s="34"/>
      <c r="M511" s="124" t="s">
        <v>30</v>
      </c>
      <c r="N511" s="125" t="s">
        <v>34</v>
      </c>
      <c r="O511" s="126">
        <v>0.111</v>
      </c>
      <c r="P511" s="126">
        <f>O511*H511</f>
        <v>5.439</v>
      </c>
      <c r="Q511" s="126">
        <v>0</v>
      </c>
      <c r="R511" s="126">
        <f>Q511*H511</f>
        <v>0</v>
      </c>
      <c r="S511" s="126">
        <v>0</v>
      </c>
      <c r="T511" s="127">
        <f>S511*H511</f>
        <v>0</v>
      </c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R511" s="128" t="s">
        <v>68</v>
      </c>
      <c r="AT511" s="128" t="s">
        <v>52</v>
      </c>
      <c r="AU511" s="128" t="s">
        <v>27</v>
      </c>
      <c r="AY511" s="27" t="s">
        <v>51</v>
      </c>
      <c r="BE511" s="129">
        <f>IF(N511="základní",J511,0)</f>
        <v>0</v>
      </c>
      <c r="BF511" s="129">
        <f>IF(N511="snížená",J511,0)</f>
        <v>0</v>
      </c>
      <c r="BG511" s="129">
        <f>IF(N511="zákl. přenesená",J511,0)</f>
        <v>0</v>
      </c>
      <c r="BH511" s="129">
        <f>IF(N511="sníž. přenesená",J511,0)</f>
        <v>0</v>
      </c>
      <c r="BI511" s="129">
        <f>IF(N511="nulová",J511,0)</f>
        <v>0</v>
      </c>
      <c r="BJ511" s="27" t="s">
        <v>19</v>
      </c>
      <c r="BK511" s="129">
        <f>ROUND(I511*H511,2)</f>
        <v>0</v>
      </c>
      <c r="BL511" s="27" t="s">
        <v>68</v>
      </c>
      <c r="BM511" s="128" t="s">
        <v>870</v>
      </c>
    </row>
    <row r="512" spans="1:65" s="37" customFormat="1" ht="24.2" customHeight="1">
      <c r="A512" s="33"/>
      <c r="B512" s="116"/>
      <c r="C512" s="154" t="s">
        <v>188</v>
      </c>
      <c r="D512" s="154" t="s">
        <v>61</v>
      </c>
      <c r="E512" s="155" t="s">
        <v>871</v>
      </c>
      <c r="F512" s="156" t="s">
        <v>872</v>
      </c>
      <c r="G512" s="157" t="s">
        <v>13</v>
      </c>
      <c r="H512" s="158">
        <v>51.45</v>
      </c>
      <c r="I512" s="307"/>
      <c r="J512" s="159">
        <f>ROUND(I512*H512,2)</f>
        <v>0</v>
      </c>
      <c r="K512" s="160"/>
      <c r="L512" s="161"/>
      <c r="M512" s="162" t="s">
        <v>30</v>
      </c>
      <c r="N512" s="163" t="s">
        <v>34</v>
      </c>
      <c r="O512" s="126">
        <v>0</v>
      </c>
      <c r="P512" s="126">
        <f>O512*H512</f>
        <v>0</v>
      </c>
      <c r="Q512" s="126">
        <v>0.0028</v>
      </c>
      <c r="R512" s="126">
        <f>Q512*H512</f>
        <v>0.14406</v>
      </c>
      <c r="S512" s="126">
        <v>0</v>
      </c>
      <c r="T512" s="127">
        <f>S512*H512</f>
        <v>0</v>
      </c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R512" s="128" t="s">
        <v>82</v>
      </c>
      <c r="AT512" s="128" t="s">
        <v>61</v>
      </c>
      <c r="AU512" s="128" t="s">
        <v>27</v>
      </c>
      <c r="AY512" s="27" t="s">
        <v>51</v>
      </c>
      <c r="BE512" s="129">
        <f>IF(N512="základní",J512,0)</f>
        <v>0</v>
      </c>
      <c r="BF512" s="129">
        <f>IF(N512="snížená",J512,0)</f>
        <v>0</v>
      </c>
      <c r="BG512" s="129">
        <f>IF(N512="zákl. přenesená",J512,0)</f>
        <v>0</v>
      </c>
      <c r="BH512" s="129">
        <f>IF(N512="sníž. přenesená",J512,0)</f>
        <v>0</v>
      </c>
      <c r="BI512" s="129">
        <f>IF(N512="nulová",J512,0)</f>
        <v>0</v>
      </c>
      <c r="BJ512" s="27" t="s">
        <v>19</v>
      </c>
      <c r="BK512" s="129">
        <f>ROUND(I512*H512,2)</f>
        <v>0</v>
      </c>
      <c r="BL512" s="27" t="s">
        <v>68</v>
      </c>
      <c r="BM512" s="128" t="s">
        <v>873</v>
      </c>
    </row>
    <row r="513" spans="2:51" s="138" customFormat="1" ht="15">
      <c r="B513" s="139"/>
      <c r="D513" s="132" t="s">
        <v>54</v>
      </c>
      <c r="F513" s="141" t="s">
        <v>874</v>
      </c>
      <c r="H513" s="142">
        <v>51.45</v>
      </c>
      <c r="L513" s="139"/>
      <c r="M513" s="143"/>
      <c r="N513" s="144"/>
      <c r="O513" s="144"/>
      <c r="P513" s="144"/>
      <c r="Q513" s="144"/>
      <c r="R513" s="144"/>
      <c r="S513" s="144"/>
      <c r="T513" s="145"/>
      <c r="AT513" s="140" t="s">
        <v>54</v>
      </c>
      <c r="AU513" s="140" t="s">
        <v>27</v>
      </c>
      <c r="AV513" s="138" t="s">
        <v>27</v>
      </c>
      <c r="AW513" s="138" t="s">
        <v>28</v>
      </c>
      <c r="AX513" s="138" t="s">
        <v>19</v>
      </c>
      <c r="AY513" s="140" t="s">
        <v>51</v>
      </c>
    </row>
    <row r="514" spans="1:65" s="37" customFormat="1" ht="24.2" customHeight="1">
      <c r="A514" s="33"/>
      <c r="B514" s="116"/>
      <c r="C514" s="117" t="s">
        <v>875</v>
      </c>
      <c r="D514" s="117" t="s">
        <v>52</v>
      </c>
      <c r="E514" s="118" t="s">
        <v>876</v>
      </c>
      <c r="F514" s="119" t="s">
        <v>877</v>
      </c>
      <c r="G514" s="120" t="s">
        <v>13</v>
      </c>
      <c r="H514" s="121">
        <v>2</v>
      </c>
      <c r="I514" s="306"/>
      <c r="J514" s="122">
        <f>ROUND(I514*H514,2)</f>
        <v>0</v>
      </c>
      <c r="K514" s="123"/>
      <c r="L514" s="34"/>
      <c r="M514" s="124" t="s">
        <v>30</v>
      </c>
      <c r="N514" s="125" t="s">
        <v>34</v>
      </c>
      <c r="O514" s="126">
        <v>0.09</v>
      </c>
      <c r="P514" s="126">
        <f>O514*H514</f>
        <v>0.18</v>
      </c>
      <c r="Q514" s="126">
        <v>0</v>
      </c>
      <c r="R514" s="126">
        <f>Q514*H514</f>
        <v>0</v>
      </c>
      <c r="S514" s="126">
        <v>0</v>
      </c>
      <c r="T514" s="127">
        <f>S514*H514</f>
        <v>0</v>
      </c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R514" s="128" t="s">
        <v>68</v>
      </c>
      <c r="AT514" s="128" t="s">
        <v>52</v>
      </c>
      <c r="AU514" s="128" t="s">
        <v>27</v>
      </c>
      <c r="AY514" s="27" t="s">
        <v>51</v>
      </c>
      <c r="BE514" s="129">
        <f>IF(N514="základní",J514,0)</f>
        <v>0</v>
      </c>
      <c r="BF514" s="129">
        <f>IF(N514="snížená",J514,0)</f>
        <v>0</v>
      </c>
      <c r="BG514" s="129">
        <f>IF(N514="zákl. přenesená",J514,0)</f>
        <v>0</v>
      </c>
      <c r="BH514" s="129">
        <f>IF(N514="sníž. přenesená",J514,0)</f>
        <v>0</v>
      </c>
      <c r="BI514" s="129">
        <f>IF(N514="nulová",J514,0)</f>
        <v>0</v>
      </c>
      <c r="BJ514" s="27" t="s">
        <v>19</v>
      </c>
      <c r="BK514" s="129">
        <f>ROUND(I514*H514,2)</f>
        <v>0</v>
      </c>
      <c r="BL514" s="27" t="s">
        <v>68</v>
      </c>
      <c r="BM514" s="128" t="s">
        <v>878</v>
      </c>
    </row>
    <row r="515" spans="2:51" s="130" customFormat="1" ht="15">
      <c r="B515" s="131"/>
      <c r="D515" s="132" t="s">
        <v>54</v>
      </c>
      <c r="E515" s="133" t="s">
        <v>30</v>
      </c>
      <c r="F515" s="134" t="s">
        <v>318</v>
      </c>
      <c r="H515" s="133" t="s">
        <v>30</v>
      </c>
      <c r="L515" s="131"/>
      <c r="M515" s="135"/>
      <c r="N515" s="136"/>
      <c r="O515" s="136"/>
      <c r="P515" s="136"/>
      <c r="Q515" s="136"/>
      <c r="R515" s="136"/>
      <c r="S515" s="136"/>
      <c r="T515" s="137"/>
      <c r="AT515" s="133" t="s">
        <v>54</v>
      </c>
      <c r="AU515" s="133" t="s">
        <v>27</v>
      </c>
      <c r="AV515" s="130" t="s">
        <v>19</v>
      </c>
      <c r="AW515" s="130" t="s">
        <v>55</v>
      </c>
      <c r="AX515" s="130" t="s">
        <v>50</v>
      </c>
      <c r="AY515" s="133" t="s">
        <v>51</v>
      </c>
    </row>
    <row r="516" spans="2:51" s="138" customFormat="1" ht="15">
      <c r="B516" s="139"/>
      <c r="D516" s="132" t="s">
        <v>54</v>
      </c>
      <c r="E516" s="140" t="s">
        <v>30</v>
      </c>
      <c r="F516" s="141" t="s">
        <v>136</v>
      </c>
      <c r="H516" s="142">
        <v>2</v>
      </c>
      <c r="L516" s="139"/>
      <c r="M516" s="143"/>
      <c r="N516" s="144"/>
      <c r="O516" s="144"/>
      <c r="P516" s="144"/>
      <c r="Q516" s="144"/>
      <c r="R516" s="144"/>
      <c r="S516" s="144"/>
      <c r="T516" s="145"/>
      <c r="AT516" s="140" t="s">
        <v>54</v>
      </c>
      <c r="AU516" s="140" t="s">
        <v>27</v>
      </c>
      <c r="AV516" s="138" t="s">
        <v>27</v>
      </c>
      <c r="AW516" s="138" t="s">
        <v>55</v>
      </c>
      <c r="AX516" s="138" t="s">
        <v>50</v>
      </c>
      <c r="AY516" s="140" t="s">
        <v>51</v>
      </c>
    </row>
    <row r="517" spans="2:51" s="146" customFormat="1" ht="15">
      <c r="B517" s="147"/>
      <c r="D517" s="132" t="s">
        <v>54</v>
      </c>
      <c r="E517" s="148" t="s">
        <v>30</v>
      </c>
      <c r="F517" s="149" t="s">
        <v>57</v>
      </c>
      <c r="H517" s="150">
        <v>2</v>
      </c>
      <c r="L517" s="147"/>
      <c r="M517" s="151"/>
      <c r="N517" s="152"/>
      <c r="O517" s="152"/>
      <c r="P517" s="152"/>
      <c r="Q517" s="152"/>
      <c r="R517" s="152"/>
      <c r="S517" s="152"/>
      <c r="T517" s="153"/>
      <c r="AT517" s="148" t="s">
        <v>54</v>
      </c>
      <c r="AU517" s="148" t="s">
        <v>27</v>
      </c>
      <c r="AV517" s="146" t="s">
        <v>53</v>
      </c>
      <c r="AW517" s="146" t="s">
        <v>55</v>
      </c>
      <c r="AX517" s="146" t="s">
        <v>19</v>
      </c>
      <c r="AY517" s="148" t="s">
        <v>51</v>
      </c>
    </row>
    <row r="518" spans="1:65" s="37" customFormat="1" ht="24.2" customHeight="1">
      <c r="A518" s="33"/>
      <c r="B518" s="116"/>
      <c r="C518" s="154" t="s">
        <v>879</v>
      </c>
      <c r="D518" s="154" t="s">
        <v>61</v>
      </c>
      <c r="E518" s="155" t="s">
        <v>880</v>
      </c>
      <c r="F518" s="156" t="s">
        <v>881</v>
      </c>
      <c r="G518" s="157" t="s">
        <v>13</v>
      </c>
      <c r="H518" s="158">
        <v>2.04</v>
      </c>
      <c r="I518" s="307"/>
      <c r="J518" s="159">
        <f>ROUND(I518*H518,2)</f>
        <v>0</v>
      </c>
      <c r="K518" s="160"/>
      <c r="L518" s="161"/>
      <c r="M518" s="162" t="s">
        <v>30</v>
      </c>
      <c r="N518" s="163" t="s">
        <v>34</v>
      </c>
      <c r="O518" s="126">
        <v>0</v>
      </c>
      <c r="P518" s="126">
        <f>O518*H518</f>
        <v>0</v>
      </c>
      <c r="Q518" s="126">
        <v>0.00525</v>
      </c>
      <c r="R518" s="126">
        <f>Q518*H518</f>
        <v>0.01071</v>
      </c>
      <c r="S518" s="126">
        <v>0</v>
      </c>
      <c r="T518" s="127">
        <f>S518*H518</f>
        <v>0</v>
      </c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R518" s="128" t="s">
        <v>82</v>
      </c>
      <c r="AT518" s="128" t="s">
        <v>61</v>
      </c>
      <c r="AU518" s="128" t="s">
        <v>27</v>
      </c>
      <c r="AY518" s="27" t="s">
        <v>51</v>
      </c>
      <c r="BE518" s="129">
        <f>IF(N518="základní",J518,0)</f>
        <v>0</v>
      </c>
      <c r="BF518" s="129">
        <f>IF(N518="snížená",J518,0)</f>
        <v>0</v>
      </c>
      <c r="BG518" s="129">
        <f>IF(N518="zákl. přenesená",J518,0)</f>
        <v>0</v>
      </c>
      <c r="BH518" s="129">
        <f>IF(N518="sníž. přenesená",J518,0)</f>
        <v>0</v>
      </c>
      <c r="BI518" s="129">
        <f>IF(N518="nulová",J518,0)</f>
        <v>0</v>
      </c>
      <c r="BJ518" s="27" t="s">
        <v>19</v>
      </c>
      <c r="BK518" s="129">
        <f>ROUND(I518*H518,2)</f>
        <v>0</v>
      </c>
      <c r="BL518" s="27" t="s">
        <v>68</v>
      </c>
      <c r="BM518" s="128" t="s">
        <v>882</v>
      </c>
    </row>
    <row r="519" spans="2:51" s="138" customFormat="1" ht="15">
      <c r="B519" s="139"/>
      <c r="D519" s="132" t="s">
        <v>54</v>
      </c>
      <c r="E519" s="140" t="s">
        <v>30</v>
      </c>
      <c r="F519" s="141" t="s">
        <v>27</v>
      </c>
      <c r="H519" s="142">
        <v>2</v>
      </c>
      <c r="L519" s="139"/>
      <c r="M519" s="143"/>
      <c r="N519" s="144"/>
      <c r="O519" s="144"/>
      <c r="P519" s="144"/>
      <c r="Q519" s="144"/>
      <c r="R519" s="144"/>
      <c r="S519" s="144"/>
      <c r="T519" s="145"/>
      <c r="AT519" s="140" t="s">
        <v>54</v>
      </c>
      <c r="AU519" s="140" t="s">
        <v>27</v>
      </c>
      <c r="AV519" s="138" t="s">
        <v>27</v>
      </c>
      <c r="AW519" s="138" t="s">
        <v>55</v>
      </c>
      <c r="AX519" s="138" t="s">
        <v>19</v>
      </c>
      <c r="AY519" s="140" t="s">
        <v>51</v>
      </c>
    </row>
    <row r="520" spans="2:51" s="138" customFormat="1" ht="15">
      <c r="B520" s="139"/>
      <c r="D520" s="132" t="s">
        <v>54</v>
      </c>
      <c r="F520" s="141" t="s">
        <v>883</v>
      </c>
      <c r="H520" s="142">
        <v>2.04</v>
      </c>
      <c r="L520" s="139"/>
      <c r="M520" s="143"/>
      <c r="N520" s="144"/>
      <c r="O520" s="144"/>
      <c r="P520" s="144"/>
      <c r="Q520" s="144"/>
      <c r="R520" s="144"/>
      <c r="S520" s="144"/>
      <c r="T520" s="145"/>
      <c r="AT520" s="140" t="s">
        <v>54</v>
      </c>
      <c r="AU520" s="140" t="s">
        <v>27</v>
      </c>
      <c r="AV520" s="138" t="s">
        <v>27</v>
      </c>
      <c r="AW520" s="138" t="s">
        <v>28</v>
      </c>
      <c r="AX520" s="138" t="s">
        <v>19</v>
      </c>
      <c r="AY520" s="140" t="s">
        <v>51</v>
      </c>
    </row>
    <row r="521" spans="1:65" s="37" customFormat="1" ht="24.2" customHeight="1">
      <c r="A521" s="33"/>
      <c r="B521" s="116"/>
      <c r="C521" s="117" t="s">
        <v>884</v>
      </c>
      <c r="D521" s="117" t="s">
        <v>52</v>
      </c>
      <c r="E521" s="118" t="s">
        <v>885</v>
      </c>
      <c r="F521" s="119" t="s">
        <v>886</v>
      </c>
      <c r="G521" s="120" t="s">
        <v>13</v>
      </c>
      <c r="H521" s="121">
        <v>8</v>
      </c>
      <c r="I521" s="306"/>
      <c r="J521" s="122">
        <f>ROUND(I521*H521,2)</f>
        <v>0</v>
      </c>
      <c r="K521" s="123"/>
      <c r="L521" s="34"/>
      <c r="M521" s="124" t="s">
        <v>30</v>
      </c>
      <c r="N521" s="125" t="s">
        <v>34</v>
      </c>
      <c r="O521" s="126">
        <v>0.17</v>
      </c>
      <c r="P521" s="126">
        <f>O521*H521</f>
        <v>1.36</v>
      </c>
      <c r="Q521" s="126">
        <v>0</v>
      </c>
      <c r="R521" s="126">
        <f>Q521*H521</f>
        <v>0</v>
      </c>
      <c r="S521" s="126">
        <v>0</v>
      </c>
      <c r="T521" s="127">
        <f>S521*H521</f>
        <v>0</v>
      </c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R521" s="128" t="s">
        <v>68</v>
      </c>
      <c r="AT521" s="128" t="s">
        <v>52</v>
      </c>
      <c r="AU521" s="128" t="s">
        <v>27</v>
      </c>
      <c r="AY521" s="27" t="s">
        <v>51</v>
      </c>
      <c r="BE521" s="129">
        <f>IF(N521="základní",J521,0)</f>
        <v>0</v>
      </c>
      <c r="BF521" s="129">
        <f>IF(N521="snížená",J521,0)</f>
        <v>0</v>
      </c>
      <c r="BG521" s="129">
        <f>IF(N521="zákl. přenesená",J521,0)</f>
        <v>0</v>
      </c>
      <c r="BH521" s="129">
        <f>IF(N521="sníž. přenesená",J521,0)</f>
        <v>0</v>
      </c>
      <c r="BI521" s="129">
        <f>IF(N521="nulová",J521,0)</f>
        <v>0</v>
      </c>
      <c r="BJ521" s="27" t="s">
        <v>19</v>
      </c>
      <c r="BK521" s="129">
        <f>ROUND(I521*H521,2)</f>
        <v>0</v>
      </c>
      <c r="BL521" s="27" t="s">
        <v>68</v>
      </c>
      <c r="BM521" s="128" t="s">
        <v>887</v>
      </c>
    </row>
    <row r="522" spans="1:65" s="37" customFormat="1" ht="24.2" customHeight="1">
      <c r="A522" s="33"/>
      <c r="B522" s="116"/>
      <c r="C522" s="154" t="s">
        <v>888</v>
      </c>
      <c r="D522" s="154" t="s">
        <v>61</v>
      </c>
      <c r="E522" s="155" t="s">
        <v>889</v>
      </c>
      <c r="F522" s="156" t="s">
        <v>890</v>
      </c>
      <c r="G522" s="157" t="s">
        <v>13</v>
      </c>
      <c r="H522" s="158">
        <v>8.8</v>
      </c>
      <c r="I522" s="307"/>
      <c r="J522" s="159">
        <f>ROUND(I522*H522,2)</f>
        <v>0</v>
      </c>
      <c r="K522" s="160"/>
      <c r="L522" s="161"/>
      <c r="M522" s="162" t="s">
        <v>30</v>
      </c>
      <c r="N522" s="163" t="s">
        <v>34</v>
      </c>
      <c r="O522" s="126">
        <v>0</v>
      </c>
      <c r="P522" s="126">
        <f>O522*H522</f>
        <v>0</v>
      </c>
      <c r="Q522" s="126">
        <v>0.006</v>
      </c>
      <c r="R522" s="126">
        <f>Q522*H522</f>
        <v>0.05280000000000001</v>
      </c>
      <c r="S522" s="126">
        <v>0</v>
      </c>
      <c r="T522" s="127">
        <f>S522*H522</f>
        <v>0</v>
      </c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R522" s="128" t="s">
        <v>82</v>
      </c>
      <c r="AT522" s="128" t="s">
        <v>61</v>
      </c>
      <c r="AU522" s="128" t="s">
        <v>27</v>
      </c>
      <c r="AY522" s="27" t="s">
        <v>51</v>
      </c>
      <c r="BE522" s="129">
        <f>IF(N522="základní",J522,0)</f>
        <v>0</v>
      </c>
      <c r="BF522" s="129">
        <f>IF(N522="snížená",J522,0)</f>
        <v>0</v>
      </c>
      <c r="BG522" s="129">
        <f>IF(N522="zákl. přenesená",J522,0)</f>
        <v>0</v>
      </c>
      <c r="BH522" s="129">
        <f>IF(N522="sníž. přenesená",J522,0)</f>
        <v>0</v>
      </c>
      <c r="BI522" s="129">
        <f>IF(N522="nulová",J522,0)</f>
        <v>0</v>
      </c>
      <c r="BJ522" s="27" t="s">
        <v>19</v>
      </c>
      <c r="BK522" s="129">
        <f>ROUND(I522*H522,2)</f>
        <v>0</v>
      </c>
      <c r="BL522" s="27" t="s">
        <v>68</v>
      </c>
      <c r="BM522" s="128" t="s">
        <v>891</v>
      </c>
    </row>
    <row r="523" spans="2:51" s="138" customFormat="1" ht="15">
      <c r="B523" s="139"/>
      <c r="D523" s="132" t="s">
        <v>54</v>
      </c>
      <c r="E523" s="140" t="s">
        <v>30</v>
      </c>
      <c r="F523" s="141" t="s">
        <v>556</v>
      </c>
      <c r="H523" s="142">
        <v>8</v>
      </c>
      <c r="L523" s="139"/>
      <c r="M523" s="143"/>
      <c r="N523" s="144"/>
      <c r="O523" s="144"/>
      <c r="P523" s="144"/>
      <c r="Q523" s="144"/>
      <c r="R523" s="144"/>
      <c r="S523" s="144"/>
      <c r="T523" s="145"/>
      <c r="AT523" s="140" t="s">
        <v>54</v>
      </c>
      <c r="AU523" s="140" t="s">
        <v>27</v>
      </c>
      <c r="AV523" s="138" t="s">
        <v>27</v>
      </c>
      <c r="AW523" s="138" t="s">
        <v>55</v>
      </c>
      <c r="AX523" s="138" t="s">
        <v>19</v>
      </c>
      <c r="AY523" s="140" t="s">
        <v>51</v>
      </c>
    </row>
    <row r="524" spans="2:51" s="138" customFormat="1" ht="15">
      <c r="B524" s="139"/>
      <c r="D524" s="132" t="s">
        <v>54</v>
      </c>
      <c r="F524" s="141" t="s">
        <v>892</v>
      </c>
      <c r="H524" s="142">
        <v>8.8</v>
      </c>
      <c r="L524" s="139"/>
      <c r="M524" s="143"/>
      <c r="N524" s="144"/>
      <c r="O524" s="144"/>
      <c r="P524" s="144"/>
      <c r="Q524" s="144"/>
      <c r="R524" s="144"/>
      <c r="S524" s="144"/>
      <c r="T524" s="145"/>
      <c r="AT524" s="140" t="s">
        <v>54</v>
      </c>
      <c r="AU524" s="140" t="s">
        <v>27</v>
      </c>
      <c r="AV524" s="138" t="s">
        <v>27</v>
      </c>
      <c r="AW524" s="138" t="s">
        <v>28</v>
      </c>
      <c r="AX524" s="138" t="s">
        <v>19</v>
      </c>
      <c r="AY524" s="140" t="s">
        <v>51</v>
      </c>
    </row>
    <row r="525" spans="1:65" s="37" customFormat="1" ht="24.2" customHeight="1">
      <c r="A525" s="33"/>
      <c r="B525" s="116"/>
      <c r="C525" s="154" t="s">
        <v>893</v>
      </c>
      <c r="D525" s="154" t="s">
        <v>61</v>
      </c>
      <c r="E525" s="155" t="s">
        <v>894</v>
      </c>
      <c r="F525" s="156" t="s">
        <v>895</v>
      </c>
      <c r="G525" s="157" t="s">
        <v>13</v>
      </c>
      <c r="H525" s="158">
        <v>8.8</v>
      </c>
      <c r="I525" s="307"/>
      <c r="J525" s="159">
        <f>ROUND(I525*H525,2)</f>
        <v>0</v>
      </c>
      <c r="K525" s="160"/>
      <c r="L525" s="161"/>
      <c r="M525" s="162" t="s">
        <v>30</v>
      </c>
      <c r="N525" s="163" t="s">
        <v>34</v>
      </c>
      <c r="O525" s="126">
        <v>0</v>
      </c>
      <c r="P525" s="126">
        <f>O525*H525</f>
        <v>0</v>
      </c>
      <c r="Q525" s="126">
        <v>0.0035</v>
      </c>
      <c r="R525" s="126">
        <f>Q525*H525</f>
        <v>0.030800000000000004</v>
      </c>
      <c r="S525" s="126">
        <v>0</v>
      </c>
      <c r="T525" s="127">
        <f>S525*H525</f>
        <v>0</v>
      </c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R525" s="128" t="s">
        <v>82</v>
      </c>
      <c r="AT525" s="128" t="s">
        <v>61</v>
      </c>
      <c r="AU525" s="128" t="s">
        <v>27</v>
      </c>
      <c r="AY525" s="27" t="s">
        <v>51</v>
      </c>
      <c r="BE525" s="129">
        <f>IF(N525="základní",J525,0)</f>
        <v>0</v>
      </c>
      <c r="BF525" s="129">
        <f>IF(N525="snížená",J525,0)</f>
        <v>0</v>
      </c>
      <c r="BG525" s="129">
        <f>IF(N525="zákl. přenesená",J525,0)</f>
        <v>0</v>
      </c>
      <c r="BH525" s="129">
        <f>IF(N525="sníž. přenesená",J525,0)</f>
        <v>0</v>
      </c>
      <c r="BI525" s="129">
        <f>IF(N525="nulová",J525,0)</f>
        <v>0</v>
      </c>
      <c r="BJ525" s="27" t="s">
        <v>19</v>
      </c>
      <c r="BK525" s="129">
        <f>ROUND(I525*H525,2)</f>
        <v>0</v>
      </c>
      <c r="BL525" s="27" t="s">
        <v>68</v>
      </c>
      <c r="BM525" s="128" t="s">
        <v>896</v>
      </c>
    </row>
    <row r="526" spans="2:51" s="138" customFormat="1" ht="15">
      <c r="B526" s="139"/>
      <c r="D526" s="132" t="s">
        <v>54</v>
      </c>
      <c r="F526" s="141" t="s">
        <v>892</v>
      </c>
      <c r="H526" s="142">
        <v>8.8</v>
      </c>
      <c r="L526" s="139"/>
      <c r="M526" s="143"/>
      <c r="N526" s="144"/>
      <c r="O526" s="144"/>
      <c r="P526" s="144"/>
      <c r="Q526" s="144"/>
      <c r="R526" s="144"/>
      <c r="S526" s="144"/>
      <c r="T526" s="145"/>
      <c r="AT526" s="140" t="s">
        <v>54</v>
      </c>
      <c r="AU526" s="140" t="s">
        <v>27</v>
      </c>
      <c r="AV526" s="138" t="s">
        <v>27</v>
      </c>
      <c r="AW526" s="138" t="s">
        <v>28</v>
      </c>
      <c r="AX526" s="138" t="s">
        <v>19</v>
      </c>
      <c r="AY526" s="140" t="s">
        <v>51</v>
      </c>
    </row>
    <row r="527" spans="1:65" s="37" customFormat="1" ht="33" customHeight="1">
      <c r="A527" s="33"/>
      <c r="B527" s="116"/>
      <c r="C527" s="117" t="s">
        <v>897</v>
      </c>
      <c r="D527" s="117" t="s">
        <v>52</v>
      </c>
      <c r="E527" s="118" t="s">
        <v>898</v>
      </c>
      <c r="F527" s="119" t="s">
        <v>899</v>
      </c>
      <c r="G527" s="120" t="s">
        <v>13</v>
      </c>
      <c r="H527" s="121">
        <v>8</v>
      </c>
      <c r="I527" s="306"/>
      <c r="J527" s="122">
        <f>ROUND(I527*H527,2)</f>
        <v>0</v>
      </c>
      <c r="K527" s="123"/>
      <c r="L527" s="34"/>
      <c r="M527" s="124" t="s">
        <v>30</v>
      </c>
      <c r="N527" s="125" t="s">
        <v>34</v>
      </c>
      <c r="O527" s="126">
        <v>0.125</v>
      </c>
      <c r="P527" s="126">
        <f>O527*H527</f>
        <v>1</v>
      </c>
      <c r="Q527" s="126">
        <v>8E-05</v>
      </c>
      <c r="R527" s="126">
        <f>Q527*H527</f>
        <v>0.00064</v>
      </c>
      <c r="S527" s="126">
        <v>0</v>
      </c>
      <c r="T527" s="127">
        <f>S527*H527</f>
        <v>0</v>
      </c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R527" s="128" t="s">
        <v>68</v>
      </c>
      <c r="AT527" s="128" t="s">
        <v>52</v>
      </c>
      <c r="AU527" s="128" t="s">
        <v>27</v>
      </c>
      <c r="AY527" s="27" t="s">
        <v>51</v>
      </c>
      <c r="BE527" s="129">
        <f>IF(N527="základní",J527,0)</f>
        <v>0</v>
      </c>
      <c r="BF527" s="129">
        <f>IF(N527="snížená",J527,0)</f>
        <v>0</v>
      </c>
      <c r="BG527" s="129">
        <f>IF(N527="zákl. přenesená",J527,0)</f>
        <v>0</v>
      </c>
      <c r="BH527" s="129">
        <f>IF(N527="sníž. přenesená",J527,0)</f>
        <v>0</v>
      </c>
      <c r="BI527" s="129">
        <f>IF(N527="nulová",J527,0)</f>
        <v>0</v>
      </c>
      <c r="BJ527" s="27" t="s">
        <v>19</v>
      </c>
      <c r="BK527" s="129">
        <f>ROUND(I527*H527,2)</f>
        <v>0</v>
      </c>
      <c r="BL527" s="27" t="s">
        <v>68</v>
      </c>
      <c r="BM527" s="128" t="s">
        <v>900</v>
      </c>
    </row>
    <row r="528" spans="1:65" s="37" customFormat="1" ht="24.2" customHeight="1">
      <c r="A528" s="33"/>
      <c r="B528" s="116"/>
      <c r="C528" s="117" t="s">
        <v>901</v>
      </c>
      <c r="D528" s="117" t="s">
        <v>52</v>
      </c>
      <c r="E528" s="118" t="s">
        <v>902</v>
      </c>
      <c r="F528" s="119" t="s">
        <v>903</v>
      </c>
      <c r="G528" s="120" t="s">
        <v>7</v>
      </c>
      <c r="H528" s="121">
        <v>250.444</v>
      </c>
      <c r="I528" s="306"/>
      <c r="J528" s="122">
        <f>ROUND(I528*H528,2)</f>
        <v>0</v>
      </c>
      <c r="K528" s="123"/>
      <c r="L528" s="34"/>
      <c r="M528" s="124" t="s">
        <v>30</v>
      </c>
      <c r="N528" s="125" t="s">
        <v>34</v>
      </c>
      <c r="O528" s="126">
        <v>0</v>
      </c>
      <c r="P528" s="126">
        <f>O528*H528</f>
        <v>0</v>
      </c>
      <c r="Q528" s="126">
        <v>0</v>
      </c>
      <c r="R528" s="126">
        <f>Q528*H528</f>
        <v>0</v>
      </c>
      <c r="S528" s="126">
        <v>0</v>
      </c>
      <c r="T528" s="127">
        <f>S528*H528</f>
        <v>0</v>
      </c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R528" s="128" t="s">
        <v>68</v>
      </c>
      <c r="AT528" s="128" t="s">
        <v>52</v>
      </c>
      <c r="AU528" s="128" t="s">
        <v>27</v>
      </c>
      <c r="AY528" s="27" t="s">
        <v>51</v>
      </c>
      <c r="BE528" s="129">
        <f>IF(N528="základní",J528,0)</f>
        <v>0</v>
      </c>
      <c r="BF528" s="129">
        <f>IF(N528="snížená",J528,0)</f>
        <v>0</v>
      </c>
      <c r="BG528" s="129">
        <f>IF(N528="zákl. přenesená",J528,0)</f>
        <v>0</v>
      </c>
      <c r="BH528" s="129">
        <f>IF(N528="sníž. přenesená",J528,0)</f>
        <v>0</v>
      </c>
      <c r="BI528" s="129">
        <f>IF(N528="nulová",J528,0)</f>
        <v>0</v>
      </c>
      <c r="BJ528" s="27" t="s">
        <v>19</v>
      </c>
      <c r="BK528" s="129">
        <f>ROUND(I528*H528,2)</f>
        <v>0</v>
      </c>
      <c r="BL528" s="27" t="s">
        <v>68</v>
      </c>
      <c r="BM528" s="128" t="s">
        <v>904</v>
      </c>
    </row>
    <row r="529" spans="2:63" s="103" customFormat="1" ht="22.9" customHeight="1">
      <c r="B529" s="104"/>
      <c r="D529" s="105" t="s">
        <v>48</v>
      </c>
      <c r="E529" s="114" t="s">
        <v>905</v>
      </c>
      <c r="F529" s="114" t="s">
        <v>906</v>
      </c>
      <c r="J529" s="115">
        <f>BK529</f>
        <v>0</v>
      </c>
      <c r="L529" s="104"/>
      <c r="M529" s="108"/>
      <c r="N529" s="109"/>
      <c r="O529" s="109"/>
      <c r="P529" s="110">
        <f>P530</f>
        <v>0</v>
      </c>
      <c r="Q529" s="109"/>
      <c r="R529" s="110">
        <f>R530</f>
        <v>0</v>
      </c>
      <c r="S529" s="109"/>
      <c r="T529" s="111">
        <f>T530</f>
        <v>0</v>
      </c>
      <c r="AR529" s="105" t="s">
        <v>27</v>
      </c>
      <c r="AT529" s="112" t="s">
        <v>48</v>
      </c>
      <c r="AU529" s="112" t="s">
        <v>19</v>
      </c>
      <c r="AY529" s="105" t="s">
        <v>51</v>
      </c>
      <c r="BK529" s="113">
        <f>BK530</f>
        <v>0</v>
      </c>
    </row>
    <row r="530" spans="1:65" s="37" customFormat="1" ht="24.2" customHeight="1">
      <c r="A530" s="33"/>
      <c r="B530" s="116"/>
      <c r="C530" s="117" t="s">
        <v>907</v>
      </c>
      <c r="D530" s="117" t="s">
        <v>52</v>
      </c>
      <c r="E530" s="118" t="s">
        <v>908</v>
      </c>
      <c r="F530" s="119" t="s">
        <v>909</v>
      </c>
      <c r="G530" s="120" t="s">
        <v>23</v>
      </c>
      <c r="H530" s="121">
        <v>1</v>
      </c>
      <c r="I530" s="306"/>
      <c r="J530" s="122">
        <f>ROUND(I530*H530,2)</f>
        <v>0</v>
      </c>
      <c r="K530" s="123"/>
      <c r="L530" s="34"/>
      <c r="M530" s="124" t="s">
        <v>30</v>
      </c>
      <c r="N530" s="125" t="s">
        <v>34</v>
      </c>
      <c r="O530" s="126">
        <v>0</v>
      </c>
      <c r="P530" s="126">
        <f>O530*H530</f>
        <v>0</v>
      </c>
      <c r="Q530" s="126">
        <v>0</v>
      </c>
      <c r="R530" s="126">
        <f>Q530*H530</f>
        <v>0</v>
      </c>
      <c r="S530" s="126">
        <v>0</v>
      </c>
      <c r="T530" s="127">
        <f>S530*H530</f>
        <v>0</v>
      </c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R530" s="128" t="s">
        <v>68</v>
      </c>
      <c r="AT530" s="128" t="s">
        <v>52</v>
      </c>
      <c r="AU530" s="128" t="s">
        <v>27</v>
      </c>
      <c r="AY530" s="27" t="s">
        <v>51</v>
      </c>
      <c r="BE530" s="129">
        <f>IF(N530="základní",J530,0)</f>
        <v>0</v>
      </c>
      <c r="BF530" s="129">
        <f>IF(N530="snížená",J530,0)</f>
        <v>0</v>
      </c>
      <c r="BG530" s="129">
        <f>IF(N530="zákl. přenesená",J530,0)</f>
        <v>0</v>
      </c>
      <c r="BH530" s="129">
        <f>IF(N530="sníž. přenesená",J530,0)</f>
        <v>0</v>
      </c>
      <c r="BI530" s="129">
        <f>IF(N530="nulová",J530,0)</f>
        <v>0</v>
      </c>
      <c r="BJ530" s="27" t="s">
        <v>19</v>
      </c>
      <c r="BK530" s="129">
        <f>ROUND(I530*H530,2)</f>
        <v>0</v>
      </c>
      <c r="BL530" s="27" t="s">
        <v>68</v>
      </c>
      <c r="BM530" s="128" t="s">
        <v>910</v>
      </c>
    </row>
    <row r="531" spans="2:63" s="103" customFormat="1" ht="22.9" customHeight="1">
      <c r="B531" s="104"/>
      <c r="D531" s="105" t="s">
        <v>48</v>
      </c>
      <c r="E531" s="114" t="s">
        <v>911</v>
      </c>
      <c r="F531" s="114" t="s">
        <v>912</v>
      </c>
      <c r="J531" s="115">
        <f>BK531</f>
        <v>0</v>
      </c>
      <c r="L531" s="104"/>
      <c r="M531" s="108"/>
      <c r="N531" s="109"/>
      <c r="O531" s="109"/>
      <c r="P531" s="110">
        <f>SUM(P532:P543)</f>
        <v>4.196</v>
      </c>
      <c r="Q531" s="109"/>
      <c r="R531" s="110">
        <f>SUM(R532:R543)</f>
        <v>0.14052</v>
      </c>
      <c r="S531" s="109"/>
      <c r="T531" s="111">
        <f>SUM(T532:T543)</f>
        <v>0</v>
      </c>
      <c r="AR531" s="105" t="s">
        <v>27</v>
      </c>
      <c r="AT531" s="112" t="s">
        <v>48</v>
      </c>
      <c r="AU531" s="112" t="s">
        <v>19</v>
      </c>
      <c r="AY531" s="105" t="s">
        <v>51</v>
      </c>
      <c r="BK531" s="113">
        <f>SUM(BK532:BK543)</f>
        <v>0</v>
      </c>
    </row>
    <row r="532" spans="1:65" s="37" customFormat="1" ht="24.2" customHeight="1">
      <c r="A532" s="33"/>
      <c r="B532" s="116"/>
      <c r="C532" s="117" t="s">
        <v>913</v>
      </c>
      <c r="D532" s="117" t="s">
        <v>52</v>
      </c>
      <c r="E532" s="118" t="s">
        <v>914</v>
      </c>
      <c r="F532" s="119" t="s">
        <v>915</v>
      </c>
      <c r="G532" s="120" t="s">
        <v>13</v>
      </c>
      <c r="H532" s="121">
        <v>4</v>
      </c>
      <c r="I532" s="306"/>
      <c r="J532" s="122">
        <f>ROUND(I532*H532,2)</f>
        <v>0</v>
      </c>
      <c r="K532" s="123"/>
      <c r="L532" s="34"/>
      <c r="M532" s="124" t="s">
        <v>30</v>
      </c>
      <c r="N532" s="125" t="s">
        <v>34</v>
      </c>
      <c r="O532" s="126">
        <v>0.31</v>
      </c>
      <c r="P532" s="126">
        <f>O532*H532</f>
        <v>1.24</v>
      </c>
      <c r="Q532" s="126">
        <v>0.01157</v>
      </c>
      <c r="R532" s="126">
        <f>Q532*H532</f>
        <v>0.04628</v>
      </c>
      <c r="S532" s="126">
        <v>0</v>
      </c>
      <c r="T532" s="127">
        <f>S532*H532</f>
        <v>0</v>
      </c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R532" s="128" t="s">
        <v>68</v>
      </c>
      <c r="AT532" s="128" t="s">
        <v>52</v>
      </c>
      <c r="AU532" s="128" t="s">
        <v>27</v>
      </c>
      <c r="AY532" s="27" t="s">
        <v>51</v>
      </c>
      <c r="BE532" s="129">
        <f>IF(N532="základní",J532,0)</f>
        <v>0</v>
      </c>
      <c r="BF532" s="129">
        <f>IF(N532="snížená",J532,0)</f>
        <v>0</v>
      </c>
      <c r="BG532" s="129">
        <f>IF(N532="zákl. přenesená",J532,0)</f>
        <v>0</v>
      </c>
      <c r="BH532" s="129">
        <f>IF(N532="sníž. přenesená",J532,0)</f>
        <v>0</v>
      </c>
      <c r="BI532" s="129">
        <f>IF(N532="nulová",J532,0)</f>
        <v>0</v>
      </c>
      <c r="BJ532" s="27" t="s">
        <v>19</v>
      </c>
      <c r="BK532" s="129">
        <f>ROUND(I532*H532,2)</f>
        <v>0</v>
      </c>
      <c r="BL532" s="27" t="s">
        <v>68</v>
      </c>
      <c r="BM532" s="128" t="s">
        <v>916</v>
      </c>
    </row>
    <row r="533" spans="2:51" s="130" customFormat="1" ht="15">
      <c r="B533" s="131"/>
      <c r="D533" s="132" t="s">
        <v>54</v>
      </c>
      <c r="E533" s="133" t="s">
        <v>30</v>
      </c>
      <c r="F533" s="134" t="s">
        <v>318</v>
      </c>
      <c r="H533" s="133" t="s">
        <v>30</v>
      </c>
      <c r="L533" s="131"/>
      <c r="M533" s="135"/>
      <c r="N533" s="136"/>
      <c r="O533" s="136"/>
      <c r="P533" s="136"/>
      <c r="Q533" s="136"/>
      <c r="R533" s="136"/>
      <c r="S533" s="136"/>
      <c r="T533" s="137"/>
      <c r="AT533" s="133" t="s">
        <v>54</v>
      </c>
      <c r="AU533" s="133" t="s">
        <v>27</v>
      </c>
      <c r="AV533" s="130" t="s">
        <v>19</v>
      </c>
      <c r="AW533" s="130" t="s">
        <v>55</v>
      </c>
      <c r="AX533" s="130" t="s">
        <v>50</v>
      </c>
      <c r="AY533" s="133" t="s">
        <v>51</v>
      </c>
    </row>
    <row r="534" spans="2:51" s="138" customFormat="1" ht="15">
      <c r="B534" s="139"/>
      <c r="D534" s="132" t="s">
        <v>54</v>
      </c>
      <c r="E534" s="140" t="s">
        <v>30</v>
      </c>
      <c r="F534" s="141" t="s">
        <v>521</v>
      </c>
      <c r="H534" s="142">
        <v>4</v>
      </c>
      <c r="L534" s="139"/>
      <c r="M534" s="143"/>
      <c r="N534" s="144"/>
      <c r="O534" s="144"/>
      <c r="P534" s="144"/>
      <c r="Q534" s="144"/>
      <c r="R534" s="144"/>
      <c r="S534" s="144"/>
      <c r="T534" s="145"/>
      <c r="AT534" s="140" t="s">
        <v>54</v>
      </c>
      <c r="AU534" s="140" t="s">
        <v>27</v>
      </c>
      <c r="AV534" s="138" t="s">
        <v>27</v>
      </c>
      <c r="AW534" s="138" t="s">
        <v>55</v>
      </c>
      <c r="AX534" s="138" t="s">
        <v>50</v>
      </c>
      <c r="AY534" s="140" t="s">
        <v>51</v>
      </c>
    </row>
    <row r="535" spans="2:51" s="146" customFormat="1" ht="15">
      <c r="B535" s="147"/>
      <c r="D535" s="132" t="s">
        <v>54</v>
      </c>
      <c r="E535" s="148" t="s">
        <v>30</v>
      </c>
      <c r="F535" s="149" t="s">
        <v>57</v>
      </c>
      <c r="H535" s="150">
        <v>4</v>
      </c>
      <c r="L535" s="147"/>
      <c r="M535" s="151"/>
      <c r="N535" s="152"/>
      <c r="O535" s="152"/>
      <c r="P535" s="152"/>
      <c r="Q535" s="152"/>
      <c r="R535" s="152"/>
      <c r="S535" s="152"/>
      <c r="T535" s="153"/>
      <c r="AT535" s="148" t="s">
        <v>54</v>
      </c>
      <c r="AU535" s="148" t="s">
        <v>27</v>
      </c>
      <c r="AV535" s="146" t="s">
        <v>53</v>
      </c>
      <c r="AW535" s="146" t="s">
        <v>55</v>
      </c>
      <c r="AX535" s="146" t="s">
        <v>19</v>
      </c>
      <c r="AY535" s="148" t="s">
        <v>51</v>
      </c>
    </row>
    <row r="536" spans="1:65" s="37" customFormat="1" ht="24.2" customHeight="1">
      <c r="A536" s="33"/>
      <c r="B536" s="116"/>
      <c r="C536" s="117" t="s">
        <v>917</v>
      </c>
      <c r="D536" s="117" t="s">
        <v>52</v>
      </c>
      <c r="E536" s="118" t="s">
        <v>918</v>
      </c>
      <c r="F536" s="119" t="s">
        <v>919</v>
      </c>
      <c r="G536" s="120" t="s">
        <v>13</v>
      </c>
      <c r="H536" s="121">
        <v>2</v>
      </c>
      <c r="I536" s="306"/>
      <c r="J536" s="122">
        <f>ROUND(I536*H536,2)</f>
        <v>0</v>
      </c>
      <c r="K536" s="123"/>
      <c r="L536" s="34"/>
      <c r="M536" s="124" t="s">
        <v>30</v>
      </c>
      <c r="N536" s="125" t="s">
        <v>34</v>
      </c>
      <c r="O536" s="126">
        <v>0.71</v>
      </c>
      <c r="P536" s="126">
        <f>O536*H536</f>
        <v>1.42</v>
      </c>
      <c r="Q536" s="126">
        <v>0.01136</v>
      </c>
      <c r="R536" s="126">
        <f>Q536*H536</f>
        <v>0.02272</v>
      </c>
      <c r="S536" s="126">
        <v>0</v>
      </c>
      <c r="T536" s="127">
        <f>S536*H536</f>
        <v>0</v>
      </c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R536" s="128" t="s">
        <v>68</v>
      </c>
      <c r="AT536" s="128" t="s">
        <v>52</v>
      </c>
      <c r="AU536" s="128" t="s">
        <v>27</v>
      </c>
      <c r="AY536" s="27" t="s">
        <v>51</v>
      </c>
      <c r="BE536" s="129">
        <f>IF(N536="základní",J536,0)</f>
        <v>0</v>
      </c>
      <c r="BF536" s="129">
        <f>IF(N536="snížená",J536,0)</f>
        <v>0</v>
      </c>
      <c r="BG536" s="129">
        <f>IF(N536="zákl. přenesená",J536,0)</f>
        <v>0</v>
      </c>
      <c r="BH536" s="129">
        <f>IF(N536="sníž. přenesená",J536,0)</f>
        <v>0</v>
      </c>
      <c r="BI536" s="129">
        <f>IF(N536="nulová",J536,0)</f>
        <v>0</v>
      </c>
      <c r="BJ536" s="27" t="s">
        <v>19</v>
      </c>
      <c r="BK536" s="129">
        <f>ROUND(I536*H536,2)</f>
        <v>0</v>
      </c>
      <c r="BL536" s="27" t="s">
        <v>68</v>
      </c>
      <c r="BM536" s="128" t="s">
        <v>920</v>
      </c>
    </row>
    <row r="537" spans="2:51" s="138" customFormat="1" ht="15">
      <c r="B537" s="139"/>
      <c r="D537" s="132" t="s">
        <v>54</v>
      </c>
      <c r="E537" s="140" t="s">
        <v>30</v>
      </c>
      <c r="F537" s="141" t="s">
        <v>136</v>
      </c>
      <c r="H537" s="142">
        <v>2</v>
      </c>
      <c r="L537" s="139"/>
      <c r="M537" s="143"/>
      <c r="N537" s="144"/>
      <c r="O537" s="144"/>
      <c r="P537" s="144"/>
      <c r="Q537" s="144"/>
      <c r="R537" s="144"/>
      <c r="S537" s="144"/>
      <c r="T537" s="145"/>
      <c r="AT537" s="140" t="s">
        <v>54</v>
      </c>
      <c r="AU537" s="140" t="s">
        <v>27</v>
      </c>
      <c r="AV537" s="138" t="s">
        <v>27</v>
      </c>
      <c r="AW537" s="138" t="s">
        <v>55</v>
      </c>
      <c r="AX537" s="138" t="s">
        <v>50</v>
      </c>
      <c r="AY537" s="140" t="s">
        <v>51</v>
      </c>
    </row>
    <row r="538" spans="2:51" s="146" customFormat="1" ht="15">
      <c r="B538" s="147"/>
      <c r="D538" s="132" t="s">
        <v>54</v>
      </c>
      <c r="E538" s="148" t="s">
        <v>30</v>
      </c>
      <c r="F538" s="149" t="s">
        <v>57</v>
      </c>
      <c r="H538" s="150">
        <v>2</v>
      </c>
      <c r="L538" s="147"/>
      <c r="M538" s="151"/>
      <c r="N538" s="152"/>
      <c r="O538" s="152"/>
      <c r="P538" s="152"/>
      <c r="Q538" s="152"/>
      <c r="R538" s="152"/>
      <c r="S538" s="152"/>
      <c r="T538" s="153"/>
      <c r="AT538" s="148" t="s">
        <v>54</v>
      </c>
      <c r="AU538" s="148" t="s">
        <v>27</v>
      </c>
      <c r="AV538" s="146" t="s">
        <v>53</v>
      </c>
      <c r="AW538" s="146" t="s">
        <v>55</v>
      </c>
      <c r="AX538" s="146" t="s">
        <v>19</v>
      </c>
      <c r="AY538" s="148" t="s">
        <v>51</v>
      </c>
    </row>
    <row r="539" spans="1:65" s="37" customFormat="1" ht="24.2" customHeight="1">
      <c r="A539" s="33"/>
      <c r="B539" s="116"/>
      <c r="C539" s="117" t="s">
        <v>921</v>
      </c>
      <c r="D539" s="117" t="s">
        <v>52</v>
      </c>
      <c r="E539" s="118" t="s">
        <v>922</v>
      </c>
      <c r="F539" s="119" t="s">
        <v>923</v>
      </c>
      <c r="G539" s="120" t="s">
        <v>13</v>
      </c>
      <c r="H539" s="121">
        <v>6</v>
      </c>
      <c r="I539" s="306"/>
      <c r="J539" s="122">
        <f>ROUND(I539*H539,2)</f>
        <v>0</v>
      </c>
      <c r="K539" s="123"/>
      <c r="L539" s="34"/>
      <c r="M539" s="124" t="s">
        <v>30</v>
      </c>
      <c r="N539" s="125" t="s">
        <v>34</v>
      </c>
      <c r="O539" s="126">
        <v>0.256</v>
      </c>
      <c r="P539" s="126">
        <f>O539*H539</f>
        <v>1.536</v>
      </c>
      <c r="Q539" s="126">
        <v>0.01156</v>
      </c>
      <c r="R539" s="126">
        <f>Q539*H539</f>
        <v>0.06936</v>
      </c>
      <c r="S539" s="126">
        <v>0</v>
      </c>
      <c r="T539" s="127">
        <f>S539*H539</f>
        <v>0</v>
      </c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R539" s="128" t="s">
        <v>68</v>
      </c>
      <c r="AT539" s="128" t="s">
        <v>52</v>
      </c>
      <c r="AU539" s="128" t="s">
        <v>27</v>
      </c>
      <c r="AY539" s="27" t="s">
        <v>51</v>
      </c>
      <c r="BE539" s="129">
        <f>IF(N539="základní",J539,0)</f>
        <v>0</v>
      </c>
      <c r="BF539" s="129">
        <f>IF(N539="snížená",J539,0)</f>
        <v>0</v>
      </c>
      <c r="BG539" s="129">
        <f>IF(N539="zákl. přenesená",J539,0)</f>
        <v>0</v>
      </c>
      <c r="BH539" s="129">
        <f>IF(N539="sníž. přenesená",J539,0)</f>
        <v>0</v>
      </c>
      <c r="BI539" s="129">
        <f>IF(N539="nulová",J539,0)</f>
        <v>0</v>
      </c>
      <c r="BJ539" s="27" t="s">
        <v>19</v>
      </c>
      <c r="BK539" s="129">
        <f>ROUND(I539*H539,2)</f>
        <v>0</v>
      </c>
      <c r="BL539" s="27" t="s">
        <v>68</v>
      </c>
      <c r="BM539" s="128" t="s">
        <v>924</v>
      </c>
    </row>
    <row r="540" spans="2:51" s="138" customFormat="1" ht="15">
      <c r="B540" s="139"/>
      <c r="D540" s="132" t="s">
        <v>54</v>
      </c>
      <c r="E540" s="140" t="s">
        <v>30</v>
      </c>
      <c r="F540" s="141" t="s">
        <v>426</v>
      </c>
      <c r="H540" s="142">
        <v>6</v>
      </c>
      <c r="L540" s="139"/>
      <c r="M540" s="143"/>
      <c r="N540" s="144"/>
      <c r="O540" s="144"/>
      <c r="P540" s="144"/>
      <c r="Q540" s="144"/>
      <c r="R540" s="144"/>
      <c r="S540" s="144"/>
      <c r="T540" s="145"/>
      <c r="AT540" s="140" t="s">
        <v>54</v>
      </c>
      <c r="AU540" s="140" t="s">
        <v>27</v>
      </c>
      <c r="AV540" s="138" t="s">
        <v>27</v>
      </c>
      <c r="AW540" s="138" t="s">
        <v>55</v>
      </c>
      <c r="AX540" s="138" t="s">
        <v>50</v>
      </c>
      <c r="AY540" s="140" t="s">
        <v>51</v>
      </c>
    </row>
    <row r="541" spans="2:51" s="146" customFormat="1" ht="15">
      <c r="B541" s="147"/>
      <c r="D541" s="132" t="s">
        <v>54</v>
      </c>
      <c r="E541" s="148" t="s">
        <v>30</v>
      </c>
      <c r="F541" s="149" t="s">
        <v>57</v>
      </c>
      <c r="H541" s="150">
        <v>6</v>
      </c>
      <c r="L541" s="147"/>
      <c r="M541" s="151"/>
      <c r="N541" s="152"/>
      <c r="O541" s="152"/>
      <c r="P541" s="152"/>
      <c r="Q541" s="152"/>
      <c r="R541" s="152"/>
      <c r="S541" s="152"/>
      <c r="T541" s="153"/>
      <c r="AT541" s="148" t="s">
        <v>54</v>
      </c>
      <c r="AU541" s="148" t="s">
        <v>27</v>
      </c>
      <c r="AV541" s="146" t="s">
        <v>53</v>
      </c>
      <c r="AW541" s="146" t="s">
        <v>55</v>
      </c>
      <c r="AX541" s="146" t="s">
        <v>19</v>
      </c>
      <c r="AY541" s="148" t="s">
        <v>51</v>
      </c>
    </row>
    <row r="542" spans="1:65" s="37" customFormat="1" ht="24.2" customHeight="1">
      <c r="A542" s="33"/>
      <c r="B542" s="116"/>
      <c r="C542" s="117" t="s">
        <v>925</v>
      </c>
      <c r="D542" s="117" t="s">
        <v>52</v>
      </c>
      <c r="E542" s="118" t="s">
        <v>926</v>
      </c>
      <c r="F542" s="119" t="s">
        <v>927</v>
      </c>
      <c r="G542" s="120" t="s">
        <v>13</v>
      </c>
      <c r="H542" s="121">
        <v>12</v>
      </c>
      <c r="I542" s="306"/>
      <c r="J542" s="122">
        <f>ROUND(I542*H542,2)</f>
        <v>0</v>
      </c>
      <c r="K542" s="123"/>
      <c r="L542" s="34"/>
      <c r="M542" s="124" t="s">
        <v>30</v>
      </c>
      <c r="N542" s="125" t="s">
        <v>34</v>
      </c>
      <c r="O542" s="126">
        <v>0</v>
      </c>
      <c r="P542" s="126">
        <f>O542*H542</f>
        <v>0</v>
      </c>
      <c r="Q542" s="126">
        <v>0.00018</v>
      </c>
      <c r="R542" s="126">
        <f>Q542*H542</f>
        <v>0.00216</v>
      </c>
      <c r="S542" s="126">
        <v>0</v>
      </c>
      <c r="T542" s="127">
        <f>S542*H542</f>
        <v>0</v>
      </c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R542" s="128" t="s">
        <v>68</v>
      </c>
      <c r="AT542" s="128" t="s">
        <v>52</v>
      </c>
      <c r="AU542" s="128" t="s">
        <v>27</v>
      </c>
      <c r="AY542" s="27" t="s">
        <v>51</v>
      </c>
      <c r="BE542" s="129">
        <f>IF(N542="základní",J542,0)</f>
        <v>0</v>
      </c>
      <c r="BF542" s="129">
        <f>IF(N542="snížená",J542,0)</f>
        <v>0</v>
      </c>
      <c r="BG542" s="129">
        <f>IF(N542="zákl. přenesená",J542,0)</f>
        <v>0</v>
      </c>
      <c r="BH542" s="129">
        <f>IF(N542="sníž. přenesená",J542,0)</f>
        <v>0</v>
      </c>
      <c r="BI542" s="129">
        <f>IF(N542="nulová",J542,0)</f>
        <v>0</v>
      </c>
      <c r="BJ542" s="27" t="s">
        <v>19</v>
      </c>
      <c r="BK542" s="129">
        <f>ROUND(I542*H542,2)</f>
        <v>0</v>
      </c>
      <c r="BL542" s="27" t="s">
        <v>68</v>
      </c>
      <c r="BM542" s="128" t="s">
        <v>928</v>
      </c>
    </row>
    <row r="543" spans="1:65" s="37" customFormat="1" ht="24.2" customHeight="1">
      <c r="A543" s="33"/>
      <c r="B543" s="116"/>
      <c r="C543" s="117" t="s">
        <v>929</v>
      </c>
      <c r="D543" s="117" t="s">
        <v>52</v>
      </c>
      <c r="E543" s="118" t="s">
        <v>930</v>
      </c>
      <c r="F543" s="119" t="s">
        <v>931</v>
      </c>
      <c r="G543" s="120" t="s">
        <v>7</v>
      </c>
      <c r="H543" s="121">
        <v>68.144</v>
      </c>
      <c r="I543" s="306"/>
      <c r="J543" s="122">
        <f>ROUND(I543*H543,2)</f>
        <v>0</v>
      </c>
      <c r="K543" s="123"/>
      <c r="L543" s="34"/>
      <c r="M543" s="124" t="s">
        <v>30</v>
      </c>
      <c r="N543" s="125" t="s">
        <v>34</v>
      </c>
      <c r="O543" s="126">
        <v>0</v>
      </c>
      <c r="P543" s="126">
        <f>O543*H543</f>
        <v>0</v>
      </c>
      <c r="Q543" s="126">
        <v>0</v>
      </c>
      <c r="R543" s="126">
        <f>Q543*H543</f>
        <v>0</v>
      </c>
      <c r="S543" s="126">
        <v>0</v>
      </c>
      <c r="T543" s="127">
        <f>S543*H543</f>
        <v>0</v>
      </c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R543" s="128" t="s">
        <v>68</v>
      </c>
      <c r="AT543" s="128" t="s">
        <v>52</v>
      </c>
      <c r="AU543" s="128" t="s">
        <v>27</v>
      </c>
      <c r="AY543" s="27" t="s">
        <v>51</v>
      </c>
      <c r="BE543" s="129">
        <f>IF(N543="základní",J543,0)</f>
        <v>0</v>
      </c>
      <c r="BF543" s="129">
        <f>IF(N543="snížená",J543,0)</f>
        <v>0</v>
      </c>
      <c r="BG543" s="129">
        <f>IF(N543="zákl. přenesená",J543,0)</f>
        <v>0</v>
      </c>
      <c r="BH543" s="129">
        <f>IF(N543="sníž. přenesená",J543,0)</f>
        <v>0</v>
      </c>
      <c r="BI543" s="129">
        <f>IF(N543="nulová",J543,0)</f>
        <v>0</v>
      </c>
      <c r="BJ543" s="27" t="s">
        <v>19</v>
      </c>
      <c r="BK543" s="129">
        <f>ROUND(I543*H543,2)</f>
        <v>0</v>
      </c>
      <c r="BL543" s="27" t="s">
        <v>68</v>
      </c>
      <c r="BM543" s="128" t="s">
        <v>932</v>
      </c>
    </row>
    <row r="544" spans="2:63" s="103" customFormat="1" ht="22.9" customHeight="1">
      <c r="B544" s="104"/>
      <c r="D544" s="105" t="s">
        <v>48</v>
      </c>
      <c r="E544" s="114" t="s">
        <v>189</v>
      </c>
      <c r="F544" s="114" t="s">
        <v>190</v>
      </c>
      <c r="J544" s="115">
        <f>BK544</f>
        <v>0</v>
      </c>
      <c r="L544" s="104"/>
      <c r="M544" s="108"/>
      <c r="N544" s="109"/>
      <c r="O544" s="109"/>
      <c r="P544" s="110">
        <f>SUM(P545:P579)</f>
        <v>424.95863999999995</v>
      </c>
      <c r="Q544" s="109"/>
      <c r="R544" s="110">
        <f>SUM(R545:R579)</f>
        <v>3.73297204</v>
      </c>
      <c r="S544" s="109"/>
      <c r="T544" s="111">
        <f>SUM(T545:T579)</f>
        <v>0</v>
      </c>
      <c r="AR544" s="105" t="s">
        <v>27</v>
      </c>
      <c r="AT544" s="112" t="s">
        <v>48</v>
      </c>
      <c r="AU544" s="112" t="s">
        <v>19</v>
      </c>
      <c r="AY544" s="105" t="s">
        <v>51</v>
      </c>
      <c r="BK544" s="113">
        <f>SUM(BK545:BK579)</f>
        <v>0</v>
      </c>
    </row>
    <row r="545" spans="1:65" s="37" customFormat="1" ht="24.2" customHeight="1">
      <c r="A545" s="33"/>
      <c r="B545" s="116"/>
      <c r="C545" s="117" t="s">
        <v>86</v>
      </c>
      <c r="D545" s="117" t="s">
        <v>52</v>
      </c>
      <c r="E545" s="118" t="s">
        <v>933</v>
      </c>
      <c r="F545" s="119" t="s">
        <v>934</v>
      </c>
      <c r="G545" s="120" t="s">
        <v>13</v>
      </c>
      <c r="H545" s="121">
        <v>6.4</v>
      </c>
      <c r="I545" s="306"/>
      <c r="J545" s="122">
        <f>ROUND(I545*H545,2)</f>
        <v>0</v>
      </c>
      <c r="K545" s="123"/>
      <c r="L545" s="34"/>
      <c r="M545" s="124" t="s">
        <v>30</v>
      </c>
      <c r="N545" s="125" t="s">
        <v>34</v>
      </c>
      <c r="O545" s="126">
        <v>0.999</v>
      </c>
      <c r="P545" s="126">
        <f>O545*H545</f>
        <v>6.3936</v>
      </c>
      <c r="Q545" s="126">
        <v>0.02551</v>
      </c>
      <c r="R545" s="126">
        <f>Q545*H545</f>
        <v>0.16326400000000002</v>
      </c>
      <c r="S545" s="126">
        <v>0</v>
      </c>
      <c r="T545" s="127">
        <f>S545*H545</f>
        <v>0</v>
      </c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R545" s="128" t="s">
        <v>68</v>
      </c>
      <c r="AT545" s="128" t="s">
        <v>52</v>
      </c>
      <c r="AU545" s="128" t="s">
        <v>27</v>
      </c>
      <c r="AY545" s="27" t="s">
        <v>51</v>
      </c>
      <c r="BE545" s="129">
        <f>IF(N545="základní",J545,0)</f>
        <v>0</v>
      </c>
      <c r="BF545" s="129">
        <f>IF(N545="snížená",J545,0)</f>
        <v>0</v>
      </c>
      <c r="BG545" s="129">
        <f>IF(N545="zákl. přenesená",J545,0)</f>
        <v>0</v>
      </c>
      <c r="BH545" s="129">
        <f>IF(N545="sníž. přenesená",J545,0)</f>
        <v>0</v>
      </c>
      <c r="BI545" s="129">
        <f>IF(N545="nulová",J545,0)</f>
        <v>0</v>
      </c>
      <c r="BJ545" s="27" t="s">
        <v>19</v>
      </c>
      <c r="BK545" s="129">
        <f>ROUND(I545*H545,2)</f>
        <v>0</v>
      </c>
      <c r="BL545" s="27" t="s">
        <v>68</v>
      </c>
      <c r="BM545" s="128" t="s">
        <v>935</v>
      </c>
    </row>
    <row r="546" spans="2:51" s="138" customFormat="1" ht="15">
      <c r="B546" s="139"/>
      <c r="D546" s="132" t="s">
        <v>54</v>
      </c>
      <c r="E546" s="140" t="s">
        <v>30</v>
      </c>
      <c r="F546" s="141" t="s">
        <v>936</v>
      </c>
      <c r="H546" s="142">
        <v>6.4</v>
      </c>
      <c r="L546" s="139"/>
      <c r="M546" s="143"/>
      <c r="N546" s="144"/>
      <c r="O546" s="144"/>
      <c r="P546" s="144"/>
      <c r="Q546" s="144"/>
      <c r="R546" s="144"/>
      <c r="S546" s="144"/>
      <c r="T546" s="145"/>
      <c r="AT546" s="140" t="s">
        <v>54</v>
      </c>
      <c r="AU546" s="140" t="s">
        <v>27</v>
      </c>
      <c r="AV546" s="138" t="s">
        <v>27</v>
      </c>
      <c r="AW546" s="138" t="s">
        <v>55</v>
      </c>
      <c r="AX546" s="138" t="s">
        <v>50</v>
      </c>
      <c r="AY546" s="140" t="s">
        <v>51</v>
      </c>
    </row>
    <row r="547" spans="2:51" s="146" customFormat="1" ht="15">
      <c r="B547" s="147"/>
      <c r="D547" s="132" t="s">
        <v>54</v>
      </c>
      <c r="E547" s="148" t="s">
        <v>30</v>
      </c>
      <c r="F547" s="149" t="s">
        <v>57</v>
      </c>
      <c r="H547" s="150">
        <v>6.4</v>
      </c>
      <c r="L547" s="147"/>
      <c r="M547" s="151"/>
      <c r="N547" s="152"/>
      <c r="O547" s="152"/>
      <c r="P547" s="152"/>
      <c r="Q547" s="152"/>
      <c r="R547" s="152"/>
      <c r="S547" s="152"/>
      <c r="T547" s="153"/>
      <c r="AT547" s="148" t="s">
        <v>54</v>
      </c>
      <c r="AU547" s="148" t="s">
        <v>27</v>
      </c>
      <c r="AV547" s="146" t="s">
        <v>53</v>
      </c>
      <c r="AW547" s="146" t="s">
        <v>55</v>
      </c>
      <c r="AX547" s="146" t="s">
        <v>19</v>
      </c>
      <c r="AY547" s="148" t="s">
        <v>51</v>
      </c>
    </row>
    <row r="548" spans="1:65" s="37" customFormat="1" ht="24.2" customHeight="1">
      <c r="A548" s="33"/>
      <c r="B548" s="116"/>
      <c r="C548" s="117" t="s">
        <v>90</v>
      </c>
      <c r="D548" s="117" t="s">
        <v>52</v>
      </c>
      <c r="E548" s="118" t="s">
        <v>937</v>
      </c>
      <c r="F548" s="119" t="s">
        <v>938</v>
      </c>
      <c r="G548" s="120" t="s">
        <v>13</v>
      </c>
      <c r="H548" s="121">
        <v>278.42</v>
      </c>
      <c r="I548" s="306"/>
      <c r="J548" s="122">
        <f>ROUND(I548*H548,2)</f>
        <v>0</v>
      </c>
      <c r="K548" s="123"/>
      <c r="L548" s="34"/>
      <c r="M548" s="124" t="s">
        <v>30</v>
      </c>
      <c r="N548" s="125" t="s">
        <v>34</v>
      </c>
      <c r="O548" s="126">
        <v>1.282</v>
      </c>
      <c r="P548" s="126">
        <f>O548*H548</f>
        <v>356.93444000000005</v>
      </c>
      <c r="Q548" s="126">
        <v>0.01158</v>
      </c>
      <c r="R548" s="126">
        <f>Q548*H548</f>
        <v>3.2241036000000003</v>
      </c>
      <c r="S548" s="126">
        <v>0</v>
      </c>
      <c r="T548" s="127">
        <f>S548*H548</f>
        <v>0</v>
      </c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R548" s="128" t="s">
        <v>68</v>
      </c>
      <c r="AT548" s="128" t="s">
        <v>52</v>
      </c>
      <c r="AU548" s="128" t="s">
        <v>27</v>
      </c>
      <c r="AY548" s="27" t="s">
        <v>51</v>
      </c>
      <c r="BE548" s="129">
        <f>IF(N548="základní",J548,0)</f>
        <v>0</v>
      </c>
      <c r="BF548" s="129">
        <f>IF(N548="snížená",J548,0)</f>
        <v>0</v>
      </c>
      <c r="BG548" s="129">
        <f>IF(N548="zákl. přenesená",J548,0)</f>
        <v>0</v>
      </c>
      <c r="BH548" s="129">
        <f>IF(N548="sníž. přenesená",J548,0)</f>
        <v>0</v>
      </c>
      <c r="BI548" s="129">
        <f>IF(N548="nulová",J548,0)</f>
        <v>0</v>
      </c>
      <c r="BJ548" s="27" t="s">
        <v>19</v>
      </c>
      <c r="BK548" s="129">
        <f>ROUND(I548*H548,2)</f>
        <v>0</v>
      </c>
      <c r="BL548" s="27" t="s">
        <v>68</v>
      </c>
      <c r="BM548" s="128" t="s">
        <v>939</v>
      </c>
    </row>
    <row r="549" spans="2:51" s="130" customFormat="1" ht="15">
      <c r="B549" s="131"/>
      <c r="D549" s="132" t="s">
        <v>54</v>
      </c>
      <c r="E549" s="133" t="s">
        <v>30</v>
      </c>
      <c r="F549" s="134" t="s">
        <v>940</v>
      </c>
      <c r="H549" s="133" t="s">
        <v>30</v>
      </c>
      <c r="L549" s="131"/>
      <c r="M549" s="135"/>
      <c r="N549" s="136"/>
      <c r="O549" s="136"/>
      <c r="P549" s="136"/>
      <c r="Q549" s="136"/>
      <c r="R549" s="136"/>
      <c r="S549" s="136"/>
      <c r="T549" s="137"/>
      <c r="AT549" s="133" t="s">
        <v>54</v>
      </c>
      <c r="AU549" s="133" t="s">
        <v>27</v>
      </c>
      <c r="AV549" s="130" t="s">
        <v>19</v>
      </c>
      <c r="AW549" s="130" t="s">
        <v>55</v>
      </c>
      <c r="AX549" s="130" t="s">
        <v>50</v>
      </c>
      <c r="AY549" s="133" t="s">
        <v>51</v>
      </c>
    </row>
    <row r="550" spans="2:51" s="138" customFormat="1" ht="15">
      <c r="B550" s="139"/>
      <c r="D550" s="132" t="s">
        <v>54</v>
      </c>
      <c r="E550" s="140" t="s">
        <v>30</v>
      </c>
      <c r="F550" s="141" t="s">
        <v>941</v>
      </c>
      <c r="H550" s="142">
        <v>253.79</v>
      </c>
      <c r="L550" s="139"/>
      <c r="M550" s="143"/>
      <c r="N550" s="144"/>
      <c r="O550" s="144"/>
      <c r="P550" s="144"/>
      <c r="Q550" s="144"/>
      <c r="R550" s="144"/>
      <c r="S550" s="144"/>
      <c r="T550" s="145"/>
      <c r="AT550" s="140" t="s">
        <v>54</v>
      </c>
      <c r="AU550" s="140" t="s">
        <v>27</v>
      </c>
      <c r="AV550" s="138" t="s">
        <v>27</v>
      </c>
      <c r="AW550" s="138" t="s">
        <v>55</v>
      </c>
      <c r="AX550" s="138" t="s">
        <v>50</v>
      </c>
      <c r="AY550" s="140" t="s">
        <v>51</v>
      </c>
    </row>
    <row r="551" spans="2:51" s="138" customFormat="1" ht="15">
      <c r="B551" s="139"/>
      <c r="D551" s="132" t="s">
        <v>54</v>
      </c>
      <c r="E551" s="140" t="s">
        <v>30</v>
      </c>
      <c r="F551" s="141" t="s">
        <v>942</v>
      </c>
      <c r="H551" s="142">
        <v>24.63</v>
      </c>
      <c r="L551" s="139"/>
      <c r="M551" s="143"/>
      <c r="N551" s="144"/>
      <c r="O551" s="144"/>
      <c r="P551" s="144"/>
      <c r="Q551" s="144"/>
      <c r="R551" s="144"/>
      <c r="S551" s="144"/>
      <c r="T551" s="145"/>
      <c r="AT551" s="140" t="s">
        <v>54</v>
      </c>
      <c r="AU551" s="140" t="s">
        <v>27</v>
      </c>
      <c r="AV551" s="138" t="s">
        <v>27</v>
      </c>
      <c r="AW551" s="138" t="s">
        <v>55</v>
      </c>
      <c r="AX551" s="138" t="s">
        <v>50</v>
      </c>
      <c r="AY551" s="140" t="s">
        <v>51</v>
      </c>
    </row>
    <row r="552" spans="2:51" s="146" customFormat="1" ht="15">
      <c r="B552" s="147"/>
      <c r="D552" s="132" t="s">
        <v>54</v>
      </c>
      <c r="E552" s="148" t="s">
        <v>30</v>
      </c>
      <c r="F552" s="149" t="s">
        <v>57</v>
      </c>
      <c r="H552" s="150">
        <v>278.42</v>
      </c>
      <c r="L552" s="147"/>
      <c r="M552" s="151"/>
      <c r="N552" s="152"/>
      <c r="O552" s="152"/>
      <c r="P552" s="152"/>
      <c r="Q552" s="152"/>
      <c r="R552" s="152"/>
      <c r="S552" s="152"/>
      <c r="T552" s="153"/>
      <c r="AT552" s="148" t="s">
        <v>54</v>
      </c>
      <c r="AU552" s="148" t="s">
        <v>27</v>
      </c>
      <c r="AV552" s="146" t="s">
        <v>53</v>
      </c>
      <c r="AW552" s="146" t="s">
        <v>55</v>
      </c>
      <c r="AX552" s="146" t="s">
        <v>19</v>
      </c>
      <c r="AY552" s="148" t="s">
        <v>51</v>
      </c>
    </row>
    <row r="553" spans="1:65" s="37" customFormat="1" ht="33" customHeight="1">
      <c r="A553" s="33"/>
      <c r="B553" s="116"/>
      <c r="C553" s="117" t="s">
        <v>91</v>
      </c>
      <c r="D553" s="117" t="s">
        <v>52</v>
      </c>
      <c r="E553" s="118" t="s">
        <v>943</v>
      </c>
      <c r="F553" s="119" t="s">
        <v>944</v>
      </c>
      <c r="G553" s="120" t="s">
        <v>13</v>
      </c>
      <c r="H553" s="121">
        <v>23.75</v>
      </c>
      <c r="I553" s="306"/>
      <c r="J553" s="122">
        <f>ROUND(I553*H553,2)</f>
        <v>0</v>
      </c>
      <c r="K553" s="123"/>
      <c r="L553" s="34"/>
      <c r="M553" s="124" t="s">
        <v>30</v>
      </c>
      <c r="N553" s="125" t="s">
        <v>34</v>
      </c>
      <c r="O553" s="126">
        <v>1.282</v>
      </c>
      <c r="P553" s="126">
        <f>O553*H553</f>
        <v>30.4475</v>
      </c>
      <c r="Q553" s="126">
        <v>0.01158</v>
      </c>
      <c r="R553" s="126">
        <f>Q553*H553</f>
        <v>0.275025</v>
      </c>
      <c r="S553" s="126">
        <v>0</v>
      </c>
      <c r="T553" s="127">
        <f>S553*H553</f>
        <v>0</v>
      </c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R553" s="128" t="s">
        <v>68</v>
      </c>
      <c r="AT553" s="128" t="s">
        <v>52</v>
      </c>
      <c r="AU553" s="128" t="s">
        <v>27</v>
      </c>
      <c r="AY553" s="27" t="s">
        <v>51</v>
      </c>
      <c r="BE553" s="129">
        <f>IF(N553="základní",J553,0)</f>
        <v>0</v>
      </c>
      <c r="BF553" s="129">
        <f>IF(N553="snížená",J553,0)</f>
        <v>0</v>
      </c>
      <c r="BG553" s="129">
        <f>IF(N553="zákl. přenesená",J553,0)</f>
        <v>0</v>
      </c>
      <c r="BH553" s="129">
        <f>IF(N553="sníž. přenesená",J553,0)</f>
        <v>0</v>
      </c>
      <c r="BI553" s="129">
        <f>IF(N553="nulová",J553,0)</f>
        <v>0</v>
      </c>
      <c r="BJ553" s="27" t="s">
        <v>19</v>
      </c>
      <c r="BK553" s="129">
        <f>ROUND(I553*H553,2)</f>
        <v>0</v>
      </c>
      <c r="BL553" s="27" t="s">
        <v>68</v>
      </c>
      <c r="BM553" s="128" t="s">
        <v>945</v>
      </c>
    </row>
    <row r="554" spans="2:51" s="130" customFormat="1" ht="15">
      <c r="B554" s="131"/>
      <c r="D554" s="132" t="s">
        <v>54</v>
      </c>
      <c r="E554" s="133" t="s">
        <v>30</v>
      </c>
      <c r="F554" s="134" t="s">
        <v>940</v>
      </c>
      <c r="H554" s="133" t="s">
        <v>30</v>
      </c>
      <c r="L554" s="131"/>
      <c r="M554" s="135"/>
      <c r="N554" s="136"/>
      <c r="O554" s="136"/>
      <c r="P554" s="136"/>
      <c r="Q554" s="136"/>
      <c r="R554" s="136"/>
      <c r="S554" s="136"/>
      <c r="T554" s="137"/>
      <c r="AT554" s="133" t="s">
        <v>54</v>
      </c>
      <c r="AU554" s="133" t="s">
        <v>27</v>
      </c>
      <c r="AV554" s="130" t="s">
        <v>19</v>
      </c>
      <c r="AW554" s="130" t="s">
        <v>55</v>
      </c>
      <c r="AX554" s="130" t="s">
        <v>50</v>
      </c>
      <c r="AY554" s="133" t="s">
        <v>51</v>
      </c>
    </row>
    <row r="555" spans="2:51" s="138" customFormat="1" ht="15">
      <c r="B555" s="139"/>
      <c r="D555" s="132" t="s">
        <v>54</v>
      </c>
      <c r="E555" s="140" t="s">
        <v>30</v>
      </c>
      <c r="F555" s="141" t="s">
        <v>946</v>
      </c>
      <c r="H555" s="142">
        <v>23.75</v>
      </c>
      <c r="L555" s="139"/>
      <c r="M555" s="143"/>
      <c r="N555" s="144"/>
      <c r="O555" s="144"/>
      <c r="P555" s="144"/>
      <c r="Q555" s="144"/>
      <c r="R555" s="144"/>
      <c r="S555" s="144"/>
      <c r="T555" s="145"/>
      <c r="AT555" s="140" t="s">
        <v>54</v>
      </c>
      <c r="AU555" s="140" t="s">
        <v>27</v>
      </c>
      <c r="AV555" s="138" t="s">
        <v>27</v>
      </c>
      <c r="AW555" s="138" t="s">
        <v>55</v>
      </c>
      <c r="AX555" s="138" t="s">
        <v>50</v>
      </c>
      <c r="AY555" s="140" t="s">
        <v>51</v>
      </c>
    </row>
    <row r="556" spans="2:51" s="146" customFormat="1" ht="15">
      <c r="B556" s="147"/>
      <c r="D556" s="132" t="s">
        <v>54</v>
      </c>
      <c r="E556" s="148" t="s">
        <v>30</v>
      </c>
      <c r="F556" s="149" t="s">
        <v>57</v>
      </c>
      <c r="H556" s="150">
        <v>23.75</v>
      </c>
      <c r="L556" s="147"/>
      <c r="M556" s="151"/>
      <c r="N556" s="152"/>
      <c r="O556" s="152"/>
      <c r="P556" s="152"/>
      <c r="Q556" s="152"/>
      <c r="R556" s="152"/>
      <c r="S556" s="152"/>
      <c r="T556" s="153"/>
      <c r="AT556" s="148" t="s">
        <v>54</v>
      </c>
      <c r="AU556" s="148" t="s">
        <v>27</v>
      </c>
      <c r="AV556" s="146" t="s">
        <v>53</v>
      </c>
      <c r="AW556" s="146" t="s">
        <v>55</v>
      </c>
      <c r="AX556" s="146" t="s">
        <v>19</v>
      </c>
      <c r="AY556" s="148" t="s">
        <v>51</v>
      </c>
    </row>
    <row r="557" spans="1:65" s="37" customFormat="1" ht="21.75" customHeight="1">
      <c r="A557" s="33"/>
      <c r="B557" s="116"/>
      <c r="C557" s="117" t="s">
        <v>88</v>
      </c>
      <c r="D557" s="117" t="s">
        <v>52</v>
      </c>
      <c r="E557" s="118" t="s">
        <v>191</v>
      </c>
      <c r="F557" s="119" t="s">
        <v>192</v>
      </c>
      <c r="G557" s="120" t="s">
        <v>13</v>
      </c>
      <c r="H557" s="121">
        <v>10.11</v>
      </c>
      <c r="I557" s="306"/>
      <c r="J557" s="122">
        <f>ROUND(I557*H557,2)</f>
        <v>0</v>
      </c>
      <c r="K557" s="123"/>
      <c r="L557" s="34"/>
      <c r="M557" s="124" t="s">
        <v>30</v>
      </c>
      <c r="N557" s="125" t="s">
        <v>34</v>
      </c>
      <c r="O557" s="126">
        <v>0.12</v>
      </c>
      <c r="P557" s="126">
        <f>O557*H557</f>
        <v>1.2131999999999998</v>
      </c>
      <c r="Q557" s="126">
        <v>0</v>
      </c>
      <c r="R557" s="126">
        <f>Q557*H557</f>
        <v>0</v>
      </c>
      <c r="S557" s="126">
        <v>0</v>
      </c>
      <c r="T557" s="127">
        <f>S557*H557</f>
        <v>0</v>
      </c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R557" s="128" t="s">
        <v>68</v>
      </c>
      <c r="AT557" s="128" t="s">
        <v>52</v>
      </c>
      <c r="AU557" s="128" t="s">
        <v>27</v>
      </c>
      <c r="AY557" s="27" t="s">
        <v>51</v>
      </c>
      <c r="BE557" s="129">
        <f>IF(N557="základní",J557,0)</f>
        <v>0</v>
      </c>
      <c r="BF557" s="129">
        <f>IF(N557="snížená",J557,0)</f>
        <v>0</v>
      </c>
      <c r="BG557" s="129">
        <f>IF(N557="zákl. přenesená",J557,0)</f>
        <v>0</v>
      </c>
      <c r="BH557" s="129">
        <f>IF(N557="sníž. přenesená",J557,0)</f>
        <v>0</v>
      </c>
      <c r="BI557" s="129">
        <f>IF(N557="nulová",J557,0)</f>
        <v>0</v>
      </c>
      <c r="BJ557" s="27" t="s">
        <v>19</v>
      </c>
      <c r="BK557" s="129">
        <f>ROUND(I557*H557,2)</f>
        <v>0</v>
      </c>
      <c r="BL557" s="27" t="s">
        <v>68</v>
      </c>
      <c r="BM557" s="128" t="s">
        <v>947</v>
      </c>
    </row>
    <row r="558" spans="2:51" s="138" customFormat="1" ht="15">
      <c r="B558" s="139"/>
      <c r="D558" s="132" t="s">
        <v>54</v>
      </c>
      <c r="E558" s="140" t="s">
        <v>30</v>
      </c>
      <c r="F558" s="141" t="s">
        <v>948</v>
      </c>
      <c r="H558" s="142">
        <v>10.11</v>
      </c>
      <c r="L558" s="139"/>
      <c r="M558" s="143"/>
      <c r="N558" s="144"/>
      <c r="O558" s="144"/>
      <c r="P558" s="144"/>
      <c r="Q558" s="144"/>
      <c r="R558" s="144"/>
      <c r="S558" s="144"/>
      <c r="T558" s="145"/>
      <c r="AT558" s="140" t="s">
        <v>54</v>
      </c>
      <c r="AU558" s="140" t="s">
        <v>27</v>
      </c>
      <c r="AV558" s="138" t="s">
        <v>27</v>
      </c>
      <c r="AW558" s="138" t="s">
        <v>55</v>
      </c>
      <c r="AX558" s="138" t="s">
        <v>50</v>
      </c>
      <c r="AY558" s="140" t="s">
        <v>51</v>
      </c>
    </row>
    <row r="559" spans="2:51" s="146" customFormat="1" ht="15">
      <c r="B559" s="147"/>
      <c r="D559" s="132" t="s">
        <v>54</v>
      </c>
      <c r="E559" s="148" t="s">
        <v>30</v>
      </c>
      <c r="F559" s="149" t="s">
        <v>57</v>
      </c>
      <c r="H559" s="150">
        <v>10.11</v>
      </c>
      <c r="L559" s="147"/>
      <c r="M559" s="151"/>
      <c r="N559" s="152"/>
      <c r="O559" s="152"/>
      <c r="P559" s="152"/>
      <c r="Q559" s="152"/>
      <c r="R559" s="152"/>
      <c r="S559" s="152"/>
      <c r="T559" s="153"/>
      <c r="AT559" s="148" t="s">
        <v>54</v>
      </c>
      <c r="AU559" s="148" t="s">
        <v>27</v>
      </c>
      <c r="AV559" s="146" t="s">
        <v>53</v>
      </c>
      <c r="AW559" s="146" t="s">
        <v>55</v>
      </c>
      <c r="AX559" s="146" t="s">
        <v>19</v>
      </c>
      <c r="AY559" s="148" t="s">
        <v>51</v>
      </c>
    </row>
    <row r="560" spans="1:65" s="37" customFormat="1" ht="24.2" customHeight="1">
      <c r="A560" s="33"/>
      <c r="B560" s="116"/>
      <c r="C560" s="117" t="s">
        <v>87</v>
      </c>
      <c r="D560" s="117" t="s">
        <v>52</v>
      </c>
      <c r="E560" s="118" t="s">
        <v>949</v>
      </c>
      <c r="F560" s="119" t="s">
        <v>950</v>
      </c>
      <c r="G560" s="120" t="s">
        <v>13</v>
      </c>
      <c r="H560" s="121">
        <v>78.93</v>
      </c>
      <c r="I560" s="306"/>
      <c r="J560" s="122">
        <f>ROUND(I560*H560,2)</f>
        <v>0</v>
      </c>
      <c r="K560" s="123"/>
      <c r="L560" s="34"/>
      <c r="M560" s="124" t="s">
        <v>30</v>
      </c>
      <c r="N560" s="125" t="s">
        <v>34</v>
      </c>
      <c r="O560" s="126">
        <v>0.08</v>
      </c>
      <c r="P560" s="126">
        <f>O560*H560</f>
        <v>6.314400000000001</v>
      </c>
      <c r="Q560" s="126">
        <v>0.0001</v>
      </c>
      <c r="R560" s="126">
        <f>Q560*H560</f>
        <v>0.007893</v>
      </c>
      <c r="S560" s="126">
        <v>0</v>
      </c>
      <c r="T560" s="127">
        <f>S560*H560</f>
        <v>0</v>
      </c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R560" s="128" t="s">
        <v>68</v>
      </c>
      <c r="AT560" s="128" t="s">
        <v>52</v>
      </c>
      <c r="AU560" s="128" t="s">
        <v>27</v>
      </c>
      <c r="AY560" s="27" t="s">
        <v>51</v>
      </c>
      <c r="BE560" s="129">
        <f>IF(N560="základní",J560,0)</f>
        <v>0</v>
      </c>
      <c r="BF560" s="129">
        <f>IF(N560="snížená",J560,0)</f>
        <v>0</v>
      </c>
      <c r="BG560" s="129">
        <f>IF(N560="zákl. přenesená",J560,0)</f>
        <v>0</v>
      </c>
      <c r="BH560" s="129">
        <f>IF(N560="sníž. přenesená",J560,0)</f>
        <v>0</v>
      </c>
      <c r="BI560" s="129">
        <f>IF(N560="nulová",J560,0)</f>
        <v>0</v>
      </c>
      <c r="BJ560" s="27" t="s">
        <v>19</v>
      </c>
      <c r="BK560" s="129">
        <f>ROUND(I560*H560,2)</f>
        <v>0</v>
      </c>
      <c r="BL560" s="27" t="s">
        <v>68</v>
      </c>
      <c r="BM560" s="128" t="s">
        <v>951</v>
      </c>
    </row>
    <row r="561" spans="2:51" s="138" customFormat="1" ht="15">
      <c r="B561" s="139"/>
      <c r="D561" s="132" t="s">
        <v>54</v>
      </c>
      <c r="E561" s="140" t="s">
        <v>30</v>
      </c>
      <c r="F561" s="141" t="s">
        <v>952</v>
      </c>
      <c r="H561" s="142">
        <v>78.93</v>
      </c>
      <c r="L561" s="139"/>
      <c r="M561" s="143"/>
      <c r="N561" s="144"/>
      <c r="O561" s="144"/>
      <c r="P561" s="144"/>
      <c r="Q561" s="144"/>
      <c r="R561" s="144"/>
      <c r="S561" s="144"/>
      <c r="T561" s="145"/>
      <c r="AT561" s="140" t="s">
        <v>54</v>
      </c>
      <c r="AU561" s="140" t="s">
        <v>27</v>
      </c>
      <c r="AV561" s="138" t="s">
        <v>27</v>
      </c>
      <c r="AW561" s="138" t="s">
        <v>55</v>
      </c>
      <c r="AX561" s="138" t="s">
        <v>50</v>
      </c>
      <c r="AY561" s="140" t="s">
        <v>51</v>
      </c>
    </row>
    <row r="562" spans="2:51" s="146" customFormat="1" ht="15">
      <c r="B562" s="147"/>
      <c r="D562" s="132" t="s">
        <v>54</v>
      </c>
      <c r="E562" s="148" t="s">
        <v>30</v>
      </c>
      <c r="F562" s="149" t="s">
        <v>57</v>
      </c>
      <c r="H562" s="150">
        <v>78.93</v>
      </c>
      <c r="L562" s="147"/>
      <c r="M562" s="151"/>
      <c r="N562" s="152"/>
      <c r="O562" s="152"/>
      <c r="P562" s="152"/>
      <c r="Q562" s="152"/>
      <c r="R562" s="152"/>
      <c r="S562" s="152"/>
      <c r="T562" s="153"/>
      <c r="AT562" s="148" t="s">
        <v>54</v>
      </c>
      <c r="AU562" s="148" t="s">
        <v>27</v>
      </c>
      <c r="AV562" s="146" t="s">
        <v>53</v>
      </c>
      <c r="AW562" s="146" t="s">
        <v>55</v>
      </c>
      <c r="AX562" s="146" t="s">
        <v>19</v>
      </c>
      <c r="AY562" s="148" t="s">
        <v>51</v>
      </c>
    </row>
    <row r="563" spans="1:65" s="37" customFormat="1" ht="21.75" customHeight="1">
      <c r="A563" s="33"/>
      <c r="B563" s="116"/>
      <c r="C563" s="117" t="s">
        <v>89</v>
      </c>
      <c r="D563" s="117" t="s">
        <v>52</v>
      </c>
      <c r="E563" s="118" t="s">
        <v>953</v>
      </c>
      <c r="F563" s="119" t="s">
        <v>954</v>
      </c>
      <c r="G563" s="120" t="s">
        <v>6</v>
      </c>
      <c r="H563" s="121">
        <v>47.5</v>
      </c>
      <c r="I563" s="306"/>
      <c r="J563" s="122">
        <f>ROUND(I563*H563,2)</f>
        <v>0</v>
      </c>
      <c r="K563" s="123"/>
      <c r="L563" s="34"/>
      <c r="M563" s="124" t="s">
        <v>30</v>
      </c>
      <c r="N563" s="125" t="s">
        <v>34</v>
      </c>
      <c r="O563" s="126">
        <v>0.22</v>
      </c>
      <c r="P563" s="126">
        <f>O563*H563</f>
        <v>10.45</v>
      </c>
      <c r="Q563" s="126">
        <v>1E-05</v>
      </c>
      <c r="R563" s="126">
        <f>Q563*H563</f>
        <v>0.00047500000000000005</v>
      </c>
      <c r="S563" s="126">
        <v>0</v>
      </c>
      <c r="T563" s="127">
        <f>S563*H563</f>
        <v>0</v>
      </c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R563" s="128" t="s">
        <v>68</v>
      </c>
      <c r="AT563" s="128" t="s">
        <v>52</v>
      </c>
      <c r="AU563" s="128" t="s">
        <v>27</v>
      </c>
      <c r="AY563" s="27" t="s">
        <v>51</v>
      </c>
      <c r="BE563" s="129">
        <f>IF(N563="základní",J563,0)</f>
        <v>0</v>
      </c>
      <c r="BF563" s="129">
        <f>IF(N563="snížená",J563,0)</f>
        <v>0</v>
      </c>
      <c r="BG563" s="129">
        <f>IF(N563="zákl. přenesená",J563,0)</f>
        <v>0</v>
      </c>
      <c r="BH563" s="129">
        <f>IF(N563="sníž. přenesená",J563,0)</f>
        <v>0</v>
      </c>
      <c r="BI563" s="129">
        <f>IF(N563="nulová",J563,0)</f>
        <v>0</v>
      </c>
      <c r="BJ563" s="27" t="s">
        <v>19</v>
      </c>
      <c r="BK563" s="129">
        <f>ROUND(I563*H563,2)</f>
        <v>0</v>
      </c>
      <c r="BL563" s="27" t="s">
        <v>68</v>
      </c>
      <c r="BM563" s="128" t="s">
        <v>955</v>
      </c>
    </row>
    <row r="564" spans="2:51" s="138" customFormat="1" ht="15">
      <c r="B564" s="139"/>
      <c r="D564" s="132" t="s">
        <v>54</v>
      </c>
      <c r="E564" s="140" t="s">
        <v>30</v>
      </c>
      <c r="F564" s="141" t="s">
        <v>956</v>
      </c>
      <c r="H564" s="142">
        <v>47.5</v>
      </c>
      <c r="L564" s="139"/>
      <c r="M564" s="143"/>
      <c r="N564" s="144"/>
      <c r="O564" s="144"/>
      <c r="P564" s="144"/>
      <c r="Q564" s="144"/>
      <c r="R564" s="144"/>
      <c r="S564" s="144"/>
      <c r="T564" s="145"/>
      <c r="AT564" s="140" t="s">
        <v>54</v>
      </c>
      <c r="AU564" s="140" t="s">
        <v>27</v>
      </c>
      <c r="AV564" s="138" t="s">
        <v>27</v>
      </c>
      <c r="AW564" s="138" t="s">
        <v>55</v>
      </c>
      <c r="AX564" s="138" t="s">
        <v>50</v>
      </c>
      <c r="AY564" s="140" t="s">
        <v>51</v>
      </c>
    </row>
    <row r="565" spans="2:51" s="146" customFormat="1" ht="15">
      <c r="B565" s="147"/>
      <c r="D565" s="132" t="s">
        <v>54</v>
      </c>
      <c r="E565" s="148" t="s">
        <v>30</v>
      </c>
      <c r="F565" s="149" t="s">
        <v>57</v>
      </c>
      <c r="H565" s="150">
        <v>47.5</v>
      </c>
      <c r="L565" s="147"/>
      <c r="M565" s="151"/>
      <c r="N565" s="152"/>
      <c r="O565" s="152"/>
      <c r="P565" s="152"/>
      <c r="Q565" s="152"/>
      <c r="R565" s="152"/>
      <c r="S565" s="152"/>
      <c r="T565" s="153"/>
      <c r="AT565" s="148" t="s">
        <v>54</v>
      </c>
      <c r="AU565" s="148" t="s">
        <v>27</v>
      </c>
      <c r="AV565" s="146" t="s">
        <v>53</v>
      </c>
      <c r="AW565" s="146" t="s">
        <v>55</v>
      </c>
      <c r="AX565" s="146" t="s">
        <v>19</v>
      </c>
      <c r="AY565" s="148" t="s">
        <v>51</v>
      </c>
    </row>
    <row r="566" spans="1:65" s="37" customFormat="1" ht="16.5" customHeight="1">
      <c r="A566" s="33"/>
      <c r="B566" s="116"/>
      <c r="C566" s="117" t="s">
        <v>957</v>
      </c>
      <c r="D566" s="117" t="s">
        <v>52</v>
      </c>
      <c r="E566" s="118" t="s">
        <v>958</v>
      </c>
      <c r="F566" s="119" t="s">
        <v>959</v>
      </c>
      <c r="G566" s="120" t="s">
        <v>13</v>
      </c>
      <c r="H566" s="121">
        <v>302.17</v>
      </c>
      <c r="I566" s="306"/>
      <c r="J566" s="122">
        <f>ROUND(I566*H566,2)</f>
        <v>0</v>
      </c>
      <c r="K566" s="123"/>
      <c r="L566" s="34"/>
      <c r="M566" s="124" t="s">
        <v>30</v>
      </c>
      <c r="N566" s="125" t="s">
        <v>34</v>
      </c>
      <c r="O566" s="126">
        <v>0.04</v>
      </c>
      <c r="P566" s="126">
        <f>O566*H566</f>
        <v>12.0868</v>
      </c>
      <c r="Q566" s="126">
        <v>0.0001</v>
      </c>
      <c r="R566" s="126">
        <f>Q566*H566</f>
        <v>0.030217000000000004</v>
      </c>
      <c r="S566" s="126">
        <v>0</v>
      </c>
      <c r="T566" s="127">
        <f>S566*H566</f>
        <v>0</v>
      </c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R566" s="128" t="s">
        <v>68</v>
      </c>
      <c r="AT566" s="128" t="s">
        <v>52</v>
      </c>
      <c r="AU566" s="128" t="s">
        <v>27</v>
      </c>
      <c r="AY566" s="27" t="s">
        <v>51</v>
      </c>
      <c r="BE566" s="129">
        <f>IF(N566="základní",J566,0)</f>
        <v>0</v>
      </c>
      <c r="BF566" s="129">
        <f>IF(N566="snížená",J566,0)</f>
        <v>0</v>
      </c>
      <c r="BG566" s="129">
        <f>IF(N566="zákl. přenesená",J566,0)</f>
        <v>0</v>
      </c>
      <c r="BH566" s="129">
        <f>IF(N566="sníž. přenesená",J566,0)</f>
        <v>0</v>
      </c>
      <c r="BI566" s="129">
        <f>IF(N566="nulová",J566,0)</f>
        <v>0</v>
      </c>
      <c r="BJ566" s="27" t="s">
        <v>19</v>
      </c>
      <c r="BK566" s="129">
        <f>ROUND(I566*H566,2)</f>
        <v>0</v>
      </c>
      <c r="BL566" s="27" t="s">
        <v>68</v>
      </c>
      <c r="BM566" s="128" t="s">
        <v>960</v>
      </c>
    </row>
    <row r="567" spans="2:51" s="138" customFormat="1" ht="15">
      <c r="B567" s="139"/>
      <c r="D567" s="132" t="s">
        <v>54</v>
      </c>
      <c r="E567" s="140" t="s">
        <v>30</v>
      </c>
      <c r="F567" s="141" t="s">
        <v>961</v>
      </c>
      <c r="H567" s="142">
        <v>278.42</v>
      </c>
      <c r="L567" s="139"/>
      <c r="M567" s="143"/>
      <c r="N567" s="144"/>
      <c r="O567" s="144"/>
      <c r="P567" s="144"/>
      <c r="Q567" s="144"/>
      <c r="R567" s="144"/>
      <c r="S567" s="144"/>
      <c r="T567" s="145"/>
      <c r="AT567" s="140" t="s">
        <v>54</v>
      </c>
      <c r="AU567" s="140" t="s">
        <v>27</v>
      </c>
      <c r="AV567" s="138" t="s">
        <v>27</v>
      </c>
      <c r="AW567" s="138" t="s">
        <v>55</v>
      </c>
      <c r="AX567" s="138" t="s">
        <v>50</v>
      </c>
      <c r="AY567" s="140" t="s">
        <v>51</v>
      </c>
    </row>
    <row r="568" spans="2:51" s="138" customFormat="1" ht="15">
      <c r="B568" s="139"/>
      <c r="D568" s="132" t="s">
        <v>54</v>
      </c>
      <c r="E568" s="140" t="s">
        <v>30</v>
      </c>
      <c r="F568" s="141" t="s">
        <v>946</v>
      </c>
      <c r="H568" s="142">
        <v>23.75</v>
      </c>
      <c r="L568" s="139"/>
      <c r="M568" s="143"/>
      <c r="N568" s="144"/>
      <c r="O568" s="144"/>
      <c r="P568" s="144"/>
      <c r="Q568" s="144"/>
      <c r="R568" s="144"/>
      <c r="S568" s="144"/>
      <c r="T568" s="145"/>
      <c r="AT568" s="140" t="s">
        <v>54</v>
      </c>
      <c r="AU568" s="140" t="s">
        <v>27</v>
      </c>
      <c r="AV568" s="138" t="s">
        <v>27</v>
      </c>
      <c r="AW568" s="138" t="s">
        <v>55</v>
      </c>
      <c r="AX568" s="138" t="s">
        <v>50</v>
      </c>
      <c r="AY568" s="140" t="s">
        <v>51</v>
      </c>
    </row>
    <row r="569" spans="2:51" s="146" customFormat="1" ht="15">
      <c r="B569" s="147"/>
      <c r="D569" s="132" t="s">
        <v>54</v>
      </c>
      <c r="E569" s="148" t="s">
        <v>30</v>
      </c>
      <c r="F569" s="149" t="s">
        <v>57</v>
      </c>
      <c r="H569" s="150">
        <v>302.17</v>
      </c>
      <c r="L569" s="147"/>
      <c r="M569" s="151"/>
      <c r="N569" s="152"/>
      <c r="O569" s="152"/>
      <c r="P569" s="152"/>
      <c r="Q569" s="152"/>
      <c r="R569" s="152"/>
      <c r="S569" s="152"/>
      <c r="T569" s="153"/>
      <c r="AT569" s="148" t="s">
        <v>54</v>
      </c>
      <c r="AU569" s="148" t="s">
        <v>27</v>
      </c>
      <c r="AV569" s="146" t="s">
        <v>53</v>
      </c>
      <c r="AW569" s="146" t="s">
        <v>55</v>
      </c>
      <c r="AX569" s="146" t="s">
        <v>19</v>
      </c>
      <c r="AY569" s="148" t="s">
        <v>51</v>
      </c>
    </row>
    <row r="570" spans="1:65" s="37" customFormat="1" ht="24.2" customHeight="1">
      <c r="A570" s="33"/>
      <c r="B570" s="116"/>
      <c r="C570" s="117" t="s">
        <v>168</v>
      </c>
      <c r="D570" s="117" t="s">
        <v>52</v>
      </c>
      <c r="E570" s="118" t="s">
        <v>962</v>
      </c>
      <c r="F570" s="119" t="s">
        <v>963</v>
      </c>
      <c r="G570" s="120" t="s">
        <v>13</v>
      </c>
      <c r="H570" s="121">
        <v>302.17</v>
      </c>
      <c r="I570" s="306"/>
      <c r="J570" s="122">
        <f>ROUND(I570*H570,2)</f>
        <v>0</v>
      </c>
      <c r="K570" s="123"/>
      <c r="L570" s="34"/>
      <c r="M570" s="124" t="s">
        <v>30</v>
      </c>
      <c r="N570" s="125" t="s">
        <v>34</v>
      </c>
      <c r="O570" s="126">
        <v>0</v>
      </c>
      <c r="P570" s="126">
        <f>O570*H570</f>
        <v>0</v>
      </c>
      <c r="Q570" s="126">
        <v>0.0001</v>
      </c>
      <c r="R570" s="126">
        <f>Q570*H570</f>
        <v>0.030217000000000004</v>
      </c>
      <c r="S570" s="126">
        <v>0</v>
      </c>
      <c r="T570" s="127">
        <f>S570*H570</f>
        <v>0</v>
      </c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R570" s="128" t="s">
        <v>68</v>
      </c>
      <c r="AT570" s="128" t="s">
        <v>52</v>
      </c>
      <c r="AU570" s="128" t="s">
        <v>27</v>
      </c>
      <c r="AY570" s="27" t="s">
        <v>51</v>
      </c>
      <c r="BE570" s="129">
        <f>IF(N570="základní",J570,0)</f>
        <v>0</v>
      </c>
      <c r="BF570" s="129">
        <f>IF(N570="snížená",J570,0)</f>
        <v>0</v>
      </c>
      <c r="BG570" s="129">
        <f>IF(N570="zákl. přenesená",J570,0)</f>
        <v>0</v>
      </c>
      <c r="BH570" s="129">
        <f>IF(N570="sníž. přenesená",J570,0)</f>
        <v>0</v>
      </c>
      <c r="BI570" s="129">
        <f>IF(N570="nulová",J570,0)</f>
        <v>0</v>
      </c>
      <c r="BJ570" s="27" t="s">
        <v>19</v>
      </c>
      <c r="BK570" s="129">
        <f>ROUND(I570*H570,2)</f>
        <v>0</v>
      </c>
      <c r="BL570" s="27" t="s">
        <v>68</v>
      </c>
      <c r="BM570" s="128" t="s">
        <v>964</v>
      </c>
    </row>
    <row r="571" spans="2:51" s="138" customFormat="1" ht="15">
      <c r="B571" s="139"/>
      <c r="D571" s="132" t="s">
        <v>54</v>
      </c>
      <c r="E571" s="140" t="s">
        <v>30</v>
      </c>
      <c r="F571" s="141" t="s">
        <v>965</v>
      </c>
      <c r="H571" s="142">
        <v>302.17</v>
      </c>
      <c r="L571" s="139"/>
      <c r="M571" s="143"/>
      <c r="N571" s="144"/>
      <c r="O571" s="144"/>
      <c r="P571" s="144"/>
      <c r="Q571" s="144"/>
      <c r="R571" s="144"/>
      <c r="S571" s="144"/>
      <c r="T571" s="145"/>
      <c r="AT571" s="140" t="s">
        <v>54</v>
      </c>
      <c r="AU571" s="140" t="s">
        <v>27</v>
      </c>
      <c r="AV571" s="138" t="s">
        <v>27</v>
      </c>
      <c r="AW571" s="138" t="s">
        <v>55</v>
      </c>
      <c r="AX571" s="138" t="s">
        <v>50</v>
      </c>
      <c r="AY571" s="140" t="s">
        <v>51</v>
      </c>
    </row>
    <row r="572" spans="2:51" s="146" customFormat="1" ht="15">
      <c r="B572" s="147"/>
      <c r="D572" s="132" t="s">
        <v>54</v>
      </c>
      <c r="E572" s="148" t="s">
        <v>30</v>
      </c>
      <c r="F572" s="149" t="s">
        <v>57</v>
      </c>
      <c r="H572" s="150">
        <v>302.17</v>
      </c>
      <c r="L572" s="147"/>
      <c r="M572" s="151"/>
      <c r="N572" s="152"/>
      <c r="O572" s="152"/>
      <c r="P572" s="152"/>
      <c r="Q572" s="152"/>
      <c r="R572" s="152"/>
      <c r="S572" s="152"/>
      <c r="T572" s="153"/>
      <c r="AT572" s="148" t="s">
        <v>54</v>
      </c>
      <c r="AU572" s="148" t="s">
        <v>27</v>
      </c>
      <c r="AV572" s="146" t="s">
        <v>53</v>
      </c>
      <c r="AW572" s="146" t="s">
        <v>55</v>
      </c>
      <c r="AX572" s="146" t="s">
        <v>19</v>
      </c>
      <c r="AY572" s="148" t="s">
        <v>51</v>
      </c>
    </row>
    <row r="573" spans="1:65" s="37" customFormat="1" ht="16.5" customHeight="1">
      <c r="A573" s="33"/>
      <c r="B573" s="116"/>
      <c r="C573" s="117" t="s">
        <v>966</v>
      </c>
      <c r="D573" s="117" t="s">
        <v>52</v>
      </c>
      <c r="E573" s="118" t="s">
        <v>967</v>
      </c>
      <c r="F573" s="119" t="s">
        <v>968</v>
      </c>
      <c r="G573" s="120" t="s">
        <v>13</v>
      </c>
      <c r="H573" s="121">
        <v>11.3</v>
      </c>
      <c r="I573" s="306"/>
      <c r="J573" s="122">
        <f>ROUND(I573*H573,2)</f>
        <v>0</v>
      </c>
      <c r="K573" s="123"/>
      <c r="L573" s="34"/>
      <c r="M573" s="124" t="s">
        <v>30</v>
      </c>
      <c r="N573" s="125" t="s">
        <v>34</v>
      </c>
      <c r="O573" s="126">
        <v>0.099</v>
      </c>
      <c r="P573" s="126">
        <f>O573*H573</f>
        <v>1.1187</v>
      </c>
      <c r="Q573" s="126">
        <v>0</v>
      </c>
      <c r="R573" s="126">
        <f>Q573*H573</f>
        <v>0</v>
      </c>
      <c r="S573" s="126">
        <v>0</v>
      </c>
      <c r="T573" s="127">
        <f>S573*H573</f>
        <v>0</v>
      </c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R573" s="128" t="s">
        <v>68</v>
      </c>
      <c r="AT573" s="128" t="s">
        <v>52</v>
      </c>
      <c r="AU573" s="128" t="s">
        <v>27</v>
      </c>
      <c r="AY573" s="27" t="s">
        <v>51</v>
      </c>
      <c r="BE573" s="129">
        <f>IF(N573="základní",J573,0)</f>
        <v>0</v>
      </c>
      <c r="BF573" s="129">
        <f>IF(N573="snížená",J573,0)</f>
        <v>0</v>
      </c>
      <c r="BG573" s="129">
        <f>IF(N573="zákl. přenesená",J573,0)</f>
        <v>0</v>
      </c>
      <c r="BH573" s="129">
        <f>IF(N573="sníž. přenesená",J573,0)</f>
        <v>0</v>
      </c>
      <c r="BI573" s="129">
        <f>IF(N573="nulová",J573,0)</f>
        <v>0</v>
      </c>
      <c r="BJ573" s="27" t="s">
        <v>19</v>
      </c>
      <c r="BK573" s="129">
        <f>ROUND(I573*H573,2)</f>
        <v>0</v>
      </c>
      <c r="BL573" s="27" t="s">
        <v>68</v>
      </c>
      <c r="BM573" s="128" t="s">
        <v>969</v>
      </c>
    </row>
    <row r="574" spans="2:51" s="138" customFormat="1" ht="15">
      <c r="B574" s="139"/>
      <c r="D574" s="132" t="s">
        <v>54</v>
      </c>
      <c r="E574" s="140" t="s">
        <v>30</v>
      </c>
      <c r="F574" s="141" t="s">
        <v>970</v>
      </c>
      <c r="H574" s="142">
        <v>11.3</v>
      </c>
      <c r="L574" s="139"/>
      <c r="M574" s="143"/>
      <c r="N574" s="144"/>
      <c r="O574" s="144"/>
      <c r="P574" s="144"/>
      <c r="Q574" s="144"/>
      <c r="R574" s="144"/>
      <c r="S574" s="144"/>
      <c r="T574" s="145"/>
      <c r="AT574" s="140" t="s">
        <v>54</v>
      </c>
      <c r="AU574" s="140" t="s">
        <v>27</v>
      </c>
      <c r="AV574" s="138" t="s">
        <v>27</v>
      </c>
      <c r="AW574" s="138" t="s">
        <v>55</v>
      </c>
      <c r="AX574" s="138" t="s">
        <v>50</v>
      </c>
      <c r="AY574" s="140" t="s">
        <v>51</v>
      </c>
    </row>
    <row r="575" spans="2:51" s="146" customFormat="1" ht="15">
      <c r="B575" s="147"/>
      <c r="D575" s="132" t="s">
        <v>54</v>
      </c>
      <c r="E575" s="148" t="s">
        <v>30</v>
      </c>
      <c r="F575" s="149" t="s">
        <v>57</v>
      </c>
      <c r="H575" s="150">
        <v>11.3</v>
      </c>
      <c r="L575" s="147"/>
      <c r="M575" s="151"/>
      <c r="N575" s="152"/>
      <c r="O575" s="152"/>
      <c r="P575" s="152"/>
      <c r="Q575" s="152"/>
      <c r="R575" s="152"/>
      <c r="S575" s="152"/>
      <c r="T575" s="153"/>
      <c r="AT575" s="148" t="s">
        <v>54</v>
      </c>
      <c r="AU575" s="148" t="s">
        <v>27</v>
      </c>
      <c r="AV575" s="146" t="s">
        <v>53</v>
      </c>
      <c r="AW575" s="146" t="s">
        <v>55</v>
      </c>
      <c r="AX575" s="146" t="s">
        <v>19</v>
      </c>
      <c r="AY575" s="148" t="s">
        <v>51</v>
      </c>
    </row>
    <row r="576" spans="1:65" s="37" customFormat="1" ht="24.2" customHeight="1">
      <c r="A576" s="33"/>
      <c r="B576" s="116"/>
      <c r="C576" s="154" t="s">
        <v>971</v>
      </c>
      <c r="D576" s="154" t="s">
        <v>61</v>
      </c>
      <c r="E576" s="155" t="s">
        <v>972</v>
      </c>
      <c r="F576" s="156" t="s">
        <v>973</v>
      </c>
      <c r="G576" s="157" t="s">
        <v>13</v>
      </c>
      <c r="H576" s="158">
        <v>12.696</v>
      </c>
      <c r="I576" s="307"/>
      <c r="J576" s="159">
        <f>ROUND(I576*H576,2)</f>
        <v>0</v>
      </c>
      <c r="K576" s="160"/>
      <c r="L576" s="161"/>
      <c r="M576" s="162" t="s">
        <v>30</v>
      </c>
      <c r="N576" s="163" t="s">
        <v>34</v>
      </c>
      <c r="O576" s="126">
        <v>0</v>
      </c>
      <c r="P576" s="126">
        <f>O576*H576</f>
        <v>0</v>
      </c>
      <c r="Q576" s="126">
        <v>0.00014</v>
      </c>
      <c r="R576" s="126">
        <f>Q576*H576</f>
        <v>0.0017774399999999997</v>
      </c>
      <c r="S576" s="126">
        <v>0</v>
      </c>
      <c r="T576" s="127">
        <f>S576*H576</f>
        <v>0</v>
      </c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R576" s="128" t="s">
        <v>82</v>
      </c>
      <c r="AT576" s="128" t="s">
        <v>61</v>
      </c>
      <c r="AU576" s="128" t="s">
        <v>27</v>
      </c>
      <c r="AY576" s="27" t="s">
        <v>51</v>
      </c>
      <c r="BE576" s="129">
        <f>IF(N576="základní",J576,0)</f>
        <v>0</v>
      </c>
      <c r="BF576" s="129">
        <f>IF(N576="snížená",J576,0)</f>
        <v>0</v>
      </c>
      <c r="BG576" s="129">
        <f>IF(N576="zákl. přenesená",J576,0)</f>
        <v>0</v>
      </c>
      <c r="BH576" s="129">
        <f>IF(N576="sníž. přenesená",J576,0)</f>
        <v>0</v>
      </c>
      <c r="BI576" s="129">
        <f>IF(N576="nulová",J576,0)</f>
        <v>0</v>
      </c>
      <c r="BJ576" s="27" t="s">
        <v>19</v>
      </c>
      <c r="BK576" s="129">
        <f>ROUND(I576*H576,2)</f>
        <v>0</v>
      </c>
      <c r="BL576" s="27" t="s">
        <v>68</v>
      </c>
      <c r="BM576" s="128" t="s">
        <v>974</v>
      </c>
    </row>
    <row r="577" spans="2:51" s="138" customFormat="1" ht="15">
      <c r="B577" s="139"/>
      <c r="D577" s="132" t="s">
        <v>54</v>
      </c>
      <c r="E577" s="140" t="s">
        <v>30</v>
      </c>
      <c r="F577" s="141" t="s">
        <v>975</v>
      </c>
      <c r="H577" s="142">
        <v>11.3</v>
      </c>
      <c r="L577" s="139"/>
      <c r="M577" s="143"/>
      <c r="N577" s="144"/>
      <c r="O577" s="144"/>
      <c r="P577" s="144"/>
      <c r="Q577" s="144"/>
      <c r="R577" s="144"/>
      <c r="S577" s="144"/>
      <c r="T577" s="145"/>
      <c r="AT577" s="140" t="s">
        <v>54</v>
      </c>
      <c r="AU577" s="140" t="s">
        <v>27</v>
      </c>
      <c r="AV577" s="138" t="s">
        <v>27</v>
      </c>
      <c r="AW577" s="138" t="s">
        <v>55</v>
      </c>
      <c r="AX577" s="138" t="s">
        <v>19</v>
      </c>
      <c r="AY577" s="140" t="s">
        <v>51</v>
      </c>
    </row>
    <row r="578" spans="2:51" s="138" customFormat="1" ht="15">
      <c r="B578" s="139"/>
      <c r="D578" s="132" t="s">
        <v>54</v>
      </c>
      <c r="F578" s="141" t="s">
        <v>976</v>
      </c>
      <c r="H578" s="142">
        <v>12.696</v>
      </c>
      <c r="L578" s="139"/>
      <c r="M578" s="143"/>
      <c r="N578" s="144"/>
      <c r="O578" s="144"/>
      <c r="P578" s="144"/>
      <c r="Q578" s="144"/>
      <c r="R578" s="144"/>
      <c r="S578" s="144"/>
      <c r="T578" s="145"/>
      <c r="AT578" s="140" t="s">
        <v>54</v>
      </c>
      <c r="AU578" s="140" t="s">
        <v>27</v>
      </c>
      <c r="AV578" s="138" t="s">
        <v>27</v>
      </c>
      <c r="AW578" s="138" t="s">
        <v>28</v>
      </c>
      <c r="AX578" s="138" t="s">
        <v>19</v>
      </c>
      <c r="AY578" s="140" t="s">
        <v>51</v>
      </c>
    </row>
    <row r="579" spans="1:65" s="37" customFormat="1" ht="24.2" customHeight="1">
      <c r="A579" s="33"/>
      <c r="B579" s="116"/>
      <c r="C579" s="117" t="s">
        <v>977</v>
      </c>
      <c r="D579" s="117" t="s">
        <v>52</v>
      </c>
      <c r="E579" s="118" t="s">
        <v>978</v>
      </c>
      <c r="F579" s="119" t="s">
        <v>979</v>
      </c>
      <c r="G579" s="120" t="s">
        <v>7</v>
      </c>
      <c r="H579" s="121">
        <v>3811.965</v>
      </c>
      <c r="I579" s="306"/>
      <c r="J579" s="122">
        <f>ROUND(I579*H579,2)</f>
        <v>0</v>
      </c>
      <c r="K579" s="123"/>
      <c r="L579" s="34"/>
      <c r="M579" s="124" t="s">
        <v>30</v>
      </c>
      <c r="N579" s="125" t="s">
        <v>34</v>
      </c>
      <c r="O579" s="126">
        <v>0</v>
      </c>
      <c r="P579" s="126">
        <f>O579*H579</f>
        <v>0</v>
      </c>
      <c r="Q579" s="126">
        <v>0</v>
      </c>
      <c r="R579" s="126">
        <f>Q579*H579</f>
        <v>0</v>
      </c>
      <c r="S579" s="126">
        <v>0</v>
      </c>
      <c r="T579" s="127">
        <f>S579*H579</f>
        <v>0</v>
      </c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R579" s="128" t="s">
        <v>68</v>
      </c>
      <c r="AT579" s="128" t="s">
        <v>52</v>
      </c>
      <c r="AU579" s="128" t="s">
        <v>27</v>
      </c>
      <c r="AY579" s="27" t="s">
        <v>51</v>
      </c>
      <c r="BE579" s="129">
        <f>IF(N579="základní",J579,0)</f>
        <v>0</v>
      </c>
      <c r="BF579" s="129">
        <f>IF(N579="snížená",J579,0)</f>
        <v>0</v>
      </c>
      <c r="BG579" s="129">
        <f>IF(N579="zákl. přenesená",J579,0)</f>
        <v>0</v>
      </c>
      <c r="BH579" s="129">
        <f>IF(N579="sníž. přenesená",J579,0)</f>
        <v>0</v>
      </c>
      <c r="BI579" s="129">
        <f>IF(N579="nulová",J579,0)</f>
        <v>0</v>
      </c>
      <c r="BJ579" s="27" t="s">
        <v>19</v>
      </c>
      <c r="BK579" s="129">
        <f>ROUND(I579*H579,2)</f>
        <v>0</v>
      </c>
      <c r="BL579" s="27" t="s">
        <v>68</v>
      </c>
      <c r="BM579" s="128" t="s">
        <v>980</v>
      </c>
    </row>
    <row r="580" spans="2:63" s="103" customFormat="1" ht="22.9" customHeight="1">
      <c r="B580" s="104"/>
      <c r="D580" s="105" t="s">
        <v>48</v>
      </c>
      <c r="E580" s="114" t="s">
        <v>115</v>
      </c>
      <c r="F580" s="114" t="s">
        <v>116</v>
      </c>
      <c r="J580" s="115">
        <f>BK580</f>
        <v>0</v>
      </c>
      <c r="L580" s="104"/>
      <c r="M580" s="108"/>
      <c r="N580" s="109"/>
      <c r="O580" s="109"/>
      <c r="P580" s="110">
        <f>SUM(P581:P590)</f>
        <v>6.5676000000000005</v>
      </c>
      <c r="Q580" s="109"/>
      <c r="R580" s="110">
        <f>SUM(R581:R590)</f>
        <v>0.00764</v>
      </c>
      <c r="S580" s="109"/>
      <c r="T580" s="111">
        <f>SUM(T581:T590)</f>
        <v>0</v>
      </c>
      <c r="AR580" s="105" t="s">
        <v>27</v>
      </c>
      <c r="AT580" s="112" t="s">
        <v>48</v>
      </c>
      <c r="AU580" s="112" t="s">
        <v>19</v>
      </c>
      <c r="AY580" s="105" t="s">
        <v>51</v>
      </c>
      <c r="BK580" s="113">
        <f>SUM(BK581:BK590)</f>
        <v>0</v>
      </c>
    </row>
    <row r="581" spans="1:65" s="37" customFormat="1" ht="44.25" customHeight="1">
      <c r="A581" s="33"/>
      <c r="B581" s="116"/>
      <c r="C581" s="117" t="s">
        <v>981</v>
      </c>
      <c r="D581" s="117" t="s">
        <v>52</v>
      </c>
      <c r="E581" s="118" t="s">
        <v>982</v>
      </c>
      <c r="F581" s="119" t="s">
        <v>983</v>
      </c>
      <c r="G581" s="120" t="s">
        <v>6</v>
      </c>
      <c r="H581" s="121">
        <v>6</v>
      </c>
      <c r="I581" s="306"/>
      <c r="J581" s="122">
        <f>ROUND(I581*H581,2)</f>
        <v>0</v>
      </c>
      <c r="K581" s="123"/>
      <c r="L581" s="34"/>
      <c r="M581" s="124" t="s">
        <v>30</v>
      </c>
      <c r="N581" s="125" t="s">
        <v>34</v>
      </c>
      <c r="O581" s="126">
        <v>0.555</v>
      </c>
      <c r="P581" s="126">
        <f>O581*H581</f>
        <v>3.33</v>
      </c>
      <c r="Q581" s="126">
        <v>0.0005</v>
      </c>
      <c r="R581" s="126">
        <f>Q581*H581</f>
        <v>0.003</v>
      </c>
      <c r="S581" s="126">
        <v>0</v>
      </c>
      <c r="T581" s="127">
        <f>S581*H581</f>
        <v>0</v>
      </c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R581" s="128" t="s">
        <v>68</v>
      </c>
      <c r="AT581" s="128" t="s">
        <v>52</v>
      </c>
      <c r="AU581" s="128" t="s">
        <v>27</v>
      </c>
      <c r="AY581" s="27" t="s">
        <v>51</v>
      </c>
      <c r="BE581" s="129">
        <f>IF(N581="základní",J581,0)</f>
        <v>0</v>
      </c>
      <c r="BF581" s="129">
        <f>IF(N581="snížená",J581,0)</f>
        <v>0</v>
      </c>
      <c r="BG581" s="129">
        <f>IF(N581="zákl. přenesená",J581,0)</f>
        <v>0</v>
      </c>
      <c r="BH581" s="129">
        <f>IF(N581="sníž. přenesená",J581,0)</f>
        <v>0</v>
      </c>
      <c r="BI581" s="129">
        <f>IF(N581="nulová",J581,0)</f>
        <v>0</v>
      </c>
      <c r="BJ581" s="27" t="s">
        <v>19</v>
      </c>
      <c r="BK581" s="129">
        <f>ROUND(I581*H581,2)</f>
        <v>0</v>
      </c>
      <c r="BL581" s="27" t="s">
        <v>68</v>
      </c>
      <c r="BM581" s="128" t="s">
        <v>984</v>
      </c>
    </row>
    <row r="582" spans="2:51" s="138" customFormat="1" ht="15">
      <c r="B582" s="139"/>
      <c r="D582" s="132" t="s">
        <v>54</v>
      </c>
      <c r="E582" s="140" t="s">
        <v>30</v>
      </c>
      <c r="F582" s="141" t="s">
        <v>426</v>
      </c>
      <c r="H582" s="142">
        <v>6</v>
      </c>
      <c r="L582" s="139"/>
      <c r="M582" s="143"/>
      <c r="N582" s="144"/>
      <c r="O582" s="144"/>
      <c r="P582" s="144"/>
      <c r="Q582" s="144"/>
      <c r="R582" s="144"/>
      <c r="S582" s="144"/>
      <c r="T582" s="145"/>
      <c r="AT582" s="140" t="s">
        <v>54</v>
      </c>
      <c r="AU582" s="140" t="s">
        <v>27</v>
      </c>
      <c r="AV582" s="138" t="s">
        <v>27</v>
      </c>
      <c r="AW582" s="138" t="s">
        <v>55</v>
      </c>
      <c r="AX582" s="138" t="s">
        <v>50</v>
      </c>
      <c r="AY582" s="140" t="s">
        <v>51</v>
      </c>
    </row>
    <row r="583" spans="2:51" s="146" customFormat="1" ht="15">
      <c r="B583" s="147"/>
      <c r="D583" s="132" t="s">
        <v>54</v>
      </c>
      <c r="E583" s="148" t="s">
        <v>30</v>
      </c>
      <c r="F583" s="149" t="s">
        <v>57</v>
      </c>
      <c r="H583" s="150">
        <v>6</v>
      </c>
      <c r="L583" s="147"/>
      <c r="M583" s="151"/>
      <c r="N583" s="152"/>
      <c r="O583" s="152"/>
      <c r="P583" s="152"/>
      <c r="Q583" s="152"/>
      <c r="R583" s="152"/>
      <c r="S583" s="152"/>
      <c r="T583" s="153"/>
      <c r="AT583" s="148" t="s">
        <v>54</v>
      </c>
      <c r="AU583" s="148" t="s">
        <v>27</v>
      </c>
      <c r="AV583" s="146" t="s">
        <v>53</v>
      </c>
      <c r="AW583" s="146" t="s">
        <v>55</v>
      </c>
      <c r="AX583" s="146" t="s">
        <v>19</v>
      </c>
      <c r="AY583" s="148" t="s">
        <v>51</v>
      </c>
    </row>
    <row r="584" spans="1:65" s="37" customFormat="1" ht="37.9" customHeight="1">
      <c r="A584" s="33"/>
      <c r="B584" s="116"/>
      <c r="C584" s="117" t="s">
        <v>985</v>
      </c>
      <c r="D584" s="117" t="s">
        <v>52</v>
      </c>
      <c r="E584" s="118" t="s">
        <v>986</v>
      </c>
      <c r="F584" s="119" t="s">
        <v>987</v>
      </c>
      <c r="G584" s="120" t="s">
        <v>6</v>
      </c>
      <c r="H584" s="121">
        <v>4.12</v>
      </c>
      <c r="I584" s="306"/>
      <c r="J584" s="122">
        <f>ROUND(I584*H584,2)</f>
        <v>0</v>
      </c>
      <c r="K584" s="123"/>
      <c r="L584" s="34"/>
      <c r="M584" s="124" t="s">
        <v>30</v>
      </c>
      <c r="N584" s="125" t="s">
        <v>34</v>
      </c>
      <c r="O584" s="126">
        <v>0.555</v>
      </c>
      <c r="P584" s="126">
        <f>O584*H584</f>
        <v>2.2866000000000004</v>
      </c>
      <c r="Q584" s="126">
        <v>0.0005</v>
      </c>
      <c r="R584" s="126">
        <f>Q584*H584</f>
        <v>0.00206</v>
      </c>
      <c r="S584" s="126">
        <v>0</v>
      </c>
      <c r="T584" s="127">
        <f>S584*H584</f>
        <v>0</v>
      </c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R584" s="128" t="s">
        <v>68</v>
      </c>
      <c r="AT584" s="128" t="s">
        <v>52</v>
      </c>
      <c r="AU584" s="128" t="s">
        <v>27</v>
      </c>
      <c r="AY584" s="27" t="s">
        <v>51</v>
      </c>
      <c r="BE584" s="129">
        <f>IF(N584="základní",J584,0)</f>
        <v>0</v>
      </c>
      <c r="BF584" s="129">
        <f>IF(N584="snížená",J584,0)</f>
        <v>0</v>
      </c>
      <c r="BG584" s="129">
        <f>IF(N584="zákl. přenesená",J584,0)</f>
        <v>0</v>
      </c>
      <c r="BH584" s="129">
        <f>IF(N584="sníž. přenesená",J584,0)</f>
        <v>0</v>
      </c>
      <c r="BI584" s="129">
        <f>IF(N584="nulová",J584,0)</f>
        <v>0</v>
      </c>
      <c r="BJ584" s="27" t="s">
        <v>19</v>
      </c>
      <c r="BK584" s="129">
        <f>ROUND(I584*H584,2)</f>
        <v>0</v>
      </c>
      <c r="BL584" s="27" t="s">
        <v>68</v>
      </c>
      <c r="BM584" s="128" t="s">
        <v>988</v>
      </c>
    </row>
    <row r="585" spans="2:51" s="138" customFormat="1" ht="15">
      <c r="B585" s="139"/>
      <c r="D585" s="132" t="s">
        <v>54</v>
      </c>
      <c r="E585" s="140" t="s">
        <v>30</v>
      </c>
      <c r="F585" s="141" t="s">
        <v>989</v>
      </c>
      <c r="H585" s="142">
        <v>4.12</v>
      </c>
      <c r="L585" s="139"/>
      <c r="M585" s="143"/>
      <c r="N585" s="144"/>
      <c r="O585" s="144"/>
      <c r="P585" s="144"/>
      <c r="Q585" s="144"/>
      <c r="R585" s="144"/>
      <c r="S585" s="144"/>
      <c r="T585" s="145"/>
      <c r="AT585" s="140" t="s">
        <v>54</v>
      </c>
      <c r="AU585" s="140" t="s">
        <v>27</v>
      </c>
      <c r="AV585" s="138" t="s">
        <v>27</v>
      </c>
      <c r="AW585" s="138" t="s">
        <v>55</v>
      </c>
      <c r="AX585" s="138" t="s">
        <v>50</v>
      </c>
      <c r="AY585" s="140" t="s">
        <v>51</v>
      </c>
    </row>
    <row r="586" spans="2:51" s="146" customFormat="1" ht="15">
      <c r="B586" s="147"/>
      <c r="D586" s="132" t="s">
        <v>54</v>
      </c>
      <c r="E586" s="148" t="s">
        <v>30</v>
      </c>
      <c r="F586" s="149" t="s">
        <v>57</v>
      </c>
      <c r="H586" s="150">
        <v>4.12</v>
      </c>
      <c r="L586" s="147"/>
      <c r="M586" s="151"/>
      <c r="N586" s="152"/>
      <c r="O586" s="152"/>
      <c r="P586" s="152"/>
      <c r="Q586" s="152"/>
      <c r="R586" s="152"/>
      <c r="S586" s="152"/>
      <c r="T586" s="153"/>
      <c r="AT586" s="148" t="s">
        <v>54</v>
      </c>
      <c r="AU586" s="148" t="s">
        <v>27</v>
      </c>
      <c r="AV586" s="146" t="s">
        <v>53</v>
      </c>
      <c r="AW586" s="146" t="s">
        <v>55</v>
      </c>
      <c r="AX586" s="146" t="s">
        <v>19</v>
      </c>
      <c r="AY586" s="148" t="s">
        <v>51</v>
      </c>
    </row>
    <row r="587" spans="1:65" s="37" customFormat="1" ht="24.2" customHeight="1">
      <c r="A587" s="33"/>
      <c r="B587" s="116"/>
      <c r="C587" s="117" t="s">
        <v>990</v>
      </c>
      <c r="D587" s="117" t="s">
        <v>52</v>
      </c>
      <c r="E587" s="118" t="s">
        <v>991</v>
      </c>
      <c r="F587" s="119" t="s">
        <v>992</v>
      </c>
      <c r="G587" s="120" t="s">
        <v>6</v>
      </c>
      <c r="H587" s="121">
        <v>3</v>
      </c>
      <c r="I587" s="306"/>
      <c r="J587" s="122">
        <f>ROUND(I587*H587,2)</f>
        <v>0</v>
      </c>
      <c r="K587" s="123"/>
      <c r="L587" s="34"/>
      <c r="M587" s="124" t="s">
        <v>30</v>
      </c>
      <c r="N587" s="125" t="s">
        <v>34</v>
      </c>
      <c r="O587" s="126">
        <v>0.317</v>
      </c>
      <c r="P587" s="126">
        <f>O587*H587</f>
        <v>0.9510000000000001</v>
      </c>
      <c r="Q587" s="126">
        <v>0.00086</v>
      </c>
      <c r="R587" s="126">
        <f>Q587*H587</f>
        <v>0.00258</v>
      </c>
      <c r="S587" s="126">
        <v>0</v>
      </c>
      <c r="T587" s="127">
        <f>S587*H587</f>
        <v>0</v>
      </c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R587" s="128" t="s">
        <v>68</v>
      </c>
      <c r="AT587" s="128" t="s">
        <v>52</v>
      </c>
      <c r="AU587" s="128" t="s">
        <v>27</v>
      </c>
      <c r="AY587" s="27" t="s">
        <v>51</v>
      </c>
      <c r="BE587" s="129">
        <f>IF(N587="základní",J587,0)</f>
        <v>0</v>
      </c>
      <c r="BF587" s="129">
        <f>IF(N587="snížená",J587,0)</f>
        <v>0</v>
      </c>
      <c r="BG587" s="129">
        <f>IF(N587="zákl. přenesená",J587,0)</f>
        <v>0</v>
      </c>
      <c r="BH587" s="129">
        <f>IF(N587="sníž. přenesená",J587,0)</f>
        <v>0</v>
      </c>
      <c r="BI587" s="129">
        <f>IF(N587="nulová",J587,0)</f>
        <v>0</v>
      </c>
      <c r="BJ587" s="27" t="s">
        <v>19</v>
      </c>
      <c r="BK587" s="129">
        <f>ROUND(I587*H587,2)</f>
        <v>0</v>
      </c>
      <c r="BL587" s="27" t="s">
        <v>68</v>
      </c>
      <c r="BM587" s="128" t="s">
        <v>993</v>
      </c>
    </row>
    <row r="588" spans="2:51" s="138" customFormat="1" ht="15">
      <c r="B588" s="139"/>
      <c r="D588" s="132" t="s">
        <v>54</v>
      </c>
      <c r="E588" s="140" t="s">
        <v>30</v>
      </c>
      <c r="F588" s="141" t="s">
        <v>994</v>
      </c>
      <c r="H588" s="142">
        <v>3</v>
      </c>
      <c r="L588" s="139"/>
      <c r="M588" s="143"/>
      <c r="N588" s="144"/>
      <c r="O588" s="144"/>
      <c r="P588" s="144"/>
      <c r="Q588" s="144"/>
      <c r="R588" s="144"/>
      <c r="S588" s="144"/>
      <c r="T588" s="145"/>
      <c r="AT588" s="140" t="s">
        <v>54</v>
      </c>
      <c r="AU588" s="140" t="s">
        <v>27</v>
      </c>
      <c r="AV588" s="138" t="s">
        <v>27</v>
      </c>
      <c r="AW588" s="138" t="s">
        <v>55</v>
      </c>
      <c r="AX588" s="138" t="s">
        <v>50</v>
      </c>
      <c r="AY588" s="140" t="s">
        <v>51</v>
      </c>
    </row>
    <row r="589" spans="2:51" s="146" customFormat="1" ht="15">
      <c r="B589" s="147"/>
      <c r="D589" s="132" t="s">
        <v>54</v>
      </c>
      <c r="E589" s="148" t="s">
        <v>30</v>
      </c>
      <c r="F589" s="149" t="s">
        <v>57</v>
      </c>
      <c r="H589" s="150">
        <v>3</v>
      </c>
      <c r="L589" s="147"/>
      <c r="M589" s="151"/>
      <c r="N589" s="152"/>
      <c r="O589" s="152"/>
      <c r="P589" s="152"/>
      <c r="Q589" s="152"/>
      <c r="R589" s="152"/>
      <c r="S589" s="152"/>
      <c r="T589" s="153"/>
      <c r="AT589" s="148" t="s">
        <v>54</v>
      </c>
      <c r="AU589" s="148" t="s">
        <v>27</v>
      </c>
      <c r="AV589" s="146" t="s">
        <v>53</v>
      </c>
      <c r="AW589" s="146" t="s">
        <v>55</v>
      </c>
      <c r="AX589" s="146" t="s">
        <v>19</v>
      </c>
      <c r="AY589" s="148" t="s">
        <v>51</v>
      </c>
    </row>
    <row r="590" spans="1:65" s="37" customFormat="1" ht="24.2" customHeight="1">
      <c r="A590" s="33"/>
      <c r="B590" s="116"/>
      <c r="C590" s="117" t="s">
        <v>995</v>
      </c>
      <c r="D590" s="117" t="s">
        <v>52</v>
      </c>
      <c r="E590" s="118" t="s">
        <v>996</v>
      </c>
      <c r="F590" s="119" t="s">
        <v>997</v>
      </c>
      <c r="G590" s="120" t="s">
        <v>7</v>
      </c>
      <c r="H590" s="121">
        <v>85.943</v>
      </c>
      <c r="I590" s="306"/>
      <c r="J590" s="122">
        <f>ROUND(I590*H590,2)</f>
        <v>0</v>
      </c>
      <c r="K590" s="123"/>
      <c r="L590" s="34"/>
      <c r="M590" s="124" t="s">
        <v>30</v>
      </c>
      <c r="N590" s="125" t="s">
        <v>34</v>
      </c>
      <c r="O590" s="126">
        <v>0</v>
      </c>
      <c r="P590" s="126">
        <f>O590*H590</f>
        <v>0</v>
      </c>
      <c r="Q590" s="126">
        <v>0</v>
      </c>
      <c r="R590" s="126">
        <f>Q590*H590</f>
        <v>0</v>
      </c>
      <c r="S590" s="126">
        <v>0</v>
      </c>
      <c r="T590" s="127">
        <f>S590*H590</f>
        <v>0</v>
      </c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R590" s="128" t="s">
        <v>68</v>
      </c>
      <c r="AT590" s="128" t="s">
        <v>52</v>
      </c>
      <c r="AU590" s="128" t="s">
        <v>27</v>
      </c>
      <c r="AY590" s="27" t="s">
        <v>51</v>
      </c>
      <c r="BE590" s="129">
        <f>IF(N590="základní",J590,0)</f>
        <v>0</v>
      </c>
      <c r="BF590" s="129">
        <f>IF(N590="snížená",J590,0)</f>
        <v>0</v>
      </c>
      <c r="BG590" s="129">
        <f>IF(N590="zákl. přenesená",J590,0)</f>
        <v>0</v>
      </c>
      <c r="BH590" s="129">
        <f>IF(N590="sníž. přenesená",J590,0)</f>
        <v>0</v>
      </c>
      <c r="BI590" s="129">
        <f>IF(N590="nulová",J590,0)</f>
        <v>0</v>
      </c>
      <c r="BJ590" s="27" t="s">
        <v>19</v>
      </c>
      <c r="BK590" s="129">
        <f>ROUND(I590*H590,2)</f>
        <v>0</v>
      </c>
      <c r="BL590" s="27" t="s">
        <v>68</v>
      </c>
      <c r="BM590" s="128" t="s">
        <v>998</v>
      </c>
    </row>
    <row r="591" spans="2:63" s="103" customFormat="1" ht="22.9" customHeight="1">
      <c r="B591" s="104"/>
      <c r="D591" s="105" t="s">
        <v>48</v>
      </c>
      <c r="E591" s="114" t="s">
        <v>196</v>
      </c>
      <c r="F591" s="114" t="s">
        <v>197</v>
      </c>
      <c r="J591" s="115">
        <f>BK591</f>
        <v>0</v>
      </c>
      <c r="L591" s="104"/>
      <c r="M591" s="108"/>
      <c r="N591" s="109"/>
      <c r="O591" s="109"/>
      <c r="P591" s="110">
        <f>SUM(P592:P603)</f>
        <v>0</v>
      </c>
      <c r="Q591" s="109"/>
      <c r="R591" s="110">
        <f>SUM(R592:R603)</f>
        <v>0</v>
      </c>
      <c r="S591" s="109"/>
      <c r="T591" s="111">
        <f>SUM(T592:T603)</f>
        <v>0</v>
      </c>
      <c r="AR591" s="105" t="s">
        <v>27</v>
      </c>
      <c r="AT591" s="112" t="s">
        <v>48</v>
      </c>
      <c r="AU591" s="112" t="s">
        <v>19</v>
      </c>
      <c r="AY591" s="105" t="s">
        <v>51</v>
      </c>
      <c r="BK591" s="113">
        <f>SUM(BK592:BK603)</f>
        <v>0</v>
      </c>
    </row>
    <row r="592" spans="1:65" s="37" customFormat="1" ht="62.65" customHeight="1">
      <c r="A592" s="33"/>
      <c r="B592" s="116"/>
      <c r="C592" s="117" t="s">
        <v>999</v>
      </c>
      <c r="D592" s="117" t="s">
        <v>52</v>
      </c>
      <c r="E592" s="118" t="s">
        <v>1000</v>
      </c>
      <c r="F592" s="119" t="s">
        <v>1001</v>
      </c>
      <c r="G592" s="120" t="s">
        <v>137</v>
      </c>
      <c r="H592" s="121">
        <v>0</v>
      </c>
      <c r="I592" s="308"/>
      <c r="J592" s="122">
        <f>ROUND(I592*H592,2)</f>
        <v>0</v>
      </c>
      <c r="K592" s="123"/>
      <c r="L592" s="34"/>
      <c r="M592" s="124" t="s">
        <v>30</v>
      </c>
      <c r="N592" s="125" t="s">
        <v>34</v>
      </c>
      <c r="O592" s="126">
        <v>0</v>
      </c>
      <c r="P592" s="126">
        <f>O592*H592</f>
        <v>0</v>
      </c>
      <c r="Q592" s="126">
        <v>0.011</v>
      </c>
      <c r="R592" s="126">
        <f>Q592*H592</f>
        <v>0</v>
      </c>
      <c r="S592" s="126">
        <v>0</v>
      </c>
      <c r="T592" s="127">
        <f>S592*H592</f>
        <v>0</v>
      </c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R592" s="128" t="s">
        <v>68</v>
      </c>
      <c r="AT592" s="128" t="s">
        <v>52</v>
      </c>
      <c r="AU592" s="128" t="s">
        <v>27</v>
      </c>
      <c r="AY592" s="27" t="s">
        <v>51</v>
      </c>
      <c r="BE592" s="129">
        <f>IF(N592="základní",J592,0)</f>
        <v>0</v>
      </c>
      <c r="BF592" s="129">
        <f>IF(N592="snížená",J592,0)</f>
        <v>0</v>
      </c>
      <c r="BG592" s="129">
        <f>IF(N592="zákl. přenesená",J592,0)</f>
        <v>0</v>
      </c>
      <c r="BH592" s="129">
        <f>IF(N592="sníž. přenesená",J592,0)</f>
        <v>0</v>
      </c>
      <c r="BI592" s="129">
        <f>IF(N592="nulová",J592,0)</f>
        <v>0</v>
      </c>
      <c r="BJ592" s="27" t="s">
        <v>19</v>
      </c>
      <c r="BK592" s="129">
        <f>ROUND(I592*H592,2)</f>
        <v>0</v>
      </c>
      <c r="BL592" s="27" t="s">
        <v>68</v>
      </c>
      <c r="BM592" s="128" t="s">
        <v>1002</v>
      </c>
    </row>
    <row r="593" spans="1:65" s="37" customFormat="1" ht="24.2" customHeight="1">
      <c r="A593" s="33"/>
      <c r="B593" s="116"/>
      <c r="C593" s="117" t="s">
        <v>73</v>
      </c>
      <c r="D593" s="117" t="s">
        <v>52</v>
      </c>
      <c r="E593" s="118" t="s">
        <v>1003</v>
      </c>
      <c r="F593" s="119" t="s">
        <v>1004</v>
      </c>
      <c r="G593" s="120" t="s">
        <v>24</v>
      </c>
      <c r="H593" s="121">
        <v>140</v>
      </c>
      <c r="I593" s="306"/>
      <c r="J593" s="122">
        <f>ROUND(I593*H593,2)</f>
        <v>0</v>
      </c>
      <c r="K593" s="123"/>
      <c r="L593" s="34"/>
      <c r="M593" s="124" t="s">
        <v>30</v>
      </c>
      <c r="N593" s="125" t="s">
        <v>34</v>
      </c>
      <c r="O593" s="126">
        <v>0</v>
      </c>
      <c r="P593" s="126">
        <f>O593*H593</f>
        <v>0</v>
      </c>
      <c r="Q593" s="126">
        <v>0</v>
      </c>
      <c r="R593" s="126">
        <f>Q593*H593</f>
        <v>0</v>
      </c>
      <c r="S593" s="126">
        <v>0</v>
      </c>
      <c r="T593" s="127">
        <f>S593*H593</f>
        <v>0</v>
      </c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R593" s="128" t="s">
        <v>68</v>
      </c>
      <c r="AT593" s="128" t="s">
        <v>52</v>
      </c>
      <c r="AU593" s="128" t="s">
        <v>27</v>
      </c>
      <c r="AY593" s="27" t="s">
        <v>51</v>
      </c>
      <c r="BE593" s="129">
        <f>IF(N593="základní",J593,0)</f>
        <v>0</v>
      </c>
      <c r="BF593" s="129">
        <f>IF(N593="snížená",J593,0)</f>
        <v>0</v>
      </c>
      <c r="BG593" s="129">
        <f>IF(N593="zákl. přenesená",J593,0)</f>
        <v>0</v>
      </c>
      <c r="BH593" s="129">
        <f>IF(N593="sníž. přenesená",J593,0)</f>
        <v>0</v>
      </c>
      <c r="BI593" s="129">
        <f>IF(N593="nulová",J593,0)</f>
        <v>0</v>
      </c>
      <c r="BJ593" s="27" t="s">
        <v>19</v>
      </c>
      <c r="BK593" s="129">
        <f>ROUND(I593*H593,2)</f>
        <v>0</v>
      </c>
      <c r="BL593" s="27" t="s">
        <v>68</v>
      </c>
      <c r="BM593" s="128" t="s">
        <v>1005</v>
      </c>
    </row>
    <row r="594" spans="1:65" s="37" customFormat="1" ht="37.9" customHeight="1">
      <c r="A594" s="33"/>
      <c r="B594" s="116"/>
      <c r="C594" s="154" t="s">
        <v>1006</v>
      </c>
      <c r="D594" s="154" t="s">
        <v>61</v>
      </c>
      <c r="E594" s="155" t="s">
        <v>1007</v>
      </c>
      <c r="F594" s="156" t="s">
        <v>1008</v>
      </c>
      <c r="G594" s="157" t="s">
        <v>14</v>
      </c>
      <c r="H594" s="158">
        <v>2</v>
      </c>
      <c r="I594" s="307"/>
      <c r="J594" s="159">
        <f>ROUND(I594*H594,2)</f>
        <v>0</v>
      </c>
      <c r="K594" s="160"/>
      <c r="L594" s="161"/>
      <c r="M594" s="162" t="s">
        <v>30</v>
      </c>
      <c r="N594" s="163" t="s">
        <v>34</v>
      </c>
      <c r="O594" s="126">
        <v>0</v>
      </c>
      <c r="P594" s="126">
        <f>O594*H594</f>
        <v>0</v>
      </c>
      <c r="Q594" s="126">
        <v>0</v>
      </c>
      <c r="R594" s="126">
        <f>Q594*H594</f>
        <v>0</v>
      </c>
      <c r="S594" s="126">
        <v>0</v>
      </c>
      <c r="T594" s="127">
        <f>S594*H594</f>
        <v>0</v>
      </c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R594" s="128" t="s">
        <v>82</v>
      </c>
      <c r="AT594" s="128" t="s">
        <v>61</v>
      </c>
      <c r="AU594" s="128" t="s">
        <v>27</v>
      </c>
      <c r="AY594" s="27" t="s">
        <v>51</v>
      </c>
      <c r="BE594" s="129">
        <f>IF(N594="základní",J594,0)</f>
        <v>0</v>
      </c>
      <c r="BF594" s="129">
        <f>IF(N594="snížená",J594,0)</f>
        <v>0</v>
      </c>
      <c r="BG594" s="129">
        <f>IF(N594="zákl. přenesená",J594,0)</f>
        <v>0</v>
      </c>
      <c r="BH594" s="129">
        <f>IF(N594="sníž. přenesená",J594,0)</f>
        <v>0</v>
      </c>
      <c r="BI594" s="129">
        <f>IF(N594="nulová",J594,0)</f>
        <v>0</v>
      </c>
      <c r="BJ594" s="27" t="s">
        <v>19</v>
      </c>
      <c r="BK594" s="129">
        <f>ROUND(I594*H594,2)</f>
        <v>0</v>
      </c>
      <c r="BL594" s="27" t="s">
        <v>68</v>
      </c>
      <c r="BM594" s="128" t="s">
        <v>1009</v>
      </c>
    </row>
    <row r="595" spans="2:51" s="138" customFormat="1" ht="15">
      <c r="B595" s="139"/>
      <c r="D595" s="132" t="s">
        <v>54</v>
      </c>
      <c r="E595" s="140" t="s">
        <v>30</v>
      </c>
      <c r="F595" s="141" t="s">
        <v>27</v>
      </c>
      <c r="H595" s="142">
        <v>2</v>
      </c>
      <c r="L595" s="139"/>
      <c r="M595" s="143"/>
      <c r="N595" s="144"/>
      <c r="O595" s="144"/>
      <c r="P595" s="144"/>
      <c r="Q595" s="144"/>
      <c r="R595" s="144"/>
      <c r="S595" s="144"/>
      <c r="T595" s="145"/>
      <c r="AT595" s="140" t="s">
        <v>54</v>
      </c>
      <c r="AU595" s="140" t="s">
        <v>27</v>
      </c>
      <c r="AV595" s="138" t="s">
        <v>27</v>
      </c>
      <c r="AW595" s="138" t="s">
        <v>55</v>
      </c>
      <c r="AX595" s="138" t="s">
        <v>50</v>
      </c>
      <c r="AY595" s="140" t="s">
        <v>51</v>
      </c>
    </row>
    <row r="596" spans="2:51" s="146" customFormat="1" ht="15">
      <c r="B596" s="147"/>
      <c r="D596" s="132" t="s">
        <v>54</v>
      </c>
      <c r="E596" s="148" t="s">
        <v>30</v>
      </c>
      <c r="F596" s="149" t="s">
        <v>57</v>
      </c>
      <c r="H596" s="150">
        <v>2</v>
      </c>
      <c r="L596" s="147"/>
      <c r="M596" s="151"/>
      <c r="N596" s="152"/>
      <c r="O596" s="152"/>
      <c r="P596" s="152"/>
      <c r="Q596" s="152"/>
      <c r="R596" s="152"/>
      <c r="S596" s="152"/>
      <c r="T596" s="153"/>
      <c r="AT596" s="148" t="s">
        <v>54</v>
      </c>
      <c r="AU596" s="148" t="s">
        <v>27</v>
      </c>
      <c r="AV596" s="146" t="s">
        <v>53</v>
      </c>
      <c r="AW596" s="146" t="s">
        <v>55</v>
      </c>
      <c r="AX596" s="146" t="s">
        <v>19</v>
      </c>
      <c r="AY596" s="148" t="s">
        <v>51</v>
      </c>
    </row>
    <row r="597" spans="1:65" s="37" customFormat="1" ht="37.9" customHeight="1">
      <c r="A597" s="33"/>
      <c r="B597" s="116"/>
      <c r="C597" s="154" t="s">
        <v>1010</v>
      </c>
      <c r="D597" s="154" t="s">
        <v>61</v>
      </c>
      <c r="E597" s="155" t="s">
        <v>1011</v>
      </c>
      <c r="F597" s="156" t="s">
        <v>1012</v>
      </c>
      <c r="G597" s="157" t="s">
        <v>14</v>
      </c>
      <c r="H597" s="158">
        <v>1</v>
      </c>
      <c r="I597" s="307"/>
      <c r="J597" s="159">
        <f>ROUND(I597*H597,2)</f>
        <v>0</v>
      </c>
      <c r="K597" s="160"/>
      <c r="L597" s="161"/>
      <c r="M597" s="162" t="s">
        <v>30</v>
      </c>
      <c r="N597" s="163" t="s">
        <v>34</v>
      </c>
      <c r="O597" s="126">
        <v>0</v>
      </c>
      <c r="P597" s="126">
        <f>O597*H597</f>
        <v>0</v>
      </c>
      <c r="Q597" s="126">
        <v>0</v>
      </c>
      <c r="R597" s="126">
        <f>Q597*H597</f>
        <v>0</v>
      </c>
      <c r="S597" s="126">
        <v>0</v>
      </c>
      <c r="T597" s="127">
        <f>S597*H597</f>
        <v>0</v>
      </c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R597" s="128" t="s">
        <v>82</v>
      </c>
      <c r="AT597" s="128" t="s">
        <v>61</v>
      </c>
      <c r="AU597" s="128" t="s">
        <v>27</v>
      </c>
      <c r="AY597" s="27" t="s">
        <v>51</v>
      </c>
      <c r="BE597" s="129">
        <f>IF(N597="základní",J597,0)</f>
        <v>0</v>
      </c>
      <c r="BF597" s="129">
        <f>IF(N597="snížená",J597,0)</f>
        <v>0</v>
      </c>
      <c r="BG597" s="129">
        <f>IF(N597="zákl. přenesená",J597,0)</f>
        <v>0</v>
      </c>
      <c r="BH597" s="129">
        <f>IF(N597="sníž. přenesená",J597,0)</f>
        <v>0</v>
      </c>
      <c r="BI597" s="129">
        <f>IF(N597="nulová",J597,0)</f>
        <v>0</v>
      </c>
      <c r="BJ597" s="27" t="s">
        <v>19</v>
      </c>
      <c r="BK597" s="129">
        <f>ROUND(I597*H597,2)</f>
        <v>0</v>
      </c>
      <c r="BL597" s="27" t="s">
        <v>68</v>
      </c>
      <c r="BM597" s="128" t="s">
        <v>1013</v>
      </c>
    </row>
    <row r="598" spans="2:51" s="138" customFormat="1" ht="15">
      <c r="B598" s="139"/>
      <c r="D598" s="132" t="s">
        <v>54</v>
      </c>
      <c r="E598" s="140" t="s">
        <v>30</v>
      </c>
      <c r="F598" s="141" t="s">
        <v>19</v>
      </c>
      <c r="H598" s="142">
        <v>1</v>
      </c>
      <c r="L598" s="139"/>
      <c r="M598" s="143"/>
      <c r="N598" s="144"/>
      <c r="O598" s="144"/>
      <c r="P598" s="144"/>
      <c r="Q598" s="144"/>
      <c r="R598" s="144"/>
      <c r="S598" s="144"/>
      <c r="T598" s="145"/>
      <c r="AT598" s="140" t="s">
        <v>54</v>
      </c>
      <c r="AU598" s="140" t="s">
        <v>27</v>
      </c>
      <c r="AV598" s="138" t="s">
        <v>27</v>
      </c>
      <c r="AW598" s="138" t="s">
        <v>55</v>
      </c>
      <c r="AX598" s="138" t="s">
        <v>50</v>
      </c>
      <c r="AY598" s="140" t="s">
        <v>51</v>
      </c>
    </row>
    <row r="599" spans="2:51" s="146" customFormat="1" ht="15">
      <c r="B599" s="147"/>
      <c r="D599" s="132" t="s">
        <v>54</v>
      </c>
      <c r="E599" s="148" t="s">
        <v>30</v>
      </c>
      <c r="F599" s="149" t="s">
        <v>57</v>
      </c>
      <c r="H599" s="150">
        <v>1</v>
      </c>
      <c r="L599" s="147"/>
      <c r="M599" s="151"/>
      <c r="N599" s="152"/>
      <c r="O599" s="152"/>
      <c r="P599" s="152"/>
      <c r="Q599" s="152"/>
      <c r="R599" s="152"/>
      <c r="S599" s="152"/>
      <c r="T599" s="153"/>
      <c r="AT599" s="148" t="s">
        <v>54</v>
      </c>
      <c r="AU599" s="148" t="s">
        <v>27</v>
      </c>
      <c r="AV599" s="146" t="s">
        <v>53</v>
      </c>
      <c r="AW599" s="146" t="s">
        <v>55</v>
      </c>
      <c r="AX599" s="146" t="s">
        <v>19</v>
      </c>
      <c r="AY599" s="148" t="s">
        <v>51</v>
      </c>
    </row>
    <row r="600" spans="1:65" s="37" customFormat="1" ht="44.25" customHeight="1">
      <c r="A600" s="33"/>
      <c r="B600" s="116"/>
      <c r="C600" s="154" t="s">
        <v>1014</v>
      </c>
      <c r="D600" s="154" t="s">
        <v>61</v>
      </c>
      <c r="E600" s="155" t="s">
        <v>1015</v>
      </c>
      <c r="F600" s="156" t="s">
        <v>1016</v>
      </c>
      <c r="G600" s="157" t="s">
        <v>14</v>
      </c>
      <c r="H600" s="158">
        <v>2</v>
      </c>
      <c r="I600" s="307"/>
      <c r="J600" s="159">
        <f>ROUND(I600*H600,2)</f>
        <v>0</v>
      </c>
      <c r="K600" s="160"/>
      <c r="L600" s="161"/>
      <c r="M600" s="162" t="s">
        <v>30</v>
      </c>
      <c r="N600" s="163" t="s">
        <v>34</v>
      </c>
      <c r="O600" s="126">
        <v>0</v>
      </c>
      <c r="P600" s="126">
        <f>O600*H600</f>
        <v>0</v>
      </c>
      <c r="Q600" s="126">
        <v>0</v>
      </c>
      <c r="R600" s="126">
        <f>Q600*H600</f>
        <v>0</v>
      </c>
      <c r="S600" s="126">
        <v>0</v>
      </c>
      <c r="T600" s="127">
        <f>S600*H600</f>
        <v>0</v>
      </c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R600" s="128" t="s">
        <v>82</v>
      </c>
      <c r="AT600" s="128" t="s">
        <v>61</v>
      </c>
      <c r="AU600" s="128" t="s">
        <v>27</v>
      </c>
      <c r="AY600" s="27" t="s">
        <v>51</v>
      </c>
      <c r="BE600" s="129">
        <f>IF(N600="základní",J600,0)</f>
        <v>0</v>
      </c>
      <c r="BF600" s="129">
        <f>IF(N600="snížená",J600,0)</f>
        <v>0</v>
      </c>
      <c r="BG600" s="129">
        <f>IF(N600="zákl. přenesená",J600,0)</f>
        <v>0</v>
      </c>
      <c r="BH600" s="129">
        <f>IF(N600="sníž. přenesená",J600,0)</f>
        <v>0</v>
      </c>
      <c r="BI600" s="129">
        <f>IF(N600="nulová",J600,0)</f>
        <v>0</v>
      </c>
      <c r="BJ600" s="27" t="s">
        <v>19</v>
      </c>
      <c r="BK600" s="129">
        <f>ROUND(I600*H600,2)</f>
        <v>0</v>
      </c>
      <c r="BL600" s="27" t="s">
        <v>68</v>
      </c>
      <c r="BM600" s="128" t="s">
        <v>1017</v>
      </c>
    </row>
    <row r="601" spans="2:51" s="138" customFormat="1" ht="15">
      <c r="B601" s="139"/>
      <c r="D601" s="132" t="s">
        <v>54</v>
      </c>
      <c r="E601" s="140" t="s">
        <v>30</v>
      </c>
      <c r="F601" s="141" t="s">
        <v>27</v>
      </c>
      <c r="H601" s="142">
        <v>2</v>
      </c>
      <c r="L601" s="139"/>
      <c r="M601" s="143"/>
      <c r="N601" s="144"/>
      <c r="O601" s="144"/>
      <c r="P601" s="144"/>
      <c r="Q601" s="144"/>
      <c r="R601" s="144"/>
      <c r="S601" s="144"/>
      <c r="T601" s="145"/>
      <c r="AT601" s="140" t="s">
        <v>54</v>
      </c>
      <c r="AU601" s="140" t="s">
        <v>27</v>
      </c>
      <c r="AV601" s="138" t="s">
        <v>27</v>
      </c>
      <c r="AW601" s="138" t="s">
        <v>55</v>
      </c>
      <c r="AX601" s="138" t="s">
        <v>50</v>
      </c>
      <c r="AY601" s="140" t="s">
        <v>51</v>
      </c>
    </row>
    <row r="602" spans="2:51" s="146" customFormat="1" ht="15">
      <c r="B602" s="147"/>
      <c r="D602" s="132" t="s">
        <v>54</v>
      </c>
      <c r="E602" s="148" t="s">
        <v>30</v>
      </c>
      <c r="F602" s="149" t="s">
        <v>57</v>
      </c>
      <c r="H602" s="150">
        <v>2</v>
      </c>
      <c r="L602" s="147"/>
      <c r="M602" s="151"/>
      <c r="N602" s="152"/>
      <c r="O602" s="152"/>
      <c r="P602" s="152"/>
      <c r="Q602" s="152"/>
      <c r="R602" s="152"/>
      <c r="S602" s="152"/>
      <c r="T602" s="153"/>
      <c r="AT602" s="148" t="s">
        <v>54</v>
      </c>
      <c r="AU602" s="148" t="s">
        <v>27</v>
      </c>
      <c r="AV602" s="146" t="s">
        <v>53</v>
      </c>
      <c r="AW602" s="146" t="s">
        <v>55</v>
      </c>
      <c r="AX602" s="146" t="s">
        <v>19</v>
      </c>
      <c r="AY602" s="148" t="s">
        <v>51</v>
      </c>
    </row>
    <row r="603" spans="1:65" s="37" customFormat="1" ht="24.2" customHeight="1">
      <c r="A603" s="33"/>
      <c r="B603" s="116"/>
      <c r="C603" s="117" t="s">
        <v>1018</v>
      </c>
      <c r="D603" s="117" t="s">
        <v>52</v>
      </c>
      <c r="E603" s="118" t="s">
        <v>1019</v>
      </c>
      <c r="F603" s="119" t="s">
        <v>1020</v>
      </c>
      <c r="G603" s="120" t="s">
        <v>7</v>
      </c>
      <c r="H603" s="121">
        <v>909</v>
      </c>
      <c r="I603" s="306"/>
      <c r="J603" s="122">
        <f>ROUND(I603*H603,2)</f>
        <v>0</v>
      </c>
      <c r="K603" s="123"/>
      <c r="L603" s="34"/>
      <c r="M603" s="124" t="s">
        <v>30</v>
      </c>
      <c r="N603" s="125" t="s">
        <v>34</v>
      </c>
      <c r="O603" s="126">
        <v>0</v>
      </c>
      <c r="P603" s="126">
        <f>O603*H603</f>
        <v>0</v>
      </c>
      <c r="Q603" s="126">
        <v>0</v>
      </c>
      <c r="R603" s="126">
        <f>Q603*H603</f>
        <v>0</v>
      </c>
      <c r="S603" s="126">
        <v>0</v>
      </c>
      <c r="T603" s="127">
        <f>S603*H603</f>
        <v>0</v>
      </c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R603" s="128" t="s">
        <v>68</v>
      </c>
      <c r="AT603" s="128" t="s">
        <v>52</v>
      </c>
      <c r="AU603" s="128" t="s">
        <v>27</v>
      </c>
      <c r="AY603" s="27" t="s">
        <v>51</v>
      </c>
      <c r="BE603" s="129">
        <f>IF(N603="základní",J603,0)</f>
        <v>0</v>
      </c>
      <c r="BF603" s="129">
        <f>IF(N603="snížená",J603,0)</f>
        <v>0</v>
      </c>
      <c r="BG603" s="129">
        <f>IF(N603="zákl. přenesená",J603,0)</f>
        <v>0</v>
      </c>
      <c r="BH603" s="129">
        <f>IF(N603="sníž. přenesená",J603,0)</f>
        <v>0</v>
      </c>
      <c r="BI603" s="129">
        <f>IF(N603="nulová",J603,0)</f>
        <v>0</v>
      </c>
      <c r="BJ603" s="27" t="s">
        <v>19</v>
      </c>
      <c r="BK603" s="129">
        <f>ROUND(I603*H603,2)</f>
        <v>0</v>
      </c>
      <c r="BL603" s="27" t="s">
        <v>68</v>
      </c>
      <c r="BM603" s="128" t="s">
        <v>1021</v>
      </c>
    </row>
    <row r="604" spans="2:63" s="103" customFormat="1" ht="22.9" customHeight="1">
      <c r="B604" s="104"/>
      <c r="D604" s="105" t="s">
        <v>48</v>
      </c>
      <c r="E604" s="114" t="s">
        <v>117</v>
      </c>
      <c r="F604" s="114" t="s">
        <v>118</v>
      </c>
      <c r="J604" s="115">
        <f>BK604</f>
        <v>0</v>
      </c>
      <c r="L604" s="104"/>
      <c r="M604" s="108"/>
      <c r="N604" s="109"/>
      <c r="O604" s="109"/>
      <c r="P604" s="110">
        <f>SUM(P605:P651)</f>
        <v>4.6739999999999995</v>
      </c>
      <c r="Q604" s="109"/>
      <c r="R604" s="110">
        <f>SUM(R605:R651)</f>
        <v>0.018492</v>
      </c>
      <c r="S604" s="109"/>
      <c r="T604" s="111">
        <f>SUM(T605:T651)</f>
        <v>0</v>
      </c>
      <c r="AR604" s="105" t="s">
        <v>27</v>
      </c>
      <c r="AT604" s="112" t="s">
        <v>48</v>
      </c>
      <c r="AU604" s="112" t="s">
        <v>19</v>
      </c>
      <c r="AY604" s="105" t="s">
        <v>51</v>
      </c>
      <c r="BK604" s="113">
        <f>SUM(BK605:BK651)</f>
        <v>0</v>
      </c>
    </row>
    <row r="605" spans="1:65" s="37" customFormat="1" ht="62.65" customHeight="1">
      <c r="A605" s="33"/>
      <c r="B605" s="116"/>
      <c r="C605" s="117" t="s">
        <v>1022</v>
      </c>
      <c r="D605" s="117" t="s">
        <v>52</v>
      </c>
      <c r="E605" s="118" t="s">
        <v>1023</v>
      </c>
      <c r="F605" s="119" t="s">
        <v>1024</v>
      </c>
      <c r="G605" s="120" t="s">
        <v>137</v>
      </c>
      <c r="H605" s="121">
        <v>0</v>
      </c>
      <c r="I605" s="308"/>
      <c r="J605" s="122">
        <f>ROUND(I605*H605,2)</f>
        <v>0</v>
      </c>
      <c r="K605" s="123"/>
      <c r="L605" s="34"/>
      <c r="M605" s="124" t="s">
        <v>30</v>
      </c>
      <c r="N605" s="125" t="s">
        <v>34</v>
      </c>
      <c r="O605" s="126">
        <v>0</v>
      </c>
      <c r="P605" s="126">
        <f>O605*H605</f>
        <v>0</v>
      </c>
      <c r="Q605" s="126">
        <v>0.011</v>
      </c>
      <c r="R605" s="126">
        <f>Q605*H605</f>
        <v>0</v>
      </c>
      <c r="S605" s="126">
        <v>0</v>
      </c>
      <c r="T605" s="127">
        <f>S605*H605</f>
        <v>0</v>
      </c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R605" s="128" t="s">
        <v>68</v>
      </c>
      <c r="AT605" s="128" t="s">
        <v>52</v>
      </c>
      <c r="AU605" s="128" t="s">
        <v>27</v>
      </c>
      <c r="AY605" s="27" t="s">
        <v>51</v>
      </c>
      <c r="BE605" s="129">
        <f>IF(N605="základní",J605,0)</f>
        <v>0</v>
      </c>
      <c r="BF605" s="129">
        <f>IF(N605="snížená",J605,0)</f>
        <v>0</v>
      </c>
      <c r="BG605" s="129">
        <f>IF(N605="zákl. přenesená",J605,0)</f>
        <v>0</v>
      </c>
      <c r="BH605" s="129">
        <f>IF(N605="sníž. přenesená",J605,0)</f>
        <v>0</v>
      </c>
      <c r="BI605" s="129">
        <f>IF(N605="nulová",J605,0)</f>
        <v>0</v>
      </c>
      <c r="BJ605" s="27" t="s">
        <v>19</v>
      </c>
      <c r="BK605" s="129">
        <f>ROUND(I605*H605,2)</f>
        <v>0</v>
      </c>
      <c r="BL605" s="27" t="s">
        <v>68</v>
      </c>
      <c r="BM605" s="128" t="s">
        <v>1025</v>
      </c>
    </row>
    <row r="606" spans="1:65" s="37" customFormat="1" ht="24.2" customHeight="1">
      <c r="A606" s="33"/>
      <c r="B606" s="116"/>
      <c r="C606" s="117" t="s">
        <v>158</v>
      </c>
      <c r="D606" s="117" t="s">
        <v>52</v>
      </c>
      <c r="E606" s="118" t="s">
        <v>1026</v>
      </c>
      <c r="F606" s="119" t="s">
        <v>1027</v>
      </c>
      <c r="G606" s="120" t="s">
        <v>13</v>
      </c>
      <c r="H606" s="121">
        <v>2.16</v>
      </c>
      <c r="I606" s="306"/>
      <c r="J606" s="122">
        <f>ROUND(I606*H606,2)</f>
        <v>0</v>
      </c>
      <c r="K606" s="123"/>
      <c r="L606" s="34"/>
      <c r="M606" s="124" t="s">
        <v>30</v>
      </c>
      <c r="N606" s="125" t="s">
        <v>34</v>
      </c>
      <c r="O606" s="126">
        <v>0.15</v>
      </c>
      <c r="P606" s="126">
        <f>O606*H606</f>
        <v>0.324</v>
      </c>
      <c r="Q606" s="126">
        <v>0</v>
      </c>
      <c r="R606" s="126">
        <f>Q606*H606</f>
        <v>0</v>
      </c>
      <c r="S606" s="126">
        <v>0</v>
      </c>
      <c r="T606" s="127">
        <f>S606*H606</f>
        <v>0</v>
      </c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R606" s="128" t="s">
        <v>68</v>
      </c>
      <c r="AT606" s="128" t="s">
        <v>52</v>
      </c>
      <c r="AU606" s="128" t="s">
        <v>27</v>
      </c>
      <c r="AY606" s="27" t="s">
        <v>51</v>
      </c>
      <c r="BE606" s="129">
        <f>IF(N606="základní",J606,0)</f>
        <v>0</v>
      </c>
      <c r="BF606" s="129">
        <f>IF(N606="snížená",J606,0)</f>
        <v>0</v>
      </c>
      <c r="BG606" s="129">
        <f>IF(N606="zákl. přenesená",J606,0)</f>
        <v>0</v>
      </c>
      <c r="BH606" s="129">
        <f>IF(N606="sníž. přenesená",J606,0)</f>
        <v>0</v>
      </c>
      <c r="BI606" s="129">
        <f>IF(N606="nulová",J606,0)</f>
        <v>0</v>
      </c>
      <c r="BJ606" s="27" t="s">
        <v>19</v>
      </c>
      <c r="BK606" s="129">
        <f>ROUND(I606*H606,2)</f>
        <v>0</v>
      </c>
      <c r="BL606" s="27" t="s">
        <v>68</v>
      </c>
      <c r="BM606" s="128" t="s">
        <v>1028</v>
      </c>
    </row>
    <row r="607" spans="2:51" s="138" customFormat="1" ht="15">
      <c r="B607" s="139"/>
      <c r="D607" s="132" t="s">
        <v>54</v>
      </c>
      <c r="E607" s="140" t="s">
        <v>30</v>
      </c>
      <c r="F607" s="141" t="s">
        <v>1029</v>
      </c>
      <c r="H607" s="142">
        <v>2.16</v>
      </c>
      <c r="L607" s="139"/>
      <c r="M607" s="143"/>
      <c r="N607" s="144"/>
      <c r="O607" s="144"/>
      <c r="P607" s="144"/>
      <c r="Q607" s="144"/>
      <c r="R607" s="144"/>
      <c r="S607" s="144"/>
      <c r="T607" s="145"/>
      <c r="AT607" s="140" t="s">
        <v>54</v>
      </c>
      <c r="AU607" s="140" t="s">
        <v>27</v>
      </c>
      <c r="AV607" s="138" t="s">
        <v>27</v>
      </c>
      <c r="AW607" s="138" t="s">
        <v>55</v>
      </c>
      <c r="AX607" s="138" t="s">
        <v>50</v>
      </c>
      <c r="AY607" s="140" t="s">
        <v>51</v>
      </c>
    </row>
    <row r="608" spans="2:51" s="146" customFormat="1" ht="15">
      <c r="B608" s="147"/>
      <c r="D608" s="132" t="s">
        <v>54</v>
      </c>
      <c r="E608" s="148" t="s">
        <v>30</v>
      </c>
      <c r="F608" s="149" t="s">
        <v>57</v>
      </c>
      <c r="H608" s="150">
        <v>2.16</v>
      </c>
      <c r="L608" s="147"/>
      <c r="M608" s="151"/>
      <c r="N608" s="152"/>
      <c r="O608" s="152"/>
      <c r="P608" s="152"/>
      <c r="Q608" s="152"/>
      <c r="R608" s="152"/>
      <c r="S608" s="152"/>
      <c r="T608" s="153"/>
      <c r="AT608" s="148" t="s">
        <v>54</v>
      </c>
      <c r="AU608" s="148" t="s">
        <v>27</v>
      </c>
      <c r="AV608" s="146" t="s">
        <v>53</v>
      </c>
      <c r="AW608" s="146" t="s">
        <v>55</v>
      </c>
      <c r="AX608" s="146" t="s">
        <v>19</v>
      </c>
      <c r="AY608" s="148" t="s">
        <v>51</v>
      </c>
    </row>
    <row r="609" spans="1:65" s="37" customFormat="1" ht="24.2" customHeight="1">
      <c r="A609" s="33"/>
      <c r="B609" s="116"/>
      <c r="C609" s="154" t="s">
        <v>176</v>
      </c>
      <c r="D609" s="154" t="s">
        <v>61</v>
      </c>
      <c r="E609" s="155" t="s">
        <v>1030</v>
      </c>
      <c r="F609" s="156" t="s">
        <v>1031</v>
      </c>
      <c r="G609" s="157" t="s">
        <v>13</v>
      </c>
      <c r="H609" s="158">
        <v>2.376</v>
      </c>
      <c r="I609" s="307"/>
      <c r="J609" s="159">
        <f>ROUND(I609*H609,2)</f>
        <v>0</v>
      </c>
      <c r="K609" s="160"/>
      <c r="L609" s="161"/>
      <c r="M609" s="162" t="s">
        <v>30</v>
      </c>
      <c r="N609" s="163" t="s">
        <v>34</v>
      </c>
      <c r="O609" s="126">
        <v>0</v>
      </c>
      <c r="P609" s="126">
        <f>O609*H609</f>
        <v>0</v>
      </c>
      <c r="Q609" s="126">
        <v>0.007</v>
      </c>
      <c r="R609" s="126">
        <f>Q609*H609</f>
        <v>0.016632</v>
      </c>
      <c r="S609" s="126">
        <v>0</v>
      </c>
      <c r="T609" s="127">
        <f>S609*H609</f>
        <v>0</v>
      </c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R609" s="128" t="s">
        <v>82</v>
      </c>
      <c r="AT609" s="128" t="s">
        <v>61</v>
      </c>
      <c r="AU609" s="128" t="s">
        <v>27</v>
      </c>
      <c r="AY609" s="27" t="s">
        <v>51</v>
      </c>
      <c r="BE609" s="129">
        <f>IF(N609="základní",J609,0)</f>
        <v>0</v>
      </c>
      <c r="BF609" s="129">
        <f>IF(N609="snížená",J609,0)</f>
        <v>0</v>
      </c>
      <c r="BG609" s="129">
        <f>IF(N609="zákl. přenesená",J609,0)</f>
        <v>0</v>
      </c>
      <c r="BH609" s="129">
        <f>IF(N609="sníž. přenesená",J609,0)</f>
        <v>0</v>
      </c>
      <c r="BI609" s="129">
        <f>IF(N609="nulová",J609,0)</f>
        <v>0</v>
      </c>
      <c r="BJ609" s="27" t="s">
        <v>19</v>
      </c>
      <c r="BK609" s="129">
        <f>ROUND(I609*H609,2)</f>
        <v>0</v>
      </c>
      <c r="BL609" s="27" t="s">
        <v>68</v>
      </c>
      <c r="BM609" s="128" t="s">
        <v>1032</v>
      </c>
    </row>
    <row r="610" spans="2:51" s="138" customFormat="1" ht="15">
      <c r="B610" s="139"/>
      <c r="D610" s="132" t="s">
        <v>54</v>
      </c>
      <c r="E610" s="140" t="s">
        <v>30</v>
      </c>
      <c r="F610" s="141" t="s">
        <v>1029</v>
      </c>
      <c r="H610" s="142">
        <v>2.16</v>
      </c>
      <c r="L610" s="139"/>
      <c r="M610" s="143"/>
      <c r="N610" s="144"/>
      <c r="O610" s="144"/>
      <c r="P610" s="144"/>
      <c r="Q610" s="144"/>
      <c r="R610" s="144"/>
      <c r="S610" s="144"/>
      <c r="T610" s="145"/>
      <c r="AT610" s="140" t="s">
        <v>54</v>
      </c>
      <c r="AU610" s="140" t="s">
        <v>27</v>
      </c>
      <c r="AV610" s="138" t="s">
        <v>27</v>
      </c>
      <c r="AW610" s="138" t="s">
        <v>55</v>
      </c>
      <c r="AX610" s="138" t="s">
        <v>50</v>
      </c>
      <c r="AY610" s="140" t="s">
        <v>51</v>
      </c>
    </row>
    <row r="611" spans="2:51" s="146" customFormat="1" ht="15">
      <c r="B611" s="147"/>
      <c r="D611" s="132" t="s">
        <v>54</v>
      </c>
      <c r="E611" s="148" t="s">
        <v>30</v>
      </c>
      <c r="F611" s="149" t="s">
        <v>57</v>
      </c>
      <c r="H611" s="150">
        <v>2.16</v>
      </c>
      <c r="L611" s="147"/>
      <c r="M611" s="151"/>
      <c r="N611" s="152"/>
      <c r="O611" s="152"/>
      <c r="P611" s="152"/>
      <c r="Q611" s="152"/>
      <c r="R611" s="152"/>
      <c r="S611" s="152"/>
      <c r="T611" s="153"/>
      <c r="AT611" s="148" t="s">
        <v>54</v>
      </c>
      <c r="AU611" s="148" t="s">
        <v>27</v>
      </c>
      <c r="AV611" s="146" t="s">
        <v>53</v>
      </c>
      <c r="AW611" s="146" t="s">
        <v>55</v>
      </c>
      <c r="AX611" s="146" t="s">
        <v>19</v>
      </c>
      <c r="AY611" s="148" t="s">
        <v>51</v>
      </c>
    </row>
    <row r="612" spans="2:51" s="138" customFormat="1" ht="15">
      <c r="B612" s="139"/>
      <c r="D612" s="132" t="s">
        <v>54</v>
      </c>
      <c r="F612" s="141" t="s">
        <v>1033</v>
      </c>
      <c r="H612" s="142">
        <v>2.376</v>
      </c>
      <c r="L612" s="139"/>
      <c r="M612" s="143"/>
      <c r="N612" s="144"/>
      <c r="O612" s="144"/>
      <c r="P612" s="144"/>
      <c r="Q612" s="144"/>
      <c r="R612" s="144"/>
      <c r="S612" s="144"/>
      <c r="T612" s="145"/>
      <c r="AT612" s="140" t="s">
        <v>54</v>
      </c>
      <c r="AU612" s="140" t="s">
        <v>27</v>
      </c>
      <c r="AV612" s="138" t="s">
        <v>27</v>
      </c>
      <c r="AW612" s="138" t="s">
        <v>28</v>
      </c>
      <c r="AX612" s="138" t="s">
        <v>19</v>
      </c>
      <c r="AY612" s="140" t="s">
        <v>51</v>
      </c>
    </row>
    <row r="613" spans="1:65" s="37" customFormat="1" ht="24.2" customHeight="1">
      <c r="A613" s="33"/>
      <c r="B613" s="116"/>
      <c r="C613" s="117" t="s">
        <v>179</v>
      </c>
      <c r="D613" s="117" t="s">
        <v>52</v>
      </c>
      <c r="E613" s="118" t="s">
        <v>1034</v>
      </c>
      <c r="F613" s="119" t="s">
        <v>1035</v>
      </c>
      <c r="G613" s="120" t="s">
        <v>6</v>
      </c>
      <c r="H613" s="121">
        <v>6</v>
      </c>
      <c r="I613" s="306"/>
      <c r="J613" s="122">
        <f>ROUND(I613*H613,2)</f>
        <v>0</v>
      </c>
      <c r="K613" s="123"/>
      <c r="L613" s="34"/>
      <c r="M613" s="124" t="s">
        <v>30</v>
      </c>
      <c r="N613" s="125" t="s">
        <v>34</v>
      </c>
      <c r="O613" s="126">
        <v>0.21</v>
      </c>
      <c r="P613" s="126">
        <f>O613*H613</f>
        <v>1.26</v>
      </c>
      <c r="Q613" s="126">
        <v>0</v>
      </c>
      <c r="R613" s="126">
        <f>Q613*H613</f>
        <v>0</v>
      </c>
      <c r="S613" s="126">
        <v>0</v>
      </c>
      <c r="T613" s="127">
        <f>S613*H613</f>
        <v>0</v>
      </c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R613" s="128" t="s">
        <v>68</v>
      </c>
      <c r="AT613" s="128" t="s">
        <v>52</v>
      </c>
      <c r="AU613" s="128" t="s">
        <v>27</v>
      </c>
      <c r="AY613" s="27" t="s">
        <v>51</v>
      </c>
      <c r="BE613" s="129">
        <f>IF(N613="základní",J613,0)</f>
        <v>0</v>
      </c>
      <c r="BF613" s="129">
        <f>IF(N613="snížená",J613,0)</f>
        <v>0</v>
      </c>
      <c r="BG613" s="129">
        <f>IF(N613="zákl. přenesená",J613,0)</f>
        <v>0</v>
      </c>
      <c r="BH613" s="129">
        <f>IF(N613="sníž. přenesená",J613,0)</f>
        <v>0</v>
      </c>
      <c r="BI613" s="129">
        <f>IF(N613="nulová",J613,0)</f>
        <v>0</v>
      </c>
      <c r="BJ613" s="27" t="s">
        <v>19</v>
      </c>
      <c r="BK613" s="129">
        <f>ROUND(I613*H613,2)</f>
        <v>0</v>
      </c>
      <c r="BL613" s="27" t="s">
        <v>68</v>
      </c>
      <c r="BM613" s="128" t="s">
        <v>1036</v>
      </c>
    </row>
    <row r="614" spans="2:51" s="138" customFormat="1" ht="15">
      <c r="B614" s="139"/>
      <c r="D614" s="132" t="s">
        <v>54</v>
      </c>
      <c r="E614" s="140" t="s">
        <v>30</v>
      </c>
      <c r="F614" s="141" t="s">
        <v>1037</v>
      </c>
      <c r="H614" s="142">
        <v>6</v>
      </c>
      <c r="L614" s="139"/>
      <c r="M614" s="143"/>
      <c r="N614" s="144"/>
      <c r="O614" s="144"/>
      <c r="P614" s="144"/>
      <c r="Q614" s="144"/>
      <c r="R614" s="144"/>
      <c r="S614" s="144"/>
      <c r="T614" s="145"/>
      <c r="AT614" s="140" t="s">
        <v>54</v>
      </c>
      <c r="AU614" s="140" t="s">
        <v>27</v>
      </c>
      <c r="AV614" s="138" t="s">
        <v>27</v>
      </c>
      <c r="AW614" s="138" t="s">
        <v>55</v>
      </c>
      <c r="AX614" s="138" t="s">
        <v>50</v>
      </c>
      <c r="AY614" s="140" t="s">
        <v>51</v>
      </c>
    </row>
    <row r="615" spans="2:51" s="146" customFormat="1" ht="15">
      <c r="B615" s="147"/>
      <c r="D615" s="132" t="s">
        <v>54</v>
      </c>
      <c r="E615" s="148" t="s">
        <v>30</v>
      </c>
      <c r="F615" s="149" t="s">
        <v>57</v>
      </c>
      <c r="H615" s="150">
        <v>6</v>
      </c>
      <c r="L615" s="147"/>
      <c r="M615" s="151"/>
      <c r="N615" s="152"/>
      <c r="O615" s="152"/>
      <c r="P615" s="152"/>
      <c r="Q615" s="152"/>
      <c r="R615" s="152"/>
      <c r="S615" s="152"/>
      <c r="T615" s="153"/>
      <c r="AT615" s="148" t="s">
        <v>54</v>
      </c>
      <c r="AU615" s="148" t="s">
        <v>27</v>
      </c>
      <c r="AV615" s="146" t="s">
        <v>53</v>
      </c>
      <c r="AW615" s="146" t="s">
        <v>55</v>
      </c>
      <c r="AX615" s="146" t="s">
        <v>19</v>
      </c>
      <c r="AY615" s="148" t="s">
        <v>51</v>
      </c>
    </row>
    <row r="616" spans="1:65" s="37" customFormat="1" ht="21.75" customHeight="1">
      <c r="A616" s="33"/>
      <c r="B616" s="116"/>
      <c r="C616" s="154" t="s">
        <v>180</v>
      </c>
      <c r="D616" s="154" t="s">
        <v>61</v>
      </c>
      <c r="E616" s="155" t="s">
        <v>1038</v>
      </c>
      <c r="F616" s="156" t="s">
        <v>1039</v>
      </c>
      <c r="G616" s="157" t="s">
        <v>6</v>
      </c>
      <c r="H616" s="158">
        <v>6.6</v>
      </c>
      <c r="I616" s="307"/>
      <c r="J616" s="159">
        <f>ROUND(I616*H616,2)</f>
        <v>0</v>
      </c>
      <c r="K616" s="160"/>
      <c r="L616" s="161"/>
      <c r="M616" s="162" t="s">
        <v>30</v>
      </c>
      <c r="N616" s="163" t="s">
        <v>34</v>
      </c>
      <c r="O616" s="126">
        <v>0</v>
      </c>
      <c r="P616" s="126">
        <f>O616*H616</f>
        <v>0</v>
      </c>
      <c r="Q616" s="126">
        <v>0.0002</v>
      </c>
      <c r="R616" s="126">
        <f>Q616*H616</f>
        <v>0.00132</v>
      </c>
      <c r="S616" s="126">
        <v>0</v>
      </c>
      <c r="T616" s="127">
        <f>S616*H616</f>
        <v>0</v>
      </c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R616" s="128" t="s">
        <v>82</v>
      </c>
      <c r="AT616" s="128" t="s">
        <v>61</v>
      </c>
      <c r="AU616" s="128" t="s">
        <v>27</v>
      </c>
      <c r="AY616" s="27" t="s">
        <v>51</v>
      </c>
      <c r="BE616" s="129">
        <f>IF(N616="základní",J616,0)</f>
        <v>0</v>
      </c>
      <c r="BF616" s="129">
        <f>IF(N616="snížená",J616,0)</f>
        <v>0</v>
      </c>
      <c r="BG616" s="129">
        <f>IF(N616="zákl. přenesená",J616,0)</f>
        <v>0</v>
      </c>
      <c r="BH616" s="129">
        <f>IF(N616="sníž. přenesená",J616,0)</f>
        <v>0</v>
      </c>
      <c r="BI616" s="129">
        <f>IF(N616="nulová",J616,0)</f>
        <v>0</v>
      </c>
      <c r="BJ616" s="27" t="s">
        <v>19</v>
      </c>
      <c r="BK616" s="129">
        <f>ROUND(I616*H616,2)</f>
        <v>0</v>
      </c>
      <c r="BL616" s="27" t="s">
        <v>68</v>
      </c>
      <c r="BM616" s="128" t="s">
        <v>1040</v>
      </c>
    </row>
    <row r="617" spans="2:51" s="138" customFormat="1" ht="15">
      <c r="B617" s="139"/>
      <c r="D617" s="132" t="s">
        <v>54</v>
      </c>
      <c r="F617" s="141" t="s">
        <v>1041</v>
      </c>
      <c r="H617" s="142">
        <v>6.6</v>
      </c>
      <c r="L617" s="139"/>
      <c r="M617" s="143"/>
      <c r="N617" s="144"/>
      <c r="O617" s="144"/>
      <c r="P617" s="144"/>
      <c r="Q617" s="144"/>
      <c r="R617" s="144"/>
      <c r="S617" s="144"/>
      <c r="T617" s="145"/>
      <c r="AT617" s="140" t="s">
        <v>54</v>
      </c>
      <c r="AU617" s="140" t="s">
        <v>27</v>
      </c>
      <c r="AV617" s="138" t="s">
        <v>27</v>
      </c>
      <c r="AW617" s="138" t="s">
        <v>28</v>
      </c>
      <c r="AX617" s="138" t="s">
        <v>19</v>
      </c>
      <c r="AY617" s="140" t="s">
        <v>51</v>
      </c>
    </row>
    <row r="618" spans="1:65" s="37" customFormat="1" ht="24.2" customHeight="1">
      <c r="A618" s="33"/>
      <c r="B618" s="116"/>
      <c r="C618" s="117" t="s">
        <v>1042</v>
      </c>
      <c r="D618" s="117" t="s">
        <v>52</v>
      </c>
      <c r="E618" s="118" t="s">
        <v>1043</v>
      </c>
      <c r="F618" s="119" t="s">
        <v>1044</v>
      </c>
      <c r="G618" s="120" t="s">
        <v>8</v>
      </c>
      <c r="H618" s="121">
        <v>10</v>
      </c>
      <c r="I618" s="306"/>
      <c r="J618" s="122">
        <f>ROUND(I618*H618,2)</f>
        <v>0</v>
      </c>
      <c r="K618" s="123"/>
      <c r="L618" s="34"/>
      <c r="M618" s="124" t="s">
        <v>30</v>
      </c>
      <c r="N618" s="125" t="s">
        <v>34</v>
      </c>
      <c r="O618" s="126">
        <v>0</v>
      </c>
      <c r="P618" s="126">
        <f>O618*H618</f>
        <v>0</v>
      </c>
      <c r="Q618" s="126">
        <v>0</v>
      </c>
      <c r="R618" s="126">
        <f>Q618*H618</f>
        <v>0</v>
      </c>
      <c r="S618" s="126">
        <v>0</v>
      </c>
      <c r="T618" s="127">
        <f>S618*H618</f>
        <v>0</v>
      </c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R618" s="128" t="s">
        <v>68</v>
      </c>
      <c r="AT618" s="128" t="s">
        <v>52</v>
      </c>
      <c r="AU618" s="128" t="s">
        <v>27</v>
      </c>
      <c r="AY618" s="27" t="s">
        <v>51</v>
      </c>
      <c r="BE618" s="129">
        <f>IF(N618="základní",J618,0)</f>
        <v>0</v>
      </c>
      <c r="BF618" s="129">
        <f>IF(N618="snížená",J618,0)</f>
        <v>0</v>
      </c>
      <c r="BG618" s="129">
        <f>IF(N618="zákl. přenesená",J618,0)</f>
        <v>0</v>
      </c>
      <c r="BH618" s="129">
        <f>IF(N618="sníž. přenesená",J618,0)</f>
        <v>0</v>
      </c>
      <c r="BI618" s="129">
        <f>IF(N618="nulová",J618,0)</f>
        <v>0</v>
      </c>
      <c r="BJ618" s="27" t="s">
        <v>19</v>
      </c>
      <c r="BK618" s="129">
        <f>ROUND(I618*H618,2)</f>
        <v>0</v>
      </c>
      <c r="BL618" s="27" t="s">
        <v>68</v>
      </c>
      <c r="BM618" s="128" t="s">
        <v>1045</v>
      </c>
    </row>
    <row r="619" spans="1:65" s="37" customFormat="1" ht="55.5" customHeight="1">
      <c r="A619" s="33"/>
      <c r="B619" s="116"/>
      <c r="C619" s="117" t="s">
        <v>1046</v>
      </c>
      <c r="D619" s="117" t="s">
        <v>52</v>
      </c>
      <c r="E619" s="118" t="s">
        <v>1047</v>
      </c>
      <c r="F619" s="119" t="s">
        <v>1048</v>
      </c>
      <c r="G619" s="120" t="s">
        <v>8</v>
      </c>
      <c r="H619" s="121">
        <v>1</v>
      </c>
      <c r="I619" s="306"/>
      <c r="J619" s="122">
        <f>ROUND(I619*H619,2)</f>
        <v>0</v>
      </c>
      <c r="K619" s="123"/>
      <c r="L619" s="34"/>
      <c r="M619" s="124" t="s">
        <v>30</v>
      </c>
      <c r="N619" s="125" t="s">
        <v>34</v>
      </c>
      <c r="O619" s="126">
        <v>0</v>
      </c>
      <c r="P619" s="126">
        <f>O619*H619</f>
        <v>0</v>
      </c>
      <c r="Q619" s="126">
        <v>0</v>
      </c>
      <c r="R619" s="126">
        <f>Q619*H619</f>
        <v>0</v>
      </c>
      <c r="S619" s="126">
        <v>0</v>
      </c>
      <c r="T619" s="127">
        <f>S619*H619</f>
        <v>0</v>
      </c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R619" s="128" t="s">
        <v>68</v>
      </c>
      <c r="AT619" s="128" t="s">
        <v>52</v>
      </c>
      <c r="AU619" s="128" t="s">
        <v>27</v>
      </c>
      <c r="AY619" s="27" t="s">
        <v>51</v>
      </c>
      <c r="BE619" s="129">
        <f>IF(N619="základní",J619,0)</f>
        <v>0</v>
      </c>
      <c r="BF619" s="129">
        <f>IF(N619="snížená",J619,0)</f>
        <v>0</v>
      </c>
      <c r="BG619" s="129">
        <f>IF(N619="zákl. přenesená",J619,0)</f>
        <v>0</v>
      </c>
      <c r="BH619" s="129">
        <f>IF(N619="sníž. přenesená",J619,0)</f>
        <v>0</v>
      </c>
      <c r="BI619" s="129">
        <f>IF(N619="nulová",J619,0)</f>
        <v>0</v>
      </c>
      <c r="BJ619" s="27" t="s">
        <v>19</v>
      </c>
      <c r="BK619" s="129">
        <f>ROUND(I619*H619,2)</f>
        <v>0</v>
      </c>
      <c r="BL619" s="27" t="s">
        <v>68</v>
      </c>
      <c r="BM619" s="128" t="s">
        <v>1049</v>
      </c>
    </row>
    <row r="620" spans="2:51" s="138" customFormat="1" ht="15">
      <c r="B620" s="139"/>
      <c r="D620" s="132" t="s">
        <v>54</v>
      </c>
      <c r="E620" s="140" t="s">
        <v>30</v>
      </c>
      <c r="F620" s="141" t="s">
        <v>19</v>
      </c>
      <c r="H620" s="142">
        <v>1</v>
      </c>
      <c r="L620" s="139"/>
      <c r="M620" s="143"/>
      <c r="N620" s="144"/>
      <c r="O620" s="144"/>
      <c r="P620" s="144"/>
      <c r="Q620" s="144"/>
      <c r="R620" s="144"/>
      <c r="S620" s="144"/>
      <c r="T620" s="145"/>
      <c r="AT620" s="140" t="s">
        <v>54</v>
      </c>
      <c r="AU620" s="140" t="s">
        <v>27</v>
      </c>
      <c r="AV620" s="138" t="s">
        <v>27</v>
      </c>
      <c r="AW620" s="138" t="s">
        <v>55</v>
      </c>
      <c r="AX620" s="138" t="s">
        <v>50</v>
      </c>
      <c r="AY620" s="140" t="s">
        <v>51</v>
      </c>
    </row>
    <row r="621" spans="2:51" s="146" customFormat="1" ht="15">
      <c r="B621" s="147"/>
      <c r="D621" s="132" t="s">
        <v>54</v>
      </c>
      <c r="E621" s="148" t="s">
        <v>30</v>
      </c>
      <c r="F621" s="149" t="s">
        <v>57</v>
      </c>
      <c r="H621" s="150">
        <v>1</v>
      </c>
      <c r="L621" s="147"/>
      <c r="M621" s="151"/>
      <c r="N621" s="152"/>
      <c r="O621" s="152"/>
      <c r="P621" s="152"/>
      <c r="Q621" s="152"/>
      <c r="R621" s="152"/>
      <c r="S621" s="152"/>
      <c r="T621" s="153"/>
      <c r="AT621" s="148" t="s">
        <v>54</v>
      </c>
      <c r="AU621" s="148" t="s">
        <v>27</v>
      </c>
      <c r="AV621" s="146" t="s">
        <v>53</v>
      </c>
      <c r="AW621" s="146" t="s">
        <v>55</v>
      </c>
      <c r="AX621" s="146" t="s">
        <v>19</v>
      </c>
      <c r="AY621" s="148" t="s">
        <v>51</v>
      </c>
    </row>
    <row r="622" spans="1:65" s="37" customFormat="1" ht="55.5" customHeight="1">
      <c r="A622" s="33"/>
      <c r="B622" s="116"/>
      <c r="C622" s="117" t="s">
        <v>1050</v>
      </c>
      <c r="D622" s="117" t="s">
        <v>52</v>
      </c>
      <c r="E622" s="118" t="s">
        <v>1051</v>
      </c>
      <c r="F622" s="119" t="s">
        <v>1052</v>
      </c>
      <c r="G622" s="120" t="s">
        <v>8</v>
      </c>
      <c r="H622" s="121">
        <v>1</v>
      </c>
      <c r="I622" s="306"/>
      <c r="J622" s="122">
        <f>ROUND(I622*H622,2)</f>
        <v>0</v>
      </c>
      <c r="K622" s="123"/>
      <c r="L622" s="34"/>
      <c r="M622" s="124" t="s">
        <v>30</v>
      </c>
      <c r="N622" s="125" t="s">
        <v>34</v>
      </c>
      <c r="O622" s="126">
        <v>0</v>
      </c>
      <c r="P622" s="126">
        <f>O622*H622</f>
        <v>0</v>
      </c>
      <c r="Q622" s="126">
        <v>0</v>
      </c>
      <c r="R622" s="126">
        <f>Q622*H622</f>
        <v>0</v>
      </c>
      <c r="S622" s="126">
        <v>0</v>
      </c>
      <c r="T622" s="127">
        <f>S622*H622</f>
        <v>0</v>
      </c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R622" s="128" t="s">
        <v>68</v>
      </c>
      <c r="AT622" s="128" t="s">
        <v>52</v>
      </c>
      <c r="AU622" s="128" t="s">
        <v>27</v>
      </c>
      <c r="AY622" s="27" t="s">
        <v>51</v>
      </c>
      <c r="BE622" s="129">
        <f>IF(N622="základní",J622,0)</f>
        <v>0</v>
      </c>
      <c r="BF622" s="129">
        <f>IF(N622="snížená",J622,0)</f>
        <v>0</v>
      </c>
      <c r="BG622" s="129">
        <f>IF(N622="zákl. přenesená",J622,0)</f>
        <v>0</v>
      </c>
      <c r="BH622" s="129">
        <f>IF(N622="sníž. přenesená",J622,0)</f>
        <v>0</v>
      </c>
      <c r="BI622" s="129">
        <f>IF(N622="nulová",J622,0)</f>
        <v>0</v>
      </c>
      <c r="BJ622" s="27" t="s">
        <v>19</v>
      </c>
      <c r="BK622" s="129">
        <f>ROUND(I622*H622,2)</f>
        <v>0</v>
      </c>
      <c r="BL622" s="27" t="s">
        <v>68</v>
      </c>
      <c r="BM622" s="128" t="s">
        <v>1053</v>
      </c>
    </row>
    <row r="623" spans="2:51" s="138" customFormat="1" ht="15">
      <c r="B623" s="139"/>
      <c r="D623" s="132" t="s">
        <v>54</v>
      </c>
      <c r="E623" s="140" t="s">
        <v>30</v>
      </c>
      <c r="F623" s="141" t="s">
        <v>19</v>
      </c>
      <c r="H623" s="142">
        <v>1</v>
      </c>
      <c r="L623" s="139"/>
      <c r="M623" s="143"/>
      <c r="N623" s="144"/>
      <c r="O623" s="144"/>
      <c r="P623" s="144"/>
      <c r="Q623" s="144"/>
      <c r="R623" s="144"/>
      <c r="S623" s="144"/>
      <c r="T623" s="145"/>
      <c r="AT623" s="140" t="s">
        <v>54</v>
      </c>
      <c r="AU623" s="140" t="s">
        <v>27</v>
      </c>
      <c r="AV623" s="138" t="s">
        <v>27</v>
      </c>
      <c r="AW623" s="138" t="s">
        <v>55</v>
      </c>
      <c r="AX623" s="138" t="s">
        <v>50</v>
      </c>
      <c r="AY623" s="140" t="s">
        <v>51</v>
      </c>
    </row>
    <row r="624" spans="2:51" s="146" customFormat="1" ht="15">
      <c r="B624" s="147"/>
      <c r="D624" s="132" t="s">
        <v>54</v>
      </c>
      <c r="E624" s="148" t="s">
        <v>30</v>
      </c>
      <c r="F624" s="149" t="s">
        <v>57</v>
      </c>
      <c r="H624" s="150">
        <v>1</v>
      </c>
      <c r="L624" s="147"/>
      <c r="M624" s="151"/>
      <c r="N624" s="152"/>
      <c r="O624" s="152"/>
      <c r="P624" s="152"/>
      <c r="Q624" s="152"/>
      <c r="R624" s="152"/>
      <c r="S624" s="152"/>
      <c r="T624" s="153"/>
      <c r="AT624" s="148" t="s">
        <v>54</v>
      </c>
      <c r="AU624" s="148" t="s">
        <v>27</v>
      </c>
      <c r="AV624" s="146" t="s">
        <v>53</v>
      </c>
      <c r="AW624" s="146" t="s">
        <v>55</v>
      </c>
      <c r="AX624" s="146" t="s">
        <v>19</v>
      </c>
      <c r="AY624" s="148" t="s">
        <v>51</v>
      </c>
    </row>
    <row r="625" spans="1:65" s="37" customFormat="1" ht="33" customHeight="1">
      <c r="A625" s="33"/>
      <c r="B625" s="116"/>
      <c r="C625" s="154" t="s">
        <v>1054</v>
      </c>
      <c r="D625" s="154" t="s">
        <v>61</v>
      </c>
      <c r="E625" s="155" t="s">
        <v>1055</v>
      </c>
      <c r="F625" s="156" t="s">
        <v>1056</v>
      </c>
      <c r="G625" s="157" t="s">
        <v>14</v>
      </c>
      <c r="H625" s="158">
        <v>2</v>
      </c>
      <c r="I625" s="307"/>
      <c r="J625" s="159">
        <f>ROUND(I625*H625,2)</f>
        <v>0</v>
      </c>
      <c r="K625" s="160"/>
      <c r="L625" s="161"/>
      <c r="M625" s="162" t="s">
        <v>30</v>
      </c>
      <c r="N625" s="163" t="s">
        <v>34</v>
      </c>
      <c r="O625" s="126">
        <v>0</v>
      </c>
      <c r="P625" s="126">
        <f>O625*H625</f>
        <v>0</v>
      </c>
      <c r="Q625" s="126">
        <v>0</v>
      </c>
      <c r="R625" s="126">
        <f>Q625*H625</f>
        <v>0</v>
      </c>
      <c r="S625" s="126">
        <v>0</v>
      </c>
      <c r="T625" s="127">
        <f>S625*H625</f>
        <v>0</v>
      </c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R625" s="128" t="s">
        <v>82</v>
      </c>
      <c r="AT625" s="128" t="s">
        <v>61</v>
      </c>
      <c r="AU625" s="128" t="s">
        <v>27</v>
      </c>
      <c r="AY625" s="27" t="s">
        <v>51</v>
      </c>
      <c r="BE625" s="129">
        <f>IF(N625="základní",J625,0)</f>
        <v>0</v>
      </c>
      <c r="BF625" s="129">
        <f>IF(N625="snížená",J625,0)</f>
        <v>0</v>
      </c>
      <c r="BG625" s="129">
        <f>IF(N625="zákl. přenesená",J625,0)</f>
        <v>0</v>
      </c>
      <c r="BH625" s="129">
        <f>IF(N625="sníž. přenesená",J625,0)</f>
        <v>0</v>
      </c>
      <c r="BI625" s="129">
        <f>IF(N625="nulová",J625,0)</f>
        <v>0</v>
      </c>
      <c r="BJ625" s="27" t="s">
        <v>19</v>
      </c>
      <c r="BK625" s="129">
        <f>ROUND(I625*H625,2)</f>
        <v>0</v>
      </c>
      <c r="BL625" s="27" t="s">
        <v>68</v>
      </c>
      <c r="BM625" s="128" t="s">
        <v>1057</v>
      </c>
    </row>
    <row r="626" spans="2:51" s="130" customFormat="1" ht="15">
      <c r="B626" s="131"/>
      <c r="D626" s="132" t="s">
        <v>54</v>
      </c>
      <c r="E626" s="133" t="s">
        <v>30</v>
      </c>
      <c r="F626" s="134" t="s">
        <v>1058</v>
      </c>
      <c r="H626" s="133" t="s">
        <v>30</v>
      </c>
      <c r="L626" s="131"/>
      <c r="M626" s="135"/>
      <c r="N626" s="136"/>
      <c r="O626" s="136"/>
      <c r="P626" s="136"/>
      <c r="Q626" s="136"/>
      <c r="R626" s="136"/>
      <c r="S626" s="136"/>
      <c r="T626" s="137"/>
      <c r="AT626" s="133" t="s">
        <v>54</v>
      </c>
      <c r="AU626" s="133" t="s">
        <v>27</v>
      </c>
      <c r="AV626" s="130" t="s">
        <v>19</v>
      </c>
      <c r="AW626" s="130" t="s">
        <v>55</v>
      </c>
      <c r="AX626" s="130" t="s">
        <v>50</v>
      </c>
      <c r="AY626" s="133" t="s">
        <v>51</v>
      </c>
    </row>
    <row r="627" spans="2:51" s="138" customFormat="1" ht="15">
      <c r="B627" s="139"/>
      <c r="D627" s="132" t="s">
        <v>54</v>
      </c>
      <c r="E627" s="140" t="s">
        <v>30</v>
      </c>
      <c r="F627" s="141" t="s">
        <v>27</v>
      </c>
      <c r="H627" s="142">
        <v>2</v>
      </c>
      <c r="L627" s="139"/>
      <c r="M627" s="143"/>
      <c r="N627" s="144"/>
      <c r="O627" s="144"/>
      <c r="P627" s="144"/>
      <c r="Q627" s="144"/>
      <c r="R627" s="144"/>
      <c r="S627" s="144"/>
      <c r="T627" s="145"/>
      <c r="AT627" s="140" t="s">
        <v>54</v>
      </c>
      <c r="AU627" s="140" t="s">
        <v>27</v>
      </c>
      <c r="AV627" s="138" t="s">
        <v>27</v>
      </c>
      <c r="AW627" s="138" t="s">
        <v>55</v>
      </c>
      <c r="AX627" s="138" t="s">
        <v>50</v>
      </c>
      <c r="AY627" s="140" t="s">
        <v>51</v>
      </c>
    </row>
    <row r="628" spans="2:51" s="146" customFormat="1" ht="15">
      <c r="B628" s="147"/>
      <c r="D628" s="132" t="s">
        <v>54</v>
      </c>
      <c r="E628" s="148" t="s">
        <v>30</v>
      </c>
      <c r="F628" s="149" t="s">
        <v>57</v>
      </c>
      <c r="H628" s="150">
        <v>2</v>
      </c>
      <c r="L628" s="147"/>
      <c r="M628" s="151"/>
      <c r="N628" s="152"/>
      <c r="O628" s="152"/>
      <c r="P628" s="152"/>
      <c r="Q628" s="152"/>
      <c r="R628" s="152"/>
      <c r="S628" s="152"/>
      <c r="T628" s="153"/>
      <c r="AT628" s="148" t="s">
        <v>54</v>
      </c>
      <c r="AU628" s="148" t="s">
        <v>27</v>
      </c>
      <c r="AV628" s="146" t="s">
        <v>53</v>
      </c>
      <c r="AW628" s="146" t="s">
        <v>55</v>
      </c>
      <c r="AX628" s="146" t="s">
        <v>19</v>
      </c>
      <c r="AY628" s="148" t="s">
        <v>51</v>
      </c>
    </row>
    <row r="629" spans="1:65" s="37" customFormat="1" ht="37.9" customHeight="1">
      <c r="A629" s="33"/>
      <c r="B629" s="116"/>
      <c r="C629" s="117" t="s">
        <v>1059</v>
      </c>
      <c r="D629" s="117" t="s">
        <v>52</v>
      </c>
      <c r="E629" s="118" t="s">
        <v>1060</v>
      </c>
      <c r="F629" s="119" t="s">
        <v>1061</v>
      </c>
      <c r="G629" s="120" t="s">
        <v>8</v>
      </c>
      <c r="H629" s="121">
        <v>1</v>
      </c>
      <c r="I629" s="306"/>
      <c r="J629" s="122">
        <f>ROUND(I629*H629,2)</f>
        <v>0</v>
      </c>
      <c r="K629" s="123"/>
      <c r="L629" s="34"/>
      <c r="M629" s="124" t="s">
        <v>30</v>
      </c>
      <c r="N629" s="125" t="s">
        <v>34</v>
      </c>
      <c r="O629" s="126">
        <v>0</v>
      </c>
      <c r="P629" s="126">
        <f>O629*H629</f>
        <v>0</v>
      </c>
      <c r="Q629" s="126">
        <v>0</v>
      </c>
      <c r="R629" s="126">
        <f>Q629*H629</f>
        <v>0</v>
      </c>
      <c r="S629" s="126">
        <v>0</v>
      </c>
      <c r="T629" s="127">
        <f>S629*H629</f>
        <v>0</v>
      </c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R629" s="128" t="s">
        <v>68</v>
      </c>
      <c r="AT629" s="128" t="s">
        <v>52</v>
      </c>
      <c r="AU629" s="128" t="s">
        <v>27</v>
      </c>
      <c r="AY629" s="27" t="s">
        <v>51</v>
      </c>
      <c r="BE629" s="129">
        <f>IF(N629="základní",J629,0)</f>
        <v>0</v>
      </c>
      <c r="BF629" s="129">
        <f>IF(N629="snížená",J629,0)</f>
        <v>0</v>
      </c>
      <c r="BG629" s="129">
        <f>IF(N629="zákl. přenesená",J629,0)</f>
        <v>0</v>
      </c>
      <c r="BH629" s="129">
        <f>IF(N629="sníž. přenesená",J629,0)</f>
        <v>0</v>
      </c>
      <c r="BI629" s="129">
        <f>IF(N629="nulová",J629,0)</f>
        <v>0</v>
      </c>
      <c r="BJ629" s="27" t="s">
        <v>19</v>
      </c>
      <c r="BK629" s="129">
        <f>ROUND(I629*H629,2)</f>
        <v>0</v>
      </c>
      <c r="BL629" s="27" t="s">
        <v>68</v>
      </c>
      <c r="BM629" s="128" t="s">
        <v>1062</v>
      </c>
    </row>
    <row r="630" spans="2:51" s="138" customFormat="1" ht="15">
      <c r="B630" s="139"/>
      <c r="D630" s="132" t="s">
        <v>54</v>
      </c>
      <c r="E630" s="140" t="s">
        <v>30</v>
      </c>
      <c r="F630" s="141" t="s">
        <v>19</v>
      </c>
      <c r="H630" s="142">
        <v>1</v>
      </c>
      <c r="L630" s="139"/>
      <c r="M630" s="143"/>
      <c r="N630" s="144"/>
      <c r="O630" s="144"/>
      <c r="P630" s="144"/>
      <c r="Q630" s="144"/>
      <c r="R630" s="144"/>
      <c r="S630" s="144"/>
      <c r="T630" s="145"/>
      <c r="AT630" s="140" t="s">
        <v>54</v>
      </c>
      <c r="AU630" s="140" t="s">
        <v>27</v>
      </c>
      <c r="AV630" s="138" t="s">
        <v>27</v>
      </c>
      <c r="AW630" s="138" t="s">
        <v>55</v>
      </c>
      <c r="AX630" s="138" t="s">
        <v>50</v>
      </c>
      <c r="AY630" s="140" t="s">
        <v>51</v>
      </c>
    </row>
    <row r="631" spans="2:51" s="146" customFormat="1" ht="15">
      <c r="B631" s="147"/>
      <c r="D631" s="132" t="s">
        <v>54</v>
      </c>
      <c r="E631" s="148" t="s">
        <v>30</v>
      </c>
      <c r="F631" s="149" t="s">
        <v>57</v>
      </c>
      <c r="H631" s="150">
        <v>1</v>
      </c>
      <c r="L631" s="147"/>
      <c r="M631" s="151"/>
      <c r="N631" s="152"/>
      <c r="O631" s="152"/>
      <c r="P631" s="152"/>
      <c r="Q631" s="152"/>
      <c r="R631" s="152"/>
      <c r="S631" s="152"/>
      <c r="T631" s="153"/>
      <c r="AT631" s="148" t="s">
        <v>54</v>
      </c>
      <c r="AU631" s="148" t="s">
        <v>27</v>
      </c>
      <c r="AV631" s="146" t="s">
        <v>53</v>
      </c>
      <c r="AW631" s="146" t="s">
        <v>55</v>
      </c>
      <c r="AX631" s="146" t="s">
        <v>19</v>
      </c>
      <c r="AY631" s="148" t="s">
        <v>51</v>
      </c>
    </row>
    <row r="632" spans="1:65" s="37" customFormat="1" ht="37.9" customHeight="1">
      <c r="A632" s="33"/>
      <c r="B632" s="116"/>
      <c r="C632" s="117" t="s">
        <v>1063</v>
      </c>
      <c r="D632" s="117" t="s">
        <v>52</v>
      </c>
      <c r="E632" s="118" t="s">
        <v>1064</v>
      </c>
      <c r="F632" s="119" t="s">
        <v>1065</v>
      </c>
      <c r="G632" s="120" t="s">
        <v>8</v>
      </c>
      <c r="H632" s="121">
        <v>1</v>
      </c>
      <c r="I632" s="306"/>
      <c r="J632" s="122">
        <f>ROUND(I632*H632,2)</f>
        <v>0</v>
      </c>
      <c r="K632" s="123"/>
      <c r="L632" s="34"/>
      <c r="M632" s="124" t="s">
        <v>30</v>
      </c>
      <c r="N632" s="125" t="s">
        <v>34</v>
      </c>
      <c r="O632" s="126">
        <v>0</v>
      </c>
      <c r="P632" s="126">
        <f>O632*H632</f>
        <v>0</v>
      </c>
      <c r="Q632" s="126">
        <v>0</v>
      </c>
      <c r="R632" s="126">
        <f>Q632*H632</f>
        <v>0</v>
      </c>
      <c r="S632" s="126">
        <v>0</v>
      </c>
      <c r="T632" s="127">
        <f>S632*H632</f>
        <v>0</v>
      </c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R632" s="128" t="s">
        <v>68</v>
      </c>
      <c r="AT632" s="128" t="s">
        <v>52</v>
      </c>
      <c r="AU632" s="128" t="s">
        <v>27</v>
      </c>
      <c r="AY632" s="27" t="s">
        <v>51</v>
      </c>
      <c r="BE632" s="129">
        <f>IF(N632="základní",J632,0)</f>
        <v>0</v>
      </c>
      <c r="BF632" s="129">
        <f>IF(N632="snížená",J632,0)</f>
        <v>0</v>
      </c>
      <c r="BG632" s="129">
        <f>IF(N632="zákl. přenesená",J632,0)</f>
        <v>0</v>
      </c>
      <c r="BH632" s="129">
        <f>IF(N632="sníž. přenesená",J632,0)</f>
        <v>0</v>
      </c>
      <c r="BI632" s="129">
        <f>IF(N632="nulová",J632,0)</f>
        <v>0</v>
      </c>
      <c r="BJ632" s="27" t="s">
        <v>19</v>
      </c>
      <c r="BK632" s="129">
        <f>ROUND(I632*H632,2)</f>
        <v>0</v>
      </c>
      <c r="BL632" s="27" t="s">
        <v>68</v>
      </c>
      <c r="BM632" s="128" t="s">
        <v>1066</v>
      </c>
    </row>
    <row r="633" spans="2:51" s="138" customFormat="1" ht="15">
      <c r="B633" s="139"/>
      <c r="D633" s="132" t="s">
        <v>54</v>
      </c>
      <c r="E633" s="140" t="s">
        <v>30</v>
      </c>
      <c r="F633" s="141" t="s">
        <v>19</v>
      </c>
      <c r="H633" s="142">
        <v>1</v>
      </c>
      <c r="L633" s="139"/>
      <c r="M633" s="143"/>
      <c r="N633" s="144"/>
      <c r="O633" s="144"/>
      <c r="P633" s="144"/>
      <c r="Q633" s="144"/>
      <c r="R633" s="144"/>
      <c r="S633" s="144"/>
      <c r="T633" s="145"/>
      <c r="AT633" s="140" t="s">
        <v>54</v>
      </c>
      <c r="AU633" s="140" t="s">
        <v>27</v>
      </c>
      <c r="AV633" s="138" t="s">
        <v>27</v>
      </c>
      <c r="AW633" s="138" t="s">
        <v>55</v>
      </c>
      <c r="AX633" s="138" t="s">
        <v>50</v>
      </c>
      <c r="AY633" s="140" t="s">
        <v>51</v>
      </c>
    </row>
    <row r="634" spans="2:51" s="146" customFormat="1" ht="15">
      <c r="B634" s="147"/>
      <c r="D634" s="132" t="s">
        <v>54</v>
      </c>
      <c r="E634" s="148" t="s">
        <v>30</v>
      </c>
      <c r="F634" s="149" t="s">
        <v>57</v>
      </c>
      <c r="H634" s="150">
        <v>1</v>
      </c>
      <c r="L634" s="147"/>
      <c r="M634" s="151"/>
      <c r="N634" s="152"/>
      <c r="O634" s="152"/>
      <c r="P634" s="152"/>
      <c r="Q634" s="152"/>
      <c r="R634" s="152"/>
      <c r="S634" s="152"/>
      <c r="T634" s="153"/>
      <c r="AT634" s="148" t="s">
        <v>54</v>
      </c>
      <c r="AU634" s="148" t="s">
        <v>27</v>
      </c>
      <c r="AV634" s="146" t="s">
        <v>53</v>
      </c>
      <c r="AW634" s="146" t="s">
        <v>55</v>
      </c>
      <c r="AX634" s="146" t="s">
        <v>19</v>
      </c>
      <c r="AY634" s="148" t="s">
        <v>51</v>
      </c>
    </row>
    <row r="635" spans="1:65" s="37" customFormat="1" ht="37.9" customHeight="1">
      <c r="A635" s="33"/>
      <c r="B635" s="116"/>
      <c r="C635" s="117" t="s">
        <v>1067</v>
      </c>
      <c r="D635" s="117" t="s">
        <v>52</v>
      </c>
      <c r="E635" s="118" t="s">
        <v>1068</v>
      </c>
      <c r="F635" s="119" t="s">
        <v>1069</v>
      </c>
      <c r="G635" s="120" t="s">
        <v>8</v>
      </c>
      <c r="H635" s="121">
        <v>1</v>
      </c>
      <c r="I635" s="306"/>
      <c r="J635" s="122">
        <f>ROUND(I635*H635,2)</f>
        <v>0</v>
      </c>
      <c r="K635" s="123"/>
      <c r="L635" s="34"/>
      <c r="M635" s="124" t="s">
        <v>30</v>
      </c>
      <c r="N635" s="125" t="s">
        <v>34</v>
      </c>
      <c r="O635" s="126">
        <v>0</v>
      </c>
      <c r="P635" s="126">
        <f>O635*H635</f>
        <v>0</v>
      </c>
      <c r="Q635" s="126">
        <v>0</v>
      </c>
      <c r="R635" s="126">
        <f>Q635*H635</f>
        <v>0</v>
      </c>
      <c r="S635" s="126">
        <v>0</v>
      </c>
      <c r="T635" s="127">
        <f>S635*H635</f>
        <v>0</v>
      </c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R635" s="128" t="s">
        <v>68</v>
      </c>
      <c r="AT635" s="128" t="s">
        <v>52</v>
      </c>
      <c r="AU635" s="128" t="s">
        <v>27</v>
      </c>
      <c r="AY635" s="27" t="s">
        <v>51</v>
      </c>
      <c r="BE635" s="129">
        <f>IF(N635="základní",J635,0)</f>
        <v>0</v>
      </c>
      <c r="BF635" s="129">
        <f>IF(N635="snížená",J635,0)</f>
        <v>0</v>
      </c>
      <c r="BG635" s="129">
        <f>IF(N635="zákl. přenesená",J635,0)</f>
        <v>0</v>
      </c>
      <c r="BH635" s="129">
        <f>IF(N635="sníž. přenesená",J635,0)</f>
        <v>0</v>
      </c>
      <c r="BI635" s="129">
        <f>IF(N635="nulová",J635,0)</f>
        <v>0</v>
      </c>
      <c r="BJ635" s="27" t="s">
        <v>19</v>
      </c>
      <c r="BK635" s="129">
        <f>ROUND(I635*H635,2)</f>
        <v>0</v>
      </c>
      <c r="BL635" s="27" t="s">
        <v>68</v>
      </c>
      <c r="BM635" s="128" t="s">
        <v>1070</v>
      </c>
    </row>
    <row r="636" spans="2:51" s="130" customFormat="1" ht="15">
      <c r="B636" s="131"/>
      <c r="D636" s="132" t="s">
        <v>54</v>
      </c>
      <c r="E636" s="133" t="s">
        <v>30</v>
      </c>
      <c r="F636" s="134" t="s">
        <v>1071</v>
      </c>
      <c r="H636" s="133" t="s">
        <v>30</v>
      </c>
      <c r="L636" s="131"/>
      <c r="M636" s="135"/>
      <c r="N636" s="136"/>
      <c r="O636" s="136"/>
      <c r="P636" s="136"/>
      <c r="Q636" s="136"/>
      <c r="R636" s="136"/>
      <c r="S636" s="136"/>
      <c r="T636" s="137"/>
      <c r="AT636" s="133" t="s">
        <v>54</v>
      </c>
      <c r="AU636" s="133" t="s">
        <v>27</v>
      </c>
      <c r="AV636" s="130" t="s">
        <v>19</v>
      </c>
      <c r="AW636" s="130" t="s">
        <v>55</v>
      </c>
      <c r="AX636" s="130" t="s">
        <v>50</v>
      </c>
      <c r="AY636" s="133" t="s">
        <v>51</v>
      </c>
    </row>
    <row r="637" spans="2:51" s="130" customFormat="1" ht="15">
      <c r="B637" s="131"/>
      <c r="D637" s="132" t="s">
        <v>54</v>
      </c>
      <c r="E637" s="133" t="s">
        <v>30</v>
      </c>
      <c r="F637" s="134" t="s">
        <v>1072</v>
      </c>
      <c r="H637" s="133" t="s">
        <v>30</v>
      </c>
      <c r="L637" s="131"/>
      <c r="M637" s="135"/>
      <c r="N637" s="136"/>
      <c r="O637" s="136"/>
      <c r="P637" s="136"/>
      <c r="Q637" s="136"/>
      <c r="R637" s="136"/>
      <c r="S637" s="136"/>
      <c r="T637" s="137"/>
      <c r="AT637" s="133" t="s">
        <v>54</v>
      </c>
      <c r="AU637" s="133" t="s">
        <v>27</v>
      </c>
      <c r="AV637" s="130" t="s">
        <v>19</v>
      </c>
      <c r="AW637" s="130" t="s">
        <v>55</v>
      </c>
      <c r="AX637" s="130" t="s">
        <v>50</v>
      </c>
      <c r="AY637" s="133" t="s">
        <v>51</v>
      </c>
    </row>
    <row r="638" spans="2:51" s="130" customFormat="1" ht="15">
      <c r="B638" s="131"/>
      <c r="D638" s="132" t="s">
        <v>54</v>
      </c>
      <c r="E638" s="133" t="s">
        <v>30</v>
      </c>
      <c r="F638" s="134" t="s">
        <v>1073</v>
      </c>
      <c r="H638" s="133" t="s">
        <v>30</v>
      </c>
      <c r="L638" s="131"/>
      <c r="M638" s="135"/>
      <c r="N638" s="136"/>
      <c r="O638" s="136"/>
      <c r="P638" s="136"/>
      <c r="Q638" s="136"/>
      <c r="R638" s="136"/>
      <c r="S638" s="136"/>
      <c r="T638" s="137"/>
      <c r="AT638" s="133" t="s">
        <v>54</v>
      </c>
      <c r="AU638" s="133" t="s">
        <v>27</v>
      </c>
      <c r="AV638" s="130" t="s">
        <v>19</v>
      </c>
      <c r="AW638" s="130" t="s">
        <v>55</v>
      </c>
      <c r="AX638" s="130" t="s">
        <v>50</v>
      </c>
      <c r="AY638" s="133" t="s">
        <v>51</v>
      </c>
    </row>
    <row r="639" spans="2:51" s="138" customFormat="1" ht="15">
      <c r="B639" s="139"/>
      <c r="D639" s="132" t="s">
        <v>54</v>
      </c>
      <c r="E639" s="140" t="s">
        <v>30</v>
      </c>
      <c r="F639" s="141" t="s">
        <v>19</v>
      </c>
      <c r="H639" s="142">
        <v>1</v>
      </c>
      <c r="L639" s="139"/>
      <c r="M639" s="143"/>
      <c r="N639" s="144"/>
      <c r="O639" s="144"/>
      <c r="P639" s="144"/>
      <c r="Q639" s="144"/>
      <c r="R639" s="144"/>
      <c r="S639" s="144"/>
      <c r="T639" s="145"/>
      <c r="AT639" s="140" t="s">
        <v>54</v>
      </c>
      <c r="AU639" s="140" t="s">
        <v>27</v>
      </c>
      <c r="AV639" s="138" t="s">
        <v>27</v>
      </c>
      <c r="AW639" s="138" t="s">
        <v>55</v>
      </c>
      <c r="AX639" s="138" t="s">
        <v>50</v>
      </c>
      <c r="AY639" s="140" t="s">
        <v>51</v>
      </c>
    </row>
    <row r="640" spans="2:51" s="146" customFormat="1" ht="15">
      <c r="B640" s="147"/>
      <c r="D640" s="132" t="s">
        <v>54</v>
      </c>
      <c r="E640" s="148" t="s">
        <v>30</v>
      </c>
      <c r="F640" s="149" t="s">
        <v>57</v>
      </c>
      <c r="H640" s="150">
        <v>1</v>
      </c>
      <c r="L640" s="147"/>
      <c r="M640" s="151"/>
      <c r="N640" s="152"/>
      <c r="O640" s="152"/>
      <c r="P640" s="152"/>
      <c r="Q640" s="152"/>
      <c r="R640" s="152"/>
      <c r="S640" s="152"/>
      <c r="T640" s="153"/>
      <c r="AT640" s="148" t="s">
        <v>54</v>
      </c>
      <c r="AU640" s="148" t="s">
        <v>27</v>
      </c>
      <c r="AV640" s="146" t="s">
        <v>53</v>
      </c>
      <c r="AW640" s="146" t="s">
        <v>55</v>
      </c>
      <c r="AX640" s="146" t="s">
        <v>19</v>
      </c>
      <c r="AY640" s="148" t="s">
        <v>51</v>
      </c>
    </row>
    <row r="641" spans="1:65" s="37" customFormat="1" ht="16.5" customHeight="1">
      <c r="A641" s="33"/>
      <c r="B641" s="116"/>
      <c r="C641" s="117" t="s">
        <v>1074</v>
      </c>
      <c r="D641" s="117" t="s">
        <v>52</v>
      </c>
      <c r="E641" s="118" t="s">
        <v>1075</v>
      </c>
      <c r="F641" s="119" t="s">
        <v>1076</v>
      </c>
      <c r="G641" s="120" t="s">
        <v>14</v>
      </c>
      <c r="H641" s="121">
        <v>3</v>
      </c>
      <c r="I641" s="306"/>
      <c r="J641" s="122">
        <f>ROUND(I641*H641,2)</f>
        <v>0</v>
      </c>
      <c r="K641" s="123"/>
      <c r="L641" s="34"/>
      <c r="M641" s="124" t="s">
        <v>30</v>
      </c>
      <c r="N641" s="125" t="s">
        <v>34</v>
      </c>
      <c r="O641" s="126">
        <v>1.03</v>
      </c>
      <c r="P641" s="126">
        <f>O641*H641</f>
        <v>3.09</v>
      </c>
      <c r="Q641" s="126">
        <v>0.00018</v>
      </c>
      <c r="R641" s="126">
        <f>Q641*H641</f>
        <v>0.00054</v>
      </c>
      <c r="S641" s="126">
        <v>0</v>
      </c>
      <c r="T641" s="127">
        <f>S641*H641</f>
        <v>0</v>
      </c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R641" s="128" t="s">
        <v>68</v>
      </c>
      <c r="AT641" s="128" t="s">
        <v>52</v>
      </c>
      <c r="AU641" s="128" t="s">
        <v>27</v>
      </c>
      <c r="AY641" s="27" t="s">
        <v>51</v>
      </c>
      <c r="BE641" s="129">
        <f>IF(N641="základní",J641,0)</f>
        <v>0</v>
      </c>
      <c r="BF641" s="129">
        <f>IF(N641="snížená",J641,0)</f>
        <v>0</v>
      </c>
      <c r="BG641" s="129">
        <f>IF(N641="zákl. přenesená",J641,0)</f>
        <v>0</v>
      </c>
      <c r="BH641" s="129">
        <f>IF(N641="sníž. přenesená",J641,0)</f>
        <v>0</v>
      </c>
      <c r="BI641" s="129">
        <f>IF(N641="nulová",J641,0)</f>
        <v>0</v>
      </c>
      <c r="BJ641" s="27" t="s">
        <v>19</v>
      </c>
      <c r="BK641" s="129">
        <f>ROUND(I641*H641,2)</f>
        <v>0</v>
      </c>
      <c r="BL641" s="27" t="s">
        <v>68</v>
      </c>
      <c r="BM641" s="128" t="s">
        <v>1077</v>
      </c>
    </row>
    <row r="642" spans="1:65" s="37" customFormat="1" ht="24.2" customHeight="1">
      <c r="A642" s="33"/>
      <c r="B642" s="116"/>
      <c r="C642" s="117" t="s">
        <v>1078</v>
      </c>
      <c r="D642" s="117" t="s">
        <v>52</v>
      </c>
      <c r="E642" s="118" t="s">
        <v>1079</v>
      </c>
      <c r="F642" s="119" t="s">
        <v>1080</v>
      </c>
      <c r="G642" s="120" t="s">
        <v>8</v>
      </c>
      <c r="H642" s="121">
        <v>3</v>
      </c>
      <c r="I642" s="306"/>
      <c r="J642" s="122">
        <f>ROUND(I642*H642,2)</f>
        <v>0</v>
      </c>
      <c r="K642" s="123"/>
      <c r="L642" s="34"/>
      <c r="M642" s="124" t="s">
        <v>30</v>
      </c>
      <c r="N642" s="125" t="s">
        <v>34</v>
      </c>
      <c r="O642" s="126">
        <v>0</v>
      </c>
      <c r="P642" s="126">
        <f>O642*H642</f>
        <v>0</v>
      </c>
      <c r="Q642" s="126">
        <v>0</v>
      </c>
      <c r="R642" s="126">
        <f>Q642*H642</f>
        <v>0</v>
      </c>
      <c r="S642" s="126">
        <v>0</v>
      </c>
      <c r="T642" s="127">
        <f>S642*H642</f>
        <v>0</v>
      </c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R642" s="128" t="s">
        <v>68</v>
      </c>
      <c r="AT642" s="128" t="s">
        <v>52</v>
      </c>
      <c r="AU642" s="128" t="s">
        <v>27</v>
      </c>
      <c r="AY642" s="27" t="s">
        <v>51</v>
      </c>
      <c r="BE642" s="129">
        <f>IF(N642="základní",J642,0)</f>
        <v>0</v>
      </c>
      <c r="BF642" s="129">
        <f>IF(N642="snížená",J642,0)</f>
        <v>0</v>
      </c>
      <c r="BG642" s="129">
        <f>IF(N642="zákl. přenesená",J642,0)</f>
        <v>0</v>
      </c>
      <c r="BH642" s="129">
        <f>IF(N642="sníž. přenesená",J642,0)</f>
        <v>0</v>
      </c>
      <c r="BI642" s="129">
        <f>IF(N642="nulová",J642,0)</f>
        <v>0</v>
      </c>
      <c r="BJ642" s="27" t="s">
        <v>19</v>
      </c>
      <c r="BK642" s="129">
        <f>ROUND(I642*H642,2)</f>
        <v>0</v>
      </c>
      <c r="BL642" s="27" t="s">
        <v>68</v>
      </c>
      <c r="BM642" s="128" t="s">
        <v>1081</v>
      </c>
    </row>
    <row r="643" spans="1:65" s="37" customFormat="1" ht="37.9" customHeight="1">
      <c r="A643" s="33"/>
      <c r="B643" s="116"/>
      <c r="C643" s="117" t="s">
        <v>1082</v>
      </c>
      <c r="D643" s="117" t="s">
        <v>52</v>
      </c>
      <c r="E643" s="118" t="s">
        <v>1083</v>
      </c>
      <c r="F643" s="119" t="s">
        <v>1084</v>
      </c>
      <c r="G643" s="120" t="s">
        <v>13</v>
      </c>
      <c r="H643" s="121">
        <v>28</v>
      </c>
      <c r="I643" s="306"/>
      <c r="J643" s="122">
        <f>ROUND(I643*H643,2)</f>
        <v>0</v>
      </c>
      <c r="K643" s="123"/>
      <c r="L643" s="34"/>
      <c r="M643" s="124" t="s">
        <v>30</v>
      </c>
      <c r="N643" s="125" t="s">
        <v>34</v>
      </c>
      <c r="O643" s="126">
        <v>0</v>
      </c>
      <c r="P643" s="126">
        <f>O643*H643</f>
        <v>0</v>
      </c>
      <c r="Q643" s="126">
        <v>0</v>
      </c>
      <c r="R643" s="126">
        <f>Q643*H643</f>
        <v>0</v>
      </c>
      <c r="S643" s="126">
        <v>0</v>
      </c>
      <c r="T643" s="127">
        <f>S643*H643</f>
        <v>0</v>
      </c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R643" s="128" t="s">
        <v>68</v>
      </c>
      <c r="AT643" s="128" t="s">
        <v>52</v>
      </c>
      <c r="AU643" s="128" t="s">
        <v>27</v>
      </c>
      <c r="AY643" s="27" t="s">
        <v>51</v>
      </c>
      <c r="BE643" s="129">
        <f>IF(N643="základní",J643,0)</f>
        <v>0</v>
      </c>
      <c r="BF643" s="129">
        <f>IF(N643="snížená",J643,0)</f>
        <v>0</v>
      </c>
      <c r="BG643" s="129">
        <f>IF(N643="zákl. přenesená",J643,0)</f>
        <v>0</v>
      </c>
      <c r="BH643" s="129">
        <f>IF(N643="sníž. přenesená",J643,0)</f>
        <v>0</v>
      </c>
      <c r="BI643" s="129">
        <f>IF(N643="nulová",J643,0)</f>
        <v>0</v>
      </c>
      <c r="BJ643" s="27" t="s">
        <v>19</v>
      </c>
      <c r="BK643" s="129">
        <f>ROUND(I643*H643,2)</f>
        <v>0</v>
      </c>
      <c r="BL643" s="27" t="s">
        <v>68</v>
      </c>
      <c r="BM643" s="128" t="s">
        <v>1085</v>
      </c>
    </row>
    <row r="644" spans="2:51" s="130" customFormat="1" ht="15">
      <c r="B644" s="131"/>
      <c r="D644" s="132" t="s">
        <v>54</v>
      </c>
      <c r="E644" s="133" t="s">
        <v>30</v>
      </c>
      <c r="F644" s="134" t="s">
        <v>1086</v>
      </c>
      <c r="H644" s="133" t="s">
        <v>30</v>
      </c>
      <c r="L644" s="131"/>
      <c r="M644" s="135"/>
      <c r="N644" s="136"/>
      <c r="O644" s="136"/>
      <c r="P644" s="136"/>
      <c r="Q644" s="136"/>
      <c r="R644" s="136"/>
      <c r="S644" s="136"/>
      <c r="T644" s="137"/>
      <c r="AT644" s="133" t="s">
        <v>54</v>
      </c>
      <c r="AU644" s="133" t="s">
        <v>27</v>
      </c>
      <c r="AV644" s="130" t="s">
        <v>19</v>
      </c>
      <c r="AW644" s="130" t="s">
        <v>55</v>
      </c>
      <c r="AX644" s="130" t="s">
        <v>50</v>
      </c>
      <c r="AY644" s="133" t="s">
        <v>51</v>
      </c>
    </row>
    <row r="645" spans="2:51" s="130" customFormat="1" ht="15">
      <c r="B645" s="131"/>
      <c r="D645" s="132" t="s">
        <v>54</v>
      </c>
      <c r="E645" s="133" t="s">
        <v>30</v>
      </c>
      <c r="F645" s="134" t="s">
        <v>940</v>
      </c>
      <c r="H645" s="133" t="s">
        <v>30</v>
      </c>
      <c r="L645" s="131"/>
      <c r="M645" s="135"/>
      <c r="N645" s="136"/>
      <c r="O645" s="136"/>
      <c r="P645" s="136"/>
      <c r="Q645" s="136"/>
      <c r="R645" s="136"/>
      <c r="S645" s="136"/>
      <c r="T645" s="137"/>
      <c r="AT645" s="133" t="s">
        <v>54</v>
      </c>
      <c r="AU645" s="133" t="s">
        <v>27</v>
      </c>
      <c r="AV645" s="130" t="s">
        <v>19</v>
      </c>
      <c r="AW645" s="130" t="s">
        <v>55</v>
      </c>
      <c r="AX645" s="130" t="s">
        <v>50</v>
      </c>
      <c r="AY645" s="133" t="s">
        <v>51</v>
      </c>
    </row>
    <row r="646" spans="2:51" s="138" customFormat="1" ht="15">
      <c r="B646" s="139"/>
      <c r="D646" s="132" t="s">
        <v>54</v>
      </c>
      <c r="E646" s="140" t="s">
        <v>30</v>
      </c>
      <c r="F646" s="141" t="s">
        <v>1087</v>
      </c>
      <c r="H646" s="142">
        <v>23</v>
      </c>
      <c r="L646" s="139"/>
      <c r="M646" s="143"/>
      <c r="N646" s="144"/>
      <c r="O646" s="144"/>
      <c r="P646" s="144"/>
      <c r="Q646" s="144"/>
      <c r="R646" s="144"/>
      <c r="S646" s="144"/>
      <c r="T646" s="145"/>
      <c r="AT646" s="140" t="s">
        <v>54</v>
      </c>
      <c r="AU646" s="140" t="s">
        <v>27</v>
      </c>
      <c r="AV646" s="138" t="s">
        <v>27</v>
      </c>
      <c r="AW646" s="138" t="s">
        <v>55</v>
      </c>
      <c r="AX646" s="138" t="s">
        <v>50</v>
      </c>
      <c r="AY646" s="140" t="s">
        <v>51</v>
      </c>
    </row>
    <row r="647" spans="2:51" s="138" customFormat="1" ht="15">
      <c r="B647" s="139"/>
      <c r="D647" s="132" t="s">
        <v>54</v>
      </c>
      <c r="E647" s="140" t="s">
        <v>30</v>
      </c>
      <c r="F647" s="141" t="s">
        <v>1088</v>
      </c>
      <c r="H647" s="142">
        <v>4</v>
      </c>
      <c r="L647" s="139"/>
      <c r="M647" s="143"/>
      <c r="N647" s="144"/>
      <c r="O647" s="144"/>
      <c r="P647" s="144"/>
      <c r="Q647" s="144"/>
      <c r="R647" s="144"/>
      <c r="S647" s="144"/>
      <c r="T647" s="145"/>
      <c r="AT647" s="140" t="s">
        <v>54</v>
      </c>
      <c r="AU647" s="140" t="s">
        <v>27</v>
      </c>
      <c r="AV647" s="138" t="s">
        <v>27</v>
      </c>
      <c r="AW647" s="138" t="s">
        <v>55</v>
      </c>
      <c r="AX647" s="138" t="s">
        <v>50</v>
      </c>
      <c r="AY647" s="140" t="s">
        <v>51</v>
      </c>
    </row>
    <row r="648" spans="2:51" s="138" customFormat="1" ht="15">
      <c r="B648" s="139"/>
      <c r="D648" s="132" t="s">
        <v>54</v>
      </c>
      <c r="E648" s="140" t="s">
        <v>30</v>
      </c>
      <c r="F648" s="141" t="s">
        <v>1089</v>
      </c>
      <c r="H648" s="142">
        <v>1</v>
      </c>
      <c r="L648" s="139"/>
      <c r="M648" s="143"/>
      <c r="N648" s="144"/>
      <c r="O648" s="144"/>
      <c r="P648" s="144"/>
      <c r="Q648" s="144"/>
      <c r="R648" s="144"/>
      <c r="S648" s="144"/>
      <c r="T648" s="145"/>
      <c r="AT648" s="140" t="s">
        <v>54</v>
      </c>
      <c r="AU648" s="140" t="s">
        <v>27</v>
      </c>
      <c r="AV648" s="138" t="s">
        <v>27</v>
      </c>
      <c r="AW648" s="138" t="s">
        <v>55</v>
      </c>
      <c r="AX648" s="138" t="s">
        <v>50</v>
      </c>
      <c r="AY648" s="140" t="s">
        <v>51</v>
      </c>
    </row>
    <row r="649" spans="2:51" s="146" customFormat="1" ht="15">
      <c r="B649" s="147"/>
      <c r="D649" s="132" t="s">
        <v>54</v>
      </c>
      <c r="E649" s="148" t="s">
        <v>30</v>
      </c>
      <c r="F649" s="149" t="s">
        <v>57</v>
      </c>
      <c r="H649" s="150">
        <v>28</v>
      </c>
      <c r="L649" s="147"/>
      <c r="M649" s="151"/>
      <c r="N649" s="152"/>
      <c r="O649" s="152"/>
      <c r="P649" s="152"/>
      <c r="Q649" s="152"/>
      <c r="R649" s="152"/>
      <c r="S649" s="152"/>
      <c r="T649" s="153"/>
      <c r="AT649" s="148" t="s">
        <v>54</v>
      </c>
      <c r="AU649" s="148" t="s">
        <v>27</v>
      </c>
      <c r="AV649" s="146" t="s">
        <v>53</v>
      </c>
      <c r="AW649" s="146" t="s">
        <v>55</v>
      </c>
      <c r="AX649" s="146" t="s">
        <v>19</v>
      </c>
      <c r="AY649" s="148" t="s">
        <v>51</v>
      </c>
    </row>
    <row r="650" spans="1:65" s="37" customFormat="1" ht="16.5" customHeight="1">
      <c r="A650" s="33"/>
      <c r="B650" s="116"/>
      <c r="C650" s="117" t="s">
        <v>1090</v>
      </c>
      <c r="D650" s="117" t="s">
        <v>52</v>
      </c>
      <c r="E650" s="118" t="s">
        <v>1091</v>
      </c>
      <c r="F650" s="119" t="s">
        <v>1092</v>
      </c>
      <c r="G650" s="120" t="s">
        <v>8</v>
      </c>
      <c r="H650" s="121">
        <v>1</v>
      </c>
      <c r="I650" s="306"/>
      <c r="J650" s="122">
        <f>ROUND(I650*H650,2)</f>
        <v>0</v>
      </c>
      <c r="K650" s="123"/>
      <c r="L650" s="34"/>
      <c r="M650" s="124" t="s">
        <v>30</v>
      </c>
      <c r="N650" s="125" t="s">
        <v>34</v>
      </c>
      <c r="O650" s="126">
        <v>0</v>
      </c>
      <c r="P650" s="126">
        <f>O650*H650</f>
        <v>0</v>
      </c>
      <c r="Q650" s="126">
        <v>0</v>
      </c>
      <c r="R650" s="126">
        <f>Q650*H650</f>
        <v>0</v>
      </c>
      <c r="S650" s="126">
        <v>0</v>
      </c>
      <c r="T650" s="127">
        <f>S650*H650</f>
        <v>0</v>
      </c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R650" s="128" t="s">
        <v>68</v>
      </c>
      <c r="AT650" s="128" t="s">
        <v>52</v>
      </c>
      <c r="AU650" s="128" t="s">
        <v>27</v>
      </c>
      <c r="AY650" s="27" t="s">
        <v>51</v>
      </c>
      <c r="BE650" s="129">
        <f>IF(N650="základní",J650,0)</f>
        <v>0</v>
      </c>
      <c r="BF650" s="129">
        <f>IF(N650="snížená",J650,0)</f>
        <v>0</v>
      </c>
      <c r="BG650" s="129">
        <f>IF(N650="zákl. přenesená",J650,0)</f>
        <v>0</v>
      </c>
      <c r="BH650" s="129">
        <f>IF(N650="sníž. přenesená",J650,0)</f>
        <v>0</v>
      </c>
      <c r="BI650" s="129">
        <f>IF(N650="nulová",J650,0)</f>
        <v>0</v>
      </c>
      <c r="BJ650" s="27" t="s">
        <v>19</v>
      </c>
      <c r="BK650" s="129">
        <f>ROUND(I650*H650,2)</f>
        <v>0</v>
      </c>
      <c r="BL650" s="27" t="s">
        <v>68</v>
      </c>
      <c r="BM650" s="128" t="s">
        <v>1093</v>
      </c>
    </row>
    <row r="651" spans="1:65" s="37" customFormat="1" ht="24.2" customHeight="1">
      <c r="A651" s="33"/>
      <c r="B651" s="116"/>
      <c r="C651" s="117" t="s">
        <v>1094</v>
      </c>
      <c r="D651" s="117" t="s">
        <v>52</v>
      </c>
      <c r="E651" s="118" t="s">
        <v>1095</v>
      </c>
      <c r="F651" s="119" t="s">
        <v>1096</v>
      </c>
      <c r="G651" s="120" t="s">
        <v>7</v>
      </c>
      <c r="H651" s="121">
        <v>11804.586</v>
      </c>
      <c r="I651" s="306"/>
      <c r="J651" s="122">
        <f>ROUND(I651*H651,2)</f>
        <v>0</v>
      </c>
      <c r="K651" s="123"/>
      <c r="L651" s="34"/>
      <c r="M651" s="124" t="s">
        <v>30</v>
      </c>
      <c r="N651" s="125" t="s">
        <v>34</v>
      </c>
      <c r="O651" s="126">
        <v>0</v>
      </c>
      <c r="P651" s="126">
        <f>O651*H651</f>
        <v>0</v>
      </c>
      <c r="Q651" s="126">
        <v>0</v>
      </c>
      <c r="R651" s="126">
        <f>Q651*H651</f>
        <v>0</v>
      </c>
      <c r="S651" s="126">
        <v>0</v>
      </c>
      <c r="T651" s="127">
        <f>S651*H651</f>
        <v>0</v>
      </c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R651" s="128" t="s">
        <v>68</v>
      </c>
      <c r="AT651" s="128" t="s">
        <v>52</v>
      </c>
      <c r="AU651" s="128" t="s">
        <v>27</v>
      </c>
      <c r="AY651" s="27" t="s">
        <v>51</v>
      </c>
      <c r="BE651" s="129">
        <f>IF(N651="základní",J651,0)</f>
        <v>0</v>
      </c>
      <c r="BF651" s="129">
        <f>IF(N651="snížená",J651,0)</f>
        <v>0</v>
      </c>
      <c r="BG651" s="129">
        <f>IF(N651="zákl. přenesená",J651,0)</f>
        <v>0</v>
      </c>
      <c r="BH651" s="129">
        <f>IF(N651="sníž. přenesená",J651,0)</f>
        <v>0</v>
      </c>
      <c r="BI651" s="129">
        <f>IF(N651="nulová",J651,0)</f>
        <v>0</v>
      </c>
      <c r="BJ651" s="27" t="s">
        <v>19</v>
      </c>
      <c r="BK651" s="129">
        <f>ROUND(I651*H651,2)</f>
        <v>0</v>
      </c>
      <c r="BL651" s="27" t="s">
        <v>68</v>
      </c>
      <c r="BM651" s="128" t="s">
        <v>1097</v>
      </c>
    </row>
    <row r="652" spans="2:63" s="103" customFormat="1" ht="22.9" customHeight="1">
      <c r="B652" s="104"/>
      <c r="D652" s="105" t="s">
        <v>48</v>
      </c>
      <c r="E652" s="114" t="s">
        <v>200</v>
      </c>
      <c r="F652" s="114" t="s">
        <v>201</v>
      </c>
      <c r="J652" s="115">
        <f>BK652</f>
        <v>0</v>
      </c>
      <c r="L652" s="104"/>
      <c r="M652" s="108"/>
      <c r="N652" s="109"/>
      <c r="O652" s="109"/>
      <c r="P652" s="110">
        <f>SUM(P653:P670)</f>
        <v>81.44999000000001</v>
      </c>
      <c r="Q652" s="109"/>
      <c r="R652" s="110">
        <f>SUM(R653:R670)</f>
        <v>1.8579964</v>
      </c>
      <c r="S652" s="109"/>
      <c r="T652" s="111">
        <f>SUM(T653:T670)</f>
        <v>0</v>
      </c>
      <c r="AR652" s="105" t="s">
        <v>27</v>
      </c>
      <c r="AT652" s="112" t="s">
        <v>48</v>
      </c>
      <c r="AU652" s="112" t="s">
        <v>19</v>
      </c>
      <c r="AY652" s="105" t="s">
        <v>51</v>
      </c>
      <c r="BK652" s="113">
        <f>SUM(BK653:BK670)</f>
        <v>0</v>
      </c>
    </row>
    <row r="653" spans="1:65" s="37" customFormat="1" ht="16.5" customHeight="1">
      <c r="A653" s="33"/>
      <c r="B653" s="116"/>
      <c r="C653" s="117" t="s">
        <v>1098</v>
      </c>
      <c r="D653" s="117" t="s">
        <v>52</v>
      </c>
      <c r="E653" s="118" t="s">
        <v>202</v>
      </c>
      <c r="F653" s="119" t="s">
        <v>203</v>
      </c>
      <c r="G653" s="120" t="s">
        <v>13</v>
      </c>
      <c r="H653" s="121">
        <v>42.93</v>
      </c>
      <c r="I653" s="306"/>
      <c r="J653" s="122">
        <f>ROUND(I653*H653,2)</f>
        <v>0</v>
      </c>
      <c r="K653" s="123"/>
      <c r="L653" s="34"/>
      <c r="M653" s="124" t="s">
        <v>30</v>
      </c>
      <c r="N653" s="125" t="s">
        <v>34</v>
      </c>
      <c r="O653" s="126">
        <v>0.024</v>
      </c>
      <c r="P653" s="126">
        <f>O653*H653</f>
        <v>1.0303200000000001</v>
      </c>
      <c r="Q653" s="126">
        <v>0</v>
      </c>
      <c r="R653" s="126">
        <f>Q653*H653</f>
        <v>0</v>
      </c>
      <c r="S653" s="126">
        <v>0</v>
      </c>
      <c r="T653" s="127">
        <f>S653*H653</f>
        <v>0</v>
      </c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R653" s="128" t="s">
        <v>68</v>
      </c>
      <c r="AT653" s="128" t="s">
        <v>52</v>
      </c>
      <c r="AU653" s="128" t="s">
        <v>27</v>
      </c>
      <c r="AY653" s="27" t="s">
        <v>51</v>
      </c>
      <c r="BE653" s="129">
        <f>IF(N653="základní",J653,0)</f>
        <v>0</v>
      </c>
      <c r="BF653" s="129">
        <f>IF(N653="snížená",J653,0)</f>
        <v>0</v>
      </c>
      <c r="BG653" s="129">
        <f>IF(N653="zákl. přenesená",J653,0)</f>
        <v>0</v>
      </c>
      <c r="BH653" s="129">
        <f>IF(N653="sníž. přenesená",J653,0)</f>
        <v>0</v>
      </c>
      <c r="BI653" s="129">
        <f>IF(N653="nulová",J653,0)</f>
        <v>0</v>
      </c>
      <c r="BJ653" s="27" t="s">
        <v>19</v>
      </c>
      <c r="BK653" s="129">
        <f>ROUND(I653*H653,2)</f>
        <v>0</v>
      </c>
      <c r="BL653" s="27" t="s">
        <v>68</v>
      </c>
      <c r="BM653" s="128" t="s">
        <v>1099</v>
      </c>
    </row>
    <row r="654" spans="2:51" s="138" customFormat="1" ht="15">
      <c r="B654" s="139"/>
      <c r="D654" s="132" t="s">
        <v>54</v>
      </c>
      <c r="E654" s="140" t="s">
        <v>30</v>
      </c>
      <c r="F654" s="141" t="s">
        <v>1100</v>
      </c>
      <c r="H654" s="142">
        <v>42.93</v>
      </c>
      <c r="L654" s="139"/>
      <c r="M654" s="143"/>
      <c r="N654" s="144"/>
      <c r="O654" s="144"/>
      <c r="P654" s="144"/>
      <c r="Q654" s="144"/>
      <c r="R654" s="144"/>
      <c r="S654" s="144"/>
      <c r="T654" s="145"/>
      <c r="AT654" s="140" t="s">
        <v>54</v>
      </c>
      <c r="AU654" s="140" t="s">
        <v>27</v>
      </c>
      <c r="AV654" s="138" t="s">
        <v>27</v>
      </c>
      <c r="AW654" s="138" t="s">
        <v>55</v>
      </c>
      <c r="AX654" s="138" t="s">
        <v>50</v>
      </c>
      <c r="AY654" s="140" t="s">
        <v>51</v>
      </c>
    </row>
    <row r="655" spans="2:51" s="146" customFormat="1" ht="15">
      <c r="B655" s="147"/>
      <c r="D655" s="132" t="s">
        <v>54</v>
      </c>
      <c r="E655" s="148" t="s">
        <v>30</v>
      </c>
      <c r="F655" s="149" t="s">
        <v>57</v>
      </c>
      <c r="H655" s="150">
        <v>42.93</v>
      </c>
      <c r="L655" s="147"/>
      <c r="M655" s="151"/>
      <c r="N655" s="152"/>
      <c r="O655" s="152"/>
      <c r="P655" s="152"/>
      <c r="Q655" s="152"/>
      <c r="R655" s="152"/>
      <c r="S655" s="152"/>
      <c r="T655" s="153"/>
      <c r="AT655" s="148" t="s">
        <v>54</v>
      </c>
      <c r="AU655" s="148" t="s">
        <v>27</v>
      </c>
      <c r="AV655" s="146" t="s">
        <v>53</v>
      </c>
      <c r="AW655" s="146" t="s">
        <v>55</v>
      </c>
      <c r="AX655" s="146" t="s">
        <v>19</v>
      </c>
      <c r="AY655" s="148" t="s">
        <v>51</v>
      </c>
    </row>
    <row r="656" spans="1:65" s="37" customFormat="1" ht="16.5" customHeight="1">
      <c r="A656" s="33"/>
      <c r="B656" s="116"/>
      <c r="C656" s="117" t="s">
        <v>206</v>
      </c>
      <c r="D656" s="117" t="s">
        <v>52</v>
      </c>
      <c r="E656" s="118" t="s">
        <v>204</v>
      </c>
      <c r="F656" s="119" t="s">
        <v>205</v>
      </c>
      <c r="G656" s="120" t="s">
        <v>13</v>
      </c>
      <c r="H656" s="121">
        <v>42.93</v>
      </c>
      <c r="I656" s="306"/>
      <c r="J656" s="122">
        <f>ROUND(I656*H656,2)</f>
        <v>0</v>
      </c>
      <c r="K656" s="123"/>
      <c r="L656" s="34"/>
      <c r="M656" s="124" t="s">
        <v>30</v>
      </c>
      <c r="N656" s="125" t="s">
        <v>34</v>
      </c>
      <c r="O656" s="126">
        <v>0.044</v>
      </c>
      <c r="P656" s="126">
        <f>O656*H656</f>
        <v>1.88892</v>
      </c>
      <c r="Q656" s="126">
        <v>0.0003</v>
      </c>
      <c r="R656" s="126">
        <f>Q656*H656</f>
        <v>0.012878999999999998</v>
      </c>
      <c r="S656" s="126">
        <v>0</v>
      </c>
      <c r="T656" s="127">
        <f>S656*H656</f>
        <v>0</v>
      </c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R656" s="128" t="s">
        <v>68</v>
      </c>
      <c r="AT656" s="128" t="s">
        <v>52</v>
      </c>
      <c r="AU656" s="128" t="s">
        <v>27</v>
      </c>
      <c r="AY656" s="27" t="s">
        <v>51</v>
      </c>
      <c r="BE656" s="129">
        <f>IF(N656="základní",J656,0)</f>
        <v>0</v>
      </c>
      <c r="BF656" s="129">
        <f>IF(N656="snížená",J656,0)</f>
        <v>0</v>
      </c>
      <c r="BG656" s="129">
        <f>IF(N656="zákl. přenesená",J656,0)</f>
        <v>0</v>
      </c>
      <c r="BH656" s="129">
        <f>IF(N656="sníž. přenesená",J656,0)</f>
        <v>0</v>
      </c>
      <c r="BI656" s="129">
        <f>IF(N656="nulová",J656,0)</f>
        <v>0</v>
      </c>
      <c r="BJ656" s="27" t="s">
        <v>19</v>
      </c>
      <c r="BK656" s="129">
        <f>ROUND(I656*H656,2)</f>
        <v>0</v>
      </c>
      <c r="BL656" s="27" t="s">
        <v>68</v>
      </c>
      <c r="BM656" s="128" t="s">
        <v>1101</v>
      </c>
    </row>
    <row r="657" spans="1:65" s="37" customFormat="1" ht="24.2" customHeight="1">
      <c r="A657" s="33"/>
      <c r="B657" s="116"/>
      <c r="C657" s="117" t="s">
        <v>100</v>
      </c>
      <c r="D657" s="117" t="s">
        <v>52</v>
      </c>
      <c r="E657" s="118" t="s">
        <v>1102</v>
      </c>
      <c r="F657" s="119" t="s">
        <v>1103</v>
      </c>
      <c r="G657" s="120" t="s">
        <v>13</v>
      </c>
      <c r="H657" s="121">
        <v>42.93</v>
      </c>
      <c r="I657" s="306"/>
      <c r="J657" s="122">
        <f>ROUND(I657*H657,2)</f>
        <v>0</v>
      </c>
      <c r="K657" s="123"/>
      <c r="L657" s="34"/>
      <c r="M657" s="124" t="s">
        <v>30</v>
      </c>
      <c r="N657" s="125" t="s">
        <v>34</v>
      </c>
      <c r="O657" s="126">
        <v>0.245</v>
      </c>
      <c r="P657" s="126">
        <f>O657*H657</f>
        <v>10.51785</v>
      </c>
      <c r="Q657" s="126">
        <v>0.00758</v>
      </c>
      <c r="R657" s="126">
        <f>Q657*H657</f>
        <v>0.3254094</v>
      </c>
      <c r="S657" s="126">
        <v>0</v>
      </c>
      <c r="T657" s="127">
        <f>S657*H657</f>
        <v>0</v>
      </c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R657" s="128" t="s">
        <v>68</v>
      </c>
      <c r="AT657" s="128" t="s">
        <v>52</v>
      </c>
      <c r="AU657" s="128" t="s">
        <v>27</v>
      </c>
      <c r="AY657" s="27" t="s">
        <v>51</v>
      </c>
      <c r="BE657" s="129">
        <f>IF(N657="základní",J657,0)</f>
        <v>0</v>
      </c>
      <c r="BF657" s="129">
        <f>IF(N657="snížená",J657,0)</f>
        <v>0</v>
      </c>
      <c r="BG657" s="129">
        <f>IF(N657="zákl. přenesená",J657,0)</f>
        <v>0</v>
      </c>
      <c r="BH657" s="129">
        <f>IF(N657="sníž. přenesená",J657,0)</f>
        <v>0</v>
      </c>
      <c r="BI657" s="129">
        <f>IF(N657="nulová",J657,0)</f>
        <v>0</v>
      </c>
      <c r="BJ657" s="27" t="s">
        <v>19</v>
      </c>
      <c r="BK657" s="129">
        <f>ROUND(I657*H657,2)</f>
        <v>0</v>
      </c>
      <c r="BL657" s="27" t="s">
        <v>68</v>
      </c>
      <c r="BM657" s="128" t="s">
        <v>1104</v>
      </c>
    </row>
    <row r="658" spans="1:65" s="37" customFormat="1" ht="33" customHeight="1">
      <c r="A658" s="33"/>
      <c r="B658" s="116"/>
      <c r="C658" s="117" t="s">
        <v>101</v>
      </c>
      <c r="D658" s="117" t="s">
        <v>52</v>
      </c>
      <c r="E658" s="118" t="s">
        <v>1105</v>
      </c>
      <c r="F658" s="119" t="s">
        <v>1106</v>
      </c>
      <c r="G658" s="120" t="s">
        <v>13</v>
      </c>
      <c r="H658" s="121">
        <v>40.77</v>
      </c>
      <c r="I658" s="306"/>
      <c r="J658" s="122">
        <f>ROUND(I658*H658,2)</f>
        <v>0</v>
      </c>
      <c r="K658" s="123"/>
      <c r="L658" s="34"/>
      <c r="M658" s="124" t="s">
        <v>30</v>
      </c>
      <c r="N658" s="125" t="s">
        <v>34</v>
      </c>
      <c r="O658" s="126">
        <v>1.33</v>
      </c>
      <c r="P658" s="126">
        <f>O658*H658</f>
        <v>54.22410000000001</v>
      </c>
      <c r="Q658" s="126">
        <v>0.009</v>
      </c>
      <c r="R658" s="126">
        <f>Q658*H658</f>
        <v>0.36693</v>
      </c>
      <c r="S658" s="126">
        <v>0</v>
      </c>
      <c r="T658" s="127">
        <f>S658*H658</f>
        <v>0</v>
      </c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R658" s="128" t="s">
        <v>68</v>
      </c>
      <c r="AT658" s="128" t="s">
        <v>52</v>
      </c>
      <c r="AU658" s="128" t="s">
        <v>27</v>
      </c>
      <c r="AY658" s="27" t="s">
        <v>51</v>
      </c>
      <c r="BE658" s="129">
        <f>IF(N658="základní",J658,0)</f>
        <v>0</v>
      </c>
      <c r="BF658" s="129">
        <f>IF(N658="snížená",J658,0)</f>
        <v>0</v>
      </c>
      <c r="BG658" s="129">
        <f>IF(N658="zákl. přenesená",J658,0)</f>
        <v>0</v>
      </c>
      <c r="BH658" s="129">
        <f>IF(N658="sníž. přenesená",J658,0)</f>
        <v>0</v>
      </c>
      <c r="BI658" s="129">
        <f>IF(N658="nulová",J658,0)</f>
        <v>0</v>
      </c>
      <c r="BJ658" s="27" t="s">
        <v>19</v>
      </c>
      <c r="BK658" s="129">
        <f>ROUND(I658*H658,2)</f>
        <v>0</v>
      </c>
      <c r="BL658" s="27" t="s">
        <v>68</v>
      </c>
      <c r="BM658" s="128" t="s">
        <v>1107</v>
      </c>
    </row>
    <row r="659" spans="2:51" s="138" customFormat="1" ht="15">
      <c r="B659" s="139"/>
      <c r="D659" s="132" t="s">
        <v>54</v>
      </c>
      <c r="E659" s="140" t="s">
        <v>30</v>
      </c>
      <c r="F659" s="141" t="s">
        <v>1100</v>
      </c>
      <c r="H659" s="142">
        <v>42.93</v>
      </c>
      <c r="L659" s="139"/>
      <c r="M659" s="143"/>
      <c r="N659" s="144"/>
      <c r="O659" s="144"/>
      <c r="P659" s="144"/>
      <c r="Q659" s="144"/>
      <c r="R659" s="144"/>
      <c r="S659" s="144"/>
      <c r="T659" s="145"/>
      <c r="AT659" s="140" t="s">
        <v>54</v>
      </c>
      <c r="AU659" s="140" t="s">
        <v>27</v>
      </c>
      <c r="AV659" s="138" t="s">
        <v>27</v>
      </c>
      <c r="AW659" s="138" t="s">
        <v>55</v>
      </c>
      <c r="AX659" s="138" t="s">
        <v>50</v>
      </c>
      <c r="AY659" s="140" t="s">
        <v>51</v>
      </c>
    </row>
    <row r="660" spans="2:51" s="138" customFormat="1" ht="15">
      <c r="B660" s="139"/>
      <c r="D660" s="132" t="s">
        <v>54</v>
      </c>
      <c r="E660" s="140" t="s">
        <v>30</v>
      </c>
      <c r="F660" s="141" t="s">
        <v>1108</v>
      </c>
      <c r="H660" s="142">
        <v>-2.16</v>
      </c>
      <c r="L660" s="139"/>
      <c r="M660" s="143"/>
      <c r="N660" s="144"/>
      <c r="O660" s="144"/>
      <c r="P660" s="144"/>
      <c r="Q660" s="144"/>
      <c r="R660" s="144"/>
      <c r="S660" s="144"/>
      <c r="T660" s="145"/>
      <c r="AT660" s="140" t="s">
        <v>54</v>
      </c>
      <c r="AU660" s="140" t="s">
        <v>27</v>
      </c>
      <c r="AV660" s="138" t="s">
        <v>27</v>
      </c>
      <c r="AW660" s="138" t="s">
        <v>55</v>
      </c>
      <c r="AX660" s="138" t="s">
        <v>50</v>
      </c>
      <c r="AY660" s="140" t="s">
        <v>51</v>
      </c>
    </row>
    <row r="661" spans="2:51" s="146" customFormat="1" ht="15">
      <c r="B661" s="147"/>
      <c r="D661" s="132" t="s">
        <v>54</v>
      </c>
      <c r="E661" s="148" t="s">
        <v>30</v>
      </c>
      <c r="F661" s="149" t="s">
        <v>57</v>
      </c>
      <c r="H661" s="150">
        <v>40.769999999999996</v>
      </c>
      <c r="L661" s="147"/>
      <c r="M661" s="151"/>
      <c r="N661" s="152"/>
      <c r="O661" s="152"/>
      <c r="P661" s="152"/>
      <c r="Q661" s="152"/>
      <c r="R661" s="152"/>
      <c r="S661" s="152"/>
      <c r="T661" s="153"/>
      <c r="AT661" s="148" t="s">
        <v>54</v>
      </c>
      <c r="AU661" s="148" t="s">
        <v>27</v>
      </c>
      <c r="AV661" s="146" t="s">
        <v>53</v>
      </c>
      <c r="AW661" s="146" t="s">
        <v>55</v>
      </c>
      <c r="AX661" s="146" t="s">
        <v>19</v>
      </c>
      <c r="AY661" s="148" t="s">
        <v>51</v>
      </c>
    </row>
    <row r="662" spans="1:65" s="37" customFormat="1" ht="37.9" customHeight="1">
      <c r="A662" s="33"/>
      <c r="B662" s="116"/>
      <c r="C662" s="154" t="s">
        <v>102</v>
      </c>
      <c r="D662" s="154" t="s">
        <v>61</v>
      </c>
      <c r="E662" s="155" t="s">
        <v>1109</v>
      </c>
      <c r="F662" s="156" t="s">
        <v>1110</v>
      </c>
      <c r="G662" s="157" t="s">
        <v>13</v>
      </c>
      <c r="H662" s="158">
        <v>46.886</v>
      </c>
      <c r="I662" s="307"/>
      <c r="J662" s="159">
        <f>ROUND(I662*H662,2)</f>
        <v>0</v>
      </c>
      <c r="K662" s="160"/>
      <c r="L662" s="161"/>
      <c r="M662" s="162" t="s">
        <v>30</v>
      </c>
      <c r="N662" s="163" t="s">
        <v>34</v>
      </c>
      <c r="O662" s="126">
        <v>0</v>
      </c>
      <c r="P662" s="126">
        <f>O662*H662</f>
        <v>0</v>
      </c>
      <c r="Q662" s="126">
        <v>0.023</v>
      </c>
      <c r="R662" s="126">
        <f>Q662*H662</f>
        <v>1.078378</v>
      </c>
      <c r="S662" s="126">
        <v>0</v>
      </c>
      <c r="T662" s="127">
        <f>S662*H662</f>
        <v>0</v>
      </c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R662" s="128" t="s">
        <v>82</v>
      </c>
      <c r="AT662" s="128" t="s">
        <v>61</v>
      </c>
      <c r="AU662" s="128" t="s">
        <v>27</v>
      </c>
      <c r="AY662" s="27" t="s">
        <v>51</v>
      </c>
      <c r="BE662" s="129">
        <f>IF(N662="základní",J662,0)</f>
        <v>0</v>
      </c>
      <c r="BF662" s="129">
        <f>IF(N662="snížená",J662,0)</f>
        <v>0</v>
      </c>
      <c r="BG662" s="129">
        <f>IF(N662="zákl. přenesená",J662,0)</f>
        <v>0</v>
      </c>
      <c r="BH662" s="129">
        <f>IF(N662="sníž. přenesená",J662,0)</f>
        <v>0</v>
      </c>
      <c r="BI662" s="129">
        <f>IF(N662="nulová",J662,0)</f>
        <v>0</v>
      </c>
      <c r="BJ662" s="27" t="s">
        <v>19</v>
      </c>
      <c r="BK662" s="129">
        <f>ROUND(I662*H662,2)</f>
        <v>0</v>
      </c>
      <c r="BL662" s="27" t="s">
        <v>68</v>
      </c>
      <c r="BM662" s="128" t="s">
        <v>1111</v>
      </c>
    </row>
    <row r="663" spans="2:51" s="138" customFormat="1" ht="15">
      <c r="B663" s="139"/>
      <c r="D663" s="132" t="s">
        <v>54</v>
      </c>
      <c r="E663" s="140" t="s">
        <v>30</v>
      </c>
      <c r="F663" s="141" t="s">
        <v>1112</v>
      </c>
      <c r="H663" s="142">
        <v>40.77</v>
      </c>
      <c r="L663" s="139"/>
      <c r="M663" s="143"/>
      <c r="N663" s="144"/>
      <c r="O663" s="144"/>
      <c r="P663" s="144"/>
      <c r="Q663" s="144"/>
      <c r="R663" s="144"/>
      <c r="S663" s="144"/>
      <c r="T663" s="145"/>
      <c r="AT663" s="140" t="s">
        <v>54</v>
      </c>
      <c r="AU663" s="140" t="s">
        <v>27</v>
      </c>
      <c r="AV663" s="138" t="s">
        <v>27</v>
      </c>
      <c r="AW663" s="138" t="s">
        <v>55</v>
      </c>
      <c r="AX663" s="138" t="s">
        <v>50</v>
      </c>
      <c r="AY663" s="140" t="s">
        <v>51</v>
      </c>
    </row>
    <row r="664" spans="2:51" s="146" customFormat="1" ht="15">
      <c r="B664" s="147"/>
      <c r="D664" s="132" t="s">
        <v>54</v>
      </c>
      <c r="E664" s="148" t="s">
        <v>30</v>
      </c>
      <c r="F664" s="149" t="s">
        <v>57</v>
      </c>
      <c r="H664" s="150">
        <v>40.77</v>
      </c>
      <c r="L664" s="147"/>
      <c r="M664" s="151"/>
      <c r="N664" s="152"/>
      <c r="O664" s="152"/>
      <c r="P664" s="152"/>
      <c r="Q664" s="152"/>
      <c r="R664" s="152"/>
      <c r="S664" s="152"/>
      <c r="T664" s="153"/>
      <c r="AT664" s="148" t="s">
        <v>54</v>
      </c>
      <c r="AU664" s="148" t="s">
        <v>27</v>
      </c>
      <c r="AV664" s="146" t="s">
        <v>53</v>
      </c>
      <c r="AW664" s="146" t="s">
        <v>55</v>
      </c>
      <c r="AX664" s="146" t="s">
        <v>19</v>
      </c>
      <c r="AY664" s="148" t="s">
        <v>51</v>
      </c>
    </row>
    <row r="665" spans="2:51" s="138" customFormat="1" ht="15">
      <c r="B665" s="139"/>
      <c r="D665" s="132" t="s">
        <v>54</v>
      </c>
      <c r="F665" s="141" t="s">
        <v>1113</v>
      </c>
      <c r="H665" s="142">
        <v>46.886</v>
      </c>
      <c r="L665" s="139"/>
      <c r="M665" s="143"/>
      <c r="N665" s="144"/>
      <c r="O665" s="144"/>
      <c r="P665" s="144"/>
      <c r="Q665" s="144"/>
      <c r="R665" s="144"/>
      <c r="S665" s="144"/>
      <c r="T665" s="145"/>
      <c r="AT665" s="140" t="s">
        <v>54</v>
      </c>
      <c r="AU665" s="140" t="s">
        <v>27</v>
      </c>
      <c r="AV665" s="138" t="s">
        <v>27</v>
      </c>
      <c r="AW665" s="138" t="s">
        <v>28</v>
      </c>
      <c r="AX665" s="138" t="s">
        <v>19</v>
      </c>
      <c r="AY665" s="140" t="s">
        <v>51</v>
      </c>
    </row>
    <row r="666" spans="1:65" s="37" customFormat="1" ht="21.75" customHeight="1">
      <c r="A666" s="33"/>
      <c r="B666" s="116"/>
      <c r="C666" s="117" t="s">
        <v>1114</v>
      </c>
      <c r="D666" s="117" t="s">
        <v>52</v>
      </c>
      <c r="E666" s="118" t="s">
        <v>1115</v>
      </c>
      <c r="F666" s="119" t="s">
        <v>1116</v>
      </c>
      <c r="G666" s="120" t="s">
        <v>13</v>
      </c>
      <c r="H666" s="121">
        <v>49.6</v>
      </c>
      <c r="I666" s="306"/>
      <c r="J666" s="122">
        <f>ROUND(I666*H666,2)</f>
        <v>0</v>
      </c>
      <c r="K666" s="123"/>
      <c r="L666" s="34"/>
      <c r="M666" s="124" t="s">
        <v>30</v>
      </c>
      <c r="N666" s="125" t="s">
        <v>34</v>
      </c>
      <c r="O666" s="126">
        <v>0.278</v>
      </c>
      <c r="P666" s="126">
        <f>O666*H666</f>
        <v>13.788800000000002</v>
      </c>
      <c r="Q666" s="126">
        <v>0.0015</v>
      </c>
      <c r="R666" s="126">
        <f>Q666*H666</f>
        <v>0.07440000000000001</v>
      </c>
      <c r="S666" s="126">
        <v>0</v>
      </c>
      <c r="T666" s="127">
        <f>S666*H666</f>
        <v>0</v>
      </c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R666" s="128" t="s">
        <v>68</v>
      </c>
      <c r="AT666" s="128" t="s">
        <v>52</v>
      </c>
      <c r="AU666" s="128" t="s">
        <v>27</v>
      </c>
      <c r="AY666" s="27" t="s">
        <v>51</v>
      </c>
      <c r="BE666" s="129">
        <f>IF(N666="základní",J666,0)</f>
        <v>0</v>
      </c>
      <c r="BF666" s="129">
        <f>IF(N666="snížená",J666,0)</f>
        <v>0</v>
      </c>
      <c r="BG666" s="129">
        <f>IF(N666="zákl. přenesená",J666,0)</f>
        <v>0</v>
      </c>
      <c r="BH666" s="129">
        <f>IF(N666="sníž. přenesená",J666,0)</f>
        <v>0</v>
      </c>
      <c r="BI666" s="129">
        <f>IF(N666="nulová",J666,0)</f>
        <v>0</v>
      </c>
      <c r="BJ666" s="27" t="s">
        <v>19</v>
      </c>
      <c r="BK666" s="129">
        <f>ROUND(I666*H666,2)</f>
        <v>0</v>
      </c>
      <c r="BL666" s="27" t="s">
        <v>68</v>
      </c>
      <c r="BM666" s="128" t="s">
        <v>1117</v>
      </c>
    </row>
    <row r="667" spans="2:51" s="130" customFormat="1" ht="15">
      <c r="B667" s="131"/>
      <c r="D667" s="132" t="s">
        <v>54</v>
      </c>
      <c r="E667" s="133" t="s">
        <v>30</v>
      </c>
      <c r="F667" s="134" t="s">
        <v>1118</v>
      </c>
      <c r="H667" s="133" t="s">
        <v>30</v>
      </c>
      <c r="L667" s="131"/>
      <c r="M667" s="135"/>
      <c r="N667" s="136"/>
      <c r="O667" s="136"/>
      <c r="P667" s="136"/>
      <c r="Q667" s="136"/>
      <c r="R667" s="136"/>
      <c r="S667" s="136"/>
      <c r="T667" s="137"/>
      <c r="AT667" s="133" t="s">
        <v>54</v>
      </c>
      <c r="AU667" s="133" t="s">
        <v>27</v>
      </c>
      <c r="AV667" s="130" t="s">
        <v>19</v>
      </c>
      <c r="AW667" s="130" t="s">
        <v>55</v>
      </c>
      <c r="AX667" s="130" t="s">
        <v>50</v>
      </c>
      <c r="AY667" s="133" t="s">
        <v>51</v>
      </c>
    </row>
    <row r="668" spans="2:51" s="138" customFormat="1" ht="15">
      <c r="B668" s="139"/>
      <c r="D668" s="132" t="s">
        <v>54</v>
      </c>
      <c r="E668" s="140" t="s">
        <v>30</v>
      </c>
      <c r="F668" s="141" t="s">
        <v>1119</v>
      </c>
      <c r="H668" s="142">
        <v>49.6</v>
      </c>
      <c r="L668" s="139"/>
      <c r="M668" s="143"/>
      <c r="N668" s="144"/>
      <c r="O668" s="144"/>
      <c r="P668" s="144"/>
      <c r="Q668" s="144"/>
      <c r="R668" s="144"/>
      <c r="S668" s="144"/>
      <c r="T668" s="145"/>
      <c r="AT668" s="140" t="s">
        <v>54</v>
      </c>
      <c r="AU668" s="140" t="s">
        <v>27</v>
      </c>
      <c r="AV668" s="138" t="s">
        <v>27</v>
      </c>
      <c r="AW668" s="138" t="s">
        <v>55</v>
      </c>
      <c r="AX668" s="138" t="s">
        <v>50</v>
      </c>
      <c r="AY668" s="140" t="s">
        <v>51</v>
      </c>
    </row>
    <row r="669" spans="2:51" s="146" customFormat="1" ht="15">
      <c r="B669" s="147"/>
      <c r="D669" s="132" t="s">
        <v>54</v>
      </c>
      <c r="E669" s="148" t="s">
        <v>30</v>
      </c>
      <c r="F669" s="149" t="s">
        <v>57</v>
      </c>
      <c r="H669" s="150">
        <v>49.6</v>
      </c>
      <c r="L669" s="147"/>
      <c r="M669" s="151"/>
      <c r="N669" s="152"/>
      <c r="O669" s="152"/>
      <c r="P669" s="152"/>
      <c r="Q669" s="152"/>
      <c r="R669" s="152"/>
      <c r="S669" s="152"/>
      <c r="T669" s="153"/>
      <c r="AT669" s="148" t="s">
        <v>54</v>
      </c>
      <c r="AU669" s="148" t="s">
        <v>27</v>
      </c>
      <c r="AV669" s="146" t="s">
        <v>53</v>
      </c>
      <c r="AW669" s="146" t="s">
        <v>55</v>
      </c>
      <c r="AX669" s="146" t="s">
        <v>19</v>
      </c>
      <c r="AY669" s="148" t="s">
        <v>51</v>
      </c>
    </row>
    <row r="670" spans="1:65" s="37" customFormat="1" ht="24.2" customHeight="1">
      <c r="A670" s="33"/>
      <c r="B670" s="116"/>
      <c r="C670" s="117" t="s">
        <v>1120</v>
      </c>
      <c r="D670" s="117" t="s">
        <v>52</v>
      </c>
      <c r="E670" s="118" t="s">
        <v>1121</v>
      </c>
      <c r="F670" s="119" t="s">
        <v>1122</v>
      </c>
      <c r="G670" s="120" t="s">
        <v>7</v>
      </c>
      <c r="H670" s="121">
        <v>1152.924</v>
      </c>
      <c r="I670" s="306"/>
      <c r="J670" s="122">
        <f>ROUND(I670*H670,2)</f>
        <v>0</v>
      </c>
      <c r="K670" s="123"/>
      <c r="L670" s="34"/>
      <c r="M670" s="124" t="s">
        <v>30</v>
      </c>
      <c r="N670" s="125" t="s">
        <v>34</v>
      </c>
      <c r="O670" s="126">
        <v>0</v>
      </c>
      <c r="P670" s="126">
        <f>O670*H670</f>
        <v>0</v>
      </c>
      <c r="Q670" s="126">
        <v>0</v>
      </c>
      <c r="R670" s="126">
        <f>Q670*H670</f>
        <v>0</v>
      </c>
      <c r="S670" s="126">
        <v>0</v>
      </c>
      <c r="T670" s="127">
        <f>S670*H670</f>
        <v>0</v>
      </c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R670" s="128" t="s">
        <v>68</v>
      </c>
      <c r="AT670" s="128" t="s">
        <v>52</v>
      </c>
      <c r="AU670" s="128" t="s">
        <v>27</v>
      </c>
      <c r="AY670" s="27" t="s">
        <v>51</v>
      </c>
      <c r="BE670" s="129">
        <f>IF(N670="základní",J670,0)</f>
        <v>0</v>
      </c>
      <c r="BF670" s="129">
        <f>IF(N670="snížená",J670,0)</f>
        <v>0</v>
      </c>
      <c r="BG670" s="129">
        <f>IF(N670="zákl. přenesená",J670,0)</f>
        <v>0</v>
      </c>
      <c r="BH670" s="129">
        <f>IF(N670="sníž. přenesená",J670,0)</f>
        <v>0</v>
      </c>
      <c r="BI670" s="129">
        <f>IF(N670="nulová",J670,0)</f>
        <v>0</v>
      </c>
      <c r="BJ670" s="27" t="s">
        <v>19</v>
      </c>
      <c r="BK670" s="129">
        <f>ROUND(I670*H670,2)</f>
        <v>0</v>
      </c>
      <c r="BL670" s="27" t="s">
        <v>68</v>
      </c>
      <c r="BM670" s="128" t="s">
        <v>1123</v>
      </c>
    </row>
    <row r="671" spans="2:63" s="103" customFormat="1" ht="22.9" customHeight="1">
      <c r="B671" s="104"/>
      <c r="D671" s="105" t="s">
        <v>48</v>
      </c>
      <c r="E671" s="114" t="s">
        <v>1124</v>
      </c>
      <c r="F671" s="114" t="s">
        <v>1125</v>
      </c>
      <c r="J671" s="115">
        <f>BK671</f>
        <v>0</v>
      </c>
      <c r="L671" s="104"/>
      <c r="M671" s="108"/>
      <c r="N671" s="109"/>
      <c r="O671" s="109"/>
      <c r="P671" s="110">
        <f>SUM(P672:P696)</f>
        <v>193.72598</v>
      </c>
      <c r="Q671" s="109"/>
      <c r="R671" s="110">
        <f>SUM(R672:R696)</f>
        <v>3.1335175999999993</v>
      </c>
      <c r="S671" s="109"/>
      <c r="T671" s="111">
        <f>SUM(T672:T696)</f>
        <v>0</v>
      </c>
      <c r="AR671" s="105" t="s">
        <v>27</v>
      </c>
      <c r="AT671" s="112" t="s">
        <v>48</v>
      </c>
      <c r="AU671" s="112" t="s">
        <v>19</v>
      </c>
      <c r="AY671" s="105" t="s">
        <v>51</v>
      </c>
      <c r="BK671" s="113">
        <f>SUM(BK672:BK696)</f>
        <v>0</v>
      </c>
    </row>
    <row r="672" spans="1:65" s="37" customFormat="1" ht="16.5" customHeight="1">
      <c r="A672" s="33"/>
      <c r="B672" s="116"/>
      <c r="C672" s="117" t="s">
        <v>92</v>
      </c>
      <c r="D672" s="117" t="s">
        <v>52</v>
      </c>
      <c r="E672" s="118" t="s">
        <v>1126</v>
      </c>
      <c r="F672" s="119" t="s">
        <v>1127</v>
      </c>
      <c r="G672" s="120" t="s">
        <v>13</v>
      </c>
      <c r="H672" s="121">
        <v>291.78</v>
      </c>
      <c r="I672" s="306"/>
      <c r="J672" s="122">
        <f>ROUND(I672*H672,2)</f>
        <v>0</v>
      </c>
      <c r="K672" s="123"/>
      <c r="L672" s="34"/>
      <c r="M672" s="124" t="s">
        <v>30</v>
      </c>
      <c r="N672" s="125" t="s">
        <v>34</v>
      </c>
      <c r="O672" s="126">
        <v>0.024</v>
      </c>
      <c r="P672" s="126">
        <f>O672*H672</f>
        <v>7.002719999999999</v>
      </c>
      <c r="Q672" s="126">
        <v>0</v>
      </c>
      <c r="R672" s="126">
        <f>Q672*H672</f>
        <v>0</v>
      </c>
      <c r="S672" s="126">
        <v>0</v>
      </c>
      <c r="T672" s="127">
        <f>S672*H672</f>
        <v>0</v>
      </c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R672" s="128" t="s">
        <v>68</v>
      </c>
      <c r="AT672" s="128" t="s">
        <v>52</v>
      </c>
      <c r="AU672" s="128" t="s">
        <v>27</v>
      </c>
      <c r="AY672" s="27" t="s">
        <v>51</v>
      </c>
      <c r="BE672" s="129">
        <f>IF(N672="základní",J672,0)</f>
        <v>0</v>
      </c>
      <c r="BF672" s="129">
        <f>IF(N672="snížená",J672,0)</f>
        <v>0</v>
      </c>
      <c r="BG672" s="129">
        <f>IF(N672="zákl. přenesená",J672,0)</f>
        <v>0</v>
      </c>
      <c r="BH672" s="129">
        <f>IF(N672="sníž. přenesená",J672,0)</f>
        <v>0</v>
      </c>
      <c r="BI672" s="129">
        <f>IF(N672="nulová",J672,0)</f>
        <v>0</v>
      </c>
      <c r="BJ672" s="27" t="s">
        <v>19</v>
      </c>
      <c r="BK672" s="129">
        <f>ROUND(I672*H672,2)</f>
        <v>0</v>
      </c>
      <c r="BL672" s="27" t="s">
        <v>68</v>
      </c>
      <c r="BM672" s="128" t="s">
        <v>1128</v>
      </c>
    </row>
    <row r="673" spans="2:51" s="138" customFormat="1" ht="15">
      <c r="B673" s="139"/>
      <c r="D673" s="132" t="s">
        <v>54</v>
      </c>
      <c r="E673" s="140" t="s">
        <v>30</v>
      </c>
      <c r="F673" s="141" t="s">
        <v>1129</v>
      </c>
      <c r="H673" s="142">
        <v>291.78</v>
      </c>
      <c r="L673" s="139"/>
      <c r="M673" s="143"/>
      <c r="N673" s="144"/>
      <c r="O673" s="144"/>
      <c r="P673" s="144"/>
      <c r="Q673" s="144"/>
      <c r="R673" s="144"/>
      <c r="S673" s="144"/>
      <c r="T673" s="145"/>
      <c r="AT673" s="140" t="s">
        <v>54</v>
      </c>
      <c r="AU673" s="140" t="s">
        <v>27</v>
      </c>
      <c r="AV673" s="138" t="s">
        <v>27</v>
      </c>
      <c r="AW673" s="138" t="s">
        <v>55</v>
      </c>
      <c r="AX673" s="138" t="s">
        <v>50</v>
      </c>
      <c r="AY673" s="140" t="s">
        <v>51</v>
      </c>
    </row>
    <row r="674" spans="2:51" s="146" customFormat="1" ht="15">
      <c r="B674" s="147"/>
      <c r="D674" s="132" t="s">
        <v>54</v>
      </c>
      <c r="E674" s="148" t="s">
        <v>30</v>
      </c>
      <c r="F674" s="149" t="s">
        <v>57</v>
      </c>
      <c r="H674" s="150">
        <v>291.78</v>
      </c>
      <c r="L674" s="147"/>
      <c r="M674" s="151"/>
      <c r="N674" s="152"/>
      <c r="O674" s="152"/>
      <c r="P674" s="152"/>
      <c r="Q674" s="152"/>
      <c r="R674" s="152"/>
      <c r="S674" s="152"/>
      <c r="T674" s="153"/>
      <c r="AT674" s="148" t="s">
        <v>54</v>
      </c>
      <c r="AU674" s="148" t="s">
        <v>27</v>
      </c>
      <c r="AV674" s="146" t="s">
        <v>53</v>
      </c>
      <c r="AW674" s="146" t="s">
        <v>55</v>
      </c>
      <c r="AX674" s="146" t="s">
        <v>19</v>
      </c>
      <c r="AY674" s="148" t="s">
        <v>51</v>
      </c>
    </row>
    <row r="675" spans="1:65" s="37" customFormat="1" ht="24.2" customHeight="1">
      <c r="A675" s="33"/>
      <c r="B675" s="116"/>
      <c r="C675" s="117" t="s">
        <v>93</v>
      </c>
      <c r="D675" s="117" t="s">
        <v>52</v>
      </c>
      <c r="E675" s="118" t="s">
        <v>1130</v>
      </c>
      <c r="F675" s="119" t="s">
        <v>1131</v>
      </c>
      <c r="G675" s="120" t="s">
        <v>13</v>
      </c>
      <c r="H675" s="121">
        <v>291.78</v>
      </c>
      <c r="I675" s="306"/>
      <c r="J675" s="122">
        <f>ROUND(I675*H675,2)</f>
        <v>0</v>
      </c>
      <c r="K675" s="123"/>
      <c r="L675" s="34"/>
      <c r="M675" s="124" t="s">
        <v>30</v>
      </c>
      <c r="N675" s="125" t="s">
        <v>34</v>
      </c>
      <c r="O675" s="126">
        <v>0.058</v>
      </c>
      <c r="P675" s="126">
        <f>O675*H675</f>
        <v>16.92324</v>
      </c>
      <c r="Q675" s="126">
        <v>3E-05</v>
      </c>
      <c r="R675" s="126">
        <f>Q675*H675</f>
        <v>0.0087534</v>
      </c>
      <c r="S675" s="126">
        <v>0</v>
      </c>
      <c r="T675" s="127">
        <f>S675*H675</f>
        <v>0</v>
      </c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R675" s="128" t="s">
        <v>68</v>
      </c>
      <c r="AT675" s="128" t="s">
        <v>52</v>
      </c>
      <c r="AU675" s="128" t="s">
        <v>27</v>
      </c>
      <c r="AY675" s="27" t="s">
        <v>51</v>
      </c>
      <c r="BE675" s="129">
        <f>IF(N675="základní",J675,0)</f>
        <v>0</v>
      </c>
      <c r="BF675" s="129">
        <f>IF(N675="snížená",J675,0)</f>
        <v>0</v>
      </c>
      <c r="BG675" s="129">
        <f>IF(N675="zákl. přenesená",J675,0)</f>
        <v>0</v>
      </c>
      <c r="BH675" s="129">
        <f>IF(N675="sníž. přenesená",J675,0)</f>
        <v>0</v>
      </c>
      <c r="BI675" s="129">
        <f>IF(N675="nulová",J675,0)</f>
        <v>0</v>
      </c>
      <c r="BJ675" s="27" t="s">
        <v>19</v>
      </c>
      <c r="BK675" s="129">
        <f>ROUND(I675*H675,2)</f>
        <v>0</v>
      </c>
      <c r="BL675" s="27" t="s">
        <v>68</v>
      </c>
      <c r="BM675" s="128" t="s">
        <v>1132</v>
      </c>
    </row>
    <row r="676" spans="1:65" s="37" customFormat="1" ht="33" customHeight="1">
      <c r="A676" s="33"/>
      <c r="B676" s="116"/>
      <c r="C676" s="117" t="s">
        <v>94</v>
      </c>
      <c r="D676" s="117" t="s">
        <v>52</v>
      </c>
      <c r="E676" s="118" t="s">
        <v>1133</v>
      </c>
      <c r="F676" s="119" t="s">
        <v>1134</v>
      </c>
      <c r="G676" s="120" t="s">
        <v>13</v>
      </c>
      <c r="H676" s="121">
        <v>291.78</v>
      </c>
      <c r="I676" s="306"/>
      <c r="J676" s="122">
        <f>ROUND(I676*H676,2)</f>
        <v>0</v>
      </c>
      <c r="K676" s="123"/>
      <c r="L676" s="34"/>
      <c r="M676" s="124" t="s">
        <v>30</v>
      </c>
      <c r="N676" s="125" t="s">
        <v>34</v>
      </c>
      <c r="O676" s="126">
        <v>0.245</v>
      </c>
      <c r="P676" s="126">
        <f>O676*H676</f>
        <v>71.4861</v>
      </c>
      <c r="Q676" s="126">
        <v>0.0075</v>
      </c>
      <c r="R676" s="126">
        <f>Q676*H676</f>
        <v>2.18835</v>
      </c>
      <c r="S676" s="126">
        <v>0</v>
      </c>
      <c r="T676" s="127">
        <f>S676*H676</f>
        <v>0</v>
      </c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R676" s="128" t="s">
        <v>68</v>
      </c>
      <c r="AT676" s="128" t="s">
        <v>52</v>
      </c>
      <c r="AU676" s="128" t="s">
        <v>27</v>
      </c>
      <c r="AY676" s="27" t="s">
        <v>51</v>
      </c>
      <c r="BE676" s="129">
        <f>IF(N676="základní",J676,0)</f>
        <v>0</v>
      </c>
      <c r="BF676" s="129">
        <f>IF(N676="snížená",J676,0)</f>
        <v>0</v>
      </c>
      <c r="BG676" s="129">
        <f>IF(N676="zákl. přenesená",J676,0)</f>
        <v>0</v>
      </c>
      <c r="BH676" s="129">
        <f>IF(N676="sníž. přenesená",J676,0)</f>
        <v>0</v>
      </c>
      <c r="BI676" s="129">
        <f>IF(N676="nulová",J676,0)</f>
        <v>0</v>
      </c>
      <c r="BJ676" s="27" t="s">
        <v>19</v>
      </c>
      <c r="BK676" s="129">
        <f>ROUND(I676*H676,2)</f>
        <v>0</v>
      </c>
      <c r="BL676" s="27" t="s">
        <v>68</v>
      </c>
      <c r="BM676" s="128" t="s">
        <v>1135</v>
      </c>
    </row>
    <row r="677" spans="1:65" s="37" customFormat="1" ht="16.5" customHeight="1">
      <c r="A677" s="33"/>
      <c r="B677" s="116"/>
      <c r="C677" s="117" t="s">
        <v>95</v>
      </c>
      <c r="D677" s="117" t="s">
        <v>52</v>
      </c>
      <c r="E677" s="118" t="s">
        <v>1136</v>
      </c>
      <c r="F677" s="119" t="s">
        <v>1137</v>
      </c>
      <c r="G677" s="120" t="s">
        <v>13</v>
      </c>
      <c r="H677" s="121">
        <v>291.78</v>
      </c>
      <c r="I677" s="306"/>
      <c r="J677" s="122">
        <f>ROUND(I677*H677,2)</f>
        <v>0</v>
      </c>
      <c r="K677" s="123"/>
      <c r="L677" s="34"/>
      <c r="M677" s="124" t="s">
        <v>30</v>
      </c>
      <c r="N677" s="125" t="s">
        <v>34</v>
      </c>
      <c r="O677" s="126">
        <v>0.224</v>
      </c>
      <c r="P677" s="126">
        <f>O677*H677</f>
        <v>65.35871999999999</v>
      </c>
      <c r="Q677" s="126">
        <v>0.0003</v>
      </c>
      <c r="R677" s="126">
        <f>Q677*H677</f>
        <v>0.08753399999999999</v>
      </c>
      <c r="S677" s="126">
        <v>0</v>
      </c>
      <c r="T677" s="127">
        <f>S677*H677</f>
        <v>0</v>
      </c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R677" s="128" t="s">
        <v>68</v>
      </c>
      <c r="AT677" s="128" t="s">
        <v>52</v>
      </c>
      <c r="AU677" s="128" t="s">
        <v>27</v>
      </c>
      <c r="AY677" s="27" t="s">
        <v>51</v>
      </c>
      <c r="BE677" s="129">
        <f>IF(N677="základní",J677,0)</f>
        <v>0</v>
      </c>
      <c r="BF677" s="129">
        <f>IF(N677="snížená",J677,0)</f>
        <v>0</v>
      </c>
      <c r="BG677" s="129">
        <f>IF(N677="zákl. přenesená",J677,0)</f>
        <v>0</v>
      </c>
      <c r="BH677" s="129">
        <f>IF(N677="sníž. přenesená",J677,0)</f>
        <v>0</v>
      </c>
      <c r="BI677" s="129">
        <f>IF(N677="nulová",J677,0)</f>
        <v>0</v>
      </c>
      <c r="BJ677" s="27" t="s">
        <v>19</v>
      </c>
      <c r="BK677" s="129">
        <f>ROUND(I677*H677,2)</f>
        <v>0</v>
      </c>
      <c r="BL677" s="27" t="s">
        <v>68</v>
      </c>
      <c r="BM677" s="128" t="s">
        <v>1138</v>
      </c>
    </row>
    <row r="678" spans="2:51" s="138" customFormat="1" ht="15">
      <c r="B678" s="139"/>
      <c r="D678" s="132" t="s">
        <v>54</v>
      </c>
      <c r="E678" s="140" t="s">
        <v>30</v>
      </c>
      <c r="F678" s="141" t="s">
        <v>1129</v>
      </c>
      <c r="H678" s="142">
        <v>291.78</v>
      </c>
      <c r="L678" s="139"/>
      <c r="M678" s="143"/>
      <c r="N678" s="144"/>
      <c r="O678" s="144"/>
      <c r="P678" s="144"/>
      <c r="Q678" s="144"/>
      <c r="R678" s="144"/>
      <c r="S678" s="144"/>
      <c r="T678" s="145"/>
      <c r="AT678" s="140" t="s">
        <v>54</v>
      </c>
      <c r="AU678" s="140" t="s">
        <v>27</v>
      </c>
      <c r="AV678" s="138" t="s">
        <v>27</v>
      </c>
      <c r="AW678" s="138" t="s">
        <v>55</v>
      </c>
      <c r="AX678" s="138" t="s">
        <v>50</v>
      </c>
      <c r="AY678" s="140" t="s">
        <v>51</v>
      </c>
    </row>
    <row r="679" spans="2:51" s="146" customFormat="1" ht="15">
      <c r="B679" s="147"/>
      <c r="D679" s="132" t="s">
        <v>54</v>
      </c>
      <c r="E679" s="148" t="s">
        <v>30</v>
      </c>
      <c r="F679" s="149" t="s">
        <v>57</v>
      </c>
      <c r="H679" s="150">
        <v>291.78</v>
      </c>
      <c r="L679" s="147"/>
      <c r="M679" s="151"/>
      <c r="N679" s="152"/>
      <c r="O679" s="152"/>
      <c r="P679" s="152"/>
      <c r="Q679" s="152"/>
      <c r="R679" s="152"/>
      <c r="S679" s="152"/>
      <c r="T679" s="153"/>
      <c r="AT679" s="148" t="s">
        <v>54</v>
      </c>
      <c r="AU679" s="148" t="s">
        <v>27</v>
      </c>
      <c r="AV679" s="146" t="s">
        <v>53</v>
      </c>
      <c r="AW679" s="146" t="s">
        <v>55</v>
      </c>
      <c r="AX679" s="146" t="s">
        <v>19</v>
      </c>
      <c r="AY679" s="148" t="s">
        <v>51</v>
      </c>
    </row>
    <row r="680" spans="1:65" s="37" customFormat="1" ht="55.5" customHeight="1">
      <c r="A680" s="33"/>
      <c r="B680" s="116"/>
      <c r="C680" s="154" t="s">
        <v>96</v>
      </c>
      <c r="D680" s="154" t="s">
        <v>61</v>
      </c>
      <c r="E680" s="155" t="s">
        <v>1139</v>
      </c>
      <c r="F680" s="156" t="s">
        <v>1140</v>
      </c>
      <c r="G680" s="157" t="s">
        <v>13</v>
      </c>
      <c r="H680" s="158">
        <v>320.958</v>
      </c>
      <c r="I680" s="307"/>
      <c r="J680" s="159">
        <f>ROUND(I680*H680,2)</f>
        <v>0</v>
      </c>
      <c r="K680" s="160"/>
      <c r="L680" s="161"/>
      <c r="M680" s="162" t="s">
        <v>30</v>
      </c>
      <c r="N680" s="163" t="s">
        <v>34</v>
      </c>
      <c r="O680" s="126">
        <v>0</v>
      </c>
      <c r="P680" s="126">
        <f>O680*H680</f>
        <v>0</v>
      </c>
      <c r="Q680" s="126">
        <v>0.0025</v>
      </c>
      <c r="R680" s="126">
        <f>Q680*H680</f>
        <v>0.8023950000000001</v>
      </c>
      <c r="S680" s="126">
        <v>0</v>
      </c>
      <c r="T680" s="127">
        <f>S680*H680</f>
        <v>0</v>
      </c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R680" s="128" t="s">
        <v>82</v>
      </c>
      <c r="AT680" s="128" t="s">
        <v>61</v>
      </c>
      <c r="AU680" s="128" t="s">
        <v>27</v>
      </c>
      <c r="AY680" s="27" t="s">
        <v>51</v>
      </c>
      <c r="BE680" s="129">
        <f>IF(N680="základní",J680,0)</f>
        <v>0</v>
      </c>
      <c r="BF680" s="129">
        <f>IF(N680="snížená",J680,0)</f>
        <v>0</v>
      </c>
      <c r="BG680" s="129">
        <f>IF(N680="zákl. přenesená",J680,0)</f>
        <v>0</v>
      </c>
      <c r="BH680" s="129">
        <f>IF(N680="sníž. přenesená",J680,0)</f>
        <v>0</v>
      </c>
      <c r="BI680" s="129">
        <f>IF(N680="nulová",J680,0)</f>
        <v>0</v>
      </c>
      <c r="BJ680" s="27" t="s">
        <v>19</v>
      </c>
      <c r="BK680" s="129">
        <f>ROUND(I680*H680,2)</f>
        <v>0</v>
      </c>
      <c r="BL680" s="27" t="s">
        <v>68</v>
      </c>
      <c r="BM680" s="128" t="s">
        <v>1141</v>
      </c>
    </row>
    <row r="681" spans="2:51" s="130" customFormat="1" ht="15">
      <c r="B681" s="131"/>
      <c r="D681" s="132" t="s">
        <v>54</v>
      </c>
      <c r="E681" s="133" t="s">
        <v>30</v>
      </c>
      <c r="F681" s="134" t="s">
        <v>1142</v>
      </c>
      <c r="H681" s="133" t="s">
        <v>30</v>
      </c>
      <c r="L681" s="131"/>
      <c r="M681" s="135"/>
      <c r="N681" s="136"/>
      <c r="O681" s="136"/>
      <c r="P681" s="136"/>
      <c r="Q681" s="136"/>
      <c r="R681" s="136"/>
      <c r="S681" s="136"/>
      <c r="T681" s="137"/>
      <c r="AT681" s="133" t="s">
        <v>54</v>
      </c>
      <c r="AU681" s="133" t="s">
        <v>27</v>
      </c>
      <c r="AV681" s="130" t="s">
        <v>19</v>
      </c>
      <c r="AW681" s="130" t="s">
        <v>55</v>
      </c>
      <c r="AX681" s="130" t="s">
        <v>50</v>
      </c>
      <c r="AY681" s="133" t="s">
        <v>51</v>
      </c>
    </row>
    <row r="682" spans="2:51" s="138" customFormat="1" ht="15">
      <c r="B682" s="139"/>
      <c r="D682" s="132" t="s">
        <v>54</v>
      </c>
      <c r="E682" s="140" t="s">
        <v>30</v>
      </c>
      <c r="F682" s="141" t="s">
        <v>1143</v>
      </c>
      <c r="H682" s="142">
        <v>291.78</v>
      </c>
      <c r="L682" s="139"/>
      <c r="M682" s="143"/>
      <c r="N682" s="144"/>
      <c r="O682" s="144"/>
      <c r="P682" s="144"/>
      <c r="Q682" s="144"/>
      <c r="R682" s="144"/>
      <c r="S682" s="144"/>
      <c r="T682" s="145"/>
      <c r="AT682" s="140" t="s">
        <v>54</v>
      </c>
      <c r="AU682" s="140" t="s">
        <v>27</v>
      </c>
      <c r="AV682" s="138" t="s">
        <v>27</v>
      </c>
      <c r="AW682" s="138" t="s">
        <v>55</v>
      </c>
      <c r="AX682" s="138" t="s">
        <v>50</v>
      </c>
      <c r="AY682" s="140" t="s">
        <v>51</v>
      </c>
    </row>
    <row r="683" spans="2:51" s="146" customFormat="1" ht="15">
      <c r="B683" s="147"/>
      <c r="D683" s="132" t="s">
        <v>54</v>
      </c>
      <c r="E683" s="148" t="s">
        <v>30</v>
      </c>
      <c r="F683" s="149" t="s">
        <v>57</v>
      </c>
      <c r="H683" s="150">
        <v>291.78</v>
      </c>
      <c r="L683" s="147"/>
      <c r="M683" s="151"/>
      <c r="N683" s="152"/>
      <c r="O683" s="152"/>
      <c r="P683" s="152"/>
      <c r="Q683" s="152"/>
      <c r="R683" s="152"/>
      <c r="S683" s="152"/>
      <c r="T683" s="153"/>
      <c r="AT683" s="148" t="s">
        <v>54</v>
      </c>
      <c r="AU683" s="148" t="s">
        <v>27</v>
      </c>
      <c r="AV683" s="146" t="s">
        <v>53</v>
      </c>
      <c r="AW683" s="146" t="s">
        <v>55</v>
      </c>
      <c r="AX683" s="146" t="s">
        <v>19</v>
      </c>
      <c r="AY683" s="148" t="s">
        <v>51</v>
      </c>
    </row>
    <row r="684" spans="2:51" s="138" customFormat="1" ht="15">
      <c r="B684" s="139"/>
      <c r="D684" s="132" t="s">
        <v>54</v>
      </c>
      <c r="F684" s="141" t="s">
        <v>1144</v>
      </c>
      <c r="H684" s="142">
        <v>320.958</v>
      </c>
      <c r="L684" s="139"/>
      <c r="M684" s="143"/>
      <c r="N684" s="144"/>
      <c r="O684" s="144"/>
      <c r="P684" s="144"/>
      <c r="Q684" s="144"/>
      <c r="R684" s="144"/>
      <c r="S684" s="144"/>
      <c r="T684" s="145"/>
      <c r="AT684" s="140" t="s">
        <v>54</v>
      </c>
      <c r="AU684" s="140" t="s">
        <v>27</v>
      </c>
      <c r="AV684" s="138" t="s">
        <v>27</v>
      </c>
      <c r="AW684" s="138" t="s">
        <v>28</v>
      </c>
      <c r="AX684" s="138" t="s">
        <v>19</v>
      </c>
      <c r="AY684" s="140" t="s">
        <v>51</v>
      </c>
    </row>
    <row r="685" spans="1:65" s="37" customFormat="1" ht="16.5" customHeight="1">
      <c r="A685" s="33"/>
      <c r="B685" s="116"/>
      <c r="C685" s="117" t="s">
        <v>97</v>
      </c>
      <c r="D685" s="117" t="s">
        <v>52</v>
      </c>
      <c r="E685" s="118" t="s">
        <v>1145</v>
      </c>
      <c r="F685" s="119" t="s">
        <v>1146</v>
      </c>
      <c r="G685" s="120" t="s">
        <v>6</v>
      </c>
      <c r="H685" s="121">
        <v>122</v>
      </c>
      <c r="I685" s="306"/>
      <c r="J685" s="122">
        <f>ROUND(I685*H685,2)</f>
        <v>0</v>
      </c>
      <c r="K685" s="123"/>
      <c r="L685" s="34"/>
      <c r="M685" s="124" t="s">
        <v>30</v>
      </c>
      <c r="N685" s="125" t="s">
        <v>34</v>
      </c>
      <c r="O685" s="126">
        <v>0.25</v>
      </c>
      <c r="P685" s="126">
        <f>O685*H685</f>
        <v>30.5</v>
      </c>
      <c r="Q685" s="126">
        <v>1E-05</v>
      </c>
      <c r="R685" s="126">
        <f>Q685*H685</f>
        <v>0.0012200000000000002</v>
      </c>
      <c r="S685" s="126">
        <v>0</v>
      </c>
      <c r="T685" s="127">
        <f>S685*H685</f>
        <v>0</v>
      </c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R685" s="128" t="s">
        <v>68</v>
      </c>
      <c r="AT685" s="128" t="s">
        <v>52</v>
      </c>
      <c r="AU685" s="128" t="s">
        <v>27</v>
      </c>
      <c r="AY685" s="27" t="s">
        <v>51</v>
      </c>
      <c r="BE685" s="129">
        <f>IF(N685="základní",J685,0)</f>
        <v>0</v>
      </c>
      <c r="BF685" s="129">
        <f>IF(N685="snížená",J685,0)</f>
        <v>0</v>
      </c>
      <c r="BG685" s="129">
        <f>IF(N685="zákl. přenesená",J685,0)</f>
        <v>0</v>
      </c>
      <c r="BH685" s="129">
        <f>IF(N685="sníž. přenesená",J685,0)</f>
        <v>0</v>
      </c>
      <c r="BI685" s="129">
        <f>IF(N685="nulová",J685,0)</f>
        <v>0</v>
      </c>
      <c r="BJ685" s="27" t="s">
        <v>19</v>
      </c>
      <c r="BK685" s="129">
        <f>ROUND(I685*H685,2)</f>
        <v>0</v>
      </c>
      <c r="BL685" s="27" t="s">
        <v>68</v>
      </c>
      <c r="BM685" s="128" t="s">
        <v>1147</v>
      </c>
    </row>
    <row r="686" spans="2:51" s="130" customFormat="1" ht="15">
      <c r="B686" s="131"/>
      <c r="D686" s="132" t="s">
        <v>54</v>
      </c>
      <c r="E686" s="133" t="s">
        <v>30</v>
      </c>
      <c r="F686" s="134" t="s">
        <v>1148</v>
      </c>
      <c r="H686" s="133" t="s">
        <v>30</v>
      </c>
      <c r="L686" s="131"/>
      <c r="M686" s="135"/>
      <c r="N686" s="136"/>
      <c r="O686" s="136"/>
      <c r="P686" s="136"/>
      <c r="Q686" s="136"/>
      <c r="R686" s="136"/>
      <c r="S686" s="136"/>
      <c r="T686" s="137"/>
      <c r="AT686" s="133" t="s">
        <v>54</v>
      </c>
      <c r="AU686" s="133" t="s">
        <v>27</v>
      </c>
      <c r="AV686" s="130" t="s">
        <v>19</v>
      </c>
      <c r="AW686" s="130" t="s">
        <v>55</v>
      </c>
      <c r="AX686" s="130" t="s">
        <v>50</v>
      </c>
      <c r="AY686" s="133" t="s">
        <v>51</v>
      </c>
    </row>
    <row r="687" spans="2:51" s="138" customFormat="1" ht="15">
      <c r="B687" s="139"/>
      <c r="D687" s="132" t="s">
        <v>54</v>
      </c>
      <c r="E687" s="140" t="s">
        <v>30</v>
      </c>
      <c r="F687" s="141" t="s">
        <v>1149</v>
      </c>
      <c r="H687" s="142">
        <v>122</v>
      </c>
      <c r="L687" s="139"/>
      <c r="M687" s="143"/>
      <c r="N687" s="144"/>
      <c r="O687" s="144"/>
      <c r="P687" s="144"/>
      <c r="Q687" s="144"/>
      <c r="R687" s="144"/>
      <c r="S687" s="144"/>
      <c r="T687" s="145"/>
      <c r="AT687" s="140" t="s">
        <v>54</v>
      </c>
      <c r="AU687" s="140" t="s">
        <v>27</v>
      </c>
      <c r="AV687" s="138" t="s">
        <v>27</v>
      </c>
      <c r="AW687" s="138" t="s">
        <v>55</v>
      </c>
      <c r="AX687" s="138" t="s">
        <v>50</v>
      </c>
      <c r="AY687" s="140" t="s">
        <v>51</v>
      </c>
    </row>
    <row r="688" spans="2:51" s="146" customFormat="1" ht="15">
      <c r="B688" s="147"/>
      <c r="D688" s="132" t="s">
        <v>54</v>
      </c>
      <c r="E688" s="148" t="s">
        <v>30</v>
      </c>
      <c r="F688" s="149" t="s">
        <v>57</v>
      </c>
      <c r="H688" s="150">
        <v>122</v>
      </c>
      <c r="L688" s="147"/>
      <c r="M688" s="151"/>
      <c r="N688" s="152"/>
      <c r="O688" s="152"/>
      <c r="P688" s="152"/>
      <c r="Q688" s="152"/>
      <c r="R688" s="152"/>
      <c r="S688" s="152"/>
      <c r="T688" s="153"/>
      <c r="AT688" s="148" t="s">
        <v>54</v>
      </c>
      <c r="AU688" s="148" t="s">
        <v>27</v>
      </c>
      <c r="AV688" s="146" t="s">
        <v>53</v>
      </c>
      <c r="AW688" s="146" t="s">
        <v>55</v>
      </c>
      <c r="AX688" s="146" t="s">
        <v>19</v>
      </c>
      <c r="AY688" s="148" t="s">
        <v>51</v>
      </c>
    </row>
    <row r="689" spans="1:65" s="37" customFormat="1" ht="16.5" customHeight="1">
      <c r="A689" s="33"/>
      <c r="B689" s="116"/>
      <c r="C689" s="154" t="s">
        <v>98</v>
      </c>
      <c r="D689" s="154" t="s">
        <v>61</v>
      </c>
      <c r="E689" s="155" t="s">
        <v>1150</v>
      </c>
      <c r="F689" s="156" t="s">
        <v>1151</v>
      </c>
      <c r="G689" s="157" t="s">
        <v>6</v>
      </c>
      <c r="H689" s="158">
        <v>124.44</v>
      </c>
      <c r="I689" s="307"/>
      <c r="J689" s="159">
        <f>ROUND(I689*H689,2)</f>
        <v>0</v>
      </c>
      <c r="K689" s="160"/>
      <c r="L689" s="161"/>
      <c r="M689" s="162" t="s">
        <v>30</v>
      </c>
      <c r="N689" s="163" t="s">
        <v>34</v>
      </c>
      <c r="O689" s="126">
        <v>0</v>
      </c>
      <c r="P689" s="126">
        <f>O689*H689</f>
        <v>0</v>
      </c>
      <c r="Q689" s="126">
        <v>0.00035</v>
      </c>
      <c r="R689" s="126">
        <f>Q689*H689</f>
        <v>0.043553999999999995</v>
      </c>
      <c r="S689" s="126">
        <v>0</v>
      </c>
      <c r="T689" s="127">
        <f>S689*H689</f>
        <v>0</v>
      </c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R689" s="128" t="s">
        <v>82</v>
      </c>
      <c r="AT689" s="128" t="s">
        <v>61</v>
      </c>
      <c r="AU689" s="128" t="s">
        <v>27</v>
      </c>
      <c r="AY689" s="27" t="s">
        <v>51</v>
      </c>
      <c r="BE689" s="129">
        <f>IF(N689="základní",J689,0)</f>
        <v>0</v>
      </c>
      <c r="BF689" s="129">
        <f>IF(N689="snížená",J689,0)</f>
        <v>0</v>
      </c>
      <c r="BG689" s="129">
        <f>IF(N689="zákl. přenesená",J689,0)</f>
        <v>0</v>
      </c>
      <c r="BH689" s="129">
        <f>IF(N689="sníž. přenesená",J689,0)</f>
        <v>0</v>
      </c>
      <c r="BI689" s="129">
        <f>IF(N689="nulová",J689,0)</f>
        <v>0</v>
      </c>
      <c r="BJ689" s="27" t="s">
        <v>19</v>
      </c>
      <c r="BK689" s="129">
        <f>ROUND(I689*H689,2)</f>
        <v>0</v>
      </c>
      <c r="BL689" s="27" t="s">
        <v>68</v>
      </c>
      <c r="BM689" s="128" t="s">
        <v>1152</v>
      </c>
    </row>
    <row r="690" spans="2:51" s="138" customFormat="1" ht="15">
      <c r="B690" s="139"/>
      <c r="D690" s="132" t="s">
        <v>54</v>
      </c>
      <c r="F690" s="141" t="s">
        <v>1153</v>
      </c>
      <c r="H690" s="142">
        <v>124.44</v>
      </c>
      <c r="L690" s="139"/>
      <c r="M690" s="143"/>
      <c r="N690" s="144"/>
      <c r="O690" s="144"/>
      <c r="P690" s="144"/>
      <c r="Q690" s="144"/>
      <c r="R690" s="144"/>
      <c r="S690" s="144"/>
      <c r="T690" s="145"/>
      <c r="AT690" s="140" t="s">
        <v>54</v>
      </c>
      <c r="AU690" s="140" t="s">
        <v>27</v>
      </c>
      <c r="AV690" s="138" t="s">
        <v>27</v>
      </c>
      <c r="AW690" s="138" t="s">
        <v>28</v>
      </c>
      <c r="AX690" s="138" t="s">
        <v>19</v>
      </c>
      <c r="AY690" s="140" t="s">
        <v>51</v>
      </c>
    </row>
    <row r="691" spans="1:65" s="37" customFormat="1" ht="16.5" customHeight="1">
      <c r="A691" s="33"/>
      <c r="B691" s="116"/>
      <c r="C691" s="117" t="s">
        <v>99</v>
      </c>
      <c r="D691" s="117" t="s">
        <v>52</v>
      </c>
      <c r="E691" s="118" t="s">
        <v>1154</v>
      </c>
      <c r="F691" s="119" t="s">
        <v>1155</v>
      </c>
      <c r="G691" s="120" t="s">
        <v>6</v>
      </c>
      <c r="H691" s="121">
        <v>9.3</v>
      </c>
      <c r="I691" s="306"/>
      <c r="J691" s="122">
        <f>ROUND(I691*H691,2)</f>
        <v>0</v>
      </c>
      <c r="K691" s="123"/>
      <c r="L691" s="34"/>
      <c r="M691" s="124" t="s">
        <v>30</v>
      </c>
      <c r="N691" s="125" t="s">
        <v>34</v>
      </c>
      <c r="O691" s="126">
        <v>0.264</v>
      </c>
      <c r="P691" s="126">
        <f>O691*H691</f>
        <v>2.4552000000000005</v>
      </c>
      <c r="Q691" s="126">
        <v>0</v>
      </c>
      <c r="R691" s="126">
        <f>Q691*H691</f>
        <v>0</v>
      </c>
      <c r="S691" s="126">
        <v>0</v>
      </c>
      <c r="T691" s="127">
        <f>S691*H691</f>
        <v>0</v>
      </c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R691" s="128" t="s">
        <v>68</v>
      </c>
      <c r="AT691" s="128" t="s">
        <v>52</v>
      </c>
      <c r="AU691" s="128" t="s">
        <v>27</v>
      </c>
      <c r="AY691" s="27" t="s">
        <v>51</v>
      </c>
      <c r="BE691" s="129">
        <f>IF(N691="základní",J691,0)</f>
        <v>0</v>
      </c>
      <c r="BF691" s="129">
        <f>IF(N691="snížená",J691,0)</f>
        <v>0</v>
      </c>
      <c r="BG691" s="129">
        <f>IF(N691="zákl. přenesená",J691,0)</f>
        <v>0</v>
      </c>
      <c r="BH691" s="129">
        <f>IF(N691="sníž. přenesená",J691,0)</f>
        <v>0</v>
      </c>
      <c r="BI691" s="129">
        <f>IF(N691="nulová",J691,0)</f>
        <v>0</v>
      </c>
      <c r="BJ691" s="27" t="s">
        <v>19</v>
      </c>
      <c r="BK691" s="129">
        <f>ROUND(I691*H691,2)</f>
        <v>0</v>
      </c>
      <c r="BL691" s="27" t="s">
        <v>68</v>
      </c>
      <c r="BM691" s="128" t="s">
        <v>1156</v>
      </c>
    </row>
    <row r="692" spans="2:51" s="138" customFormat="1" ht="15">
      <c r="B692" s="139"/>
      <c r="D692" s="132" t="s">
        <v>54</v>
      </c>
      <c r="E692" s="140" t="s">
        <v>30</v>
      </c>
      <c r="F692" s="141" t="s">
        <v>1157</v>
      </c>
      <c r="H692" s="142">
        <v>9.3</v>
      </c>
      <c r="L692" s="139"/>
      <c r="M692" s="143"/>
      <c r="N692" s="144"/>
      <c r="O692" s="144"/>
      <c r="P692" s="144"/>
      <c r="Q692" s="144"/>
      <c r="R692" s="144"/>
      <c r="S692" s="144"/>
      <c r="T692" s="145"/>
      <c r="AT692" s="140" t="s">
        <v>54</v>
      </c>
      <c r="AU692" s="140" t="s">
        <v>27</v>
      </c>
      <c r="AV692" s="138" t="s">
        <v>27</v>
      </c>
      <c r="AW692" s="138" t="s">
        <v>55</v>
      </c>
      <c r="AX692" s="138" t="s">
        <v>50</v>
      </c>
      <c r="AY692" s="140" t="s">
        <v>51</v>
      </c>
    </row>
    <row r="693" spans="2:51" s="146" customFormat="1" ht="15">
      <c r="B693" s="147"/>
      <c r="D693" s="132" t="s">
        <v>54</v>
      </c>
      <c r="E693" s="148" t="s">
        <v>30</v>
      </c>
      <c r="F693" s="149" t="s">
        <v>57</v>
      </c>
      <c r="H693" s="150">
        <v>9.3</v>
      </c>
      <c r="L693" s="147"/>
      <c r="M693" s="151"/>
      <c r="N693" s="152"/>
      <c r="O693" s="152"/>
      <c r="P693" s="152"/>
      <c r="Q693" s="152"/>
      <c r="R693" s="152"/>
      <c r="S693" s="152"/>
      <c r="T693" s="153"/>
      <c r="AT693" s="148" t="s">
        <v>54</v>
      </c>
      <c r="AU693" s="148" t="s">
        <v>27</v>
      </c>
      <c r="AV693" s="146" t="s">
        <v>53</v>
      </c>
      <c r="AW693" s="146" t="s">
        <v>55</v>
      </c>
      <c r="AX693" s="146" t="s">
        <v>19</v>
      </c>
      <c r="AY693" s="148" t="s">
        <v>51</v>
      </c>
    </row>
    <row r="694" spans="1:65" s="37" customFormat="1" ht="16.5" customHeight="1">
      <c r="A694" s="33"/>
      <c r="B694" s="116"/>
      <c r="C694" s="154" t="s">
        <v>1158</v>
      </c>
      <c r="D694" s="154" t="s">
        <v>61</v>
      </c>
      <c r="E694" s="155" t="s">
        <v>1159</v>
      </c>
      <c r="F694" s="156" t="s">
        <v>1160</v>
      </c>
      <c r="G694" s="157" t="s">
        <v>6</v>
      </c>
      <c r="H694" s="158">
        <v>10.695</v>
      </c>
      <c r="I694" s="307"/>
      <c r="J694" s="159">
        <f>ROUND(I694*H694,2)</f>
        <v>0</v>
      </c>
      <c r="K694" s="160"/>
      <c r="L694" s="161"/>
      <c r="M694" s="162" t="s">
        <v>30</v>
      </c>
      <c r="N694" s="163" t="s">
        <v>34</v>
      </c>
      <c r="O694" s="126">
        <v>0</v>
      </c>
      <c r="P694" s="126">
        <f>O694*H694</f>
        <v>0</v>
      </c>
      <c r="Q694" s="126">
        <v>0.00016</v>
      </c>
      <c r="R694" s="126">
        <f>Q694*H694</f>
        <v>0.0017112000000000002</v>
      </c>
      <c r="S694" s="126">
        <v>0</v>
      </c>
      <c r="T694" s="127">
        <f>S694*H694</f>
        <v>0</v>
      </c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R694" s="128" t="s">
        <v>82</v>
      </c>
      <c r="AT694" s="128" t="s">
        <v>61</v>
      </c>
      <c r="AU694" s="128" t="s">
        <v>27</v>
      </c>
      <c r="AY694" s="27" t="s">
        <v>51</v>
      </c>
      <c r="BE694" s="129">
        <f>IF(N694="základní",J694,0)</f>
        <v>0</v>
      </c>
      <c r="BF694" s="129">
        <f>IF(N694="snížená",J694,0)</f>
        <v>0</v>
      </c>
      <c r="BG694" s="129">
        <f>IF(N694="zákl. přenesená",J694,0)</f>
        <v>0</v>
      </c>
      <c r="BH694" s="129">
        <f>IF(N694="sníž. přenesená",J694,0)</f>
        <v>0</v>
      </c>
      <c r="BI694" s="129">
        <f>IF(N694="nulová",J694,0)</f>
        <v>0</v>
      </c>
      <c r="BJ694" s="27" t="s">
        <v>19</v>
      </c>
      <c r="BK694" s="129">
        <f>ROUND(I694*H694,2)</f>
        <v>0</v>
      </c>
      <c r="BL694" s="27" t="s">
        <v>68</v>
      </c>
      <c r="BM694" s="128" t="s">
        <v>1161</v>
      </c>
    </row>
    <row r="695" spans="2:51" s="138" customFormat="1" ht="15">
      <c r="B695" s="139"/>
      <c r="D695" s="132" t="s">
        <v>54</v>
      </c>
      <c r="F695" s="141" t="s">
        <v>1162</v>
      </c>
      <c r="H695" s="142">
        <v>10.695</v>
      </c>
      <c r="L695" s="139"/>
      <c r="M695" s="143"/>
      <c r="N695" s="144"/>
      <c r="O695" s="144"/>
      <c r="P695" s="144"/>
      <c r="Q695" s="144"/>
      <c r="R695" s="144"/>
      <c r="S695" s="144"/>
      <c r="T695" s="145"/>
      <c r="AT695" s="140" t="s">
        <v>54</v>
      </c>
      <c r="AU695" s="140" t="s">
        <v>27</v>
      </c>
      <c r="AV695" s="138" t="s">
        <v>27</v>
      </c>
      <c r="AW695" s="138" t="s">
        <v>28</v>
      </c>
      <c r="AX695" s="138" t="s">
        <v>19</v>
      </c>
      <c r="AY695" s="140" t="s">
        <v>51</v>
      </c>
    </row>
    <row r="696" spans="1:65" s="37" customFormat="1" ht="24.2" customHeight="1">
      <c r="A696" s="33"/>
      <c r="B696" s="116"/>
      <c r="C696" s="117" t="s">
        <v>1163</v>
      </c>
      <c r="D696" s="117" t="s">
        <v>52</v>
      </c>
      <c r="E696" s="118" t="s">
        <v>1164</v>
      </c>
      <c r="F696" s="119" t="s">
        <v>1165</v>
      </c>
      <c r="G696" s="120" t="s">
        <v>7</v>
      </c>
      <c r="H696" s="121">
        <v>4221.696</v>
      </c>
      <c r="I696" s="306"/>
      <c r="J696" s="122">
        <f>ROUND(I696*H696,2)</f>
        <v>0</v>
      </c>
      <c r="K696" s="123"/>
      <c r="L696" s="34"/>
      <c r="M696" s="124" t="s">
        <v>30</v>
      </c>
      <c r="N696" s="125" t="s">
        <v>34</v>
      </c>
      <c r="O696" s="126">
        <v>0</v>
      </c>
      <c r="P696" s="126">
        <f>O696*H696</f>
        <v>0</v>
      </c>
      <c r="Q696" s="126">
        <v>0</v>
      </c>
      <c r="R696" s="126">
        <f>Q696*H696</f>
        <v>0</v>
      </c>
      <c r="S696" s="126">
        <v>0</v>
      </c>
      <c r="T696" s="127">
        <f>S696*H696</f>
        <v>0</v>
      </c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R696" s="128" t="s">
        <v>68</v>
      </c>
      <c r="AT696" s="128" t="s">
        <v>52</v>
      </c>
      <c r="AU696" s="128" t="s">
        <v>27</v>
      </c>
      <c r="AY696" s="27" t="s">
        <v>51</v>
      </c>
      <c r="BE696" s="129">
        <f>IF(N696="základní",J696,0)</f>
        <v>0</v>
      </c>
      <c r="BF696" s="129">
        <f>IF(N696="snížená",J696,0)</f>
        <v>0</v>
      </c>
      <c r="BG696" s="129">
        <f>IF(N696="zákl. přenesená",J696,0)</f>
        <v>0</v>
      </c>
      <c r="BH696" s="129">
        <f>IF(N696="sníž. přenesená",J696,0)</f>
        <v>0</v>
      </c>
      <c r="BI696" s="129">
        <f>IF(N696="nulová",J696,0)</f>
        <v>0</v>
      </c>
      <c r="BJ696" s="27" t="s">
        <v>19</v>
      </c>
      <c r="BK696" s="129">
        <f>ROUND(I696*H696,2)</f>
        <v>0</v>
      </c>
      <c r="BL696" s="27" t="s">
        <v>68</v>
      </c>
      <c r="BM696" s="128" t="s">
        <v>1166</v>
      </c>
    </row>
    <row r="697" spans="2:63" s="103" customFormat="1" ht="22.9" customHeight="1">
      <c r="B697" s="104"/>
      <c r="D697" s="105" t="s">
        <v>48</v>
      </c>
      <c r="E697" s="114" t="s">
        <v>1167</v>
      </c>
      <c r="F697" s="114" t="s">
        <v>1168</v>
      </c>
      <c r="J697" s="115">
        <f>BK697</f>
        <v>0</v>
      </c>
      <c r="L697" s="104"/>
      <c r="M697" s="108"/>
      <c r="N697" s="109"/>
      <c r="O697" s="109"/>
      <c r="P697" s="110">
        <f>SUM(P698:P728)</f>
        <v>39.26456000000001</v>
      </c>
      <c r="Q697" s="109"/>
      <c r="R697" s="110">
        <f>SUM(R698:R728)</f>
        <v>0.8466110599999999</v>
      </c>
      <c r="S697" s="109"/>
      <c r="T697" s="111">
        <f>SUM(T698:T728)</f>
        <v>0</v>
      </c>
      <c r="AR697" s="105" t="s">
        <v>27</v>
      </c>
      <c r="AT697" s="112" t="s">
        <v>48</v>
      </c>
      <c r="AU697" s="112" t="s">
        <v>19</v>
      </c>
      <c r="AY697" s="105" t="s">
        <v>51</v>
      </c>
      <c r="BK697" s="113">
        <f>SUM(BK698:BK728)</f>
        <v>0</v>
      </c>
    </row>
    <row r="698" spans="1:65" s="37" customFormat="1" ht="16.5" customHeight="1">
      <c r="A698" s="33"/>
      <c r="B698" s="116"/>
      <c r="C698" s="117" t="s">
        <v>103</v>
      </c>
      <c r="D698" s="117" t="s">
        <v>52</v>
      </c>
      <c r="E698" s="118" t="s">
        <v>1169</v>
      </c>
      <c r="F698" s="119" t="s">
        <v>1170</v>
      </c>
      <c r="G698" s="120" t="s">
        <v>13</v>
      </c>
      <c r="H698" s="121">
        <v>24.44</v>
      </c>
      <c r="I698" s="306"/>
      <c r="J698" s="122">
        <f>ROUND(I698*H698,2)</f>
        <v>0</v>
      </c>
      <c r="K698" s="123"/>
      <c r="L698" s="34"/>
      <c r="M698" s="124" t="s">
        <v>30</v>
      </c>
      <c r="N698" s="125" t="s">
        <v>34</v>
      </c>
      <c r="O698" s="126">
        <v>0.012</v>
      </c>
      <c r="P698" s="126">
        <f>O698*H698</f>
        <v>0.29328000000000004</v>
      </c>
      <c r="Q698" s="126">
        <v>0</v>
      </c>
      <c r="R698" s="126">
        <f>Q698*H698</f>
        <v>0</v>
      </c>
      <c r="S698" s="126">
        <v>0</v>
      </c>
      <c r="T698" s="127">
        <f>S698*H698</f>
        <v>0</v>
      </c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R698" s="128" t="s">
        <v>68</v>
      </c>
      <c r="AT698" s="128" t="s">
        <v>52</v>
      </c>
      <c r="AU698" s="128" t="s">
        <v>27</v>
      </c>
      <c r="AY698" s="27" t="s">
        <v>51</v>
      </c>
      <c r="BE698" s="129">
        <f>IF(N698="základní",J698,0)</f>
        <v>0</v>
      </c>
      <c r="BF698" s="129">
        <f>IF(N698="snížená",J698,0)</f>
        <v>0</v>
      </c>
      <c r="BG698" s="129">
        <f>IF(N698="zákl. přenesená",J698,0)</f>
        <v>0</v>
      </c>
      <c r="BH698" s="129">
        <f>IF(N698="sníž. přenesená",J698,0)</f>
        <v>0</v>
      </c>
      <c r="BI698" s="129">
        <f>IF(N698="nulová",J698,0)</f>
        <v>0</v>
      </c>
      <c r="BJ698" s="27" t="s">
        <v>19</v>
      </c>
      <c r="BK698" s="129">
        <f>ROUND(I698*H698,2)</f>
        <v>0</v>
      </c>
      <c r="BL698" s="27" t="s">
        <v>68</v>
      </c>
      <c r="BM698" s="128" t="s">
        <v>1171</v>
      </c>
    </row>
    <row r="699" spans="2:51" s="138" customFormat="1" ht="15">
      <c r="B699" s="139"/>
      <c r="D699" s="132" t="s">
        <v>54</v>
      </c>
      <c r="E699" s="140" t="s">
        <v>30</v>
      </c>
      <c r="F699" s="141" t="s">
        <v>1172</v>
      </c>
      <c r="H699" s="142">
        <v>2.88</v>
      </c>
      <c r="L699" s="139"/>
      <c r="M699" s="143"/>
      <c r="N699" s="144"/>
      <c r="O699" s="144"/>
      <c r="P699" s="144"/>
      <c r="Q699" s="144"/>
      <c r="R699" s="144"/>
      <c r="S699" s="144"/>
      <c r="T699" s="145"/>
      <c r="AT699" s="140" t="s">
        <v>54</v>
      </c>
      <c r="AU699" s="140" t="s">
        <v>27</v>
      </c>
      <c r="AV699" s="138" t="s">
        <v>27</v>
      </c>
      <c r="AW699" s="138" t="s">
        <v>55</v>
      </c>
      <c r="AX699" s="138" t="s">
        <v>50</v>
      </c>
      <c r="AY699" s="140" t="s">
        <v>51</v>
      </c>
    </row>
    <row r="700" spans="2:51" s="138" customFormat="1" ht="15">
      <c r="B700" s="139"/>
      <c r="D700" s="132" t="s">
        <v>54</v>
      </c>
      <c r="E700" s="140" t="s">
        <v>30</v>
      </c>
      <c r="F700" s="141" t="s">
        <v>1173</v>
      </c>
      <c r="H700" s="142">
        <v>11.38</v>
      </c>
      <c r="L700" s="139"/>
      <c r="M700" s="143"/>
      <c r="N700" s="144"/>
      <c r="O700" s="144"/>
      <c r="P700" s="144"/>
      <c r="Q700" s="144"/>
      <c r="R700" s="144"/>
      <c r="S700" s="144"/>
      <c r="T700" s="145"/>
      <c r="AT700" s="140" t="s">
        <v>54</v>
      </c>
      <c r="AU700" s="140" t="s">
        <v>27</v>
      </c>
      <c r="AV700" s="138" t="s">
        <v>27</v>
      </c>
      <c r="AW700" s="138" t="s">
        <v>55</v>
      </c>
      <c r="AX700" s="138" t="s">
        <v>50</v>
      </c>
      <c r="AY700" s="140" t="s">
        <v>51</v>
      </c>
    </row>
    <row r="701" spans="2:51" s="138" customFormat="1" ht="15">
      <c r="B701" s="139"/>
      <c r="D701" s="132" t="s">
        <v>54</v>
      </c>
      <c r="E701" s="140" t="s">
        <v>30</v>
      </c>
      <c r="F701" s="141" t="s">
        <v>1174</v>
      </c>
      <c r="H701" s="142">
        <v>-1.05</v>
      </c>
      <c r="L701" s="139"/>
      <c r="M701" s="143"/>
      <c r="N701" s="144"/>
      <c r="O701" s="144"/>
      <c r="P701" s="144"/>
      <c r="Q701" s="144"/>
      <c r="R701" s="144"/>
      <c r="S701" s="144"/>
      <c r="T701" s="145"/>
      <c r="AT701" s="140" t="s">
        <v>54</v>
      </c>
      <c r="AU701" s="140" t="s">
        <v>27</v>
      </c>
      <c r="AV701" s="138" t="s">
        <v>27</v>
      </c>
      <c r="AW701" s="138" t="s">
        <v>55</v>
      </c>
      <c r="AX701" s="138" t="s">
        <v>50</v>
      </c>
      <c r="AY701" s="140" t="s">
        <v>51</v>
      </c>
    </row>
    <row r="702" spans="2:51" s="138" customFormat="1" ht="15">
      <c r="B702" s="139"/>
      <c r="D702" s="132" t="s">
        <v>54</v>
      </c>
      <c r="E702" s="140" t="s">
        <v>30</v>
      </c>
      <c r="F702" s="141" t="s">
        <v>1175</v>
      </c>
      <c r="H702" s="142">
        <v>12.28</v>
      </c>
      <c r="L702" s="139"/>
      <c r="M702" s="143"/>
      <c r="N702" s="144"/>
      <c r="O702" s="144"/>
      <c r="P702" s="144"/>
      <c r="Q702" s="144"/>
      <c r="R702" s="144"/>
      <c r="S702" s="144"/>
      <c r="T702" s="145"/>
      <c r="AT702" s="140" t="s">
        <v>54</v>
      </c>
      <c r="AU702" s="140" t="s">
        <v>27</v>
      </c>
      <c r="AV702" s="138" t="s">
        <v>27</v>
      </c>
      <c r="AW702" s="138" t="s">
        <v>55</v>
      </c>
      <c r="AX702" s="138" t="s">
        <v>50</v>
      </c>
      <c r="AY702" s="140" t="s">
        <v>51</v>
      </c>
    </row>
    <row r="703" spans="2:51" s="138" customFormat="1" ht="15">
      <c r="B703" s="139"/>
      <c r="D703" s="132" t="s">
        <v>54</v>
      </c>
      <c r="E703" s="140" t="s">
        <v>30</v>
      </c>
      <c r="F703" s="141" t="s">
        <v>1174</v>
      </c>
      <c r="H703" s="142">
        <v>-1.05</v>
      </c>
      <c r="L703" s="139"/>
      <c r="M703" s="143"/>
      <c r="N703" s="144"/>
      <c r="O703" s="144"/>
      <c r="P703" s="144"/>
      <c r="Q703" s="144"/>
      <c r="R703" s="144"/>
      <c r="S703" s="144"/>
      <c r="T703" s="145"/>
      <c r="AT703" s="140" t="s">
        <v>54</v>
      </c>
      <c r="AU703" s="140" t="s">
        <v>27</v>
      </c>
      <c r="AV703" s="138" t="s">
        <v>27</v>
      </c>
      <c r="AW703" s="138" t="s">
        <v>55</v>
      </c>
      <c r="AX703" s="138" t="s">
        <v>50</v>
      </c>
      <c r="AY703" s="140" t="s">
        <v>51</v>
      </c>
    </row>
    <row r="704" spans="2:51" s="146" customFormat="1" ht="15">
      <c r="B704" s="147"/>
      <c r="D704" s="132" t="s">
        <v>54</v>
      </c>
      <c r="E704" s="148" t="s">
        <v>30</v>
      </c>
      <c r="F704" s="149" t="s">
        <v>57</v>
      </c>
      <c r="H704" s="150">
        <v>24.44</v>
      </c>
      <c r="L704" s="147"/>
      <c r="M704" s="151"/>
      <c r="N704" s="152"/>
      <c r="O704" s="152"/>
      <c r="P704" s="152"/>
      <c r="Q704" s="152"/>
      <c r="R704" s="152"/>
      <c r="S704" s="152"/>
      <c r="T704" s="153"/>
      <c r="AT704" s="148" t="s">
        <v>54</v>
      </c>
      <c r="AU704" s="148" t="s">
        <v>27</v>
      </c>
      <c r="AV704" s="146" t="s">
        <v>53</v>
      </c>
      <c r="AW704" s="146" t="s">
        <v>55</v>
      </c>
      <c r="AX704" s="146" t="s">
        <v>19</v>
      </c>
      <c r="AY704" s="148" t="s">
        <v>51</v>
      </c>
    </row>
    <row r="705" spans="1:65" s="37" customFormat="1" ht="16.5" customHeight="1">
      <c r="A705" s="33"/>
      <c r="B705" s="116"/>
      <c r="C705" s="117" t="s">
        <v>611</v>
      </c>
      <c r="D705" s="117" t="s">
        <v>52</v>
      </c>
      <c r="E705" s="118" t="s">
        <v>1176</v>
      </c>
      <c r="F705" s="119" t="s">
        <v>1177</v>
      </c>
      <c r="G705" s="120" t="s">
        <v>13</v>
      </c>
      <c r="H705" s="121">
        <v>24.44</v>
      </c>
      <c r="I705" s="306"/>
      <c r="J705" s="122">
        <f>ROUND(I705*H705,2)</f>
        <v>0</v>
      </c>
      <c r="K705" s="123"/>
      <c r="L705" s="34"/>
      <c r="M705" s="124" t="s">
        <v>30</v>
      </c>
      <c r="N705" s="125" t="s">
        <v>34</v>
      </c>
      <c r="O705" s="126">
        <v>0.044</v>
      </c>
      <c r="P705" s="126">
        <f>O705*H705</f>
        <v>1.07536</v>
      </c>
      <c r="Q705" s="126">
        <v>0.0003</v>
      </c>
      <c r="R705" s="126">
        <f>Q705*H705</f>
        <v>0.007332</v>
      </c>
      <c r="S705" s="126">
        <v>0</v>
      </c>
      <c r="T705" s="127">
        <f>S705*H705</f>
        <v>0</v>
      </c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R705" s="128" t="s">
        <v>68</v>
      </c>
      <c r="AT705" s="128" t="s">
        <v>52</v>
      </c>
      <c r="AU705" s="128" t="s">
        <v>27</v>
      </c>
      <c r="AY705" s="27" t="s">
        <v>51</v>
      </c>
      <c r="BE705" s="129">
        <f>IF(N705="základní",J705,0)</f>
        <v>0</v>
      </c>
      <c r="BF705" s="129">
        <f>IF(N705="snížená",J705,0)</f>
        <v>0</v>
      </c>
      <c r="BG705" s="129">
        <f>IF(N705="zákl. přenesená",J705,0)</f>
        <v>0</v>
      </c>
      <c r="BH705" s="129">
        <f>IF(N705="sníž. přenesená",J705,0)</f>
        <v>0</v>
      </c>
      <c r="BI705" s="129">
        <f>IF(N705="nulová",J705,0)</f>
        <v>0</v>
      </c>
      <c r="BJ705" s="27" t="s">
        <v>19</v>
      </c>
      <c r="BK705" s="129">
        <f>ROUND(I705*H705,2)</f>
        <v>0</v>
      </c>
      <c r="BL705" s="27" t="s">
        <v>68</v>
      </c>
      <c r="BM705" s="128" t="s">
        <v>1178</v>
      </c>
    </row>
    <row r="706" spans="1:65" s="37" customFormat="1" ht="16.5" customHeight="1">
      <c r="A706" s="33"/>
      <c r="B706" s="116"/>
      <c r="C706" s="117" t="s">
        <v>104</v>
      </c>
      <c r="D706" s="117" t="s">
        <v>52</v>
      </c>
      <c r="E706" s="118" t="s">
        <v>1179</v>
      </c>
      <c r="F706" s="119" t="s">
        <v>1180</v>
      </c>
      <c r="G706" s="120" t="s">
        <v>13</v>
      </c>
      <c r="H706" s="121">
        <v>24.44</v>
      </c>
      <c r="I706" s="306"/>
      <c r="J706" s="122">
        <f>ROUND(I706*H706,2)</f>
        <v>0</v>
      </c>
      <c r="K706" s="123"/>
      <c r="L706" s="34"/>
      <c r="M706" s="124" t="s">
        <v>30</v>
      </c>
      <c r="N706" s="125" t="s">
        <v>34</v>
      </c>
      <c r="O706" s="126">
        <v>0.099</v>
      </c>
      <c r="P706" s="126">
        <f>O706*H706</f>
        <v>2.41956</v>
      </c>
      <c r="Q706" s="126">
        <v>0.0045</v>
      </c>
      <c r="R706" s="126">
        <f>Q706*H706</f>
        <v>0.10998</v>
      </c>
      <c r="S706" s="126">
        <v>0</v>
      </c>
      <c r="T706" s="127">
        <f>S706*H706</f>
        <v>0</v>
      </c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R706" s="128" t="s">
        <v>68</v>
      </c>
      <c r="AT706" s="128" t="s">
        <v>52</v>
      </c>
      <c r="AU706" s="128" t="s">
        <v>27</v>
      </c>
      <c r="AY706" s="27" t="s">
        <v>51</v>
      </c>
      <c r="BE706" s="129">
        <f>IF(N706="základní",J706,0)</f>
        <v>0</v>
      </c>
      <c r="BF706" s="129">
        <f>IF(N706="snížená",J706,0)</f>
        <v>0</v>
      </c>
      <c r="BG706" s="129">
        <f>IF(N706="zákl. přenesená",J706,0)</f>
        <v>0</v>
      </c>
      <c r="BH706" s="129">
        <f>IF(N706="sníž. přenesená",J706,0)</f>
        <v>0</v>
      </c>
      <c r="BI706" s="129">
        <f>IF(N706="nulová",J706,0)</f>
        <v>0</v>
      </c>
      <c r="BJ706" s="27" t="s">
        <v>19</v>
      </c>
      <c r="BK706" s="129">
        <f>ROUND(I706*H706,2)</f>
        <v>0</v>
      </c>
      <c r="BL706" s="27" t="s">
        <v>68</v>
      </c>
      <c r="BM706" s="128" t="s">
        <v>1181</v>
      </c>
    </row>
    <row r="707" spans="1:65" s="37" customFormat="1" ht="37.9" customHeight="1">
      <c r="A707" s="33"/>
      <c r="B707" s="116"/>
      <c r="C707" s="117" t="s">
        <v>106</v>
      </c>
      <c r="D707" s="117" t="s">
        <v>52</v>
      </c>
      <c r="E707" s="118" t="s">
        <v>1182</v>
      </c>
      <c r="F707" s="119" t="s">
        <v>1183</v>
      </c>
      <c r="G707" s="120" t="s">
        <v>13</v>
      </c>
      <c r="H707" s="121">
        <v>16.8</v>
      </c>
      <c r="I707" s="306"/>
      <c r="J707" s="122">
        <f>ROUND(I707*H707,2)</f>
        <v>0</v>
      </c>
      <c r="K707" s="123"/>
      <c r="L707" s="34"/>
      <c r="M707" s="124" t="s">
        <v>30</v>
      </c>
      <c r="N707" s="125" t="s">
        <v>34</v>
      </c>
      <c r="O707" s="126">
        <v>1.3</v>
      </c>
      <c r="P707" s="126">
        <f>O707*H707</f>
        <v>21.840000000000003</v>
      </c>
      <c r="Q707" s="126">
        <v>0.009</v>
      </c>
      <c r="R707" s="126">
        <f>Q707*H707</f>
        <v>0.1512</v>
      </c>
      <c r="S707" s="126">
        <v>0</v>
      </c>
      <c r="T707" s="127">
        <f>S707*H707</f>
        <v>0</v>
      </c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R707" s="128" t="s">
        <v>68</v>
      </c>
      <c r="AT707" s="128" t="s">
        <v>52</v>
      </c>
      <c r="AU707" s="128" t="s">
        <v>27</v>
      </c>
      <c r="AY707" s="27" t="s">
        <v>51</v>
      </c>
      <c r="BE707" s="129">
        <f>IF(N707="základní",J707,0)</f>
        <v>0</v>
      </c>
      <c r="BF707" s="129">
        <f>IF(N707="snížená",J707,0)</f>
        <v>0</v>
      </c>
      <c r="BG707" s="129">
        <f>IF(N707="zákl. přenesená",J707,0)</f>
        <v>0</v>
      </c>
      <c r="BH707" s="129">
        <f>IF(N707="sníž. přenesená",J707,0)</f>
        <v>0</v>
      </c>
      <c r="BI707" s="129">
        <f>IF(N707="nulová",J707,0)</f>
        <v>0</v>
      </c>
      <c r="BJ707" s="27" t="s">
        <v>19</v>
      </c>
      <c r="BK707" s="129">
        <f>ROUND(I707*H707,2)</f>
        <v>0</v>
      </c>
      <c r="BL707" s="27" t="s">
        <v>68</v>
      </c>
      <c r="BM707" s="128" t="s">
        <v>1184</v>
      </c>
    </row>
    <row r="708" spans="2:51" s="138" customFormat="1" ht="15">
      <c r="B708" s="139"/>
      <c r="D708" s="132" t="s">
        <v>54</v>
      </c>
      <c r="E708" s="140" t="s">
        <v>30</v>
      </c>
      <c r="F708" s="141" t="s">
        <v>1185</v>
      </c>
      <c r="H708" s="142">
        <v>24.44</v>
      </c>
      <c r="L708" s="139"/>
      <c r="M708" s="143"/>
      <c r="N708" s="144"/>
      <c r="O708" s="144"/>
      <c r="P708" s="144"/>
      <c r="Q708" s="144"/>
      <c r="R708" s="144"/>
      <c r="S708" s="144"/>
      <c r="T708" s="145"/>
      <c r="AT708" s="140" t="s">
        <v>54</v>
      </c>
      <c r="AU708" s="140" t="s">
        <v>27</v>
      </c>
      <c r="AV708" s="138" t="s">
        <v>27</v>
      </c>
      <c r="AW708" s="138" t="s">
        <v>55</v>
      </c>
      <c r="AX708" s="138" t="s">
        <v>50</v>
      </c>
      <c r="AY708" s="140" t="s">
        <v>51</v>
      </c>
    </row>
    <row r="709" spans="2:51" s="164" customFormat="1" ht="15">
      <c r="B709" s="165"/>
      <c r="D709" s="132" t="s">
        <v>54</v>
      </c>
      <c r="E709" s="166" t="s">
        <v>30</v>
      </c>
      <c r="F709" s="167" t="s">
        <v>161</v>
      </c>
      <c r="H709" s="168">
        <v>24.44</v>
      </c>
      <c r="L709" s="165"/>
      <c r="M709" s="169"/>
      <c r="N709" s="170"/>
      <c r="O709" s="170"/>
      <c r="P709" s="170"/>
      <c r="Q709" s="170"/>
      <c r="R709" s="170"/>
      <c r="S709" s="170"/>
      <c r="T709" s="171"/>
      <c r="AT709" s="166" t="s">
        <v>54</v>
      </c>
      <c r="AU709" s="166" t="s">
        <v>27</v>
      </c>
      <c r="AV709" s="164" t="s">
        <v>29</v>
      </c>
      <c r="AW709" s="164" t="s">
        <v>55</v>
      </c>
      <c r="AX709" s="164" t="s">
        <v>50</v>
      </c>
      <c r="AY709" s="166" t="s">
        <v>51</v>
      </c>
    </row>
    <row r="710" spans="2:51" s="130" customFormat="1" ht="15">
      <c r="B710" s="131"/>
      <c r="D710" s="132" t="s">
        <v>54</v>
      </c>
      <c r="E710" s="133" t="s">
        <v>30</v>
      </c>
      <c r="F710" s="134" t="s">
        <v>1186</v>
      </c>
      <c r="H710" s="133" t="s">
        <v>30</v>
      </c>
      <c r="L710" s="131"/>
      <c r="M710" s="135"/>
      <c r="N710" s="136"/>
      <c r="O710" s="136"/>
      <c r="P710" s="136"/>
      <c r="Q710" s="136"/>
      <c r="R710" s="136"/>
      <c r="S710" s="136"/>
      <c r="T710" s="137"/>
      <c r="AT710" s="133" t="s">
        <v>54</v>
      </c>
      <c r="AU710" s="133" t="s">
        <v>27</v>
      </c>
      <c r="AV710" s="130" t="s">
        <v>19</v>
      </c>
      <c r="AW710" s="130" t="s">
        <v>55</v>
      </c>
      <c r="AX710" s="130" t="s">
        <v>50</v>
      </c>
      <c r="AY710" s="133" t="s">
        <v>51</v>
      </c>
    </row>
    <row r="711" spans="2:51" s="138" customFormat="1" ht="15">
      <c r="B711" s="139"/>
      <c r="D711" s="132" t="s">
        <v>54</v>
      </c>
      <c r="E711" s="140" t="s">
        <v>30</v>
      </c>
      <c r="F711" s="141" t="s">
        <v>1187</v>
      </c>
      <c r="H711" s="142">
        <v>-7.64</v>
      </c>
      <c r="L711" s="139"/>
      <c r="M711" s="143"/>
      <c r="N711" s="144"/>
      <c r="O711" s="144"/>
      <c r="P711" s="144"/>
      <c r="Q711" s="144"/>
      <c r="R711" s="144"/>
      <c r="S711" s="144"/>
      <c r="T711" s="145"/>
      <c r="AT711" s="140" t="s">
        <v>54</v>
      </c>
      <c r="AU711" s="140" t="s">
        <v>27</v>
      </c>
      <c r="AV711" s="138" t="s">
        <v>27</v>
      </c>
      <c r="AW711" s="138" t="s">
        <v>55</v>
      </c>
      <c r="AX711" s="138" t="s">
        <v>50</v>
      </c>
      <c r="AY711" s="140" t="s">
        <v>51</v>
      </c>
    </row>
    <row r="712" spans="2:51" s="146" customFormat="1" ht="15">
      <c r="B712" s="147"/>
      <c r="D712" s="132" t="s">
        <v>54</v>
      </c>
      <c r="E712" s="148" t="s">
        <v>30</v>
      </c>
      <c r="F712" s="149" t="s">
        <v>57</v>
      </c>
      <c r="H712" s="150">
        <v>16.8</v>
      </c>
      <c r="L712" s="147"/>
      <c r="M712" s="151"/>
      <c r="N712" s="152"/>
      <c r="O712" s="152"/>
      <c r="P712" s="152"/>
      <c r="Q712" s="152"/>
      <c r="R712" s="152"/>
      <c r="S712" s="152"/>
      <c r="T712" s="153"/>
      <c r="AT712" s="148" t="s">
        <v>54</v>
      </c>
      <c r="AU712" s="148" t="s">
        <v>27</v>
      </c>
      <c r="AV712" s="146" t="s">
        <v>53</v>
      </c>
      <c r="AW712" s="146" t="s">
        <v>55</v>
      </c>
      <c r="AX712" s="146" t="s">
        <v>19</v>
      </c>
      <c r="AY712" s="148" t="s">
        <v>51</v>
      </c>
    </row>
    <row r="713" spans="1:65" s="37" customFormat="1" ht="24.2" customHeight="1">
      <c r="A713" s="33"/>
      <c r="B713" s="116"/>
      <c r="C713" s="154" t="s">
        <v>107</v>
      </c>
      <c r="D713" s="154" t="s">
        <v>61</v>
      </c>
      <c r="E713" s="155" t="s">
        <v>1188</v>
      </c>
      <c r="F713" s="156" t="s">
        <v>1189</v>
      </c>
      <c r="G713" s="157" t="s">
        <v>13</v>
      </c>
      <c r="H713" s="158">
        <v>19.32</v>
      </c>
      <c r="I713" s="307"/>
      <c r="J713" s="159">
        <f>ROUND(I713*H713,2)</f>
        <v>0</v>
      </c>
      <c r="K713" s="160"/>
      <c r="L713" s="161"/>
      <c r="M713" s="162" t="s">
        <v>30</v>
      </c>
      <c r="N713" s="163" t="s">
        <v>34</v>
      </c>
      <c r="O713" s="126">
        <v>0</v>
      </c>
      <c r="P713" s="126">
        <f>O713*H713</f>
        <v>0</v>
      </c>
      <c r="Q713" s="126">
        <v>0.02</v>
      </c>
      <c r="R713" s="126">
        <f>Q713*H713</f>
        <v>0.3864</v>
      </c>
      <c r="S713" s="126">
        <v>0</v>
      </c>
      <c r="T713" s="127">
        <f>S713*H713</f>
        <v>0</v>
      </c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R713" s="128" t="s">
        <v>82</v>
      </c>
      <c r="AT713" s="128" t="s">
        <v>61</v>
      </c>
      <c r="AU713" s="128" t="s">
        <v>27</v>
      </c>
      <c r="AY713" s="27" t="s">
        <v>51</v>
      </c>
      <c r="BE713" s="129">
        <f>IF(N713="základní",J713,0)</f>
        <v>0</v>
      </c>
      <c r="BF713" s="129">
        <f>IF(N713="snížená",J713,0)</f>
        <v>0</v>
      </c>
      <c r="BG713" s="129">
        <f>IF(N713="zákl. přenesená",J713,0)</f>
        <v>0</v>
      </c>
      <c r="BH713" s="129">
        <f>IF(N713="sníž. přenesená",J713,0)</f>
        <v>0</v>
      </c>
      <c r="BI713" s="129">
        <f>IF(N713="nulová",J713,0)</f>
        <v>0</v>
      </c>
      <c r="BJ713" s="27" t="s">
        <v>19</v>
      </c>
      <c r="BK713" s="129">
        <f>ROUND(I713*H713,2)</f>
        <v>0</v>
      </c>
      <c r="BL713" s="27" t="s">
        <v>68</v>
      </c>
      <c r="BM713" s="128" t="s">
        <v>1190</v>
      </c>
    </row>
    <row r="714" spans="2:51" s="138" customFormat="1" ht="15">
      <c r="B714" s="139"/>
      <c r="D714" s="132" t="s">
        <v>54</v>
      </c>
      <c r="E714" s="140" t="s">
        <v>30</v>
      </c>
      <c r="F714" s="141" t="s">
        <v>1191</v>
      </c>
      <c r="H714" s="142">
        <v>16.8</v>
      </c>
      <c r="L714" s="139"/>
      <c r="M714" s="143"/>
      <c r="N714" s="144"/>
      <c r="O714" s="144"/>
      <c r="P714" s="144"/>
      <c r="Q714" s="144"/>
      <c r="R714" s="144"/>
      <c r="S714" s="144"/>
      <c r="T714" s="145"/>
      <c r="AT714" s="140" t="s">
        <v>54</v>
      </c>
      <c r="AU714" s="140" t="s">
        <v>27</v>
      </c>
      <c r="AV714" s="138" t="s">
        <v>27</v>
      </c>
      <c r="AW714" s="138" t="s">
        <v>55</v>
      </c>
      <c r="AX714" s="138" t="s">
        <v>50</v>
      </c>
      <c r="AY714" s="140" t="s">
        <v>51</v>
      </c>
    </row>
    <row r="715" spans="2:51" s="146" customFormat="1" ht="15">
      <c r="B715" s="147"/>
      <c r="D715" s="132" t="s">
        <v>54</v>
      </c>
      <c r="E715" s="148" t="s">
        <v>30</v>
      </c>
      <c r="F715" s="149" t="s">
        <v>57</v>
      </c>
      <c r="H715" s="150">
        <v>16.8</v>
      </c>
      <c r="L715" s="147"/>
      <c r="M715" s="151"/>
      <c r="N715" s="152"/>
      <c r="O715" s="152"/>
      <c r="P715" s="152"/>
      <c r="Q715" s="152"/>
      <c r="R715" s="152"/>
      <c r="S715" s="152"/>
      <c r="T715" s="153"/>
      <c r="AT715" s="148" t="s">
        <v>54</v>
      </c>
      <c r="AU715" s="148" t="s">
        <v>27</v>
      </c>
      <c r="AV715" s="146" t="s">
        <v>53</v>
      </c>
      <c r="AW715" s="146" t="s">
        <v>55</v>
      </c>
      <c r="AX715" s="146" t="s">
        <v>19</v>
      </c>
      <c r="AY715" s="148" t="s">
        <v>51</v>
      </c>
    </row>
    <row r="716" spans="2:51" s="138" customFormat="1" ht="15">
      <c r="B716" s="139"/>
      <c r="D716" s="132" t="s">
        <v>54</v>
      </c>
      <c r="F716" s="141" t="s">
        <v>1192</v>
      </c>
      <c r="H716" s="142">
        <v>19.32</v>
      </c>
      <c r="I716" s="309"/>
      <c r="L716" s="139"/>
      <c r="M716" s="143"/>
      <c r="N716" s="144"/>
      <c r="O716" s="144"/>
      <c r="P716" s="144"/>
      <c r="Q716" s="144"/>
      <c r="R716" s="144"/>
      <c r="S716" s="144"/>
      <c r="T716" s="145"/>
      <c r="AT716" s="140" t="s">
        <v>54</v>
      </c>
      <c r="AU716" s="140" t="s">
        <v>27</v>
      </c>
      <c r="AV716" s="138" t="s">
        <v>27</v>
      </c>
      <c r="AW716" s="138" t="s">
        <v>28</v>
      </c>
      <c r="AX716" s="138" t="s">
        <v>19</v>
      </c>
      <c r="AY716" s="140" t="s">
        <v>51</v>
      </c>
    </row>
    <row r="717" spans="1:65" s="37" customFormat="1" ht="24.2" customHeight="1">
      <c r="A717" s="33"/>
      <c r="B717" s="116"/>
      <c r="C717" s="117" t="s">
        <v>160</v>
      </c>
      <c r="D717" s="117" t="s">
        <v>52</v>
      </c>
      <c r="E717" s="118" t="s">
        <v>1193</v>
      </c>
      <c r="F717" s="119" t="s">
        <v>1194</v>
      </c>
      <c r="G717" s="120" t="s">
        <v>13</v>
      </c>
      <c r="H717" s="121">
        <v>16.8</v>
      </c>
      <c r="I717" s="306"/>
      <c r="J717" s="122">
        <f>ROUND(I717*H717,2)</f>
        <v>0</v>
      </c>
      <c r="K717" s="123"/>
      <c r="L717" s="34"/>
      <c r="M717" s="124" t="s">
        <v>30</v>
      </c>
      <c r="N717" s="125" t="s">
        <v>34</v>
      </c>
      <c r="O717" s="126">
        <v>0.13</v>
      </c>
      <c r="P717" s="126">
        <f>O717*H717</f>
        <v>2.184</v>
      </c>
      <c r="Q717" s="126">
        <v>0</v>
      </c>
      <c r="R717" s="126">
        <f>Q717*H717</f>
        <v>0</v>
      </c>
      <c r="S717" s="126">
        <v>0</v>
      </c>
      <c r="T717" s="127">
        <f>S717*H717</f>
        <v>0</v>
      </c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R717" s="128" t="s">
        <v>68</v>
      </c>
      <c r="AT717" s="128" t="s">
        <v>52</v>
      </c>
      <c r="AU717" s="128" t="s">
        <v>27</v>
      </c>
      <c r="AY717" s="27" t="s">
        <v>51</v>
      </c>
      <c r="BE717" s="129">
        <f>IF(N717="základní",J717,0)</f>
        <v>0</v>
      </c>
      <c r="BF717" s="129">
        <f>IF(N717="snížená",J717,0)</f>
        <v>0</v>
      </c>
      <c r="BG717" s="129">
        <f>IF(N717="zákl. přenesená",J717,0)</f>
        <v>0</v>
      </c>
      <c r="BH717" s="129">
        <f>IF(N717="sníž. přenesená",J717,0)</f>
        <v>0</v>
      </c>
      <c r="BI717" s="129">
        <f>IF(N717="nulová",J717,0)</f>
        <v>0</v>
      </c>
      <c r="BJ717" s="27" t="s">
        <v>19</v>
      </c>
      <c r="BK717" s="129">
        <f>ROUND(I717*H717,2)</f>
        <v>0</v>
      </c>
      <c r="BL717" s="27" t="s">
        <v>68</v>
      </c>
      <c r="BM717" s="128" t="s">
        <v>1195</v>
      </c>
    </row>
    <row r="718" spans="1:65" s="37" customFormat="1" ht="24.2" customHeight="1">
      <c r="A718" s="33"/>
      <c r="B718" s="116"/>
      <c r="C718" s="117" t="s">
        <v>105</v>
      </c>
      <c r="D718" s="117" t="s">
        <v>52</v>
      </c>
      <c r="E718" s="118" t="s">
        <v>1196</v>
      </c>
      <c r="F718" s="119" t="s">
        <v>1197</v>
      </c>
      <c r="G718" s="120" t="s">
        <v>13</v>
      </c>
      <c r="H718" s="121">
        <v>7.64</v>
      </c>
      <c r="I718" s="306"/>
      <c r="J718" s="122">
        <f>ROUND(I718*H718,2)</f>
        <v>0</v>
      </c>
      <c r="K718" s="123"/>
      <c r="L718" s="34"/>
      <c r="M718" s="124" t="s">
        <v>30</v>
      </c>
      <c r="N718" s="125" t="s">
        <v>34</v>
      </c>
      <c r="O718" s="126">
        <v>1.059</v>
      </c>
      <c r="P718" s="126">
        <f>O718*H718</f>
        <v>8.09076</v>
      </c>
      <c r="Q718" s="126">
        <v>0.0028</v>
      </c>
      <c r="R718" s="126">
        <f>Q718*H718</f>
        <v>0.021391999999999998</v>
      </c>
      <c r="S718" s="126">
        <v>0</v>
      </c>
      <c r="T718" s="127">
        <f>S718*H718</f>
        <v>0</v>
      </c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R718" s="128" t="s">
        <v>68</v>
      </c>
      <c r="AT718" s="128" t="s">
        <v>52</v>
      </c>
      <c r="AU718" s="128" t="s">
        <v>27</v>
      </c>
      <c r="AY718" s="27" t="s">
        <v>51</v>
      </c>
      <c r="BE718" s="129">
        <f>IF(N718="základní",J718,0)</f>
        <v>0</v>
      </c>
      <c r="BF718" s="129">
        <f>IF(N718="snížená",J718,0)</f>
        <v>0</v>
      </c>
      <c r="BG718" s="129">
        <f>IF(N718="zákl. přenesená",J718,0)</f>
        <v>0</v>
      </c>
      <c r="BH718" s="129">
        <f>IF(N718="sníž. přenesená",J718,0)</f>
        <v>0</v>
      </c>
      <c r="BI718" s="129">
        <f>IF(N718="nulová",J718,0)</f>
        <v>0</v>
      </c>
      <c r="BJ718" s="27" t="s">
        <v>19</v>
      </c>
      <c r="BK718" s="129">
        <f>ROUND(I718*H718,2)</f>
        <v>0</v>
      </c>
      <c r="BL718" s="27" t="s">
        <v>68</v>
      </c>
      <c r="BM718" s="128" t="s">
        <v>1198</v>
      </c>
    </row>
    <row r="719" spans="2:51" s="138" customFormat="1" ht="15">
      <c r="B719" s="139"/>
      <c r="D719" s="132" t="s">
        <v>54</v>
      </c>
      <c r="E719" s="140" t="s">
        <v>30</v>
      </c>
      <c r="F719" s="141" t="s">
        <v>1172</v>
      </c>
      <c r="H719" s="142">
        <v>2.88</v>
      </c>
      <c r="L719" s="139"/>
      <c r="M719" s="143"/>
      <c r="N719" s="144"/>
      <c r="O719" s="144"/>
      <c r="P719" s="144"/>
      <c r="Q719" s="144"/>
      <c r="R719" s="144"/>
      <c r="S719" s="144"/>
      <c r="T719" s="145"/>
      <c r="AT719" s="140" t="s">
        <v>54</v>
      </c>
      <c r="AU719" s="140" t="s">
        <v>27</v>
      </c>
      <c r="AV719" s="138" t="s">
        <v>27</v>
      </c>
      <c r="AW719" s="138" t="s">
        <v>55</v>
      </c>
      <c r="AX719" s="138" t="s">
        <v>50</v>
      </c>
      <c r="AY719" s="140" t="s">
        <v>51</v>
      </c>
    </row>
    <row r="720" spans="2:51" s="138" customFormat="1" ht="15">
      <c r="B720" s="139"/>
      <c r="D720" s="132" t="s">
        <v>54</v>
      </c>
      <c r="E720" s="140" t="s">
        <v>30</v>
      </c>
      <c r="F720" s="141" t="s">
        <v>1199</v>
      </c>
      <c r="H720" s="142">
        <v>2.38</v>
      </c>
      <c r="L720" s="139"/>
      <c r="M720" s="143"/>
      <c r="N720" s="144"/>
      <c r="O720" s="144"/>
      <c r="P720" s="144"/>
      <c r="Q720" s="144"/>
      <c r="R720" s="144"/>
      <c r="S720" s="144"/>
      <c r="T720" s="145"/>
      <c r="AT720" s="140" t="s">
        <v>54</v>
      </c>
      <c r="AU720" s="140" t="s">
        <v>27</v>
      </c>
      <c r="AV720" s="138" t="s">
        <v>27</v>
      </c>
      <c r="AW720" s="138" t="s">
        <v>55</v>
      </c>
      <c r="AX720" s="138" t="s">
        <v>50</v>
      </c>
      <c r="AY720" s="140" t="s">
        <v>51</v>
      </c>
    </row>
    <row r="721" spans="2:51" s="138" customFormat="1" ht="15">
      <c r="B721" s="139"/>
      <c r="D721" s="132" t="s">
        <v>54</v>
      </c>
      <c r="E721" s="140" t="s">
        <v>30</v>
      </c>
      <c r="F721" s="141" t="s">
        <v>1199</v>
      </c>
      <c r="H721" s="142">
        <v>2.38</v>
      </c>
      <c r="L721" s="139"/>
      <c r="M721" s="143"/>
      <c r="N721" s="144"/>
      <c r="O721" s="144"/>
      <c r="P721" s="144"/>
      <c r="Q721" s="144"/>
      <c r="R721" s="144"/>
      <c r="S721" s="144"/>
      <c r="T721" s="145"/>
      <c r="AT721" s="140" t="s">
        <v>54</v>
      </c>
      <c r="AU721" s="140" t="s">
        <v>27</v>
      </c>
      <c r="AV721" s="138" t="s">
        <v>27</v>
      </c>
      <c r="AW721" s="138" t="s">
        <v>55</v>
      </c>
      <c r="AX721" s="138" t="s">
        <v>50</v>
      </c>
      <c r="AY721" s="140" t="s">
        <v>51</v>
      </c>
    </row>
    <row r="722" spans="2:51" s="146" customFormat="1" ht="15">
      <c r="B722" s="147"/>
      <c r="D722" s="132" t="s">
        <v>54</v>
      </c>
      <c r="E722" s="148" t="s">
        <v>30</v>
      </c>
      <c r="F722" s="149" t="s">
        <v>57</v>
      </c>
      <c r="H722" s="150">
        <v>7.64</v>
      </c>
      <c r="L722" s="147"/>
      <c r="M722" s="151"/>
      <c r="N722" s="152"/>
      <c r="O722" s="152"/>
      <c r="P722" s="152"/>
      <c r="Q722" s="152"/>
      <c r="R722" s="152"/>
      <c r="S722" s="152"/>
      <c r="T722" s="153"/>
      <c r="AT722" s="148" t="s">
        <v>54</v>
      </c>
      <c r="AU722" s="148" t="s">
        <v>27</v>
      </c>
      <c r="AV722" s="146" t="s">
        <v>53</v>
      </c>
      <c r="AW722" s="146" t="s">
        <v>55</v>
      </c>
      <c r="AX722" s="146" t="s">
        <v>19</v>
      </c>
      <c r="AY722" s="148" t="s">
        <v>51</v>
      </c>
    </row>
    <row r="723" spans="1:65" s="37" customFormat="1" ht="37.9" customHeight="1">
      <c r="A723" s="33"/>
      <c r="B723" s="116"/>
      <c r="C723" s="154" t="s">
        <v>108</v>
      </c>
      <c r="D723" s="154" t="s">
        <v>61</v>
      </c>
      <c r="E723" s="155" t="s">
        <v>1200</v>
      </c>
      <c r="F723" s="156" t="s">
        <v>1201</v>
      </c>
      <c r="G723" s="157" t="s">
        <v>14</v>
      </c>
      <c r="H723" s="158">
        <v>88.242</v>
      </c>
      <c r="I723" s="307"/>
      <c r="J723" s="159">
        <f>ROUND(I723*H723,2)</f>
        <v>0</v>
      </c>
      <c r="K723" s="160"/>
      <c r="L723" s="161"/>
      <c r="M723" s="162" t="s">
        <v>30</v>
      </c>
      <c r="N723" s="163" t="s">
        <v>34</v>
      </c>
      <c r="O723" s="126">
        <v>0</v>
      </c>
      <c r="P723" s="126">
        <f>O723*H723</f>
        <v>0</v>
      </c>
      <c r="Q723" s="126">
        <v>0.00193</v>
      </c>
      <c r="R723" s="126">
        <f>Q723*H723</f>
        <v>0.17030706</v>
      </c>
      <c r="S723" s="126">
        <v>0</v>
      </c>
      <c r="T723" s="127">
        <f>S723*H723</f>
        <v>0</v>
      </c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R723" s="128" t="s">
        <v>82</v>
      </c>
      <c r="AT723" s="128" t="s">
        <v>61</v>
      </c>
      <c r="AU723" s="128" t="s">
        <v>27</v>
      </c>
      <c r="AY723" s="27" t="s">
        <v>51</v>
      </c>
      <c r="BE723" s="129">
        <f>IF(N723="základní",J723,0)</f>
        <v>0</v>
      </c>
      <c r="BF723" s="129">
        <f>IF(N723="snížená",J723,0)</f>
        <v>0</v>
      </c>
      <c r="BG723" s="129">
        <f>IF(N723="zákl. přenesená",J723,0)</f>
        <v>0</v>
      </c>
      <c r="BH723" s="129">
        <f>IF(N723="sníž. přenesená",J723,0)</f>
        <v>0</v>
      </c>
      <c r="BI723" s="129">
        <f>IF(N723="nulová",J723,0)</f>
        <v>0</v>
      </c>
      <c r="BJ723" s="27" t="s">
        <v>19</v>
      </c>
      <c r="BK723" s="129">
        <f>ROUND(I723*H723,2)</f>
        <v>0</v>
      </c>
      <c r="BL723" s="27" t="s">
        <v>68</v>
      </c>
      <c r="BM723" s="128" t="s">
        <v>1202</v>
      </c>
    </row>
    <row r="724" spans="2:51" s="138" customFormat="1" ht="15">
      <c r="B724" s="139"/>
      <c r="D724" s="132" t="s">
        <v>54</v>
      </c>
      <c r="E724" s="140" t="s">
        <v>30</v>
      </c>
      <c r="F724" s="141" t="s">
        <v>1203</v>
      </c>
      <c r="H724" s="142">
        <v>84.04</v>
      </c>
      <c r="L724" s="139"/>
      <c r="M724" s="143"/>
      <c r="N724" s="144"/>
      <c r="O724" s="144"/>
      <c r="P724" s="144"/>
      <c r="Q724" s="144"/>
      <c r="R724" s="144"/>
      <c r="S724" s="144"/>
      <c r="T724" s="145"/>
      <c r="AT724" s="140" t="s">
        <v>54</v>
      </c>
      <c r="AU724" s="140" t="s">
        <v>27</v>
      </c>
      <c r="AV724" s="138" t="s">
        <v>27</v>
      </c>
      <c r="AW724" s="138" t="s">
        <v>55</v>
      </c>
      <c r="AX724" s="138" t="s">
        <v>50</v>
      </c>
      <c r="AY724" s="140" t="s">
        <v>51</v>
      </c>
    </row>
    <row r="725" spans="2:51" s="146" customFormat="1" ht="15">
      <c r="B725" s="147"/>
      <c r="D725" s="132" t="s">
        <v>54</v>
      </c>
      <c r="E725" s="148" t="s">
        <v>30</v>
      </c>
      <c r="F725" s="149" t="s">
        <v>57</v>
      </c>
      <c r="H725" s="150">
        <v>84.04</v>
      </c>
      <c r="L725" s="147"/>
      <c r="M725" s="151"/>
      <c r="N725" s="152"/>
      <c r="O725" s="152"/>
      <c r="P725" s="152"/>
      <c r="Q725" s="152"/>
      <c r="R725" s="152"/>
      <c r="S725" s="152"/>
      <c r="T725" s="153"/>
      <c r="AT725" s="148" t="s">
        <v>54</v>
      </c>
      <c r="AU725" s="148" t="s">
        <v>27</v>
      </c>
      <c r="AV725" s="146" t="s">
        <v>53</v>
      </c>
      <c r="AW725" s="146" t="s">
        <v>55</v>
      </c>
      <c r="AX725" s="146" t="s">
        <v>19</v>
      </c>
      <c r="AY725" s="148" t="s">
        <v>51</v>
      </c>
    </row>
    <row r="726" spans="2:51" s="138" customFormat="1" ht="15">
      <c r="B726" s="139"/>
      <c r="D726" s="132" t="s">
        <v>54</v>
      </c>
      <c r="F726" s="141" t="s">
        <v>1204</v>
      </c>
      <c r="H726" s="142">
        <v>88.242</v>
      </c>
      <c r="L726" s="139"/>
      <c r="M726" s="143"/>
      <c r="N726" s="144"/>
      <c r="O726" s="144"/>
      <c r="P726" s="144"/>
      <c r="Q726" s="144"/>
      <c r="R726" s="144"/>
      <c r="S726" s="144"/>
      <c r="T726" s="145"/>
      <c r="AT726" s="140" t="s">
        <v>54</v>
      </c>
      <c r="AU726" s="140" t="s">
        <v>27</v>
      </c>
      <c r="AV726" s="138" t="s">
        <v>27</v>
      </c>
      <c r="AW726" s="138" t="s">
        <v>28</v>
      </c>
      <c r="AX726" s="138" t="s">
        <v>19</v>
      </c>
      <c r="AY726" s="140" t="s">
        <v>51</v>
      </c>
    </row>
    <row r="727" spans="1:65" s="37" customFormat="1" ht="24.2" customHeight="1">
      <c r="A727" s="33"/>
      <c r="B727" s="116"/>
      <c r="C727" s="117" t="s">
        <v>109</v>
      </c>
      <c r="D727" s="117" t="s">
        <v>52</v>
      </c>
      <c r="E727" s="118" t="s">
        <v>1205</v>
      </c>
      <c r="F727" s="119" t="s">
        <v>1206</v>
      </c>
      <c r="G727" s="120" t="s">
        <v>13</v>
      </c>
      <c r="H727" s="121">
        <v>7.64</v>
      </c>
      <c r="I727" s="306"/>
      <c r="J727" s="122">
        <f>ROUND(I727*H727,2)</f>
        <v>0</v>
      </c>
      <c r="K727" s="123"/>
      <c r="L727" s="34"/>
      <c r="M727" s="124" t="s">
        <v>30</v>
      </c>
      <c r="N727" s="125" t="s">
        <v>34</v>
      </c>
      <c r="O727" s="126">
        <v>0.44</v>
      </c>
      <c r="P727" s="126">
        <f>O727*H727</f>
        <v>3.3615999999999997</v>
      </c>
      <c r="Q727" s="126">
        <v>0</v>
      </c>
      <c r="R727" s="126">
        <f>Q727*H727</f>
        <v>0</v>
      </c>
      <c r="S727" s="126">
        <v>0</v>
      </c>
      <c r="T727" s="127">
        <f>S727*H727</f>
        <v>0</v>
      </c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R727" s="128" t="s">
        <v>68</v>
      </c>
      <c r="AT727" s="128" t="s">
        <v>52</v>
      </c>
      <c r="AU727" s="128" t="s">
        <v>27</v>
      </c>
      <c r="AY727" s="27" t="s">
        <v>51</v>
      </c>
      <c r="BE727" s="129">
        <f>IF(N727="základní",J727,0)</f>
        <v>0</v>
      </c>
      <c r="BF727" s="129">
        <f>IF(N727="snížená",J727,0)</f>
        <v>0</v>
      </c>
      <c r="BG727" s="129">
        <f>IF(N727="zákl. přenesená",J727,0)</f>
        <v>0</v>
      </c>
      <c r="BH727" s="129">
        <f>IF(N727="sníž. přenesená",J727,0)</f>
        <v>0</v>
      </c>
      <c r="BI727" s="129">
        <f>IF(N727="nulová",J727,0)</f>
        <v>0</v>
      </c>
      <c r="BJ727" s="27" t="s">
        <v>19</v>
      </c>
      <c r="BK727" s="129">
        <f>ROUND(I727*H727,2)</f>
        <v>0</v>
      </c>
      <c r="BL727" s="27" t="s">
        <v>68</v>
      </c>
      <c r="BM727" s="128" t="s">
        <v>1207</v>
      </c>
    </row>
    <row r="728" spans="1:65" s="37" customFormat="1" ht="24.2" customHeight="1">
      <c r="A728" s="33"/>
      <c r="B728" s="116"/>
      <c r="C728" s="117" t="s">
        <v>1208</v>
      </c>
      <c r="D728" s="117" t="s">
        <v>52</v>
      </c>
      <c r="E728" s="118" t="s">
        <v>1209</v>
      </c>
      <c r="F728" s="119" t="s">
        <v>1210</v>
      </c>
      <c r="G728" s="120" t="s">
        <v>7</v>
      </c>
      <c r="H728" s="121">
        <v>1058.409</v>
      </c>
      <c r="I728" s="306"/>
      <c r="J728" s="122">
        <f>ROUND(I728*H728,2)</f>
        <v>0</v>
      </c>
      <c r="K728" s="123"/>
      <c r="L728" s="34"/>
      <c r="M728" s="124" t="s">
        <v>30</v>
      </c>
      <c r="N728" s="125" t="s">
        <v>34</v>
      </c>
      <c r="O728" s="126">
        <v>0</v>
      </c>
      <c r="P728" s="126">
        <f>O728*H728</f>
        <v>0</v>
      </c>
      <c r="Q728" s="126">
        <v>0</v>
      </c>
      <c r="R728" s="126">
        <f>Q728*H728</f>
        <v>0</v>
      </c>
      <c r="S728" s="126">
        <v>0</v>
      </c>
      <c r="T728" s="127">
        <f>S728*H728</f>
        <v>0</v>
      </c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R728" s="128" t="s">
        <v>68</v>
      </c>
      <c r="AT728" s="128" t="s">
        <v>52</v>
      </c>
      <c r="AU728" s="128" t="s">
        <v>27</v>
      </c>
      <c r="AY728" s="27" t="s">
        <v>51</v>
      </c>
      <c r="BE728" s="129">
        <f>IF(N728="základní",J728,0)</f>
        <v>0</v>
      </c>
      <c r="BF728" s="129">
        <f>IF(N728="snížená",J728,0)</f>
        <v>0</v>
      </c>
      <c r="BG728" s="129">
        <f>IF(N728="zákl. přenesená",J728,0)</f>
        <v>0</v>
      </c>
      <c r="BH728" s="129">
        <f>IF(N728="sníž. přenesená",J728,0)</f>
        <v>0</v>
      </c>
      <c r="BI728" s="129">
        <f>IF(N728="nulová",J728,0)</f>
        <v>0</v>
      </c>
      <c r="BJ728" s="27" t="s">
        <v>19</v>
      </c>
      <c r="BK728" s="129">
        <f>ROUND(I728*H728,2)</f>
        <v>0</v>
      </c>
      <c r="BL728" s="27" t="s">
        <v>68</v>
      </c>
      <c r="BM728" s="128" t="s">
        <v>1211</v>
      </c>
    </row>
    <row r="729" spans="2:63" s="103" customFormat="1" ht="22.9" customHeight="1">
      <c r="B729" s="104"/>
      <c r="D729" s="105" t="s">
        <v>48</v>
      </c>
      <c r="E729" s="114" t="s">
        <v>208</v>
      </c>
      <c r="F729" s="114" t="s">
        <v>209</v>
      </c>
      <c r="J729" s="115">
        <f>BK729</f>
        <v>0</v>
      </c>
      <c r="L729" s="104"/>
      <c r="M729" s="108"/>
      <c r="N729" s="109"/>
      <c r="O729" s="109"/>
      <c r="P729" s="110">
        <f>SUM(P730:P741)</f>
        <v>23.5394</v>
      </c>
      <c r="Q729" s="109"/>
      <c r="R729" s="110">
        <f>SUM(R730:R741)</f>
        <v>0.015441999999999999</v>
      </c>
      <c r="S729" s="109"/>
      <c r="T729" s="111">
        <f>SUM(T730:T741)</f>
        <v>0</v>
      </c>
      <c r="AR729" s="105" t="s">
        <v>27</v>
      </c>
      <c r="AT729" s="112" t="s">
        <v>48</v>
      </c>
      <c r="AU729" s="112" t="s">
        <v>19</v>
      </c>
      <c r="AY729" s="105" t="s">
        <v>51</v>
      </c>
      <c r="BK729" s="113">
        <f>SUM(BK730:BK741)</f>
        <v>0</v>
      </c>
    </row>
    <row r="730" spans="1:65" s="37" customFormat="1" ht="24.2" customHeight="1">
      <c r="A730" s="33"/>
      <c r="B730" s="116"/>
      <c r="C730" s="117" t="s">
        <v>1212</v>
      </c>
      <c r="D730" s="117" t="s">
        <v>52</v>
      </c>
      <c r="E730" s="118" t="s">
        <v>1213</v>
      </c>
      <c r="F730" s="119" t="s">
        <v>1214</v>
      </c>
      <c r="G730" s="120" t="s">
        <v>13</v>
      </c>
      <c r="H730" s="121">
        <v>25.9</v>
      </c>
      <c r="I730" s="306"/>
      <c r="J730" s="122">
        <f>ROUND(I730*H730,2)</f>
        <v>0</v>
      </c>
      <c r="K730" s="123"/>
      <c r="L730" s="34"/>
      <c r="M730" s="124" t="s">
        <v>30</v>
      </c>
      <c r="N730" s="125" t="s">
        <v>34</v>
      </c>
      <c r="O730" s="126">
        <v>0.116</v>
      </c>
      <c r="P730" s="126">
        <f>O730*H730</f>
        <v>3.0044</v>
      </c>
      <c r="Q730" s="126">
        <v>2E-05</v>
      </c>
      <c r="R730" s="126">
        <f>Q730*H730</f>
        <v>0.000518</v>
      </c>
      <c r="S730" s="126">
        <v>0</v>
      </c>
      <c r="T730" s="127">
        <f>S730*H730</f>
        <v>0</v>
      </c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R730" s="128" t="s">
        <v>68</v>
      </c>
      <c r="AT730" s="128" t="s">
        <v>52</v>
      </c>
      <c r="AU730" s="128" t="s">
        <v>27</v>
      </c>
      <c r="AY730" s="27" t="s">
        <v>51</v>
      </c>
      <c r="BE730" s="129">
        <f>IF(N730="základní",J730,0)</f>
        <v>0</v>
      </c>
      <c r="BF730" s="129">
        <f>IF(N730="snížená",J730,0)</f>
        <v>0</v>
      </c>
      <c r="BG730" s="129">
        <f>IF(N730="zákl. přenesená",J730,0)</f>
        <v>0</v>
      </c>
      <c r="BH730" s="129">
        <f>IF(N730="sníž. přenesená",J730,0)</f>
        <v>0</v>
      </c>
      <c r="BI730" s="129">
        <f>IF(N730="nulová",J730,0)</f>
        <v>0</v>
      </c>
      <c r="BJ730" s="27" t="s">
        <v>19</v>
      </c>
      <c r="BK730" s="129">
        <f>ROUND(I730*H730,2)</f>
        <v>0</v>
      </c>
      <c r="BL730" s="27" t="s">
        <v>68</v>
      </c>
      <c r="BM730" s="128" t="s">
        <v>1215</v>
      </c>
    </row>
    <row r="731" spans="2:51" s="138" customFormat="1" ht="15">
      <c r="B731" s="139"/>
      <c r="D731" s="132" t="s">
        <v>54</v>
      </c>
      <c r="E731" s="140" t="s">
        <v>30</v>
      </c>
      <c r="F731" s="141" t="s">
        <v>1216</v>
      </c>
      <c r="H731" s="142">
        <v>25.9</v>
      </c>
      <c r="L731" s="139"/>
      <c r="M731" s="143"/>
      <c r="N731" s="144"/>
      <c r="O731" s="144"/>
      <c r="P731" s="144"/>
      <c r="Q731" s="144"/>
      <c r="R731" s="144"/>
      <c r="S731" s="144"/>
      <c r="T731" s="145"/>
      <c r="AT731" s="140" t="s">
        <v>54</v>
      </c>
      <c r="AU731" s="140" t="s">
        <v>27</v>
      </c>
      <c r="AV731" s="138" t="s">
        <v>27</v>
      </c>
      <c r="AW731" s="138" t="s">
        <v>55</v>
      </c>
      <c r="AX731" s="138" t="s">
        <v>50</v>
      </c>
      <c r="AY731" s="140" t="s">
        <v>51</v>
      </c>
    </row>
    <row r="732" spans="2:51" s="146" customFormat="1" ht="15">
      <c r="B732" s="147"/>
      <c r="D732" s="132" t="s">
        <v>54</v>
      </c>
      <c r="E732" s="148" t="s">
        <v>30</v>
      </c>
      <c r="F732" s="149" t="s">
        <v>57</v>
      </c>
      <c r="H732" s="150">
        <v>25.9</v>
      </c>
      <c r="L732" s="147"/>
      <c r="M732" s="151"/>
      <c r="N732" s="152"/>
      <c r="O732" s="152"/>
      <c r="P732" s="152"/>
      <c r="Q732" s="152"/>
      <c r="R732" s="152"/>
      <c r="S732" s="152"/>
      <c r="T732" s="153"/>
      <c r="AT732" s="148" t="s">
        <v>54</v>
      </c>
      <c r="AU732" s="148" t="s">
        <v>27</v>
      </c>
      <c r="AV732" s="146" t="s">
        <v>53</v>
      </c>
      <c r="AW732" s="146" t="s">
        <v>55</v>
      </c>
      <c r="AX732" s="146" t="s">
        <v>19</v>
      </c>
      <c r="AY732" s="148" t="s">
        <v>51</v>
      </c>
    </row>
    <row r="733" spans="1:65" s="37" customFormat="1" ht="24.2" customHeight="1">
      <c r="A733" s="33"/>
      <c r="B733" s="116"/>
      <c r="C733" s="117" t="s">
        <v>1217</v>
      </c>
      <c r="D733" s="117" t="s">
        <v>52</v>
      </c>
      <c r="E733" s="118" t="s">
        <v>1218</v>
      </c>
      <c r="F733" s="119" t="s">
        <v>1219</v>
      </c>
      <c r="G733" s="120" t="s">
        <v>13</v>
      </c>
      <c r="H733" s="121">
        <v>25.9</v>
      </c>
      <c r="I733" s="306"/>
      <c r="J733" s="122">
        <f aca="true" t="shared" si="0" ref="J733:J741">ROUND(I733*H733,2)</f>
        <v>0</v>
      </c>
      <c r="K733" s="123"/>
      <c r="L733" s="34"/>
      <c r="M733" s="124" t="s">
        <v>30</v>
      </c>
      <c r="N733" s="125" t="s">
        <v>34</v>
      </c>
      <c r="O733" s="126">
        <v>0.014</v>
      </c>
      <c r="P733" s="126">
        <f aca="true" t="shared" si="1" ref="P733:P741">O733*H733</f>
        <v>0.3626</v>
      </c>
      <c r="Q733" s="126">
        <v>0</v>
      </c>
      <c r="R733" s="126">
        <f aca="true" t="shared" si="2" ref="R733:R741">Q733*H733</f>
        <v>0</v>
      </c>
      <c r="S733" s="126">
        <v>0</v>
      </c>
      <c r="T733" s="127">
        <f aca="true" t="shared" si="3" ref="T733:T741">S733*H733</f>
        <v>0</v>
      </c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R733" s="128" t="s">
        <v>68</v>
      </c>
      <c r="AT733" s="128" t="s">
        <v>52</v>
      </c>
      <c r="AU733" s="128" t="s">
        <v>27</v>
      </c>
      <c r="AY733" s="27" t="s">
        <v>51</v>
      </c>
      <c r="BE733" s="129">
        <f aca="true" t="shared" si="4" ref="BE733:BE741">IF(N733="základní",J733,0)</f>
        <v>0</v>
      </c>
      <c r="BF733" s="129">
        <f aca="true" t="shared" si="5" ref="BF733:BF741">IF(N733="snížená",J733,0)</f>
        <v>0</v>
      </c>
      <c r="BG733" s="129">
        <f aca="true" t="shared" si="6" ref="BG733:BG741">IF(N733="zákl. přenesená",J733,0)</f>
        <v>0</v>
      </c>
      <c r="BH733" s="129">
        <f aca="true" t="shared" si="7" ref="BH733:BH741">IF(N733="sníž. přenesená",J733,0)</f>
        <v>0</v>
      </c>
      <c r="BI733" s="129">
        <f aca="true" t="shared" si="8" ref="BI733:BI741">IF(N733="nulová",J733,0)</f>
        <v>0</v>
      </c>
      <c r="BJ733" s="27" t="s">
        <v>19</v>
      </c>
      <c r="BK733" s="129">
        <f aca="true" t="shared" si="9" ref="BK733:BK741">ROUND(I733*H733,2)</f>
        <v>0</v>
      </c>
      <c r="BL733" s="27" t="s">
        <v>68</v>
      </c>
      <c r="BM733" s="128" t="s">
        <v>1220</v>
      </c>
    </row>
    <row r="734" spans="1:65" s="37" customFormat="1" ht="24.2" customHeight="1">
      <c r="A734" s="33"/>
      <c r="B734" s="116"/>
      <c r="C734" s="117" t="s">
        <v>1221</v>
      </c>
      <c r="D734" s="117" t="s">
        <v>52</v>
      </c>
      <c r="E734" s="118" t="s">
        <v>1222</v>
      </c>
      <c r="F734" s="119" t="s">
        <v>1223</v>
      </c>
      <c r="G734" s="120" t="s">
        <v>13</v>
      </c>
      <c r="H734" s="121">
        <v>25.9</v>
      </c>
      <c r="I734" s="306"/>
      <c r="J734" s="122">
        <f t="shared" si="0"/>
        <v>0</v>
      </c>
      <c r="K734" s="123"/>
      <c r="L734" s="34"/>
      <c r="M734" s="124" t="s">
        <v>30</v>
      </c>
      <c r="N734" s="125" t="s">
        <v>34</v>
      </c>
      <c r="O734" s="126">
        <v>0.155</v>
      </c>
      <c r="P734" s="126">
        <f t="shared" si="1"/>
        <v>4.0145</v>
      </c>
      <c r="Q734" s="126">
        <v>0.00013</v>
      </c>
      <c r="R734" s="126">
        <f t="shared" si="2"/>
        <v>0.0033669999999999993</v>
      </c>
      <c r="S734" s="126">
        <v>0</v>
      </c>
      <c r="T734" s="127">
        <f t="shared" si="3"/>
        <v>0</v>
      </c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R734" s="128" t="s">
        <v>68</v>
      </c>
      <c r="AT734" s="128" t="s">
        <v>52</v>
      </c>
      <c r="AU734" s="128" t="s">
        <v>27</v>
      </c>
      <c r="AY734" s="27" t="s">
        <v>51</v>
      </c>
      <c r="BE734" s="129">
        <f t="shared" si="4"/>
        <v>0</v>
      </c>
      <c r="BF734" s="129">
        <f t="shared" si="5"/>
        <v>0</v>
      </c>
      <c r="BG734" s="129">
        <f t="shared" si="6"/>
        <v>0</v>
      </c>
      <c r="BH734" s="129">
        <f t="shared" si="7"/>
        <v>0</v>
      </c>
      <c r="BI734" s="129">
        <f t="shared" si="8"/>
        <v>0</v>
      </c>
      <c r="BJ734" s="27" t="s">
        <v>19</v>
      </c>
      <c r="BK734" s="129">
        <f t="shared" si="9"/>
        <v>0</v>
      </c>
      <c r="BL734" s="27" t="s">
        <v>68</v>
      </c>
      <c r="BM734" s="128" t="s">
        <v>1224</v>
      </c>
    </row>
    <row r="735" spans="1:65" s="37" customFormat="1" ht="24.2" customHeight="1">
      <c r="A735" s="33"/>
      <c r="B735" s="116"/>
      <c r="C735" s="117" t="s">
        <v>1225</v>
      </c>
      <c r="D735" s="117" t="s">
        <v>52</v>
      </c>
      <c r="E735" s="118" t="s">
        <v>1226</v>
      </c>
      <c r="F735" s="119" t="s">
        <v>1227</v>
      </c>
      <c r="G735" s="120" t="s">
        <v>13</v>
      </c>
      <c r="H735" s="121">
        <v>25.9</v>
      </c>
      <c r="I735" s="306"/>
      <c r="J735" s="122">
        <f t="shared" si="0"/>
        <v>0</v>
      </c>
      <c r="K735" s="123"/>
      <c r="L735" s="34"/>
      <c r="M735" s="124" t="s">
        <v>30</v>
      </c>
      <c r="N735" s="125" t="s">
        <v>34</v>
      </c>
      <c r="O735" s="126">
        <v>0.166</v>
      </c>
      <c r="P735" s="126">
        <f t="shared" si="1"/>
        <v>4.2994</v>
      </c>
      <c r="Q735" s="126">
        <v>0.00012</v>
      </c>
      <c r="R735" s="126">
        <f t="shared" si="2"/>
        <v>0.003108</v>
      </c>
      <c r="S735" s="126">
        <v>0</v>
      </c>
      <c r="T735" s="127">
        <f t="shared" si="3"/>
        <v>0</v>
      </c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R735" s="128" t="s">
        <v>68</v>
      </c>
      <c r="AT735" s="128" t="s">
        <v>52</v>
      </c>
      <c r="AU735" s="128" t="s">
        <v>27</v>
      </c>
      <c r="AY735" s="27" t="s">
        <v>51</v>
      </c>
      <c r="BE735" s="129">
        <f t="shared" si="4"/>
        <v>0</v>
      </c>
      <c r="BF735" s="129">
        <f t="shared" si="5"/>
        <v>0</v>
      </c>
      <c r="BG735" s="129">
        <f t="shared" si="6"/>
        <v>0</v>
      </c>
      <c r="BH735" s="129">
        <f t="shared" si="7"/>
        <v>0</v>
      </c>
      <c r="BI735" s="129">
        <f t="shared" si="8"/>
        <v>0</v>
      </c>
      <c r="BJ735" s="27" t="s">
        <v>19</v>
      </c>
      <c r="BK735" s="129">
        <f t="shared" si="9"/>
        <v>0</v>
      </c>
      <c r="BL735" s="27" t="s">
        <v>68</v>
      </c>
      <c r="BM735" s="128" t="s">
        <v>1228</v>
      </c>
    </row>
    <row r="736" spans="1:65" s="37" customFormat="1" ht="24.2" customHeight="1">
      <c r="A736" s="33"/>
      <c r="B736" s="116"/>
      <c r="C736" s="117" t="s">
        <v>1229</v>
      </c>
      <c r="D736" s="117" t="s">
        <v>52</v>
      </c>
      <c r="E736" s="118" t="s">
        <v>1230</v>
      </c>
      <c r="F736" s="119" t="s">
        <v>1231</v>
      </c>
      <c r="G736" s="120" t="s">
        <v>13</v>
      </c>
      <c r="H736" s="121">
        <v>25.9</v>
      </c>
      <c r="I736" s="306"/>
      <c r="J736" s="122">
        <f t="shared" si="0"/>
        <v>0</v>
      </c>
      <c r="K736" s="123"/>
      <c r="L736" s="34"/>
      <c r="M736" s="124" t="s">
        <v>30</v>
      </c>
      <c r="N736" s="125" t="s">
        <v>34</v>
      </c>
      <c r="O736" s="126">
        <v>0.115</v>
      </c>
      <c r="P736" s="126">
        <f t="shared" si="1"/>
        <v>2.9785</v>
      </c>
      <c r="Q736" s="126">
        <v>0.00011</v>
      </c>
      <c r="R736" s="126">
        <f t="shared" si="2"/>
        <v>0.002849</v>
      </c>
      <c r="S736" s="126">
        <v>0</v>
      </c>
      <c r="T736" s="127">
        <f t="shared" si="3"/>
        <v>0</v>
      </c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R736" s="128" t="s">
        <v>68</v>
      </c>
      <c r="AT736" s="128" t="s">
        <v>52</v>
      </c>
      <c r="AU736" s="128" t="s">
        <v>27</v>
      </c>
      <c r="AY736" s="27" t="s">
        <v>51</v>
      </c>
      <c r="BE736" s="129">
        <f t="shared" si="4"/>
        <v>0</v>
      </c>
      <c r="BF736" s="129">
        <f t="shared" si="5"/>
        <v>0</v>
      </c>
      <c r="BG736" s="129">
        <f t="shared" si="6"/>
        <v>0</v>
      </c>
      <c r="BH736" s="129">
        <f t="shared" si="7"/>
        <v>0</v>
      </c>
      <c r="BI736" s="129">
        <f t="shared" si="8"/>
        <v>0</v>
      </c>
      <c r="BJ736" s="27" t="s">
        <v>19</v>
      </c>
      <c r="BK736" s="129">
        <f t="shared" si="9"/>
        <v>0</v>
      </c>
      <c r="BL736" s="27" t="s">
        <v>68</v>
      </c>
      <c r="BM736" s="128" t="s">
        <v>1232</v>
      </c>
    </row>
    <row r="737" spans="1:65" s="37" customFormat="1" ht="24.2" customHeight="1">
      <c r="A737" s="33"/>
      <c r="B737" s="116"/>
      <c r="C737" s="117" t="s">
        <v>1233</v>
      </c>
      <c r="D737" s="117" t="s">
        <v>52</v>
      </c>
      <c r="E737" s="118" t="s">
        <v>1234</v>
      </c>
      <c r="F737" s="119" t="s">
        <v>1235</v>
      </c>
      <c r="G737" s="120" t="s">
        <v>13</v>
      </c>
      <c r="H737" s="121">
        <v>10</v>
      </c>
      <c r="I737" s="306"/>
      <c r="J737" s="122">
        <f t="shared" si="0"/>
        <v>0</v>
      </c>
      <c r="K737" s="123"/>
      <c r="L737" s="34"/>
      <c r="M737" s="124" t="s">
        <v>30</v>
      </c>
      <c r="N737" s="125" t="s">
        <v>34</v>
      </c>
      <c r="O737" s="126">
        <v>0.249</v>
      </c>
      <c r="P737" s="126">
        <f t="shared" si="1"/>
        <v>2.49</v>
      </c>
      <c r="Q737" s="126">
        <v>0.00011</v>
      </c>
      <c r="R737" s="126">
        <f t="shared" si="2"/>
        <v>0.0011</v>
      </c>
      <c r="S737" s="126">
        <v>0</v>
      </c>
      <c r="T737" s="127">
        <f t="shared" si="3"/>
        <v>0</v>
      </c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R737" s="128" t="s">
        <v>68</v>
      </c>
      <c r="AT737" s="128" t="s">
        <v>52</v>
      </c>
      <c r="AU737" s="128" t="s">
        <v>27</v>
      </c>
      <c r="AY737" s="27" t="s">
        <v>51</v>
      </c>
      <c r="BE737" s="129">
        <f t="shared" si="4"/>
        <v>0</v>
      </c>
      <c r="BF737" s="129">
        <f t="shared" si="5"/>
        <v>0</v>
      </c>
      <c r="BG737" s="129">
        <f t="shared" si="6"/>
        <v>0</v>
      </c>
      <c r="BH737" s="129">
        <f t="shared" si="7"/>
        <v>0</v>
      </c>
      <c r="BI737" s="129">
        <f t="shared" si="8"/>
        <v>0</v>
      </c>
      <c r="BJ737" s="27" t="s">
        <v>19</v>
      </c>
      <c r="BK737" s="129">
        <f t="shared" si="9"/>
        <v>0</v>
      </c>
      <c r="BL737" s="27" t="s">
        <v>68</v>
      </c>
      <c r="BM737" s="128" t="s">
        <v>1236</v>
      </c>
    </row>
    <row r="738" spans="1:65" s="37" customFormat="1" ht="24.2" customHeight="1">
      <c r="A738" s="33"/>
      <c r="B738" s="116"/>
      <c r="C738" s="117" t="s">
        <v>1237</v>
      </c>
      <c r="D738" s="117" t="s">
        <v>52</v>
      </c>
      <c r="E738" s="118" t="s">
        <v>1238</v>
      </c>
      <c r="F738" s="119" t="s">
        <v>211</v>
      </c>
      <c r="G738" s="120" t="s">
        <v>13</v>
      </c>
      <c r="H738" s="121">
        <v>10</v>
      </c>
      <c r="I738" s="306"/>
      <c r="J738" s="122">
        <f t="shared" si="0"/>
        <v>0</v>
      </c>
      <c r="K738" s="123"/>
      <c r="L738" s="34"/>
      <c r="M738" s="124" t="s">
        <v>30</v>
      </c>
      <c r="N738" s="125" t="s">
        <v>34</v>
      </c>
      <c r="O738" s="126">
        <v>0.117</v>
      </c>
      <c r="P738" s="126">
        <f t="shared" si="1"/>
        <v>1.1700000000000002</v>
      </c>
      <c r="Q738" s="126">
        <v>7E-05</v>
      </c>
      <c r="R738" s="126">
        <f t="shared" si="2"/>
        <v>0.0006999999999999999</v>
      </c>
      <c r="S738" s="126">
        <v>0</v>
      </c>
      <c r="T738" s="127">
        <f t="shared" si="3"/>
        <v>0</v>
      </c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R738" s="128" t="s">
        <v>68</v>
      </c>
      <c r="AT738" s="128" t="s">
        <v>52</v>
      </c>
      <c r="AU738" s="128" t="s">
        <v>27</v>
      </c>
      <c r="AY738" s="27" t="s">
        <v>51</v>
      </c>
      <c r="BE738" s="129">
        <f t="shared" si="4"/>
        <v>0</v>
      </c>
      <c r="BF738" s="129">
        <f t="shared" si="5"/>
        <v>0</v>
      </c>
      <c r="BG738" s="129">
        <f t="shared" si="6"/>
        <v>0</v>
      </c>
      <c r="BH738" s="129">
        <f t="shared" si="7"/>
        <v>0</v>
      </c>
      <c r="BI738" s="129">
        <f t="shared" si="8"/>
        <v>0</v>
      </c>
      <c r="BJ738" s="27" t="s">
        <v>19</v>
      </c>
      <c r="BK738" s="129">
        <f t="shared" si="9"/>
        <v>0</v>
      </c>
      <c r="BL738" s="27" t="s">
        <v>68</v>
      </c>
      <c r="BM738" s="128" t="s">
        <v>1239</v>
      </c>
    </row>
    <row r="739" spans="1:65" s="37" customFormat="1" ht="24.2" customHeight="1">
      <c r="A739" s="33"/>
      <c r="B739" s="116"/>
      <c r="C739" s="117" t="s">
        <v>1240</v>
      </c>
      <c r="D739" s="117" t="s">
        <v>52</v>
      </c>
      <c r="E739" s="118" t="s">
        <v>214</v>
      </c>
      <c r="F739" s="119" t="s">
        <v>215</v>
      </c>
      <c r="G739" s="120" t="s">
        <v>13</v>
      </c>
      <c r="H739" s="121">
        <v>10</v>
      </c>
      <c r="I739" s="306"/>
      <c r="J739" s="122">
        <f t="shared" si="0"/>
        <v>0</v>
      </c>
      <c r="K739" s="123"/>
      <c r="L739" s="34"/>
      <c r="M739" s="124" t="s">
        <v>30</v>
      </c>
      <c r="N739" s="125" t="s">
        <v>34</v>
      </c>
      <c r="O739" s="126">
        <v>0.184</v>
      </c>
      <c r="P739" s="126">
        <f t="shared" si="1"/>
        <v>1.8399999999999999</v>
      </c>
      <c r="Q739" s="126">
        <v>0.00014</v>
      </c>
      <c r="R739" s="126">
        <f t="shared" si="2"/>
        <v>0.0013999999999999998</v>
      </c>
      <c r="S739" s="126">
        <v>0</v>
      </c>
      <c r="T739" s="127">
        <f t="shared" si="3"/>
        <v>0</v>
      </c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R739" s="128" t="s">
        <v>68</v>
      </c>
      <c r="AT739" s="128" t="s">
        <v>52</v>
      </c>
      <c r="AU739" s="128" t="s">
        <v>27</v>
      </c>
      <c r="AY739" s="27" t="s">
        <v>51</v>
      </c>
      <c r="BE739" s="129">
        <f t="shared" si="4"/>
        <v>0</v>
      </c>
      <c r="BF739" s="129">
        <f t="shared" si="5"/>
        <v>0</v>
      </c>
      <c r="BG739" s="129">
        <f t="shared" si="6"/>
        <v>0</v>
      </c>
      <c r="BH739" s="129">
        <f t="shared" si="7"/>
        <v>0</v>
      </c>
      <c r="BI739" s="129">
        <f t="shared" si="8"/>
        <v>0</v>
      </c>
      <c r="BJ739" s="27" t="s">
        <v>19</v>
      </c>
      <c r="BK739" s="129">
        <f t="shared" si="9"/>
        <v>0</v>
      </c>
      <c r="BL739" s="27" t="s">
        <v>68</v>
      </c>
      <c r="BM739" s="128" t="s">
        <v>1241</v>
      </c>
    </row>
    <row r="740" spans="1:65" s="37" customFormat="1" ht="24.2" customHeight="1">
      <c r="A740" s="33"/>
      <c r="B740" s="116"/>
      <c r="C740" s="117" t="s">
        <v>1242</v>
      </c>
      <c r="D740" s="117" t="s">
        <v>52</v>
      </c>
      <c r="E740" s="118" t="s">
        <v>1243</v>
      </c>
      <c r="F740" s="119" t="s">
        <v>1244</v>
      </c>
      <c r="G740" s="120" t="s">
        <v>13</v>
      </c>
      <c r="H740" s="121">
        <v>10</v>
      </c>
      <c r="I740" s="306"/>
      <c r="J740" s="122">
        <f t="shared" si="0"/>
        <v>0</v>
      </c>
      <c r="K740" s="123"/>
      <c r="L740" s="34"/>
      <c r="M740" s="124" t="s">
        <v>30</v>
      </c>
      <c r="N740" s="125" t="s">
        <v>34</v>
      </c>
      <c r="O740" s="126">
        <v>0.166</v>
      </c>
      <c r="P740" s="126">
        <f t="shared" si="1"/>
        <v>1.6600000000000001</v>
      </c>
      <c r="Q740" s="126">
        <v>0.00012</v>
      </c>
      <c r="R740" s="126">
        <f t="shared" si="2"/>
        <v>0.0012000000000000001</v>
      </c>
      <c r="S740" s="126">
        <v>0</v>
      </c>
      <c r="T740" s="127">
        <f t="shared" si="3"/>
        <v>0</v>
      </c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R740" s="128" t="s">
        <v>68</v>
      </c>
      <c r="AT740" s="128" t="s">
        <v>52</v>
      </c>
      <c r="AU740" s="128" t="s">
        <v>27</v>
      </c>
      <c r="AY740" s="27" t="s">
        <v>51</v>
      </c>
      <c r="BE740" s="129">
        <f t="shared" si="4"/>
        <v>0</v>
      </c>
      <c r="BF740" s="129">
        <f t="shared" si="5"/>
        <v>0</v>
      </c>
      <c r="BG740" s="129">
        <f t="shared" si="6"/>
        <v>0</v>
      </c>
      <c r="BH740" s="129">
        <f t="shared" si="7"/>
        <v>0</v>
      </c>
      <c r="BI740" s="129">
        <f t="shared" si="8"/>
        <v>0</v>
      </c>
      <c r="BJ740" s="27" t="s">
        <v>19</v>
      </c>
      <c r="BK740" s="129">
        <f t="shared" si="9"/>
        <v>0</v>
      </c>
      <c r="BL740" s="27" t="s">
        <v>68</v>
      </c>
      <c r="BM740" s="128" t="s">
        <v>1245</v>
      </c>
    </row>
    <row r="741" spans="1:65" s="37" customFormat="1" ht="24.2" customHeight="1">
      <c r="A741" s="33"/>
      <c r="B741" s="116"/>
      <c r="C741" s="117" t="s">
        <v>1246</v>
      </c>
      <c r="D741" s="117" t="s">
        <v>52</v>
      </c>
      <c r="E741" s="118" t="s">
        <v>217</v>
      </c>
      <c r="F741" s="119" t="s">
        <v>218</v>
      </c>
      <c r="G741" s="120" t="s">
        <v>13</v>
      </c>
      <c r="H741" s="121">
        <v>10</v>
      </c>
      <c r="I741" s="306"/>
      <c r="J741" s="122">
        <f t="shared" si="0"/>
        <v>0</v>
      </c>
      <c r="K741" s="123"/>
      <c r="L741" s="34"/>
      <c r="M741" s="124" t="s">
        <v>30</v>
      </c>
      <c r="N741" s="125" t="s">
        <v>34</v>
      </c>
      <c r="O741" s="126">
        <v>0.172</v>
      </c>
      <c r="P741" s="126">
        <f t="shared" si="1"/>
        <v>1.7199999999999998</v>
      </c>
      <c r="Q741" s="126">
        <v>0.00012</v>
      </c>
      <c r="R741" s="126">
        <f t="shared" si="2"/>
        <v>0.0012000000000000001</v>
      </c>
      <c r="S741" s="126">
        <v>0</v>
      </c>
      <c r="T741" s="127">
        <f t="shared" si="3"/>
        <v>0</v>
      </c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R741" s="128" t="s">
        <v>68</v>
      </c>
      <c r="AT741" s="128" t="s">
        <v>52</v>
      </c>
      <c r="AU741" s="128" t="s">
        <v>27</v>
      </c>
      <c r="AY741" s="27" t="s">
        <v>51</v>
      </c>
      <c r="BE741" s="129">
        <f t="shared" si="4"/>
        <v>0</v>
      </c>
      <c r="BF741" s="129">
        <f t="shared" si="5"/>
        <v>0</v>
      </c>
      <c r="BG741" s="129">
        <f t="shared" si="6"/>
        <v>0</v>
      </c>
      <c r="BH741" s="129">
        <f t="shared" si="7"/>
        <v>0</v>
      </c>
      <c r="BI741" s="129">
        <f t="shared" si="8"/>
        <v>0</v>
      </c>
      <c r="BJ741" s="27" t="s">
        <v>19</v>
      </c>
      <c r="BK741" s="129">
        <f t="shared" si="9"/>
        <v>0</v>
      </c>
      <c r="BL741" s="27" t="s">
        <v>68</v>
      </c>
      <c r="BM741" s="128" t="s">
        <v>1247</v>
      </c>
    </row>
    <row r="742" spans="2:63" s="103" customFormat="1" ht="22.9" customHeight="1">
      <c r="B742" s="104"/>
      <c r="D742" s="105" t="s">
        <v>48</v>
      </c>
      <c r="E742" s="114" t="s">
        <v>222</v>
      </c>
      <c r="F742" s="114" t="s">
        <v>223</v>
      </c>
      <c r="J742" s="115">
        <f>BK742</f>
        <v>0</v>
      </c>
      <c r="L742" s="104"/>
      <c r="M742" s="108"/>
      <c r="N742" s="109"/>
      <c r="O742" s="109"/>
      <c r="P742" s="110">
        <f>SUM(P743:P758)</f>
        <v>105.27420000000001</v>
      </c>
      <c r="Q742" s="109"/>
      <c r="R742" s="110">
        <f>SUM(R743:R758)</f>
        <v>0.646266</v>
      </c>
      <c r="S742" s="109"/>
      <c r="T742" s="111">
        <f>SUM(T743:T758)</f>
        <v>0</v>
      </c>
      <c r="AR742" s="105" t="s">
        <v>27</v>
      </c>
      <c r="AT742" s="112" t="s">
        <v>48</v>
      </c>
      <c r="AU742" s="112" t="s">
        <v>19</v>
      </c>
      <c r="AY742" s="105" t="s">
        <v>51</v>
      </c>
      <c r="BK742" s="113">
        <f>SUM(BK743:BK758)</f>
        <v>0</v>
      </c>
    </row>
    <row r="743" spans="1:65" s="37" customFormat="1" ht="24.2" customHeight="1">
      <c r="A743" s="33"/>
      <c r="B743" s="116"/>
      <c r="C743" s="117" t="s">
        <v>1248</v>
      </c>
      <c r="D743" s="117" t="s">
        <v>52</v>
      </c>
      <c r="E743" s="118" t="s">
        <v>1249</v>
      </c>
      <c r="F743" s="119" t="s">
        <v>1250</v>
      </c>
      <c r="G743" s="120" t="s">
        <v>13</v>
      </c>
      <c r="H743" s="121">
        <v>534.6</v>
      </c>
      <c r="I743" s="306"/>
      <c r="J743" s="122">
        <f>ROUND(I743*H743,2)</f>
        <v>0</v>
      </c>
      <c r="K743" s="123"/>
      <c r="L743" s="34"/>
      <c r="M743" s="124" t="s">
        <v>30</v>
      </c>
      <c r="N743" s="125" t="s">
        <v>34</v>
      </c>
      <c r="O743" s="126">
        <v>0.012</v>
      </c>
      <c r="P743" s="126">
        <f>O743*H743</f>
        <v>6.4152000000000005</v>
      </c>
      <c r="Q743" s="126">
        <v>0</v>
      </c>
      <c r="R743" s="126">
        <f>Q743*H743</f>
        <v>0</v>
      </c>
      <c r="S743" s="126">
        <v>0</v>
      </c>
      <c r="T743" s="127">
        <f>S743*H743</f>
        <v>0</v>
      </c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R743" s="128" t="s">
        <v>68</v>
      </c>
      <c r="AT743" s="128" t="s">
        <v>52</v>
      </c>
      <c r="AU743" s="128" t="s">
        <v>27</v>
      </c>
      <c r="AY743" s="27" t="s">
        <v>51</v>
      </c>
      <c r="BE743" s="129">
        <f>IF(N743="základní",J743,0)</f>
        <v>0</v>
      </c>
      <c r="BF743" s="129">
        <f>IF(N743="snížená",J743,0)</f>
        <v>0</v>
      </c>
      <c r="BG743" s="129">
        <f>IF(N743="zákl. přenesená",J743,0)</f>
        <v>0</v>
      </c>
      <c r="BH743" s="129">
        <f>IF(N743="sníž. přenesená",J743,0)</f>
        <v>0</v>
      </c>
      <c r="BI743" s="129">
        <f>IF(N743="nulová",J743,0)</f>
        <v>0</v>
      </c>
      <c r="BJ743" s="27" t="s">
        <v>19</v>
      </c>
      <c r="BK743" s="129">
        <f>ROUND(I743*H743,2)</f>
        <v>0</v>
      </c>
      <c r="BL743" s="27" t="s">
        <v>68</v>
      </c>
      <c r="BM743" s="128" t="s">
        <v>1251</v>
      </c>
    </row>
    <row r="744" spans="2:51" s="130" customFormat="1" ht="15">
      <c r="B744" s="131"/>
      <c r="D744" s="132" t="s">
        <v>54</v>
      </c>
      <c r="E744" s="133" t="s">
        <v>30</v>
      </c>
      <c r="F744" s="134" t="s">
        <v>1252</v>
      </c>
      <c r="H744" s="133" t="s">
        <v>30</v>
      </c>
      <c r="L744" s="131"/>
      <c r="M744" s="135"/>
      <c r="N744" s="136"/>
      <c r="O744" s="136"/>
      <c r="P744" s="136"/>
      <c r="Q744" s="136"/>
      <c r="R744" s="136"/>
      <c r="S744" s="136"/>
      <c r="T744" s="137"/>
      <c r="AT744" s="133" t="s">
        <v>54</v>
      </c>
      <c r="AU744" s="133" t="s">
        <v>27</v>
      </c>
      <c r="AV744" s="130" t="s">
        <v>19</v>
      </c>
      <c r="AW744" s="130" t="s">
        <v>55</v>
      </c>
      <c r="AX744" s="130" t="s">
        <v>50</v>
      </c>
      <c r="AY744" s="133" t="s">
        <v>51</v>
      </c>
    </row>
    <row r="745" spans="2:51" s="138" customFormat="1" ht="15">
      <c r="B745" s="139"/>
      <c r="D745" s="132" t="s">
        <v>54</v>
      </c>
      <c r="E745" s="140" t="s">
        <v>30</v>
      </c>
      <c r="F745" s="141" t="s">
        <v>1253</v>
      </c>
      <c r="H745" s="142">
        <v>454</v>
      </c>
      <c r="L745" s="139"/>
      <c r="M745" s="143"/>
      <c r="N745" s="144"/>
      <c r="O745" s="144"/>
      <c r="P745" s="144"/>
      <c r="Q745" s="144"/>
      <c r="R745" s="144"/>
      <c r="S745" s="144"/>
      <c r="T745" s="145"/>
      <c r="AT745" s="140" t="s">
        <v>54</v>
      </c>
      <c r="AU745" s="140" t="s">
        <v>27</v>
      </c>
      <c r="AV745" s="138" t="s">
        <v>27</v>
      </c>
      <c r="AW745" s="138" t="s">
        <v>55</v>
      </c>
      <c r="AX745" s="138" t="s">
        <v>50</v>
      </c>
      <c r="AY745" s="140" t="s">
        <v>51</v>
      </c>
    </row>
    <row r="746" spans="2:51" s="138" customFormat="1" ht="15">
      <c r="B746" s="139"/>
      <c r="D746" s="132" t="s">
        <v>54</v>
      </c>
      <c r="E746" s="140" t="s">
        <v>30</v>
      </c>
      <c r="F746" s="141" t="s">
        <v>549</v>
      </c>
      <c r="H746" s="142">
        <v>-24.4</v>
      </c>
      <c r="L746" s="139"/>
      <c r="M746" s="143"/>
      <c r="N746" s="144"/>
      <c r="O746" s="144"/>
      <c r="P746" s="144"/>
      <c r="Q746" s="144"/>
      <c r="R746" s="144"/>
      <c r="S746" s="144"/>
      <c r="T746" s="145"/>
      <c r="AT746" s="140" t="s">
        <v>54</v>
      </c>
      <c r="AU746" s="140" t="s">
        <v>27</v>
      </c>
      <c r="AV746" s="138" t="s">
        <v>27</v>
      </c>
      <c r="AW746" s="138" t="s">
        <v>55</v>
      </c>
      <c r="AX746" s="138" t="s">
        <v>50</v>
      </c>
      <c r="AY746" s="140" t="s">
        <v>51</v>
      </c>
    </row>
    <row r="747" spans="2:51" s="130" customFormat="1" ht="15">
      <c r="B747" s="131"/>
      <c r="D747" s="132" t="s">
        <v>54</v>
      </c>
      <c r="E747" s="133" t="s">
        <v>30</v>
      </c>
      <c r="F747" s="134" t="s">
        <v>1254</v>
      </c>
      <c r="H747" s="133" t="s">
        <v>30</v>
      </c>
      <c r="L747" s="131"/>
      <c r="M747" s="135"/>
      <c r="N747" s="136"/>
      <c r="O747" s="136"/>
      <c r="P747" s="136"/>
      <c r="Q747" s="136"/>
      <c r="R747" s="136"/>
      <c r="S747" s="136"/>
      <c r="T747" s="137"/>
      <c r="AT747" s="133" t="s">
        <v>54</v>
      </c>
      <c r="AU747" s="133" t="s">
        <v>27</v>
      </c>
      <c r="AV747" s="130" t="s">
        <v>19</v>
      </c>
      <c r="AW747" s="130" t="s">
        <v>55</v>
      </c>
      <c r="AX747" s="130" t="s">
        <v>50</v>
      </c>
      <c r="AY747" s="133" t="s">
        <v>51</v>
      </c>
    </row>
    <row r="748" spans="2:51" s="138" customFormat="1" ht="15">
      <c r="B748" s="139"/>
      <c r="D748" s="132" t="s">
        <v>54</v>
      </c>
      <c r="E748" s="140" t="s">
        <v>30</v>
      </c>
      <c r="F748" s="141" t="s">
        <v>1255</v>
      </c>
      <c r="H748" s="142">
        <v>21</v>
      </c>
      <c r="L748" s="139"/>
      <c r="M748" s="143"/>
      <c r="N748" s="144"/>
      <c r="O748" s="144"/>
      <c r="P748" s="144"/>
      <c r="Q748" s="144"/>
      <c r="R748" s="144"/>
      <c r="S748" s="144"/>
      <c r="T748" s="145"/>
      <c r="AT748" s="140" t="s">
        <v>54</v>
      </c>
      <c r="AU748" s="140" t="s">
        <v>27</v>
      </c>
      <c r="AV748" s="138" t="s">
        <v>27</v>
      </c>
      <c r="AW748" s="138" t="s">
        <v>55</v>
      </c>
      <c r="AX748" s="138" t="s">
        <v>50</v>
      </c>
      <c r="AY748" s="140" t="s">
        <v>51</v>
      </c>
    </row>
    <row r="749" spans="2:51" s="138" customFormat="1" ht="15">
      <c r="B749" s="139"/>
      <c r="D749" s="132" t="s">
        <v>54</v>
      </c>
      <c r="E749" s="140" t="s">
        <v>30</v>
      </c>
      <c r="F749" s="141" t="s">
        <v>1256</v>
      </c>
      <c r="H749" s="142">
        <v>18</v>
      </c>
      <c r="L749" s="139"/>
      <c r="M749" s="143"/>
      <c r="N749" s="144"/>
      <c r="O749" s="144"/>
      <c r="P749" s="144"/>
      <c r="Q749" s="144"/>
      <c r="R749" s="144"/>
      <c r="S749" s="144"/>
      <c r="T749" s="145"/>
      <c r="AT749" s="140" t="s">
        <v>54</v>
      </c>
      <c r="AU749" s="140" t="s">
        <v>27</v>
      </c>
      <c r="AV749" s="138" t="s">
        <v>27</v>
      </c>
      <c r="AW749" s="138" t="s">
        <v>55</v>
      </c>
      <c r="AX749" s="138" t="s">
        <v>50</v>
      </c>
      <c r="AY749" s="140" t="s">
        <v>51</v>
      </c>
    </row>
    <row r="750" spans="2:51" s="130" customFormat="1" ht="15">
      <c r="B750" s="131"/>
      <c r="D750" s="132" t="s">
        <v>54</v>
      </c>
      <c r="E750" s="133" t="s">
        <v>30</v>
      </c>
      <c r="F750" s="134" t="s">
        <v>1257</v>
      </c>
      <c r="H750" s="133" t="s">
        <v>30</v>
      </c>
      <c r="L750" s="131"/>
      <c r="M750" s="135"/>
      <c r="N750" s="136"/>
      <c r="O750" s="136"/>
      <c r="P750" s="136"/>
      <c r="Q750" s="136"/>
      <c r="R750" s="136"/>
      <c r="S750" s="136"/>
      <c r="T750" s="137"/>
      <c r="AT750" s="133" t="s">
        <v>54</v>
      </c>
      <c r="AU750" s="133" t="s">
        <v>27</v>
      </c>
      <c r="AV750" s="130" t="s">
        <v>19</v>
      </c>
      <c r="AW750" s="130" t="s">
        <v>55</v>
      </c>
      <c r="AX750" s="130" t="s">
        <v>50</v>
      </c>
      <c r="AY750" s="133" t="s">
        <v>51</v>
      </c>
    </row>
    <row r="751" spans="2:51" s="130" customFormat="1" ht="15">
      <c r="B751" s="131"/>
      <c r="D751" s="132" t="s">
        <v>54</v>
      </c>
      <c r="E751" s="133" t="s">
        <v>30</v>
      </c>
      <c r="F751" s="134" t="s">
        <v>532</v>
      </c>
      <c r="H751" s="133" t="s">
        <v>30</v>
      </c>
      <c r="L751" s="131"/>
      <c r="M751" s="135"/>
      <c r="N751" s="136"/>
      <c r="O751" s="136"/>
      <c r="P751" s="136"/>
      <c r="Q751" s="136"/>
      <c r="R751" s="136"/>
      <c r="S751" s="136"/>
      <c r="T751" s="137"/>
      <c r="AT751" s="133" t="s">
        <v>54</v>
      </c>
      <c r="AU751" s="133" t="s">
        <v>27</v>
      </c>
      <c r="AV751" s="130" t="s">
        <v>19</v>
      </c>
      <c r="AW751" s="130" t="s">
        <v>55</v>
      </c>
      <c r="AX751" s="130" t="s">
        <v>50</v>
      </c>
      <c r="AY751" s="133" t="s">
        <v>51</v>
      </c>
    </row>
    <row r="752" spans="2:51" s="138" customFormat="1" ht="15">
      <c r="B752" s="139"/>
      <c r="D752" s="132" t="s">
        <v>54</v>
      </c>
      <c r="E752" s="140" t="s">
        <v>30</v>
      </c>
      <c r="F752" s="141" t="s">
        <v>1258</v>
      </c>
      <c r="H752" s="142">
        <v>60</v>
      </c>
      <c r="L752" s="139"/>
      <c r="M752" s="143"/>
      <c r="N752" s="144"/>
      <c r="O752" s="144"/>
      <c r="P752" s="144"/>
      <c r="Q752" s="144"/>
      <c r="R752" s="144"/>
      <c r="S752" s="144"/>
      <c r="T752" s="145"/>
      <c r="AT752" s="140" t="s">
        <v>54</v>
      </c>
      <c r="AU752" s="140" t="s">
        <v>27</v>
      </c>
      <c r="AV752" s="138" t="s">
        <v>27</v>
      </c>
      <c r="AW752" s="138" t="s">
        <v>55</v>
      </c>
      <c r="AX752" s="138" t="s">
        <v>50</v>
      </c>
      <c r="AY752" s="140" t="s">
        <v>51</v>
      </c>
    </row>
    <row r="753" spans="2:51" s="130" customFormat="1" ht="15">
      <c r="B753" s="131"/>
      <c r="D753" s="132" t="s">
        <v>54</v>
      </c>
      <c r="E753" s="133" t="s">
        <v>30</v>
      </c>
      <c r="F753" s="134" t="s">
        <v>1254</v>
      </c>
      <c r="H753" s="133" t="s">
        <v>30</v>
      </c>
      <c r="L753" s="131"/>
      <c r="M753" s="135"/>
      <c r="N753" s="136"/>
      <c r="O753" s="136"/>
      <c r="P753" s="136"/>
      <c r="Q753" s="136"/>
      <c r="R753" s="136"/>
      <c r="S753" s="136"/>
      <c r="T753" s="137"/>
      <c r="AT753" s="133" t="s">
        <v>54</v>
      </c>
      <c r="AU753" s="133" t="s">
        <v>27</v>
      </c>
      <c r="AV753" s="130" t="s">
        <v>19</v>
      </c>
      <c r="AW753" s="130" t="s">
        <v>55</v>
      </c>
      <c r="AX753" s="130" t="s">
        <v>50</v>
      </c>
      <c r="AY753" s="133" t="s">
        <v>51</v>
      </c>
    </row>
    <row r="754" spans="2:51" s="138" customFormat="1" ht="15">
      <c r="B754" s="139"/>
      <c r="D754" s="132" t="s">
        <v>54</v>
      </c>
      <c r="E754" s="140" t="s">
        <v>30</v>
      </c>
      <c r="F754" s="141" t="s">
        <v>426</v>
      </c>
      <c r="H754" s="142">
        <v>6</v>
      </c>
      <c r="L754" s="139"/>
      <c r="M754" s="143"/>
      <c r="N754" s="144"/>
      <c r="O754" s="144"/>
      <c r="P754" s="144"/>
      <c r="Q754" s="144"/>
      <c r="R754" s="144"/>
      <c r="S754" s="144"/>
      <c r="T754" s="145"/>
      <c r="AT754" s="140" t="s">
        <v>54</v>
      </c>
      <c r="AU754" s="140" t="s">
        <v>27</v>
      </c>
      <c r="AV754" s="138" t="s">
        <v>27</v>
      </c>
      <c r="AW754" s="138" t="s">
        <v>55</v>
      </c>
      <c r="AX754" s="138" t="s">
        <v>50</v>
      </c>
      <c r="AY754" s="140" t="s">
        <v>51</v>
      </c>
    </row>
    <row r="755" spans="2:51" s="146" customFormat="1" ht="15">
      <c r="B755" s="147"/>
      <c r="D755" s="132" t="s">
        <v>54</v>
      </c>
      <c r="E755" s="148" t="s">
        <v>30</v>
      </c>
      <c r="F755" s="149" t="s">
        <v>57</v>
      </c>
      <c r="H755" s="150">
        <v>534.6</v>
      </c>
      <c r="L755" s="147"/>
      <c r="M755" s="151"/>
      <c r="N755" s="152"/>
      <c r="O755" s="152"/>
      <c r="P755" s="152"/>
      <c r="Q755" s="152"/>
      <c r="R755" s="152"/>
      <c r="S755" s="152"/>
      <c r="T755" s="153"/>
      <c r="AT755" s="148" t="s">
        <v>54</v>
      </c>
      <c r="AU755" s="148" t="s">
        <v>27</v>
      </c>
      <c r="AV755" s="146" t="s">
        <v>53</v>
      </c>
      <c r="AW755" s="146" t="s">
        <v>55</v>
      </c>
      <c r="AX755" s="146" t="s">
        <v>19</v>
      </c>
      <c r="AY755" s="148" t="s">
        <v>51</v>
      </c>
    </row>
    <row r="756" spans="1:65" s="37" customFormat="1" ht="16.5" customHeight="1">
      <c r="A756" s="33"/>
      <c r="B756" s="116"/>
      <c r="C756" s="117" t="s">
        <v>1259</v>
      </c>
      <c r="D756" s="117" t="s">
        <v>52</v>
      </c>
      <c r="E756" s="118" t="s">
        <v>1260</v>
      </c>
      <c r="F756" s="119" t="s">
        <v>1261</v>
      </c>
      <c r="G756" s="120" t="s">
        <v>13</v>
      </c>
      <c r="H756" s="121">
        <v>534.6</v>
      </c>
      <c r="I756" s="306"/>
      <c r="J756" s="122">
        <f>ROUND(I756*H756,2)</f>
        <v>0</v>
      </c>
      <c r="K756" s="123"/>
      <c r="L756" s="34"/>
      <c r="M756" s="124" t="s">
        <v>30</v>
      </c>
      <c r="N756" s="125" t="s">
        <v>34</v>
      </c>
      <c r="O756" s="126">
        <v>0.084</v>
      </c>
      <c r="P756" s="126">
        <f>O756*H756</f>
        <v>44.906400000000005</v>
      </c>
      <c r="Q756" s="126">
        <v>0</v>
      </c>
      <c r="R756" s="126">
        <f>Q756*H756</f>
        <v>0</v>
      </c>
      <c r="S756" s="126">
        <v>0</v>
      </c>
      <c r="T756" s="127">
        <f>S756*H756</f>
        <v>0</v>
      </c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R756" s="128" t="s">
        <v>68</v>
      </c>
      <c r="AT756" s="128" t="s">
        <v>52</v>
      </c>
      <c r="AU756" s="128" t="s">
        <v>27</v>
      </c>
      <c r="AY756" s="27" t="s">
        <v>51</v>
      </c>
      <c r="BE756" s="129">
        <f>IF(N756="základní",J756,0)</f>
        <v>0</v>
      </c>
      <c r="BF756" s="129">
        <f>IF(N756="snížená",J756,0)</f>
        <v>0</v>
      </c>
      <c r="BG756" s="129">
        <f>IF(N756="zákl. přenesená",J756,0)</f>
        <v>0</v>
      </c>
      <c r="BH756" s="129">
        <f>IF(N756="sníž. přenesená",J756,0)</f>
        <v>0</v>
      </c>
      <c r="BI756" s="129">
        <f>IF(N756="nulová",J756,0)</f>
        <v>0</v>
      </c>
      <c r="BJ756" s="27" t="s">
        <v>19</v>
      </c>
      <c r="BK756" s="129">
        <f>ROUND(I756*H756,2)</f>
        <v>0</v>
      </c>
      <c r="BL756" s="27" t="s">
        <v>68</v>
      </c>
      <c r="BM756" s="128" t="s">
        <v>1262</v>
      </c>
    </row>
    <row r="757" spans="1:65" s="37" customFormat="1" ht="24.2" customHeight="1">
      <c r="A757" s="33"/>
      <c r="B757" s="116"/>
      <c r="C757" s="117" t="s">
        <v>1263</v>
      </c>
      <c r="D757" s="117" t="s">
        <v>52</v>
      </c>
      <c r="E757" s="118" t="s">
        <v>226</v>
      </c>
      <c r="F757" s="119" t="s">
        <v>1264</v>
      </c>
      <c r="G757" s="120" t="s">
        <v>13</v>
      </c>
      <c r="H757" s="121">
        <v>534.6</v>
      </c>
      <c r="I757" s="306"/>
      <c r="J757" s="122">
        <f>ROUND(I757*H757,2)</f>
        <v>0</v>
      </c>
      <c r="K757" s="123"/>
      <c r="L757" s="34"/>
      <c r="M757" s="124" t="s">
        <v>30</v>
      </c>
      <c r="N757" s="125" t="s">
        <v>34</v>
      </c>
      <c r="O757" s="126">
        <v>0.031</v>
      </c>
      <c r="P757" s="126">
        <f>O757*H757</f>
        <v>16.5726</v>
      </c>
      <c r="Q757" s="126">
        <v>0.00021</v>
      </c>
      <c r="R757" s="126">
        <f>Q757*H757</f>
        <v>0.112266</v>
      </c>
      <c r="S757" s="126">
        <v>0</v>
      </c>
      <c r="T757" s="127">
        <f>S757*H757</f>
        <v>0</v>
      </c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R757" s="128" t="s">
        <v>68</v>
      </c>
      <c r="AT757" s="128" t="s">
        <v>52</v>
      </c>
      <c r="AU757" s="128" t="s">
        <v>27</v>
      </c>
      <c r="AY757" s="27" t="s">
        <v>51</v>
      </c>
      <c r="BE757" s="129">
        <f>IF(N757="základní",J757,0)</f>
        <v>0</v>
      </c>
      <c r="BF757" s="129">
        <f>IF(N757="snížená",J757,0)</f>
        <v>0</v>
      </c>
      <c r="BG757" s="129">
        <f>IF(N757="zákl. přenesená",J757,0)</f>
        <v>0</v>
      </c>
      <c r="BH757" s="129">
        <f>IF(N757="sníž. přenesená",J757,0)</f>
        <v>0</v>
      </c>
      <c r="BI757" s="129">
        <f>IF(N757="nulová",J757,0)</f>
        <v>0</v>
      </c>
      <c r="BJ757" s="27" t="s">
        <v>19</v>
      </c>
      <c r="BK757" s="129">
        <f>ROUND(I757*H757,2)</f>
        <v>0</v>
      </c>
      <c r="BL757" s="27" t="s">
        <v>68</v>
      </c>
      <c r="BM757" s="128" t="s">
        <v>1265</v>
      </c>
    </row>
    <row r="758" spans="1:65" s="37" customFormat="1" ht="44.25" customHeight="1">
      <c r="A758" s="33"/>
      <c r="B758" s="116"/>
      <c r="C758" s="117" t="s">
        <v>1266</v>
      </c>
      <c r="D758" s="117" t="s">
        <v>52</v>
      </c>
      <c r="E758" s="118" t="s">
        <v>1267</v>
      </c>
      <c r="F758" s="119" t="s">
        <v>1268</v>
      </c>
      <c r="G758" s="120" t="s">
        <v>13</v>
      </c>
      <c r="H758" s="121">
        <v>534</v>
      </c>
      <c r="I758" s="306"/>
      <c r="J758" s="122">
        <f>ROUND(I758*H758,2)</f>
        <v>0</v>
      </c>
      <c r="K758" s="123"/>
      <c r="L758" s="34"/>
      <c r="M758" s="124" t="s">
        <v>30</v>
      </c>
      <c r="N758" s="125" t="s">
        <v>34</v>
      </c>
      <c r="O758" s="126">
        <v>0.07</v>
      </c>
      <c r="P758" s="126">
        <f>O758*H758</f>
        <v>37.38</v>
      </c>
      <c r="Q758" s="126">
        <v>0.001</v>
      </c>
      <c r="R758" s="126">
        <f>Q758*H758</f>
        <v>0.534</v>
      </c>
      <c r="S758" s="126">
        <v>0</v>
      </c>
      <c r="T758" s="127">
        <f>S758*H758</f>
        <v>0</v>
      </c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R758" s="128" t="s">
        <v>68</v>
      </c>
      <c r="AT758" s="128" t="s">
        <v>52</v>
      </c>
      <c r="AU758" s="128" t="s">
        <v>27</v>
      </c>
      <c r="AY758" s="27" t="s">
        <v>51</v>
      </c>
      <c r="BE758" s="129">
        <f>IF(N758="základní",J758,0)</f>
        <v>0</v>
      </c>
      <c r="BF758" s="129">
        <f>IF(N758="snížená",J758,0)</f>
        <v>0</v>
      </c>
      <c r="BG758" s="129">
        <f>IF(N758="zákl. přenesená",J758,0)</f>
        <v>0</v>
      </c>
      <c r="BH758" s="129">
        <f>IF(N758="sníž. přenesená",J758,0)</f>
        <v>0</v>
      </c>
      <c r="BI758" s="129">
        <f>IF(N758="nulová",J758,0)</f>
        <v>0</v>
      </c>
      <c r="BJ758" s="27" t="s">
        <v>19</v>
      </c>
      <c r="BK758" s="129">
        <f>ROUND(I758*H758,2)</f>
        <v>0</v>
      </c>
      <c r="BL758" s="27" t="s">
        <v>68</v>
      </c>
      <c r="BM758" s="128" t="s">
        <v>1269</v>
      </c>
    </row>
    <row r="759" spans="2:63" s="103" customFormat="1" ht="22.9" customHeight="1">
      <c r="B759" s="104"/>
      <c r="D759" s="105" t="s">
        <v>48</v>
      </c>
      <c r="E759" s="114" t="s">
        <v>228</v>
      </c>
      <c r="F759" s="114" t="s">
        <v>1270</v>
      </c>
      <c r="J759" s="115">
        <f>BK759</f>
        <v>0</v>
      </c>
      <c r="L759" s="104"/>
      <c r="M759" s="108"/>
      <c r="N759" s="109"/>
      <c r="O759" s="109"/>
      <c r="P759" s="110">
        <f>SUM(P760:P764)</f>
        <v>7.335</v>
      </c>
      <c r="Q759" s="109"/>
      <c r="R759" s="110">
        <f>SUM(R760:R764)</f>
        <v>0</v>
      </c>
      <c r="S759" s="109"/>
      <c r="T759" s="111">
        <f>SUM(T760:T764)</f>
        <v>0</v>
      </c>
      <c r="AR759" s="105" t="s">
        <v>27</v>
      </c>
      <c r="AT759" s="112" t="s">
        <v>48</v>
      </c>
      <c r="AU759" s="112" t="s">
        <v>19</v>
      </c>
      <c r="AY759" s="105" t="s">
        <v>51</v>
      </c>
      <c r="BK759" s="113">
        <f>SUM(BK760:BK764)</f>
        <v>0</v>
      </c>
    </row>
    <row r="760" spans="1:65" s="37" customFormat="1" ht="21.75" customHeight="1">
      <c r="A760" s="33"/>
      <c r="B760" s="116"/>
      <c r="C760" s="117" t="s">
        <v>1271</v>
      </c>
      <c r="D760" s="117" t="s">
        <v>52</v>
      </c>
      <c r="E760" s="118" t="s">
        <v>1272</v>
      </c>
      <c r="F760" s="119" t="s">
        <v>1273</v>
      </c>
      <c r="G760" s="120" t="s">
        <v>13</v>
      </c>
      <c r="H760" s="121">
        <v>15</v>
      </c>
      <c r="I760" s="306"/>
      <c r="J760" s="122">
        <f>ROUND(I760*H760,2)</f>
        <v>0</v>
      </c>
      <c r="K760" s="123"/>
      <c r="L760" s="34"/>
      <c r="M760" s="124" t="s">
        <v>30</v>
      </c>
      <c r="N760" s="125" t="s">
        <v>34</v>
      </c>
      <c r="O760" s="126">
        <v>0.489</v>
      </c>
      <c r="P760" s="126">
        <f>O760*H760</f>
        <v>7.335</v>
      </c>
      <c r="Q760" s="126">
        <v>0</v>
      </c>
      <c r="R760" s="126">
        <f>Q760*H760</f>
        <v>0</v>
      </c>
      <c r="S760" s="126">
        <v>0</v>
      </c>
      <c r="T760" s="127">
        <f>S760*H760</f>
        <v>0</v>
      </c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R760" s="128" t="s">
        <v>68</v>
      </c>
      <c r="AT760" s="128" t="s">
        <v>52</v>
      </c>
      <c r="AU760" s="128" t="s">
        <v>27</v>
      </c>
      <c r="AY760" s="27" t="s">
        <v>51</v>
      </c>
      <c r="BE760" s="129">
        <f>IF(N760="základní",J760,0)</f>
        <v>0</v>
      </c>
      <c r="BF760" s="129">
        <f>IF(N760="snížená",J760,0)</f>
        <v>0</v>
      </c>
      <c r="BG760" s="129">
        <f>IF(N760="zákl. přenesená",J760,0)</f>
        <v>0</v>
      </c>
      <c r="BH760" s="129">
        <f>IF(N760="sníž. přenesená",J760,0)</f>
        <v>0</v>
      </c>
      <c r="BI760" s="129">
        <f>IF(N760="nulová",J760,0)</f>
        <v>0</v>
      </c>
      <c r="BJ760" s="27" t="s">
        <v>19</v>
      </c>
      <c r="BK760" s="129">
        <f>ROUND(I760*H760,2)</f>
        <v>0</v>
      </c>
      <c r="BL760" s="27" t="s">
        <v>68</v>
      </c>
      <c r="BM760" s="128" t="s">
        <v>1274</v>
      </c>
    </row>
    <row r="761" spans="2:51" s="138" customFormat="1" ht="15">
      <c r="B761" s="139"/>
      <c r="D761" s="132" t="s">
        <v>54</v>
      </c>
      <c r="E761" s="140" t="s">
        <v>30</v>
      </c>
      <c r="F761" s="141" t="s">
        <v>1275</v>
      </c>
      <c r="H761" s="142">
        <v>15</v>
      </c>
      <c r="L761" s="139"/>
      <c r="M761" s="143"/>
      <c r="N761" s="144"/>
      <c r="O761" s="144"/>
      <c r="P761" s="144"/>
      <c r="Q761" s="144"/>
      <c r="R761" s="144"/>
      <c r="S761" s="144"/>
      <c r="T761" s="145"/>
      <c r="AT761" s="140" t="s">
        <v>54</v>
      </c>
      <c r="AU761" s="140" t="s">
        <v>27</v>
      </c>
      <c r="AV761" s="138" t="s">
        <v>27</v>
      </c>
      <c r="AW761" s="138" t="s">
        <v>55</v>
      </c>
      <c r="AX761" s="138" t="s">
        <v>19</v>
      </c>
      <c r="AY761" s="140" t="s">
        <v>51</v>
      </c>
    </row>
    <row r="762" spans="1:65" s="37" customFormat="1" ht="21.75" customHeight="1">
      <c r="A762" s="33"/>
      <c r="B762" s="116"/>
      <c r="C762" s="117" t="s">
        <v>1276</v>
      </c>
      <c r="D762" s="117" t="s">
        <v>52</v>
      </c>
      <c r="E762" s="118" t="s">
        <v>1277</v>
      </c>
      <c r="F762" s="119" t="s">
        <v>1278</v>
      </c>
      <c r="G762" s="120" t="s">
        <v>13</v>
      </c>
      <c r="H762" s="121">
        <v>15</v>
      </c>
      <c r="I762" s="306"/>
      <c r="J762" s="122">
        <f>ROUND(I762*H762,2)</f>
        <v>0</v>
      </c>
      <c r="K762" s="123"/>
      <c r="L762" s="34"/>
      <c r="M762" s="124" t="s">
        <v>30</v>
      </c>
      <c r="N762" s="125" t="s">
        <v>34</v>
      </c>
      <c r="O762" s="126">
        <v>0</v>
      </c>
      <c r="P762" s="126">
        <f>O762*H762</f>
        <v>0</v>
      </c>
      <c r="Q762" s="126">
        <v>0</v>
      </c>
      <c r="R762" s="126">
        <f>Q762*H762</f>
        <v>0</v>
      </c>
      <c r="S762" s="126">
        <v>0</v>
      </c>
      <c r="T762" s="127">
        <f>S762*H762</f>
        <v>0</v>
      </c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R762" s="128" t="s">
        <v>68</v>
      </c>
      <c r="AT762" s="128" t="s">
        <v>52</v>
      </c>
      <c r="AU762" s="128" t="s">
        <v>27</v>
      </c>
      <c r="AY762" s="27" t="s">
        <v>51</v>
      </c>
      <c r="BE762" s="129">
        <f>IF(N762="základní",J762,0)</f>
        <v>0</v>
      </c>
      <c r="BF762" s="129">
        <f>IF(N762="snížená",J762,0)</f>
        <v>0</v>
      </c>
      <c r="BG762" s="129">
        <f>IF(N762="zákl. přenesená",J762,0)</f>
        <v>0</v>
      </c>
      <c r="BH762" s="129">
        <f>IF(N762="sníž. přenesená",J762,0)</f>
        <v>0</v>
      </c>
      <c r="BI762" s="129">
        <f>IF(N762="nulová",J762,0)</f>
        <v>0</v>
      </c>
      <c r="BJ762" s="27" t="s">
        <v>19</v>
      </c>
      <c r="BK762" s="129">
        <f>ROUND(I762*H762,2)</f>
        <v>0</v>
      </c>
      <c r="BL762" s="27" t="s">
        <v>68</v>
      </c>
      <c r="BM762" s="128" t="s">
        <v>1279</v>
      </c>
    </row>
    <row r="763" spans="2:51" s="138" customFormat="1" ht="15">
      <c r="B763" s="139"/>
      <c r="D763" s="132" t="s">
        <v>54</v>
      </c>
      <c r="E763" s="140" t="s">
        <v>30</v>
      </c>
      <c r="F763" s="141" t="s">
        <v>1275</v>
      </c>
      <c r="H763" s="142">
        <v>15</v>
      </c>
      <c r="L763" s="139"/>
      <c r="M763" s="143"/>
      <c r="N763" s="144"/>
      <c r="O763" s="144"/>
      <c r="P763" s="144"/>
      <c r="Q763" s="144"/>
      <c r="R763" s="144"/>
      <c r="S763" s="144"/>
      <c r="T763" s="145"/>
      <c r="AT763" s="140" t="s">
        <v>54</v>
      </c>
      <c r="AU763" s="140" t="s">
        <v>27</v>
      </c>
      <c r="AV763" s="138" t="s">
        <v>27</v>
      </c>
      <c r="AW763" s="138" t="s">
        <v>55</v>
      </c>
      <c r="AX763" s="138" t="s">
        <v>50</v>
      </c>
      <c r="AY763" s="140" t="s">
        <v>51</v>
      </c>
    </row>
    <row r="764" spans="2:51" s="146" customFormat="1" ht="15">
      <c r="B764" s="147"/>
      <c r="D764" s="132" t="s">
        <v>54</v>
      </c>
      <c r="E764" s="148" t="s">
        <v>30</v>
      </c>
      <c r="F764" s="149" t="s">
        <v>57</v>
      </c>
      <c r="H764" s="150">
        <v>15</v>
      </c>
      <c r="L764" s="147"/>
      <c r="M764" s="151"/>
      <c r="N764" s="152"/>
      <c r="O764" s="152"/>
      <c r="P764" s="152"/>
      <c r="Q764" s="152"/>
      <c r="R764" s="152"/>
      <c r="S764" s="152"/>
      <c r="T764" s="153"/>
      <c r="AT764" s="148" t="s">
        <v>54</v>
      </c>
      <c r="AU764" s="148" t="s">
        <v>27</v>
      </c>
      <c r="AV764" s="146" t="s">
        <v>53</v>
      </c>
      <c r="AW764" s="146" t="s">
        <v>55</v>
      </c>
      <c r="AX764" s="146" t="s">
        <v>19</v>
      </c>
      <c r="AY764" s="148" t="s">
        <v>51</v>
      </c>
    </row>
    <row r="765" spans="2:63" s="103" customFormat="1" ht="25.9" customHeight="1">
      <c r="B765" s="104"/>
      <c r="D765" s="105" t="s">
        <v>48</v>
      </c>
      <c r="E765" s="106" t="s">
        <v>120</v>
      </c>
      <c r="F765" s="106" t="s">
        <v>233</v>
      </c>
      <c r="J765" s="107">
        <f>BK765</f>
        <v>0</v>
      </c>
      <c r="L765" s="104"/>
      <c r="M765" s="108"/>
      <c r="N765" s="109"/>
      <c r="O765" s="109"/>
      <c r="P765" s="110">
        <f>P766+P768+P770+P772</f>
        <v>0</v>
      </c>
      <c r="Q765" s="109"/>
      <c r="R765" s="110">
        <f>R766+R768+R770+R772</f>
        <v>0</v>
      </c>
      <c r="S765" s="109"/>
      <c r="T765" s="111">
        <f>T766+T768+T770+T772</f>
        <v>0</v>
      </c>
      <c r="AR765" s="105" t="s">
        <v>56</v>
      </c>
      <c r="AT765" s="112" t="s">
        <v>48</v>
      </c>
      <c r="AU765" s="112" t="s">
        <v>50</v>
      </c>
      <c r="AY765" s="105" t="s">
        <v>51</v>
      </c>
      <c r="BK765" s="113">
        <f>BK766+BK768+BK770+BK772</f>
        <v>0</v>
      </c>
    </row>
    <row r="766" spans="2:63" s="103" customFormat="1" ht="22.9" customHeight="1">
      <c r="B766" s="104"/>
      <c r="D766" s="105" t="s">
        <v>48</v>
      </c>
      <c r="E766" s="114" t="s">
        <v>122</v>
      </c>
      <c r="F766" s="114" t="s">
        <v>234</v>
      </c>
      <c r="J766" s="115">
        <f>BK766</f>
        <v>0</v>
      </c>
      <c r="L766" s="104"/>
      <c r="M766" s="108"/>
      <c r="N766" s="109"/>
      <c r="O766" s="109"/>
      <c r="P766" s="110">
        <f>P767</f>
        <v>0</v>
      </c>
      <c r="Q766" s="109"/>
      <c r="R766" s="110">
        <f>R767</f>
        <v>0</v>
      </c>
      <c r="S766" s="109"/>
      <c r="T766" s="111">
        <f>T767</f>
        <v>0</v>
      </c>
      <c r="AR766" s="105" t="s">
        <v>56</v>
      </c>
      <c r="AT766" s="112" t="s">
        <v>48</v>
      </c>
      <c r="AU766" s="112" t="s">
        <v>19</v>
      </c>
      <c r="AY766" s="105" t="s">
        <v>51</v>
      </c>
      <c r="BK766" s="113">
        <f>BK767</f>
        <v>0</v>
      </c>
    </row>
    <row r="767" spans="1:65" s="37" customFormat="1" ht="24.2" customHeight="1">
      <c r="A767" s="33"/>
      <c r="B767" s="116"/>
      <c r="C767" s="117" t="s">
        <v>1280</v>
      </c>
      <c r="D767" s="117" t="s">
        <v>52</v>
      </c>
      <c r="E767" s="118" t="s">
        <v>123</v>
      </c>
      <c r="F767" s="119" t="s">
        <v>1281</v>
      </c>
      <c r="G767" s="120" t="s">
        <v>8</v>
      </c>
      <c r="H767" s="121">
        <v>1</v>
      </c>
      <c r="I767" s="306"/>
      <c r="J767" s="122">
        <f>ROUND(I767*H767,2)</f>
        <v>0</v>
      </c>
      <c r="K767" s="123"/>
      <c r="L767" s="34"/>
      <c r="M767" s="124" t="s">
        <v>30</v>
      </c>
      <c r="N767" s="125" t="s">
        <v>34</v>
      </c>
      <c r="O767" s="126">
        <v>0</v>
      </c>
      <c r="P767" s="126">
        <f>O767*H767</f>
        <v>0</v>
      </c>
      <c r="Q767" s="126">
        <v>0</v>
      </c>
      <c r="R767" s="126">
        <f>Q767*H767</f>
        <v>0</v>
      </c>
      <c r="S767" s="126">
        <v>0</v>
      </c>
      <c r="T767" s="127">
        <f>S767*H767</f>
        <v>0</v>
      </c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R767" s="128" t="s">
        <v>121</v>
      </c>
      <c r="AT767" s="128" t="s">
        <v>52</v>
      </c>
      <c r="AU767" s="128" t="s">
        <v>27</v>
      </c>
      <c r="AY767" s="27" t="s">
        <v>51</v>
      </c>
      <c r="BE767" s="129">
        <f>IF(N767="základní",J767,0)</f>
        <v>0</v>
      </c>
      <c r="BF767" s="129">
        <f>IF(N767="snížená",J767,0)</f>
        <v>0</v>
      </c>
      <c r="BG767" s="129">
        <f>IF(N767="zákl. přenesená",J767,0)</f>
        <v>0</v>
      </c>
      <c r="BH767" s="129">
        <f>IF(N767="sníž. přenesená",J767,0)</f>
        <v>0</v>
      </c>
      <c r="BI767" s="129">
        <f>IF(N767="nulová",J767,0)</f>
        <v>0</v>
      </c>
      <c r="BJ767" s="27" t="s">
        <v>19</v>
      </c>
      <c r="BK767" s="129">
        <f>ROUND(I767*H767,2)</f>
        <v>0</v>
      </c>
      <c r="BL767" s="27" t="s">
        <v>121</v>
      </c>
      <c r="BM767" s="128" t="s">
        <v>1282</v>
      </c>
    </row>
    <row r="768" spans="2:63" s="103" customFormat="1" ht="22.9" customHeight="1">
      <c r="B768" s="104"/>
      <c r="D768" s="105" t="s">
        <v>48</v>
      </c>
      <c r="E768" s="114" t="s">
        <v>126</v>
      </c>
      <c r="F768" s="114" t="s">
        <v>127</v>
      </c>
      <c r="J768" s="115">
        <f>BK768</f>
        <v>0</v>
      </c>
      <c r="L768" s="104"/>
      <c r="M768" s="108"/>
      <c r="N768" s="109"/>
      <c r="O768" s="109"/>
      <c r="P768" s="110">
        <f>P769</f>
        <v>0</v>
      </c>
      <c r="Q768" s="109"/>
      <c r="R768" s="110">
        <f>R769</f>
        <v>0</v>
      </c>
      <c r="S768" s="109"/>
      <c r="T768" s="111">
        <f>T769</f>
        <v>0</v>
      </c>
      <c r="AR768" s="105" t="s">
        <v>56</v>
      </c>
      <c r="AT768" s="112" t="s">
        <v>48</v>
      </c>
      <c r="AU768" s="112" t="s">
        <v>19</v>
      </c>
      <c r="AY768" s="105" t="s">
        <v>51</v>
      </c>
      <c r="BK768" s="113">
        <f>BK769</f>
        <v>0</v>
      </c>
    </row>
    <row r="769" spans="1:65" s="37" customFormat="1" ht="16.5" customHeight="1">
      <c r="A769" s="33"/>
      <c r="B769" s="116"/>
      <c r="C769" s="117" t="s">
        <v>1283</v>
      </c>
      <c r="D769" s="117" t="s">
        <v>52</v>
      </c>
      <c r="E769" s="118" t="s">
        <v>16</v>
      </c>
      <c r="F769" s="119" t="s">
        <v>17</v>
      </c>
      <c r="G769" s="120" t="s">
        <v>8</v>
      </c>
      <c r="H769" s="121">
        <v>1</v>
      </c>
      <c r="I769" s="306"/>
      <c r="J769" s="122">
        <f>ROUND(I769*H769,2)</f>
        <v>0</v>
      </c>
      <c r="K769" s="123"/>
      <c r="L769" s="34"/>
      <c r="M769" s="124" t="s">
        <v>30</v>
      </c>
      <c r="N769" s="125" t="s">
        <v>34</v>
      </c>
      <c r="O769" s="126">
        <v>0</v>
      </c>
      <c r="P769" s="126">
        <f>O769*H769</f>
        <v>0</v>
      </c>
      <c r="Q769" s="126">
        <v>0</v>
      </c>
      <c r="R769" s="126">
        <f>Q769*H769</f>
        <v>0</v>
      </c>
      <c r="S769" s="126">
        <v>0</v>
      </c>
      <c r="T769" s="127">
        <f>S769*H769</f>
        <v>0</v>
      </c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R769" s="128" t="s">
        <v>121</v>
      </c>
      <c r="AT769" s="128" t="s">
        <v>52</v>
      </c>
      <c r="AU769" s="128" t="s">
        <v>27</v>
      </c>
      <c r="AY769" s="27" t="s">
        <v>51</v>
      </c>
      <c r="BE769" s="129">
        <f>IF(N769="základní",J769,0)</f>
        <v>0</v>
      </c>
      <c r="BF769" s="129">
        <f>IF(N769="snížená",J769,0)</f>
        <v>0</v>
      </c>
      <c r="BG769" s="129">
        <f>IF(N769="zákl. přenesená",J769,0)</f>
        <v>0</v>
      </c>
      <c r="BH769" s="129">
        <f>IF(N769="sníž. přenesená",J769,0)</f>
        <v>0</v>
      </c>
      <c r="BI769" s="129">
        <f>IF(N769="nulová",J769,0)</f>
        <v>0</v>
      </c>
      <c r="BJ769" s="27" t="s">
        <v>19</v>
      </c>
      <c r="BK769" s="129">
        <f>ROUND(I769*H769,2)</f>
        <v>0</v>
      </c>
      <c r="BL769" s="27" t="s">
        <v>121</v>
      </c>
      <c r="BM769" s="128" t="s">
        <v>1284</v>
      </c>
    </row>
    <row r="770" spans="2:63" s="103" customFormat="1" ht="22.9" customHeight="1">
      <c r="B770" s="104"/>
      <c r="D770" s="105" t="s">
        <v>48</v>
      </c>
      <c r="E770" s="114" t="s">
        <v>1285</v>
      </c>
      <c r="F770" s="114" t="s">
        <v>1286</v>
      </c>
      <c r="J770" s="115">
        <f>BK770</f>
        <v>0</v>
      </c>
      <c r="L770" s="104"/>
      <c r="M770" s="108"/>
      <c r="N770" s="109"/>
      <c r="O770" s="109"/>
      <c r="P770" s="110">
        <f>P771</f>
        <v>0</v>
      </c>
      <c r="Q770" s="109"/>
      <c r="R770" s="110">
        <f>R771</f>
        <v>0</v>
      </c>
      <c r="S770" s="109"/>
      <c r="T770" s="111">
        <f>T771</f>
        <v>0</v>
      </c>
      <c r="AR770" s="105" t="s">
        <v>56</v>
      </c>
      <c r="AT770" s="112" t="s">
        <v>48</v>
      </c>
      <c r="AU770" s="112" t="s">
        <v>19</v>
      </c>
      <c r="AY770" s="105" t="s">
        <v>51</v>
      </c>
      <c r="BK770" s="113">
        <f>BK771</f>
        <v>0</v>
      </c>
    </row>
    <row r="771" spans="1:65" s="37" customFormat="1" ht="16.5" customHeight="1">
      <c r="A771" s="33"/>
      <c r="B771" s="116"/>
      <c r="C771" s="117" t="s">
        <v>1287</v>
      </c>
      <c r="D771" s="117" t="s">
        <v>52</v>
      </c>
      <c r="E771" s="118" t="s">
        <v>1288</v>
      </c>
      <c r="F771" s="119" t="s">
        <v>1289</v>
      </c>
      <c r="G771" s="120" t="s">
        <v>8</v>
      </c>
      <c r="H771" s="121">
        <v>1</v>
      </c>
      <c r="I771" s="306"/>
      <c r="J771" s="122">
        <f>ROUND(I771*H771,2)</f>
        <v>0</v>
      </c>
      <c r="K771" s="123"/>
      <c r="L771" s="34"/>
      <c r="M771" s="124" t="s">
        <v>30</v>
      </c>
      <c r="N771" s="125" t="s">
        <v>34</v>
      </c>
      <c r="O771" s="126">
        <v>0</v>
      </c>
      <c r="P771" s="126">
        <f>O771*H771</f>
        <v>0</v>
      </c>
      <c r="Q771" s="126">
        <v>0</v>
      </c>
      <c r="R771" s="126">
        <f>Q771*H771</f>
        <v>0</v>
      </c>
      <c r="S771" s="126">
        <v>0</v>
      </c>
      <c r="T771" s="127">
        <f>S771*H771</f>
        <v>0</v>
      </c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R771" s="128" t="s">
        <v>121</v>
      </c>
      <c r="AT771" s="128" t="s">
        <v>52</v>
      </c>
      <c r="AU771" s="128" t="s">
        <v>27</v>
      </c>
      <c r="AY771" s="27" t="s">
        <v>51</v>
      </c>
      <c r="BE771" s="129">
        <f>IF(N771="základní",J771,0)</f>
        <v>0</v>
      </c>
      <c r="BF771" s="129">
        <f>IF(N771="snížená",J771,0)</f>
        <v>0</v>
      </c>
      <c r="BG771" s="129">
        <f>IF(N771="zákl. přenesená",J771,0)</f>
        <v>0</v>
      </c>
      <c r="BH771" s="129">
        <f>IF(N771="sníž. přenesená",J771,0)</f>
        <v>0</v>
      </c>
      <c r="BI771" s="129">
        <f>IF(N771="nulová",J771,0)</f>
        <v>0</v>
      </c>
      <c r="BJ771" s="27" t="s">
        <v>19</v>
      </c>
      <c r="BK771" s="129">
        <f>ROUND(I771*H771,2)</f>
        <v>0</v>
      </c>
      <c r="BL771" s="27" t="s">
        <v>121</v>
      </c>
      <c r="BM771" s="128" t="s">
        <v>1290</v>
      </c>
    </row>
    <row r="772" spans="2:63" s="103" customFormat="1" ht="22.9" customHeight="1">
      <c r="B772" s="104"/>
      <c r="D772" s="105" t="s">
        <v>48</v>
      </c>
      <c r="E772" s="114" t="s">
        <v>142</v>
      </c>
      <c r="F772" s="114" t="s">
        <v>143</v>
      </c>
      <c r="J772" s="115">
        <f>BK772</f>
        <v>0</v>
      </c>
      <c r="L772" s="104"/>
      <c r="M772" s="108"/>
      <c r="N772" s="109"/>
      <c r="O772" s="109"/>
      <c r="P772" s="110">
        <f>SUM(P773:P776)</f>
        <v>0</v>
      </c>
      <c r="Q772" s="109"/>
      <c r="R772" s="110">
        <f>SUM(R773:R776)</f>
        <v>0</v>
      </c>
      <c r="S772" s="109"/>
      <c r="T772" s="111">
        <f>SUM(T773:T776)</f>
        <v>0</v>
      </c>
      <c r="AR772" s="105" t="s">
        <v>56</v>
      </c>
      <c r="AT772" s="112" t="s">
        <v>48</v>
      </c>
      <c r="AU772" s="112" t="s">
        <v>19</v>
      </c>
      <c r="AY772" s="105" t="s">
        <v>51</v>
      </c>
      <c r="BK772" s="113">
        <f>SUM(BK773:BK776)</f>
        <v>0</v>
      </c>
    </row>
    <row r="773" spans="1:65" s="37" customFormat="1" ht="16.5" customHeight="1">
      <c r="A773" s="33"/>
      <c r="B773" s="116"/>
      <c r="C773" s="117" t="s">
        <v>1291</v>
      </c>
      <c r="D773" s="117" t="s">
        <v>52</v>
      </c>
      <c r="E773" s="118" t="s">
        <v>236</v>
      </c>
      <c r="F773" s="119" t="s">
        <v>237</v>
      </c>
      <c r="G773" s="120" t="s">
        <v>8</v>
      </c>
      <c r="H773" s="121">
        <v>1</v>
      </c>
      <c r="I773" s="306"/>
      <c r="J773" s="122">
        <f>ROUND(I773*H773,2)</f>
        <v>0</v>
      </c>
      <c r="K773" s="123"/>
      <c r="L773" s="34"/>
      <c r="M773" s="124" t="s">
        <v>30</v>
      </c>
      <c r="N773" s="125" t="s">
        <v>34</v>
      </c>
      <c r="O773" s="126">
        <v>0</v>
      </c>
      <c r="P773" s="126">
        <f>O773*H773</f>
        <v>0</v>
      </c>
      <c r="Q773" s="126">
        <v>0</v>
      </c>
      <c r="R773" s="126">
        <f>Q773*H773</f>
        <v>0</v>
      </c>
      <c r="S773" s="126">
        <v>0</v>
      </c>
      <c r="T773" s="127">
        <f>S773*H773</f>
        <v>0</v>
      </c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R773" s="128" t="s">
        <v>121</v>
      </c>
      <c r="AT773" s="128" t="s">
        <v>52</v>
      </c>
      <c r="AU773" s="128" t="s">
        <v>27</v>
      </c>
      <c r="AY773" s="27" t="s">
        <v>51</v>
      </c>
      <c r="BE773" s="129">
        <f>IF(N773="základní",J773,0)</f>
        <v>0</v>
      </c>
      <c r="BF773" s="129">
        <f>IF(N773="snížená",J773,0)</f>
        <v>0</v>
      </c>
      <c r="BG773" s="129">
        <f>IF(N773="zákl. přenesená",J773,0)</f>
        <v>0</v>
      </c>
      <c r="BH773" s="129">
        <f>IF(N773="sníž. přenesená",J773,0)</f>
        <v>0</v>
      </c>
      <c r="BI773" s="129">
        <f>IF(N773="nulová",J773,0)</f>
        <v>0</v>
      </c>
      <c r="BJ773" s="27" t="s">
        <v>19</v>
      </c>
      <c r="BK773" s="129">
        <f>ROUND(I773*H773,2)</f>
        <v>0</v>
      </c>
      <c r="BL773" s="27" t="s">
        <v>121</v>
      </c>
      <c r="BM773" s="128" t="s">
        <v>1292</v>
      </c>
    </row>
    <row r="774" spans="1:65" s="37" customFormat="1" ht="16.5" customHeight="1">
      <c r="A774" s="33"/>
      <c r="B774" s="116"/>
      <c r="C774" s="117" t="s">
        <v>1293</v>
      </c>
      <c r="D774" s="117" t="s">
        <v>52</v>
      </c>
      <c r="E774" s="118" t="s">
        <v>140</v>
      </c>
      <c r="F774" s="119" t="s">
        <v>141</v>
      </c>
      <c r="G774" s="120" t="s">
        <v>8</v>
      </c>
      <c r="H774" s="121">
        <v>1</v>
      </c>
      <c r="I774" s="306"/>
      <c r="J774" s="122">
        <f>ROUND(I774*H774,2)</f>
        <v>0</v>
      </c>
      <c r="K774" s="123"/>
      <c r="L774" s="34"/>
      <c r="M774" s="124" t="s">
        <v>30</v>
      </c>
      <c r="N774" s="125" t="s">
        <v>34</v>
      </c>
      <c r="O774" s="126">
        <v>0</v>
      </c>
      <c r="P774" s="126">
        <f>O774*H774</f>
        <v>0</v>
      </c>
      <c r="Q774" s="126">
        <v>0</v>
      </c>
      <c r="R774" s="126">
        <f>Q774*H774</f>
        <v>0</v>
      </c>
      <c r="S774" s="126">
        <v>0</v>
      </c>
      <c r="T774" s="127">
        <f>S774*H774</f>
        <v>0</v>
      </c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R774" s="128" t="s">
        <v>121</v>
      </c>
      <c r="AT774" s="128" t="s">
        <v>52</v>
      </c>
      <c r="AU774" s="128" t="s">
        <v>27</v>
      </c>
      <c r="AY774" s="27" t="s">
        <v>51</v>
      </c>
      <c r="BE774" s="129">
        <f>IF(N774="základní",J774,0)</f>
        <v>0</v>
      </c>
      <c r="BF774" s="129">
        <f>IF(N774="snížená",J774,0)</f>
        <v>0</v>
      </c>
      <c r="BG774" s="129">
        <f>IF(N774="zákl. přenesená",J774,0)</f>
        <v>0</v>
      </c>
      <c r="BH774" s="129">
        <f>IF(N774="sníž. přenesená",J774,0)</f>
        <v>0</v>
      </c>
      <c r="BI774" s="129">
        <f>IF(N774="nulová",J774,0)</f>
        <v>0</v>
      </c>
      <c r="BJ774" s="27" t="s">
        <v>19</v>
      </c>
      <c r="BK774" s="129">
        <f>ROUND(I774*H774,2)</f>
        <v>0</v>
      </c>
      <c r="BL774" s="27" t="s">
        <v>121</v>
      </c>
      <c r="BM774" s="128" t="s">
        <v>1294</v>
      </c>
    </row>
    <row r="775" spans="1:65" s="37" customFormat="1" ht="37.9" customHeight="1">
      <c r="A775" s="33"/>
      <c r="B775" s="116"/>
      <c r="C775" s="117" t="s">
        <v>1295</v>
      </c>
      <c r="D775" s="117" t="s">
        <v>52</v>
      </c>
      <c r="E775" s="118" t="s">
        <v>138</v>
      </c>
      <c r="F775" s="119" t="s">
        <v>139</v>
      </c>
      <c r="G775" s="120" t="s">
        <v>8</v>
      </c>
      <c r="H775" s="121">
        <v>1</v>
      </c>
      <c r="I775" s="306"/>
      <c r="J775" s="122">
        <f>ROUND(I775*H775,2)</f>
        <v>0</v>
      </c>
      <c r="K775" s="123"/>
      <c r="L775" s="34"/>
      <c r="M775" s="124" t="s">
        <v>30</v>
      </c>
      <c r="N775" s="125" t="s">
        <v>34</v>
      </c>
      <c r="O775" s="126">
        <v>0</v>
      </c>
      <c r="P775" s="126">
        <f>O775*H775</f>
        <v>0</v>
      </c>
      <c r="Q775" s="126">
        <v>0</v>
      </c>
      <c r="R775" s="126">
        <f>Q775*H775</f>
        <v>0</v>
      </c>
      <c r="S775" s="126">
        <v>0</v>
      </c>
      <c r="T775" s="127">
        <f>S775*H775</f>
        <v>0</v>
      </c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R775" s="128" t="s">
        <v>121</v>
      </c>
      <c r="AT775" s="128" t="s">
        <v>52</v>
      </c>
      <c r="AU775" s="128" t="s">
        <v>27</v>
      </c>
      <c r="AY775" s="27" t="s">
        <v>51</v>
      </c>
      <c r="BE775" s="129">
        <f>IF(N775="základní",J775,0)</f>
        <v>0</v>
      </c>
      <c r="BF775" s="129">
        <f>IF(N775="snížená",J775,0)</f>
        <v>0</v>
      </c>
      <c r="BG775" s="129">
        <f>IF(N775="zákl. přenesená",J775,0)</f>
        <v>0</v>
      </c>
      <c r="BH775" s="129">
        <f>IF(N775="sníž. přenesená",J775,0)</f>
        <v>0</v>
      </c>
      <c r="BI775" s="129">
        <f>IF(N775="nulová",J775,0)</f>
        <v>0</v>
      </c>
      <c r="BJ775" s="27" t="s">
        <v>19</v>
      </c>
      <c r="BK775" s="129">
        <f>ROUND(I775*H775,2)</f>
        <v>0</v>
      </c>
      <c r="BL775" s="27" t="s">
        <v>121</v>
      </c>
      <c r="BM775" s="128" t="s">
        <v>1296</v>
      </c>
    </row>
    <row r="776" spans="1:65" s="37" customFormat="1" ht="24.2" customHeight="1">
      <c r="A776" s="33"/>
      <c r="B776" s="116"/>
      <c r="C776" s="117" t="s">
        <v>1297</v>
      </c>
      <c r="D776" s="117" t="s">
        <v>52</v>
      </c>
      <c r="E776" s="118" t="s">
        <v>144</v>
      </c>
      <c r="F776" s="119" t="s">
        <v>1298</v>
      </c>
      <c r="G776" s="120" t="s">
        <v>8</v>
      </c>
      <c r="H776" s="121">
        <v>1</v>
      </c>
      <c r="I776" s="306"/>
      <c r="J776" s="122">
        <f>ROUND(I776*H776,2)</f>
        <v>0</v>
      </c>
      <c r="K776" s="123"/>
      <c r="L776" s="34"/>
      <c r="M776" s="172" t="s">
        <v>30</v>
      </c>
      <c r="N776" s="173" t="s">
        <v>34</v>
      </c>
      <c r="O776" s="174">
        <v>0</v>
      </c>
      <c r="P776" s="174">
        <f>O776*H776</f>
        <v>0</v>
      </c>
      <c r="Q776" s="174">
        <v>0</v>
      </c>
      <c r="R776" s="174">
        <f>Q776*H776</f>
        <v>0</v>
      </c>
      <c r="S776" s="174">
        <v>0</v>
      </c>
      <c r="T776" s="175">
        <f>S776*H776</f>
        <v>0</v>
      </c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R776" s="128" t="s">
        <v>121</v>
      </c>
      <c r="AT776" s="128" t="s">
        <v>52</v>
      </c>
      <c r="AU776" s="128" t="s">
        <v>27</v>
      </c>
      <c r="AY776" s="27" t="s">
        <v>51</v>
      </c>
      <c r="BE776" s="129">
        <f>IF(N776="základní",J776,0)</f>
        <v>0</v>
      </c>
      <c r="BF776" s="129">
        <f>IF(N776="snížená",J776,0)</f>
        <v>0</v>
      </c>
      <c r="BG776" s="129">
        <f>IF(N776="zákl. přenesená",J776,0)</f>
        <v>0</v>
      </c>
      <c r="BH776" s="129">
        <f>IF(N776="sníž. přenesená",J776,0)</f>
        <v>0</v>
      </c>
      <c r="BI776" s="129">
        <f>IF(N776="nulová",J776,0)</f>
        <v>0</v>
      </c>
      <c r="BJ776" s="27" t="s">
        <v>19</v>
      </c>
      <c r="BK776" s="129">
        <f>ROUND(I776*H776,2)</f>
        <v>0</v>
      </c>
      <c r="BL776" s="27" t="s">
        <v>121</v>
      </c>
      <c r="BM776" s="128" t="s">
        <v>1299</v>
      </c>
    </row>
    <row r="777" spans="1:31" s="37" customFormat="1" ht="6.95" customHeight="1">
      <c r="A777" s="33"/>
      <c r="B777" s="67"/>
      <c r="C777" s="68"/>
      <c r="D777" s="68"/>
      <c r="E777" s="68"/>
      <c r="F777" s="68"/>
      <c r="G777" s="68"/>
      <c r="H777" s="68"/>
      <c r="I777" s="68"/>
      <c r="J777" s="68"/>
      <c r="K777" s="68"/>
      <c r="L777" s="34"/>
      <c r="M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</row>
  </sheetData>
  <autoFilter ref="C147:K776"/>
  <mergeCells count="6">
    <mergeCell ref="E140:H140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80"/>
  <sheetViews>
    <sheetView showGridLines="0" workbookViewId="0" topLeftCell="A19">
      <selection activeCell="I125" sqref="I125"/>
    </sheetView>
  </sheetViews>
  <sheetFormatPr defaultColWidth="9.140625" defaultRowHeight="15"/>
  <cols>
    <col min="1" max="1" width="7.140625" style="26" customWidth="1"/>
    <col min="2" max="2" width="0.9921875" style="26" customWidth="1"/>
    <col min="3" max="3" width="3.57421875" style="26" customWidth="1"/>
    <col min="4" max="4" width="3.7109375" style="26" customWidth="1"/>
    <col min="5" max="5" width="14.7109375" style="26" customWidth="1"/>
    <col min="6" max="6" width="43.57421875" style="26" customWidth="1"/>
    <col min="7" max="7" width="6.421875" style="26" customWidth="1"/>
    <col min="8" max="8" width="12.00390625" style="26" customWidth="1"/>
    <col min="9" max="9" width="13.57421875" style="26" customWidth="1"/>
    <col min="10" max="10" width="19.140625" style="26" customWidth="1"/>
    <col min="11" max="11" width="19.140625" style="26" hidden="1" customWidth="1"/>
    <col min="12" max="12" width="8.00390625" style="26" customWidth="1"/>
    <col min="13" max="13" width="9.28125" style="26" hidden="1" customWidth="1"/>
    <col min="14" max="14" width="9.140625" style="26" customWidth="1"/>
    <col min="15" max="20" width="12.140625" style="26" hidden="1" customWidth="1"/>
    <col min="21" max="21" width="14.00390625" style="26" hidden="1" customWidth="1"/>
    <col min="22" max="22" width="10.57421875" style="26" customWidth="1"/>
    <col min="23" max="23" width="14.00390625" style="26" customWidth="1"/>
    <col min="24" max="24" width="10.57421875" style="26" customWidth="1"/>
    <col min="25" max="25" width="12.8515625" style="26" customWidth="1"/>
    <col min="26" max="26" width="9.421875" style="26" customWidth="1"/>
    <col min="27" max="27" width="12.8515625" style="26" customWidth="1"/>
    <col min="28" max="28" width="14.00390625" style="26" customWidth="1"/>
    <col min="29" max="29" width="9.421875" style="26" customWidth="1"/>
    <col min="30" max="30" width="12.8515625" style="26" customWidth="1"/>
    <col min="31" max="31" width="14.00390625" style="26" customWidth="1"/>
    <col min="32" max="16384" width="9.140625" style="26" customWidth="1"/>
  </cols>
  <sheetData>
    <row r="1" ht="12">
      <c r="A1" s="24"/>
    </row>
    <row r="2" spans="12:46" ht="36.95" customHeight="1">
      <c r="L2" s="362" t="s">
        <v>245</v>
      </c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27" t="s">
        <v>1300</v>
      </c>
    </row>
    <row r="3" spans="2:46" ht="6.95" customHeight="1">
      <c r="B3" s="28"/>
      <c r="C3" s="29"/>
      <c r="D3" s="29"/>
      <c r="E3" s="29"/>
      <c r="F3" s="29"/>
      <c r="G3" s="29"/>
      <c r="H3" s="29"/>
      <c r="I3" s="29"/>
      <c r="J3" s="29"/>
      <c r="K3" s="29"/>
      <c r="L3" s="30"/>
      <c r="AT3" s="27" t="s">
        <v>27</v>
      </c>
    </row>
    <row r="4" spans="2:46" ht="24.95" customHeight="1">
      <c r="B4" s="30"/>
      <c r="D4" s="31" t="s">
        <v>247</v>
      </c>
      <c r="L4" s="30"/>
      <c r="M4" s="32" t="s">
        <v>248</v>
      </c>
      <c r="AT4" s="27" t="s">
        <v>28</v>
      </c>
    </row>
    <row r="5" spans="2:12" ht="6.95" customHeight="1">
      <c r="B5" s="30"/>
      <c r="L5" s="30"/>
    </row>
    <row r="6" spans="2:12" ht="12" customHeight="1">
      <c r="B6" s="30"/>
      <c r="D6" s="35" t="s">
        <v>130</v>
      </c>
      <c r="L6" s="30"/>
    </row>
    <row r="7" spans="2:12" ht="16.5" customHeight="1">
      <c r="B7" s="30"/>
      <c r="E7" s="366" t="str">
        <f>'[4]Rekapitulace stavby'!K6</f>
        <v>Stavební úpravy Městské knihovny Třeboň</v>
      </c>
      <c r="F7" s="367"/>
      <c r="G7" s="367"/>
      <c r="H7" s="367"/>
      <c r="L7" s="30"/>
    </row>
    <row r="8" spans="1:31" s="37" customFormat="1" ht="12" customHeight="1">
      <c r="A8" s="38"/>
      <c r="B8" s="34"/>
      <c r="C8" s="38"/>
      <c r="D8" s="35" t="s">
        <v>1301</v>
      </c>
      <c r="E8" s="38"/>
      <c r="F8" s="38"/>
      <c r="G8" s="38"/>
      <c r="H8" s="38"/>
      <c r="I8" s="38"/>
      <c r="J8" s="38"/>
      <c r="K8" s="38"/>
      <c r="L8" s="36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37" customFormat="1" ht="16.5" customHeight="1">
      <c r="A9" s="38"/>
      <c r="B9" s="34"/>
      <c r="C9" s="38"/>
      <c r="D9" s="38"/>
      <c r="E9" s="360" t="s">
        <v>1302</v>
      </c>
      <c r="F9" s="361"/>
      <c r="G9" s="361"/>
      <c r="H9" s="361"/>
      <c r="I9" s="38"/>
      <c r="J9" s="38"/>
      <c r="K9" s="38"/>
      <c r="L9" s="36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37" customFormat="1" ht="15">
      <c r="A10" s="38"/>
      <c r="B10" s="34"/>
      <c r="C10" s="38"/>
      <c r="D10" s="38"/>
      <c r="E10" s="38"/>
      <c r="F10" s="38"/>
      <c r="G10" s="38"/>
      <c r="H10" s="38"/>
      <c r="I10" s="38"/>
      <c r="J10" s="38"/>
      <c r="K10" s="38"/>
      <c r="L10" s="36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37" customFormat="1" ht="12" customHeight="1">
      <c r="A11" s="38"/>
      <c r="B11" s="34"/>
      <c r="C11" s="38"/>
      <c r="D11" s="35" t="s">
        <v>249</v>
      </c>
      <c r="E11" s="38"/>
      <c r="F11" s="41" t="s">
        <v>30</v>
      </c>
      <c r="G11" s="38"/>
      <c r="H11" s="38"/>
      <c r="I11" s="35" t="s">
        <v>250</v>
      </c>
      <c r="J11" s="41" t="s">
        <v>30</v>
      </c>
      <c r="K11" s="38"/>
      <c r="L11" s="36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37" customFormat="1" ht="12" customHeight="1">
      <c r="A12" s="38"/>
      <c r="B12" s="34"/>
      <c r="C12" s="38"/>
      <c r="D12" s="35" t="s">
        <v>31</v>
      </c>
      <c r="E12" s="38"/>
      <c r="F12" s="41" t="s">
        <v>251</v>
      </c>
      <c r="G12" s="38"/>
      <c r="H12" s="38"/>
      <c r="I12" s="35" t="s">
        <v>32</v>
      </c>
      <c r="J12" s="40" t="str">
        <f>'[4]Rekapitulace stavby'!AN8</f>
        <v>24. 4. 2023</v>
      </c>
      <c r="K12" s="38"/>
      <c r="L12" s="36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37" customFormat="1" ht="10.9" customHeight="1">
      <c r="A13" s="38"/>
      <c r="B13" s="34"/>
      <c r="C13" s="38"/>
      <c r="D13" s="38"/>
      <c r="E13" s="38"/>
      <c r="F13" s="38"/>
      <c r="G13" s="38"/>
      <c r="H13" s="38"/>
      <c r="I13" s="38"/>
      <c r="J13" s="38"/>
      <c r="K13" s="38"/>
      <c r="L13" s="36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37" customFormat="1" ht="12" customHeight="1">
      <c r="A14" s="38"/>
      <c r="B14" s="34"/>
      <c r="C14" s="38"/>
      <c r="D14" s="35" t="s">
        <v>131</v>
      </c>
      <c r="E14" s="38"/>
      <c r="F14" s="38"/>
      <c r="G14" s="38"/>
      <c r="H14" s="38"/>
      <c r="I14" s="35" t="s">
        <v>252</v>
      </c>
      <c r="J14" s="41" t="s">
        <v>30</v>
      </c>
      <c r="K14" s="38"/>
      <c r="L14" s="36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37" customFormat="1" ht="18" customHeight="1">
      <c r="A15" s="38"/>
      <c r="B15" s="34"/>
      <c r="C15" s="38"/>
      <c r="D15" s="38"/>
      <c r="E15" s="41" t="s">
        <v>1303</v>
      </c>
      <c r="F15" s="38"/>
      <c r="G15" s="38"/>
      <c r="H15" s="38"/>
      <c r="I15" s="35" t="s">
        <v>253</v>
      </c>
      <c r="J15" s="41" t="s">
        <v>30</v>
      </c>
      <c r="K15" s="38"/>
      <c r="L15" s="36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37" customFormat="1" ht="6.95" customHeight="1">
      <c r="A16" s="38"/>
      <c r="B16" s="34"/>
      <c r="C16" s="38"/>
      <c r="D16" s="38"/>
      <c r="E16" s="38"/>
      <c r="F16" s="38"/>
      <c r="G16" s="38"/>
      <c r="H16" s="38"/>
      <c r="I16" s="38"/>
      <c r="J16" s="38"/>
      <c r="K16" s="38"/>
      <c r="L16" s="36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37" customFormat="1" ht="12" customHeight="1">
      <c r="A17" s="38"/>
      <c r="B17" s="34"/>
      <c r="C17" s="38"/>
      <c r="D17" s="35" t="s">
        <v>132</v>
      </c>
      <c r="E17" s="38"/>
      <c r="F17" s="38"/>
      <c r="G17" s="38"/>
      <c r="H17" s="38"/>
      <c r="I17" s="35" t="s">
        <v>252</v>
      </c>
      <c r="J17" s="41" t="str">
        <f>'[4]Rekapitulace stavby'!AN13</f>
        <v/>
      </c>
      <c r="K17" s="38"/>
      <c r="L17" s="36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37" customFormat="1" ht="18" customHeight="1">
      <c r="A18" s="38"/>
      <c r="B18" s="34"/>
      <c r="C18" s="38"/>
      <c r="D18" s="38"/>
      <c r="E18" s="364" t="str">
        <f>'[4]Rekapitulace stavby'!E14</f>
        <v xml:space="preserve"> </v>
      </c>
      <c r="F18" s="364"/>
      <c r="G18" s="364"/>
      <c r="H18" s="364"/>
      <c r="I18" s="35" t="s">
        <v>253</v>
      </c>
      <c r="J18" s="41" t="str">
        <f>'[4]Rekapitulace stavby'!AN14</f>
        <v/>
      </c>
      <c r="K18" s="38"/>
      <c r="L18" s="36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37" customFormat="1" ht="6.95" customHeight="1">
      <c r="A19" s="38"/>
      <c r="B19" s="34"/>
      <c r="C19" s="38"/>
      <c r="D19" s="38"/>
      <c r="E19" s="38"/>
      <c r="F19" s="38"/>
      <c r="G19" s="38"/>
      <c r="H19" s="38"/>
      <c r="I19" s="38"/>
      <c r="J19" s="38"/>
      <c r="K19" s="38"/>
      <c r="L19" s="36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37" customFormat="1" ht="12" customHeight="1">
      <c r="A20" s="38"/>
      <c r="B20" s="34"/>
      <c r="C20" s="38"/>
      <c r="D20" s="35" t="s">
        <v>133</v>
      </c>
      <c r="E20" s="38"/>
      <c r="F20" s="38"/>
      <c r="G20" s="38"/>
      <c r="H20" s="38"/>
      <c r="I20" s="35" t="s">
        <v>252</v>
      </c>
      <c r="J20" s="41" t="str">
        <f>IF('[4]Rekapitulace stavby'!AN16="","",'[4]Rekapitulace stavby'!AN16)</f>
        <v/>
      </c>
      <c r="K20" s="38"/>
      <c r="L20" s="36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37" customFormat="1" ht="18" customHeight="1">
      <c r="A21" s="38"/>
      <c r="B21" s="34"/>
      <c r="C21" s="38"/>
      <c r="D21" s="38"/>
      <c r="E21" s="41" t="str">
        <f>IF('[4]Rekapitulace stavby'!E17="","",'[4]Rekapitulace stavby'!E17)</f>
        <v xml:space="preserve"> </v>
      </c>
      <c r="F21" s="38"/>
      <c r="G21" s="38"/>
      <c r="H21" s="38"/>
      <c r="I21" s="35" t="s">
        <v>253</v>
      </c>
      <c r="J21" s="41" t="str">
        <f>IF('[4]Rekapitulace stavby'!AN17="","",'[4]Rekapitulace stavby'!AN17)</f>
        <v/>
      </c>
      <c r="K21" s="38"/>
      <c r="L21" s="36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37" customFormat="1" ht="6.95" customHeight="1">
      <c r="A22" s="38"/>
      <c r="B22" s="34"/>
      <c r="C22" s="38"/>
      <c r="D22" s="38"/>
      <c r="E22" s="38"/>
      <c r="F22" s="38"/>
      <c r="G22" s="38"/>
      <c r="H22" s="38"/>
      <c r="I22" s="38"/>
      <c r="J22" s="38"/>
      <c r="K22" s="38"/>
      <c r="L22" s="36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37" customFormat="1" ht="12" customHeight="1">
      <c r="A23" s="38"/>
      <c r="B23" s="34"/>
      <c r="C23" s="38"/>
      <c r="D23" s="35" t="s">
        <v>134</v>
      </c>
      <c r="E23" s="38"/>
      <c r="F23" s="38"/>
      <c r="G23" s="38"/>
      <c r="H23" s="38"/>
      <c r="I23" s="35" t="s">
        <v>252</v>
      </c>
      <c r="J23" s="41" t="str">
        <f>IF('[4]Rekapitulace stavby'!AN19="","",'[4]Rekapitulace stavby'!AN19)</f>
        <v/>
      </c>
      <c r="K23" s="38"/>
      <c r="L23" s="36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37" customFormat="1" ht="18" customHeight="1">
      <c r="A24" s="38"/>
      <c r="B24" s="34"/>
      <c r="C24" s="38"/>
      <c r="D24" s="38"/>
      <c r="E24" s="41" t="str">
        <f>IF('[4]Rekapitulace stavby'!E20="","",'[4]Rekapitulace stavby'!E20)</f>
        <v xml:space="preserve"> </v>
      </c>
      <c r="F24" s="38"/>
      <c r="G24" s="38"/>
      <c r="H24" s="38"/>
      <c r="I24" s="35" t="s">
        <v>253</v>
      </c>
      <c r="J24" s="41" t="str">
        <f>IF('[4]Rekapitulace stavby'!AN20="","",'[4]Rekapitulace stavby'!AN20)</f>
        <v/>
      </c>
      <c r="K24" s="38"/>
      <c r="L24" s="36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37" customFormat="1" ht="6.95" customHeight="1">
      <c r="A25" s="38"/>
      <c r="B25" s="34"/>
      <c r="C25" s="38"/>
      <c r="D25" s="38"/>
      <c r="E25" s="38"/>
      <c r="F25" s="38"/>
      <c r="G25" s="38"/>
      <c r="H25" s="38"/>
      <c r="I25" s="38"/>
      <c r="J25" s="38"/>
      <c r="K25" s="38"/>
      <c r="L25" s="36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37" customFormat="1" ht="12" customHeight="1">
      <c r="A26" s="38"/>
      <c r="B26" s="34"/>
      <c r="C26" s="38"/>
      <c r="D26" s="35" t="s">
        <v>254</v>
      </c>
      <c r="E26" s="38"/>
      <c r="F26" s="38"/>
      <c r="G26" s="38"/>
      <c r="H26" s="38"/>
      <c r="I26" s="38"/>
      <c r="J26" s="38"/>
      <c r="K26" s="38"/>
      <c r="L26" s="36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45" customFormat="1" ht="16.5" customHeight="1">
      <c r="A27" s="42"/>
      <c r="B27" s="43"/>
      <c r="C27" s="42"/>
      <c r="D27" s="42"/>
      <c r="E27" s="365" t="s">
        <v>30</v>
      </c>
      <c r="F27" s="365"/>
      <c r="G27" s="365"/>
      <c r="H27" s="365"/>
      <c r="I27" s="42"/>
      <c r="J27" s="42"/>
      <c r="K27" s="42"/>
      <c r="L27" s="44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spans="1:31" s="37" customFormat="1" ht="6.95" customHeight="1">
      <c r="A28" s="38"/>
      <c r="B28" s="34"/>
      <c r="C28" s="38"/>
      <c r="D28" s="38"/>
      <c r="E28" s="38"/>
      <c r="F28" s="38"/>
      <c r="G28" s="38"/>
      <c r="H28" s="38"/>
      <c r="I28" s="38"/>
      <c r="J28" s="38"/>
      <c r="K28" s="38"/>
      <c r="L28" s="36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37" customFormat="1" ht="6.95" customHeight="1">
      <c r="A29" s="38"/>
      <c r="B29" s="34"/>
      <c r="C29" s="38"/>
      <c r="D29" s="46"/>
      <c r="E29" s="46"/>
      <c r="F29" s="46"/>
      <c r="G29" s="46"/>
      <c r="H29" s="46"/>
      <c r="I29" s="46"/>
      <c r="J29" s="46"/>
      <c r="K29" s="46"/>
      <c r="L29" s="36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37" customFormat="1" ht="25.35" customHeight="1">
      <c r="A30" s="38"/>
      <c r="B30" s="34"/>
      <c r="C30" s="38"/>
      <c r="D30" s="47" t="s">
        <v>255</v>
      </c>
      <c r="E30" s="38"/>
      <c r="F30" s="38"/>
      <c r="G30" s="38"/>
      <c r="H30" s="38"/>
      <c r="I30" s="38"/>
      <c r="J30" s="48">
        <f>ROUND(J122,2)</f>
        <v>0</v>
      </c>
      <c r="K30" s="38"/>
      <c r="L30" s="36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37" customFormat="1" ht="6.95" customHeight="1">
      <c r="A31" s="38"/>
      <c r="B31" s="34"/>
      <c r="C31" s="38"/>
      <c r="D31" s="46"/>
      <c r="E31" s="46"/>
      <c r="F31" s="46"/>
      <c r="G31" s="46"/>
      <c r="H31" s="46"/>
      <c r="I31" s="46"/>
      <c r="J31" s="46"/>
      <c r="K31" s="46"/>
      <c r="L31" s="36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37" customFormat="1" ht="14.45" customHeight="1">
      <c r="A32" s="38"/>
      <c r="B32" s="34"/>
      <c r="C32" s="38"/>
      <c r="D32" s="38"/>
      <c r="E32" s="38"/>
      <c r="F32" s="49" t="s">
        <v>256</v>
      </c>
      <c r="G32" s="38"/>
      <c r="H32" s="38"/>
      <c r="I32" s="49" t="s">
        <v>257</v>
      </c>
      <c r="J32" s="49" t="s">
        <v>258</v>
      </c>
      <c r="K32" s="38"/>
      <c r="L32" s="36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37" customFormat="1" ht="14.45" customHeight="1">
      <c r="A33" s="38"/>
      <c r="B33" s="34"/>
      <c r="C33" s="38"/>
      <c r="D33" s="50" t="s">
        <v>33</v>
      </c>
      <c r="E33" s="35" t="s">
        <v>34</v>
      </c>
      <c r="F33" s="51">
        <f>ROUND((SUM(BE122:BE179)),2)</f>
        <v>0</v>
      </c>
      <c r="G33" s="38"/>
      <c r="H33" s="38"/>
      <c r="I33" s="52">
        <v>0.21</v>
      </c>
      <c r="J33" s="51">
        <f>ROUND(((SUM(BE122:BE179))*I33),2)</f>
        <v>0</v>
      </c>
      <c r="K33" s="38"/>
      <c r="L33" s="36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37" customFormat="1" ht="14.45" customHeight="1">
      <c r="A34" s="38"/>
      <c r="B34" s="34"/>
      <c r="C34" s="38"/>
      <c r="D34" s="38"/>
      <c r="E34" s="35" t="s">
        <v>259</v>
      </c>
      <c r="F34" s="51">
        <f>ROUND((SUM(BF122:BF179)),2)</f>
        <v>0</v>
      </c>
      <c r="G34" s="38"/>
      <c r="H34" s="38"/>
      <c r="I34" s="52">
        <v>0.15</v>
      </c>
      <c r="J34" s="51">
        <f>ROUND(((SUM(BF122:BF179))*I34),2)</f>
        <v>0</v>
      </c>
      <c r="K34" s="38"/>
      <c r="L34" s="36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37" customFormat="1" ht="14.45" customHeight="1" hidden="1">
      <c r="A35" s="38"/>
      <c r="B35" s="34"/>
      <c r="C35" s="38"/>
      <c r="D35" s="38"/>
      <c r="E35" s="35" t="s">
        <v>260</v>
      </c>
      <c r="F35" s="51">
        <f>ROUND((SUM(BG122:BG179)),2)</f>
        <v>0</v>
      </c>
      <c r="G35" s="38"/>
      <c r="H35" s="38"/>
      <c r="I35" s="52">
        <v>0.21</v>
      </c>
      <c r="J35" s="51">
        <f>0</f>
        <v>0</v>
      </c>
      <c r="K35" s="38"/>
      <c r="L35" s="36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37" customFormat="1" ht="14.45" customHeight="1" hidden="1">
      <c r="A36" s="38"/>
      <c r="B36" s="34"/>
      <c r="C36" s="38"/>
      <c r="D36" s="38"/>
      <c r="E36" s="35" t="s">
        <v>261</v>
      </c>
      <c r="F36" s="51">
        <f>ROUND((SUM(BH122:BH179)),2)</f>
        <v>0</v>
      </c>
      <c r="G36" s="38"/>
      <c r="H36" s="38"/>
      <c r="I36" s="52">
        <v>0.15</v>
      </c>
      <c r="J36" s="51">
        <f>0</f>
        <v>0</v>
      </c>
      <c r="K36" s="38"/>
      <c r="L36" s="36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37" customFormat="1" ht="14.45" customHeight="1" hidden="1">
      <c r="A37" s="38"/>
      <c r="B37" s="34"/>
      <c r="C37" s="38"/>
      <c r="D37" s="38"/>
      <c r="E37" s="35" t="s">
        <v>262</v>
      </c>
      <c r="F37" s="51">
        <f>ROUND((SUM(BI122:BI179)),2)</f>
        <v>0</v>
      </c>
      <c r="G37" s="38"/>
      <c r="H37" s="38"/>
      <c r="I37" s="52">
        <v>0</v>
      </c>
      <c r="J37" s="51">
        <f>0</f>
        <v>0</v>
      </c>
      <c r="K37" s="38"/>
      <c r="L37" s="36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37" customFormat="1" ht="6.95" customHeight="1">
      <c r="A38" s="38"/>
      <c r="B38" s="34"/>
      <c r="C38" s="38"/>
      <c r="D38" s="38"/>
      <c r="E38" s="38"/>
      <c r="F38" s="38"/>
      <c r="G38" s="38"/>
      <c r="H38" s="38"/>
      <c r="I38" s="38"/>
      <c r="J38" s="38"/>
      <c r="K38" s="38"/>
      <c r="L38" s="36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37" customFormat="1" ht="25.35" customHeight="1">
      <c r="A39" s="38"/>
      <c r="B39" s="34"/>
      <c r="C39" s="53"/>
      <c r="D39" s="54" t="s">
        <v>263</v>
      </c>
      <c r="E39" s="55"/>
      <c r="F39" s="55"/>
      <c r="G39" s="56" t="s">
        <v>264</v>
      </c>
      <c r="H39" s="57" t="s">
        <v>265</v>
      </c>
      <c r="I39" s="55"/>
      <c r="J39" s="58">
        <f>SUM(J30:J37)</f>
        <v>0</v>
      </c>
      <c r="K39" s="59"/>
      <c r="L39" s="36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37" customFormat="1" ht="14.45" customHeight="1">
      <c r="A40" s="38"/>
      <c r="B40" s="34"/>
      <c r="C40" s="38"/>
      <c r="D40" s="38"/>
      <c r="E40" s="38"/>
      <c r="F40" s="38"/>
      <c r="G40" s="38"/>
      <c r="H40" s="38"/>
      <c r="I40" s="38"/>
      <c r="J40" s="38"/>
      <c r="K40" s="38"/>
      <c r="L40" s="36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ht="14.45" customHeight="1">
      <c r="B41" s="30"/>
      <c r="L41" s="30"/>
    </row>
    <row r="42" spans="2:12" ht="14.45" customHeight="1">
      <c r="B42" s="30"/>
      <c r="L42" s="30"/>
    </row>
    <row r="43" spans="2:12" ht="14.45" customHeight="1">
      <c r="B43" s="30"/>
      <c r="L43" s="30"/>
    </row>
    <row r="44" spans="2:12" ht="14.45" customHeight="1">
      <c r="B44" s="30"/>
      <c r="L44" s="30"/>
    </row>
    <row r="45" spans="2:12" ht="14.45" customHeight="1">
      <c r="B45" s="30"/>
      <c r="L45" s="30"/>
    </row>
    <row r="46" spans="2:12" ht="14.45" customHeight="1">
      <c r="B46" s="30"/>
      <c r="L46" s="30"/>
    </row>
    <row r="47" spans="2:12" ht="14.45" customHeight="1">
      <c r="B47" s="30"/>
      <c r="L47" s="30"/>
    </row>
    <row r="48" spans="2:12" ht="14.45" customHeight="1">
      <c r="B48" s="30"/>
      <c r="L48" s="30"/>
    </row>
    <row r="49" spans="2:12" ht="14.45" customHeight="1">
      <c r="B49" s="30"/>
      <c r="L49" s="30"/>
    </row>
    <row r="50" spans="2:12" s="37" customFormat="1" ht="14.45" customHeight="1">
      <c r="B50" s="36"/>
      <c r="D50" s="60" t="s">
        <v>266</v>
      </c>
      <c r="E50" s="61"/>
      <c r="F50" s="61"/>
      <c r="G50" s="60" t="s">
        <v>267</v>
      </c>
      <c r="H50" s="61"/>
      <c r="I50" s="61"/>
      <c r="J50" s="61"/>
      <c r="K50" s="61"/>
      <c r="L50" s="36"/>
    </row>
    <row r="51" spans="2:12" ht="15">
      <c r="B51" s="30"/>
      <c r="L51" s="30"/>
    </row>
    <row r="52" spans="2:12" ht="15">
      <c r="B52" s="30"/>
      <c r="L52" s="30"/>
    </row>
    <row r="53" spans="2:12" ht="15">
      <c r="B53" s="30"/>
      <c r="L53" s="30"/>
    </row>
    <row r="54" spans="2:12" ht="15">
      <c r="B54" s="30"/>
      <c r="L54" s="30"/>
    </row>
    <row r="55" spans="2:12" ht="15">
      <c r="B55" s="30"/>
      <c r="L55" s="30"/>
    </row>
    <row r="56" spans="2:12" ht="15">
      <c r="B56" s="30"/>
      <c r="L56" s="30"/>
    </row>
    <row r="57" spans="2:12" ht="15">
      <c r="B57" s="30"/>
      <c r="L57" s="30"/>
    </row>
    <row r="58" spans="2:12" ht="15">
      <c r="B58" s="30"/>
      <c r="L58" s="30"/>
    </row>
    <row r="59" spans="2:12" ht="15">
      <c r="B59" s="30"/>
      <c r="L59" s="30"/>
    </row>
    <row r="60" spans="2:12" ht="15">
      <c r="B60" s="30"/>
      <c r="L60" s="30"/>
    </row>
    <row r="61" spans="1:31" s="37" customFormat="1" ht="12.75">
      <c r="A61" s="38"/>
      <c r="B61" s="34"/>
      <c r="C61" s="38"/>
      <c r="D61" s="62" t="s">
        <v>268</v>
      </c>
      <c r="E61" s="63"/>
      <c r="F61" s="64" t="s">
        <v>269</v>
      </c>
      <c r="G61" s="62" t="s">
        <v>268</v>
      </c>
      <c r="H61" s="63"/>
      <c r="I61" s="63"/>
      <c r="J61" s="65" t="s">
        <v>269</v>
      </c>
      <c r="K61" s="63"/>
      <c r="L61" s="36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5">
      <c r="B62" s="30"/>
      <c r="L62" s="30"/>
    </row>
    <row r="63" spans="2:12" ht="15">
      <c r="B63" s="30"/>
      <c r="L63" s="30"/>
    </row>
    <row r="64" spans="2:12" ht="15">
      <c r="B64" s="30"/>
      <c r="L64" s="30"/>
    </row>
    <row r="65" spans="1:31" s="37" customFormat="1" ht="12.75">
      <c r="A65" s="38"/>
      <c r="B65" s="34"/>
      <c r="C65" s="38"/>
      <c r="D65" s="60" t="s">
        <v>270</v>
      </c>
      <c r="E65" s="66"/>
      <c r="F65" s="66"/>
      <c r="G65" s="60" t="s">
        <v>271</v>
      </c>
      <c r="H65" s="66"/>
      <c r="I65" s="66"/>
      <c r="J65" s="66"/>
      <c r="K65" s="66"/>
      <c r="L65" s="36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5">
      <c r="B66" s="30"/>
      <c r="L66" s="30"/>
    </row>
    <row r="67" spans="2:12" ht="15">
      <c r="B67" s="30"/>
      <c r="L67" s="30"/>
    </row>
    <row r="68" spans="2:12" ht="15">
      <c r="B68" s="30"/>
      <c r="L68" s="30"/>
    </row>
    <row r="69" spans="2:12" ht="15">
      <c r="B69" s="30"/>
      <c r="L69" s="30"/>
    </row>
    <row r="70" spans="2:12" ht="15">
      <c r="B70" s="30"/>
      <c r="L70" s="30"/>
    </row>
    <row r="71" spans="2:12" ht="15">
      <c r="B71" s="30"/>
      <c r="L71" s="30"/>
    </row>
    <row r="72" spans="2:12" ht="15">
      <c r="B72" s="30"/>
      <c r="L72" s="30"/>
    </row>
    <row r="73" spans="2:12" ht="15">
      <c r="B73" s="30"/>
      <c r="L73" s="30"/>
    </row>
    <row r="74" spans="2:12" ht="15">
      <c r="B74" s="30"/>
      <c r="L74" s="30"/>
    </row>
    <row r="75" spans="2:12" ht="15">
      <c r="B75" s="30"/>
      <c r="L75" s="30"/>
    </row>
    <row r="76" spans="1:31" s="37" customFormat="1" ht="12.75">
      <c r="A76" s="38"/>
      <c r="B76" s="34"/>
      <c r="C76" s="38"/>
      <c r="D76" s="62" t="s">
        <v>268</v>
      </c>
      <c r="E76" s="63"/>
      <c r="F76" s="64" t="s">
        <v>269</v>
      </c>
      <c r="G76" s="62" t="s">
        <v>268</v>
      </c>
      <c r="H76" s="63"/>
      <c r="I76" s="63"/>
      <c r="J76" s="65" t="s">
        <v>269</v>
      </c>
      <c r="K76" s="63"/>
      <c r="L76" s="36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37" customFormat="1" ht="14.45" customHeight="1">
      <c r="A77" s="38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36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37" customFormat="1" ht="6.95" customHeight="1">
      <c r="A81" s="38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36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37" customFormat="1" ht="24.95" customHeight="1">
      <c r="A82" s="38"/>
      <c r="B82" s="34"/>
      <c r="C82" s="31" t="s">
        <v>272</v>
      </c>
      <c r="D82" s="38"/>
      <c r="E82" s="38"/>
      <c r="F82" s="38"/>
      <c r="G82" s="38"/>
      <c r="H82" s="38"/>
      <c r="I82" s="38"/>
      <c r="J82" s="38"/>
      <c r="K82" s="38"/>
      <c r="L82" s="36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37" customFormat="1" ht="6.95" customHeight="1">
      <c r="A83" s="38"/>
      <c r="B83" s="34"/>
      <c r="C83" s="38"/>
      <c r="D83" s="38"/>
      <c r="E83" s="38"/>
      <c r="F83" s="38"/>
      <c r="G83" s="38"/>
      <c r="H83" s="38"/>
      <c r="I83" s="38"/>
      <c r="J83" s="38"/>
      <c r="K83" s="38"/>
      <c r="L83" s="36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37" customFormat="1" ht="12" customHeight="1">
      <c r="A84" s="38"/>
      <c r="B84" s="34"/>
      <c r="C84" s="35" t="s">
        <v>130</v>
      </c>
      <c r="D84" s="38"/>
      <c r="E84" s="38"/>
      <c r="F84" s="38"/>
      <c r="G84" s="38"/>
      <c r="H84" s="38"/>
      <c r="I84" s="38"/>
      <c r="J84" s="38"/>
      <c r="K84" s="38"/>
      <c r="L84" s="36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37" customFormat="1" ht="16.5" customHeight="1">
      <c r="A85" s="38"/>
      <c r="B85" s="34"/>
      <c r="C85" s="38"/>
      <c r="D85" s="38"/>
      <c r="E85" s="366" t="str">
        <f>E7</f>
        <v>Stavební úpravy Městské knihovny Třeboň</v>
      </c>
      <c r="F85" s="367"/>
      <c r="G85" s="367"/>
      <c r="H85" s="367"/>
      <c r="I85" s="38"/>
      <c r="J85" s="38"/>
      <c r="K85" s="38"/>
      <c r="L85" s="36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37" customFormat="1" ht="12" customHeight="1">
      <c r="A86" s="38"/>
      <c r="B86" s="34"/>
      <c r="C86" s="35" t="s">
        <v>1301</v>
      </c>
      <c r="D86" s="38"/>
      <c r="E86" s="38"/>
      <c r="F86" s="38"/>
      <c r="G86" s="38"/>
      <c r="H86" s="38"/>
      <c r="I86" s="38"/>
      <c r="J86" s="38"/>
      <c r="K86" s="38"/>
      <c r="L86" s="36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37" customFormat="1" ht="16.5" customHeight="1">
      <c r="A87" s="38"/>
      <c r="B87" s="34"/>
      <c r="C87" s="38"/>
      <c r="D87" s="38"/>
      <c r="E87" s="360" t="str">
        <f>E9</f>
        <v>388-1 - Zdravotní instalace</v>
      </c>
      <c r="F87" s="361"/>
      <c r="G87" s="361"/>
      <c r="H87" s="361"/>
      <c r="I87" s="38"/>
      <c r="J87" s="38"/>
      <c r="K87" s="38"/>
      <c r="L87" s="36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37" customFormat="1" ht="6.95" customHeight="1">
      <c r="A88" s="38"/>
      <c r="B88" s="34"/>
      <c r="C88" s="38"/>
      <c r="D88" s="38"/>
      <c r="E88" s="38"/>
      <c r="F88" s="38"/>
      <c r="G88" s="38"/>
      <c r="H88" s="38"/>
      <c r="I88" s="38"/>
      <c r="J88" s="38"/>
      <c r="K88" s="38"/>
      <c r="L88" s="36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37" customFormat="1" ht="12" customHeight="1">
      <c r="A89" s="38"/>
      <c r="B89" s="34"/>
      <c r="C89" s="35" t="s">
        <v>31</v>
      </c>
      <c r="D89" s="38"/>
      <c r="E89" s="38"/>
      <c r="F89" s="41" t="str">
        <f>F12</f>
        <v>Třeboň</v>
      </c>
      <c r="G89" s="38"/>
      <c r="H89" s="38"/>
      <c r="I89" s="35" t="s">
        <v>32</v>
      </c>
      <c r="J89" s="40" t="str">
        <f>IF(J12="","",J12)</f>
        <v>24. 4. 2023</v>
      </c>
      <c r="K89" s="38"/>
      <c r="L89" s="36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37" customFormat="1" ht="6.95" customHeight="1">
      <c r="A90" s="38"/>
      <c r="B90" s="34"/>
      <c r="C90" s="38"/>
      <c r="D90" s="38"/>
      <c r="E90" s="38"/>
      <c r="F90" s="38"/>
      <c r="G90" s="38"/>
      <c r="H90" s="38"/>
      <c r="I90" s="38"/>
      <c r="J90" s="38"/>
      <c r="K90" s="38"/>
      <c r="L90" s="36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37" customFormat="1" ht="15.2" customHeight="1">
      <c r="A91" s="38"/>
      <c r="B91" s="34"/>
      <c r="C91" s="35" t="s">
        <v>131</v>
      </c>
      <c r="D91" s="38"/>
      <c r="E91" s="38"/>
      <c r="F91" s="41" t="str">
        <f>E15</f>
        <v>Město Třeboň</v>
      </c>
      <c r="G91" s="38"/>
      <c r="H91" s="38"/>
      <c r="I91" s="35" t="s">
        <v>133</v>
      </c>
      <c r="J91" s="71" t="str">
        <f>E21</f>
        <v xml:space="preserve"> </v>
      </c>
      <c r="K91" s="38"/>
      <c r="L91" s="36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37" customFormat="1" ht="15.2" customHeight="1">
      <c r="A92" s="38"/>
      <c r="B92" s="34"/>
      <c r="C92" s="35" t="s">
        <v>132</v>
      </c>
      <c r="D92" s="38"/>
      <c r="E92" s="38"/>
      <c r="F92" s="41" t="str">
        <f>IF(E18="","",E18)</f>
        <v xml:space="preserve"> </v>
      </c>
      <c r="G92" s="38"/>
      <c r="H92" s="38"/>
      <c r="I92" s="35" t="s">
        <v>134</v>
      </c>
      <c r="J92" s="71" t="str">
        <f>E24</f>
        <v xml:space="preserve"> </v>
      </c>
      <c r="K92" s="38"/>
      <c r="L92" s="36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37" customFormat="1" ht="10.35" customHeight="1">
      <c r="A93" s="38"/>
      <c r="B93" s="34"/>
      <c r="C93" s="38"/>
      <c r="D93" s="38"/>
      <c r="E93" s="38"/>
      <c r="F93" s="38"/>
      <c r="G93" s="38"/>
      <c r="H93" s="38"/>
      <c r="I93" s="38"/>
      <c r="J93" s="38"/>
      <c r="K93" s="38"/>
      <c r="L93" s="36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37" customFormat="1" ht="29.25" customHeight="1">
      <c r="A94" s="38"/>
      <c r="B94" s="34"/>
      <c r="C94" s="72" t="s">
        <v>273</v>
      </c>
      <c r="D94" s="53"/>
      <c r="E94" s="53"/>
      <c r="F94" s="53"/>
      <c r="G94" s="53"/>
      <c r="H94" s="53"/>
      <c r="I94" s="53"/>
      <c r="J94" s="73" t="s">
        <v>35</v>
      </c>
      <c r="K94" s="53"/>
      <c r="L94" s="36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37" customFormat="1" ht="10.35" customHeight="1">
      <c r="A95" s="38"/>
      <c r="B95" s="34"/>
      <c r="C95" s="38"/>
      <c r="D95" s="38"/>
      <c r="E95" s="38"/>
      <c r="F95" s="38"/>
      <c r="G95" s="38"/>
      <c r="H95" s="38"/>
      <c r="I95" s="38"/>
      <c r="J95" s="38"/>
      <c r="K95" s="38"/>
      <c r="L95" s="36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37" customFormat="1" ht="22.9" customHeight="1">
      <c r="A96" s="38"/>
      <c r="B96" s="34"/>
      <c r="C96" s="74" t="s">
        <v>274</v>
      </c>
      <c r="D96" s="38"/>
      <c r="E96" s="38"/>
      <c r="F96" s="38"/>
      <c r="G96" s="38"/>
      <c r="H96" s="38"/>
      <c r="I96" s="38"/>
      <c r="J96" s="48">
        <f>J122</f>
        <v>0</v>
      </c>
      <c r="K96" s="38"/>
      <c r="L96" s="36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27" t="s">
        <v>36</v>
      </c>
    </row>
    <row r="97" spans="2:12" s="75" customFormat="1" ht="24.95" customHeight="1">
      <c r="B97" s="76"/>
      <c r="D97" s="77" t="s">
        <v>1304</v>
      </c>
      <c r="E97" s="78"/>
      <c r="F97" s="78"/>
      <c r="G97" s="78"/>
      <c r="H97" s="78"/>
      <c r="I97" s="78"/>
      <c r="J97" s="79">
        <f>J123</f>
        <v>0</v>
      </c>
      <c r="L97" s="76"/>
    </row>
    <row r="98" spans="2:12" s="80" customFormat="1" ht="19.9" customHeight="1">
      <c r="B98" s="81"/>
      <c r="D98" s="82" t="s">
        <v>1305</v>
      </c>
      <c r="E98" s="83"/>
      <c r="F98" s="83"/>
      <c r="G98" s="83"/>
      <c r="H98" s="83"/>
      <c r="I98" s="83"/>
      <c r="J98" s="84">
        <f>J124</f>
        <v>0</v>
      </c>
      <c r="L98" s="81"/>
    </row>
    <row r="99" spans="2:12" s="80" customFormat="1" ht="19.9" customHeight="1">
      <c r="B99" s="81"/>
      <c r="D99" s="82" t="s">
        <v>1306</v>
      </c>
      <c r="E99" s="83"/>
      <c r="F99" s="83"/>
      <c r="G99" s="83"/>
      <c r="H99" s="83"/>
      <c r="I99" s="83"/>
      <c r="J99" s="84">
        <f>J142</f>
        <v>0</v>
      </c>
      <c r="L99" s="81"/>
    </row>
    <row r="100" spans="2:12" s="80" customFormat="1" ht="19.9" customHeight="1">
      <c r="B100" s="81"/>
      <c r="D100" s="82" t="s">
        <v>1307</v>
      </c>
      <c r="E100" s="83"/>
      <c r="F100" s="83"/>
      <c r="G100" s="83"/>
      <c r="H100" s="83"/>
      <c r="I100" s="83"/>
      <c r="J100" s="84">
        <f>J159</f>
        <v>0</v>
      </c>
      <c r="L100" s="81"/>
    </row>
    <row r="101" spans="2:12" s="80" customFormat="1" ht="19.9" customHeight="1">
      <c r="B101" s="81"/>
      <c r="D101" s="82" t="s">
        <v>1308</v>
      </c>
      <c r="E101" s="83"/>
      <c r="F101" s="83"/>
      <c r="G101" s="83"/>
      <c r="H101" s="83"/>
      <c r="I101" s="83"/>
      <c r="J101" s="84">
        <f>J174</f>
        <v>0</v>
      </c>
      <c r="L101" s="81"/>
    </row>
    <row r="102" spans="2:12" s="75" customFormat="1" ht="24.95" customHeight="1">
      <c r="B102" s="76"/>
      <c r="D102" s="77" t="s">
        <v>1309</v>
      </c>
      <c r="E102" s="78"/>
      <c r="F102" s="78"/>
      <c r="G102" s="78"/>
      <c r="H102" s="78"/>
      <c r="I102" s="78"/>
      <c r="J102" s="79">
        <f>J177</f>
        <v>0</v>
      </c>
      <c r="L102" s="76"/>
    </row>
    <row r="103" spans="1:31" s="37" customFormat="1" ht="21.75" customHeight="1">
      <c r="A103" s="38"/>
      <c r="B103" s="34"/>
      <c r="C103" s="38"/>
      <c r="D103" s="38"/>
      <c r="E103" s="38"/>
      <c r="F103" s="38"/>
      <c r="G103" s="38"/>
      <c r="H103" s="38"/>
      <c r="I103" s="38"/>
      <c r="J103" s="38"/>
      <c r="K103" s="38"/>
      <c r="L103" s="36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37" customFormat="1" ht="6.95" customHeight="1">
      <c r="A104" s="38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36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37" customFormat="1" ht="6.95" customHeight="1">
      <c r="A108" s="38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36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37" customFormat="1" ht="24.95" customHeight="1">
      <c r="A109" s="38"/>
      <c r="B109" s="34"/>
      <c r="C109" s="31" t="s">
        <v>135</v>
      </c>
      <c r="D109" s="38"/>
      <c r="E109" s="38"/>
      <c r="F109" s="38"/>
      <c r="G109" s="38"/>
      <c r="H109" s="38"/>
      <c r="I109" s="38"/>
      <c r="J109" s="38"/>
      <c r="K109" s="38"/>
      <c r="L109" s="36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37" customFormat="1" ht="6.95" customHeight="1">
      <c r="A110" s="38"/>
      <c r="B110" s="34"/>
      <c r="C110" s="38"/>
      <c r="D110" s="38"/>
      <c r="E110" s="38"/>
      <c r="F110" s="38"/>
      <c r="G110" s="38"/>
      <c r="H110" s="38"/>
      <c r="I110" s="38"/>
      <c r="J110" s="38"/>
      <c r="K110" s="38"/>
      <c r="L110" s="36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37" customFormat="1" ht="12" customHeight="1">
      <c r="A111" s="38"/>
      <c r="B111" s="34"/>
      <c r="C111" s="35" t="s">
        <v>130</v>
      </c>
      <c r="D111" s="38"/>
      <c r="E111" s="38"/>
      <c r="F111" s="38"/>
      <c r="G111" s="38"/>
      <c r="H111" s="38"/>
      <c r="I111" s="38"/>
      <c r="J111" s="38"/>
      <c r="K111" s="38"/>
      <c r="L111" s="36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37" customFormat="1" ht="16.5" customHeight="1">
      <c r="A112" s="38"/>
      <c r="B112" s="34"/>
      <c r="C112" s="38"/>
      <c r="D112" s="38"/>
      <c r="E112" s="366" t="str">
        <f>E7</f>
        <v>Stavební úpravy Městské knihovny Třeboň</v>
      </c>
      <c r="F112" s="367"/>
      <c r="G112" s="367"/>
      <c r="H112" s="367"/>
      <c r="I112" s="38"/>
      <c r="J112" s="38"/>
      <c r="K112" s="38"/>
      <c r="L112" s="36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37" customFormat="1" ht="12" customHeight="1">
      <c r="A113" s="38"/>
      <c r="B113" s="34"/>
      <c r="C113" s="35" t="s">
        <v>1301</v>
      </c>
      <c r="D113" s="38"/>
      <c r="E113" s="38"/>
      <c r="F113" s="38"/>
      <c r="G113" s="38"/>
      <c r="H113" s="38"/>
      <c r="I113" s="38"/>
      <c r="J113" s="38"/>
      <c r="K113" s="38"/>
      <c r="L113" s="36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37" customFormat="1" ht="16.5" customHeight="1">
      <c r="A114" s="38"/>
      <c r="B114" s="34"/>
      <c r="C114" s="38"/>
      <c r="D114" s="38"/>
      <c r="E114" s="360" t="str">
        <f>E9</f>
        <v>388-1 - Zdravotní instalace</v>
      </c>
      <c r="F114" s="361"/>
      <c r="G114" s="361"/>
      <c r="H114" s="361"/>
      <c r="I114" s="38"/>
      <c r="J114" s="38"/>
      <c r="K114" s="38"/>
      <c r="L114" s="36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37" customFormat="1" ht="6.95" customHeight="1">
      <c r="A115" s="38"/>
      <c r="B115" s="34"/>
      <c r="C115" s="38"/>
      <c r="D115" s="38"/>
      <c r="E115" s="38"/>
      <c r="F115" s="38"/>
      <c r="G115" s="38"/>
      <c r="H115" s="38"/>
      <c r="I115" s="38"/>
      <c r="J115" s="38"/>
      <c r="K115" s="38"/>
      <c r="L115" s="36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37" customFormat="1" ht="12" customHeight="1">
      <c r="A116" s="38"/>
      <c r="B116" s="34"/>
      <c r="C116" s="35" t="s">
        <v>31</v>
      </c>
      <c r="D116" s="38"/>
      <c r="E116" s="38"/>
      <c r="F116" s="41" t="str">
        <f>F12</f>
        <v>Třeboň</v>
      </c>
      <c r="G116" s="38"/>
      <c r="H116" s="38"/>
      <c r="I116" s="35" t="s">
        <v>32</v>
      </c>
      <c r="J116" s="40" t="str">
        <f>IF(J12="","",J12)</f>
        <v>24. 4. 2023</v>
      </c>
      <c r="K116" s="38"/>
      <c r="L116" s="36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37" customFormat="1" ht="6.95" customHeight="1">
      <c r="A117" s="38"/>
      <c r="B117" s="34"/>
      <c r="C117" s="38"/>
      <c r="D117" s="38"/>
      <c r="E117" s="38"/>
      <c r="F117" s="38"/>
      <c r="G117" s="38"/>
      <c r="H117" s="38"/>
      <c r="I117" s="38"/>
      <c r="J117" s="38"/>
      <c r="K117" s="38"/>
      <c r="L117" s="36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37" customFormat="1" ht="15.2" customHeight="1">
      <c r="A118" s="38"/>
      <c r="B118" s="34"/>
      <c r="C118" s="35" t="s">
        <v>131</v>
      </c>
      <c r="D118" s="38"/>
      <c r="E118" s="38"/>
      <c r="F118" s="41" t="str">
        <f>E15</f>
        <v>Město Třeboň</v>
      </c>
      <c r="G118" s="38"/>
      <c r="H118" s="38"/>
      <c r="I118" s="35" t="s">
        <v>133</v>
      </c>
      <c r="J118" s="71" t="str">
        <f>E21</f>
        <v xml:space="preserve"> </v>
      </c>
      <c r="K118" s="38"/>
      <c r="L118" s="36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37" customFormat="1" ht="15.2" customHeight="1">
      <c r="A119" s="38"/>
      <c r="B119" s="34"/>
      <c r="C119" s="35" t="s">
        <v>132</v>
      </c>
      <c r="D119" s="38"/>
      <c r="E119" s="38"/>
      <c r="F119" s="41" t="str">
        <f>IF(E18="","",E18)</f>
        <v xml:space="preserve"> </v>
      </c>
      <c r="G119" s="38"/>
      <c r="H119" s="38"/>
      <c r="I119" s="35" t="s">
        <v>134</v>
      </c>
      <c r="J119" s="71" t="str">
        <f>E24</f>
        <v xml:space="preserve"> </v>
      </c>
      <c r="K119" s="38"/>
      <c r="L119" s="36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37" customFormat="1" ht="10.35" customHeight="1">
      <c r="A120" s="38"/>
      <c r="B120" s="34"/>
      <c r="C120" s="38"/>
      <c r="D120" s="38"/>
      <c r="E120" s="38"/>
      <c r="F120" s="38"/>
      <c r="G120" s="38"/>
      <c r="H120" s="38"/>
      <c r="I120" s="38"/>
      <c r="J120" s="38"/>
      <c r="K120" s="38"/>
      <c r="L120" s="36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95" customFormat="1" ht="29.25" customHeight="1">
      <c r="A121" s="85"/>
      <c r="B121" s="86"/>
      <c r="C121" s="87" t="s">
        <v>37</v>
      </c>
      <c r="D121" s="88" t="s">
        <v>38</v>
      </c>
      <c r="E121" s="88" t="s">
        <v>10</v>
      </c>
      <c r="F121" s="88" t="s">
        <v>11</v>
      </c>
      <c r="G121" s="88" t="s">
        <v>12</v>
      </c>
      <c r="H121" s="88" t="s">
        <v>22</v>
      </c>
      <c r="I121" s="88" t="s">
        <v>39</v>
      </c>
      <c r="J121" s="89" t="s">
        <v>35</v>
      </c>
      <c r="K121" s="90" t="s">
        <v>40</v>
      </c>
      <c r="L121" s="91"/>
      <c r="M121" s="92" t="s">
        <v>30</v>
      </c>
      <c r="N121" s="93" t="s">
        <v>33</v>
      </c>
      <c r="O121" s="93" t="s">
        <v>41</v>
      </c>
      <c r="P121" s="93" t="s">
        <v>42</v>
      </c>
      <c r="Q121" s="93" t="s">
        <v>43</v>
      </c>
      <c r="R121" s="93" t="s">
        <v>44</v>
      </c>
      <c r="S121" s="93" t="s">
        <v>45</v>
      </c>
      <c r="T121" s="94" t="s">
        <v>46</v>
      </c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</row>
    <row r="122" spans="1:63" s="37" customFormat="1" ht="22.9" customHeight="1">
      <c r="A122" s="38"/>
      <c r="B122" s="34"/>
      <c r="C122" s="96" t="s">
        <v>47</v>
      </c>
      <c r="D122" s="38"/>
      <c r="E122" s="38"/>
      <c r="F122" s="38"/>
      <c r="G122" s="38"/>
      <c r="H122" s="38"/>
      <c r="I122" s="38"/>
      <c r="J122" s="97">
        <f>BK122</f>
        <v>0</v>
      </c>
      <c r="K122" s="38"/>
      <c r="L122" s="34"/>
      <c r="M122" s="98"/>
      <c r="N122" s="99"/>
      <c r="O122" s="46"/>
      <c r="P122" s="100">
        <f>P123+P177</f>
        <v>43.537814</v>
      </c>
      <c r="Q122" s="46"/>
      <c r="R122" s="100">
        <f>R123+R177</f>
        <v>0.14258500000000002</v>
      </c>
      <c r="S122" s="46"/>
      <c r="T122" s="101">
        <f>T123+T177</f>
        <v>0.07744000000000001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27" t="s">
        <v>48</v>
      </c>
      <c r="AU122" s="27" t="s">
        <v>36</v>
      </c>
      <c r="BK122" s="102">
        <f>BK123+BK177</f>
        <v>0</v>
      </c>
    </row>
    <row r="123" spans="2:63" s="103" customFormat="1" ht="25.9" customHeight="1">
      <c r="B123" s="104"/>
      <c r="D123" s="105" t="s">
        <v>48</v>
      </c>
      <c r="E123" s="106" t="s">
        <v>112</v>
      </c>
      <c r="F123" s="106" t="s">
        <v>1310</v>
      </c>
      <c r="J123" s="107">
        <f>BK123</f>
        <v>0</v>
      </c>
      <c r="L123" s="104"/>
      <c r="M123" s="108"/>
      <c r="N123" s="109"/>
      <c r="O123" s="109"/>
      <c r="P123" s="110">
        <f>P124+P142+P159+P174</f>
        <v>43.537814</v>
      </c>
      <c r="Q123" s="109"/>
      <c r="R123" s="110">
        <f>R124+R142+R159+R174</f>
        <v>0.14258500000000002</v>
      </c>
      <c r="S123" s="109"/>
      <c r="T123" s="111">
        <f>T124+T142+T159+T174</f>
        <v>0.07744000000000001</v>
      </c>
      <c r="AR123" s="105" t="s">
        <v>27</v>
      </c>
      <c r="AT123" s="112" t="s">
        <v>48</v>
      </c>
      <c r="AU123" s="112" t="s">
        <v>50</v>
      </c>
      <c r="AY123" s="105" t="s">
        <v>51</v>
      </c>
      <c r="BK123" s="113">
        <f>BK124+BK142+BK159+BK174</f>
        <v>0</v>
      </c>
    </row>
    <row r="124" spans="2:63" s="103" customFormat="1" ht="22.9" customHeight="1">
      <c r="B124" s="104"/>
      <c r="D124" s="105" t="s">
        <v>48</v>
      </c>
      <c r="E124" s="114" t="s">
        <v>1311</v>
      </c>
      <c r="F124" s="114" t="s">
        <v>1312</v>
      </c>
      <c r="J124" s="115">
        <f>BK124</f>
        <v>0</v>
      </c>
      <c r="L124" s="104"/>
      <c r="M124" s="108"/>
      <c r="N124" s="109"/>
      <c r="O124" s="109"/>
      <c r="P124" s="110">
        <f>SUM(P125:P141)</f>
        <v>13.262</v>
      </c>
      <c r="Q124" s="109"/>
      <c r="R124" s="110">
        <f>SUM(R125:R141)</f>
        <v>0.049755</v>
      </c>
      <c r="S124" s="109"/>
      <c r="T124" s="111">
        <f>SUM(T125:T141)</f>
        <v>0.0175</v>
      </c>
      <c r="AR124" s="105" t="s">
        <v>27</v>
      </c>
      <c r="AT124" s="112" t="s">
        <v>48</v>
      </c>
      <c r="AU124" s="112" t="s">
        <v>19</v>
      </c>
      <c r="AY124" s="105" t="s">
        <v>51</v>
      </c>
      <c r="BK124" s="113">
        <f>SUM(BK125:BK141)</f>
        <v>0</v>
      </c>
    </row>
    <row r="125" spans="1:65" s="37" customFormat="1" ht="16.5" customHeight="1">
      <c r="A125" s="38"/>
      <c r="B125" s="116"/>
      <c r="C125" s="117" t="s">
        <v>1037</v>
      </c>
      <c r="D125" s="117" t="s">
        <v>52</v>
      </c>
      <c r="E125" s="118" t="s">
        <v>1313</v>
      </c>
      <c r="F125" s="119" t="s">
        <v>1314</v>
      </c>
      <c r="G125" s="120" t="s">
        <v>6</v>
      </c>
      <c r="H125" s="121">
        <v>3</v>
      </c>
      <c r="I125" s="306"/>
      <c r="J125" s="122">
        <f aca="true" t="shared" si="0" ref="J125:J141">ROUND(I125*H125,2)</f>
        <v>0</v>
      </c>
      <c r="K125" s="123"/>
      <c r="L125" s="34"/>
      <c r="M125" s="124" t="s">
        <v>30</v>
      </c>
      <c r="N125" s="125" t="s">
        <v>34</v>
      </c>
      <c r="O125" s="126">
        <v>0.031</v>
      </c>
      <c r="P125" s="126">
        <f aca="true" t="shared" si="1" ref="P125:P141">O125*H125</f>
        <v>0.093</v>
      </c>
      <c r="Q125" s="126">
        <v>0</v>
      </c>
      <c r="R125" s="126">
        <f aca="true" t="shared" si="2" ref="R125:R141">Q125*H125</f>
        <v>0</v>
      </c>
      <c r="S125" s="126">
        <v>0.0021</v>
      </c>
      <c r="T125" s="127">
        <f aca="true" t="shared" si="3" ref="T125:T141">S125*H125</f>
        <v>0.0063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28" t="s">
        <v>68</v>
      </c>
      <c r="AT125" s="128" t="s">
        <v>52</v>
      </c>
      <c r="AU125" s="128" t="s">
        <v>27</v>
      </c>
      <c r="AY125" s="27" t="s">
        <v>51</v>
      </c>
      <c r="BE125" s="129">
        <f aca="true" t="shared" si="4" ref="BE125:BE141">IF(N125="základní",J125,0)</f>
        <v>0</v>
      </c>
      <c r="BF125" s="129">
        <f aca="true" t="shared" si="5" ref="BF125:BF141">IF(N125="snížená",J125,0)</f>
        <v>0</v>
      </c>
      <c r="BG125" s="129">
        <f aca="true" t="shared" si="6" ref="BG125:BG141">IF(N125="zákl. přenesená",J125,0)</f>
        <v>0</v>
      </c>
      <c r="BH125" s="129">
        <f aca="true" t="shared" si="7" ref="BH125:BH141">IF(N125="sníž. přenesená",J125,0)</f>
        <v>0</v>
      </c>
      <c r="BI125" s="129">
        <f aca="true" t="shared" si="8" ref="BI125:BI141">IF(N125="nulová",J125,0)</f>
        <v>0</v>
      </c>
      <c r="BJ125" s="27" t="s">
        <v>19</v>
      </c>
      <c r="BK125" s="129">
        <f aca="true" t="shared" si="9" ref="BK125:BK141">ROUND(I125*H125,2)</f>
        <v>0</v>
      </c>
      <c r="BL125" s="27" t="s">
        <v>68</v>
      </c>
      <c r="BM125" s="128" t="s">
        <v>1315</v>
      </c>
    </row>
    <row r="126" spans="1:65" s="37" customFormat="1" ht="16.5" customHeight="1">
      <c r="A126" s="38"/>
      <c r="B126" s="116"/>
      <c r="C126" s="117" t="s">
        <v>58</v>
      </c>
      <c r="D126" s="117" t="s">
        <v>52</v>
      </c>
      <c r="E126" s="118" t="s">
        <v>1316</v>
      </c>
      <c r="F126" s="119" t="s">
        <v>1317</v>
      </c>
      <c r="G126" s="120" t="s">
        <v>6</v>
      </c>
      <c r="H126" s="121">
        <v>3</v>
      </c>
      <c r="I126" s="306"/>
      <c r="J126" s="122">
        <f t="shared" si="0"/>
        <v>0</v>
      </c>
      <c r="K126" s="123"/>
      <c r="L126" s="34"/>
      <c r="M126" s="124" t="s">
        <v>30</v>
      </c>
      <c r="N126" s="125" t="s">
        <v>34</v>
      </c>
      <c r="O126" s="126">
        <v>0.083</v>
      </c>
      <c r="P126" s="126">
        <f t="shared" si="1"/>
        <v>0.249</v>
      </c>
      <c r="Q126" s="126">
        <v>0</v>
      </c>
      <c r="R126" s="126">
        <f t="shared" si="2"/>
        <v>0</v>
      </c>
      <c r="S126" s="126">
        <v>0.00198</v>
      </c>
      <c r="T126" s="127">
        <f t="shared" si="3"/>
        <v>0.00594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28" t="s">
        <v>68</v>
      </c>
      <c r="AT126" s="128" t="s">
        <v>52</v>
      </c>
      <c r="AU126" s="128" t="s">
        <v>27</v>
      </c>
      <c r="AY126" s="27" t="s">
        <v>51</v>
      </c>
      <c r="BE126" s="129">
        <f t="shared" si="4"/>
        <v>0</v>
      </c>
      <c r="BF126" s="129">
        <f t="shared" si="5"/>
        <v>0</v>
      </c>
      <c r="BG126" s="129">
        <f t="shared" si="6"/>
        <v>0</v>
      </c>
      <c r="BH126" s="129">
        <f t="shared" si="7"/>
        <v>0</v>
      </c>
      <c r="BI126" s="129">
        <f t="shared" si="8"/>
        <v>0</v>
      </c>
      <c r="BJ126" s="27" t="s">
        <v>19</v>
      </c>
      <c r="BK126" s="129">
        <f t="shared" si="9"/>
        <v>0</v>
      </c>
      <c r="BL126" s="27" t="s">
        <v>68</v>
      </c>
      <c r="BM126" s="128" t="s">
        <v>1318</v>
      </c>
    </row>
    <row r="127" spans="1:65" s="37" customFormat="1" ht="16.5" customHeight="1">
      <c r="A127" s="38"/>
      <c r="B127" s="116"/>
      <c r="C127" s="117" t="s">
        <v>59</v>
      </c>
      <c r="D127" s="117" t="s">
        <v>52</v>
      </c>
      <c r="E127" s="118" t="s">
        <v>1319</v>
      </c>
      <c r="F127" s="119" t="s">
        <v>1320</v>
      </c>
      <c r="G127" s="120" t="s">
        <v>6</v>
      </c>
      <c r="H127" s="121">
        <v>2</v>
      </c>
      <c r="I127" s="306"/>
      <c r="J127" s="122">
        <f t="shared" si="0"/>
        <v>0</v>
      </c>
      <c r="K127" s="123"/>
      <c r="L127" s="34"/>
      <c r="M127" s="124" t="s">
        <v>30</v>
      </c>
      <c r="N127" s="125" t="s">
        <v>34</v>
      </c>
      <c r="O127" s="126">
        <v>0.114</v>
      </c>
      <c r="P127" s="126">
        <f t="shared" si="1"/>
        <v>0.228</v>
      </c>
      <c r="Q127" s="126">
        <v>0</v>
      </c>
      <c r="R127" s="126">
        <f t="shared" si="2"/>
        <v>0</v>
      </c>
      <c r="S127" s="126">
        <v>0.00263</v>
      </c>
      <c r="T127" s="127">
        <f t="shared" si="3"/>
        <v>0.00526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28" t="s">
        <v>68</v>
      </c>
      <c r="AT127" s="128" t="s">
        <v>52</v>
      </c>
      <c r="AU127" s="128" t="s">
        <v>27</v>
      </c>
      <c r="AY127" s="27" t="s">
        <v>51</v>
      </c>
      <c r="BE127" s="129">
        <f t="shared" si="4"/>
        <v>0</v>
      </c>
      <c r="BF127" s="129">
        <f t="shared" si="5"/>
        <v>0</v>
      </c>
      <c r="BG127" s="129">
        <f t="shared" si="6"/>
        <v>0</v>
      </c>
      <c r="BH127" s="129">
        <f t="shared" si="7"/>
        <v>0</v>
      </c>
      <c r="BI127" s="129">
        <f t="shared" si="8"/>
        <v>0</v>
      </c>
      <c r="BJ127" s="27" t="s">
        <v>19</v>
      </c>
      <c r="BK127" s="129">
        <f t="shared" si="9"/>
        <v>0</v>
      </c>
      <c r="BL127" s="27" t="s">
        <v>68</v>
      </c>
      <c r="BM127" s="128" t="s">
        <v>1321</v>
      </c>
    </row>
    <row r="128" spans="1:65" s="37" customFormat="1" ht="16.5" customHeight="1">
      <c r="A128" s="38"/>
      <c r="B128" s="116"/>
      <c r="C128" s="117" t="s">
        <v>1322</v>
      </c>
      <c r="D128" s="117" t="s">
        <v>52</v>
      </c>
      <c r="E128" s="118" t="s">
        <v>1323</v>
      </c>
      <c r="F128" s="119" t="s">
        <v>1324</v>
      </c>
      <c r="G128" s="120" t="s">
        <v>14</v>
      </c>
      <c r="H128" s="121">
        <v>1</v>
      </c>
      <c r="I128" s="306"/>
      <c r="J128" s="122">
        <f t="shared" si="0"/>
        <v>0</v>
      </c>
      <c r="K128" s="123"/>
      <c r="L128" s="34"/>
      <c r="M128" s="124" t="s">
        <v>30</v>
      </c>
      <c r="N128" s="125" t="s">
        <v>34</v>
      </c>
      <c r="O128" s="126">
        <v>0.362</v>
      </c>
      <c r="P128" s="126">
        <f t="shared" si="1"/>
        <v>0.362</v>
      </c>
      <c r="Q128" s="126">
        <v>0.00129</v>
      </c>
      <c r="R128" s="126">
        <f t="shared" si="2"/>
        <v>0.00129</v>
      </c>
      <c r="S128" s="126">
        <v>0</v>
      </c>
      <c r="T128" s="127">
        <f t="shared" si="3"/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28" t="s">
        <v>68</v>
      </c>
      <c r="AT128" s="128" t="s">
        <v>52</v>
      </c>
      <c r="AU128" s="128" t="s">
        <v>27</v>
      </c>
      <c r="AY128" s="27" t="s">
        <v>51</v>
      </c>
      <c r="BE128" s="129">
        <f t="shared" si="4"/>
        <v>0</v>
      </c>
      <c r="BF128" s="129">
        <f t="shared" si="5"/>
        <v>0</v>
      </c>
      <c r="BG128" s="129">
        <f t="shared" si="6"/>
        <v>0</v>
      </c>
      <c r="BH128" s="129">
        <f t="shared" si="7"/>
        <v>0</v>
      </c>
      <c r="BI128" s="129">
        <f t="shared" si="8"/>
        <v>0</v>
      </c>
      <c r="BJ128" s="27" t="s">
        <v>19</v>
      </c>
      <c r="BK128" s="129">
        <f t="shared" si="9"/>
        <v>0</v>
      </c>
      <c r="BL128" s="27" t="s">
        <v>68</v>
      </c>
      <c r="BM128" s="128" t="s">
        <v>1325</v>
      </c>
    </row>
    <row r="129" spans="1:65" s="37" customFormat="1" ht="21.75" customHeight="1">
      <c r="A129" s="38"/>
      <c r="B129" s="116"/>
      <c r="C129" s="117" t="s">
        <v>80</v>
      </c>
      <c r="D129" s="117" t="s">
        <v>52</v>
      </c>
      <c r="E129" s="118" t="s">
        <v>1326</v>
      </c>
      <c r="F129" s="119" t="s">
        <v>1327</v>
      </c>
      <c r="G129" s="120" t="s">
        <v>6</v>
      </c>
      <c r="H129" s="121">
        <v>4</v>
      </c>
      <c r="I129" s="306"/>
      <c r="J129" s="122">
        <f t="shared" si="0"/>
        <v>0</v>
      </c>
      <c r="K129" s="123"/>
      <c r="L129" s="34"/>
      <c r="M129" s="124" t="s">
        <v>30</v>
      </c>
      <c r="N129" s="125" t="s">
        <v>34</v>
      </c>
      <c r="O129" s="126">
        <v>0.363</v>
      </c>
      <c r="P129" s="126">
        <f t="shared" si="1"/>
        <v>1.452</v>
      </c>
      <c r="Q129" s="126">
        <v>0.00142</v>
      </c>
      <c r="R129" s="126">
        <f t="shared" si="2"/>
        <v>0.00568</v>
      </c>
      <c r="S129" s="126">
        <v>0</v>
      </c>
      <c r="T129" s="127">
        <f t="shared" si="3"/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28" t="s">
        <v>68</v>
      </c>
      <c r="AT129" s="128" t="s">
        <v>52</v>
      </c>
      <c r="AU129" s="128" t="s">
        <v>27</v>
      </c>
      <c r="AY129" s="27" t="s">
        <v>51</v>
      </c>
      <c r="BE129" s="129">
        <f t="shared" si="4"/>
        <v>0</v>
      </c>
      <c r="BF129" s="129">
        <f t="shared" si="5"/>
        <v>0</v>
      </c>
      <c r="BG129" s="129">
        <f t="shared" si="6"/>
        <v>0</v>
      </c>
      <c r="BH129" s="129">
        <f t="shared" si="7"/>
        <v>0</v>
      </c>
      <c r="BI129" s="129">
        <f t="shared" si="8"/>
        <v>0</v>
      </c>
      <c r="BJ129" s="27" t="s">
        <v>19</v>
      </c>
      <c r="BK129" s="129">
        <f t="shared" si="9"/>
        <v>0</v>
      </c>
      <c r="BL129" s="27" t="s">
        <v>68</v>
      </c>
      <c r="BM129" s="128" t="s">
        <v>1328</v>
      </c>
    </row>
    <row r="130" spans="1:65" s="37" customFormat="1" ht="21.75" customHeight="1">
      <c r="A130" s="38"/>
      <c r="B130" s="116"/>
      <c r="C130" s="117" t="s">
        <v>81</v>
      </c>
      <c r="D130" s="117" t="s">
        <v>52</v>
      </c>
      <c r="E130" s="118" t="s">
        <v>1329</v>
      </c>
      <c r="F130" s="119" t="s">
        <v>1330</v>
      </c>
      <c r="G130" s="120" t="s">
        <v>6</v>
      </c>
      <c r="H130" s="121">
        <v>4</v>
      </c>
      <c r="I130" s="306"/>
      <c r="J130" s="122">
        <f t="shared" si="0"/>
        <v>0</v>
      </c>
      <c r="K130" s="123"/>
      <c r="L130" s="34"/>
      <c r="M130" s="124" t="s">
        <v>30</v>
      </c>
      <c r="N130" s="125" t="s">
        <v>34</v>
      </c>
      <c r="O130" s="126">
        <v>0.383</v>
      </c>
      <c r="P130" s="126">
        <f t="shared" si="1"/>
        <v>1.532</v>
      </c>
      <c r="Q130" s="126">
        <v>0.00744</v>
      </c>
      <c r="R130" s="126">
        <f t="shared" si="2"/>
        <v>0.02976</v>
      </c>
      <c r="S130" s="126">
        <v>0</v>
      </c>
      <c r="T130" s="127">
        <f t="shared" si="3"/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28" t="s">
        <v>68</v>
      </c>
      <c r="AT130" s="128" t="s">
        <v>52</v>
      </c>
      <c r="AU130" s="128" t="s">
        <v>27</v>
      </c>
      <c r="AY130" s="27" t="s">
        <v>51</v>
      </c>
      <c r="BE130" s="129">
        <f t="shared" si="4"/>
        <v>0</v>
      </c>
      <c r="BF130" s="129">
        <f t="shared" si="5"/>
        <v>0</v>
      </c>
      <c r="BG130" s="129">
        <f t="shared" si="6"/>
        <v>0</v>
      </c>
      <c r="BH130" s="129">
        <f t="shared" si="7"/>
        <v>0</v>
      </c>
      <c r="BI130" s="129">
        <f t="shared" si="8"/>
        <v>0</v>
      </c>
      <c r="BJ130" s="27" t="s">
        <v>19</v>
      </c>
      <c r="BK130" s="129">
        <f t="shared" si="9"/>
        <v>0</v>
      </c>
      <c r="BL130" s="27" t="s">
        <v>68</v>
      </c>
      <c r="BM130" s="128" t="s">
        <v>1331</v>
      </c>
    </row>
    <row r="131" spans="1:65" s="37" customFormat="1" ht="16.5" customHeight="1">
      <c r="A131" s="38"/>
      <c r="B131" s="116"/>
      <c r="C131" s="117" t="s">
        <v>76</v>
      </c>
      <c r="D131" s="117" t="s">
        <v>52</v>
      </c>
      <c r="E131" s="118" t="s">
        <v>1332</v>
      </c>
      <c r="F131" s="119" t="s">
        <v>1333</v>
      </c>
      <c r="G131" s="120" t="s">
        <v>6</v>
      </c>
      <c r="H131" s="121">
        <v>3</v>
      </c>
      <c r="I131" s="306"/>
      <c r="J131" s="122">
        <f t="shared" si="0"/>
        <v>0</v>
      </c>
      <c r="K131" s="123"/>
      <c r="L131" s="34"/>
      <c r="M131" s="124" t="s">
        <v>30</v>
      </c>
      <c r="N131" s="125" t="s">
        <v>34</v>
      </c>
      <c r="O131" s="126">
        <v>0.78</v>
      </c>
      <c r="P131" s="126">
        <f t="shared" si="1"/>
        <v>2.34</v>
      </c>
      <c r="Q131" s="126">
        <v>0.00059</v>
      </c>
      <c r="R131" s="126">
        <f t="shared" si="2"/>
        <v>0.00177</v>
      </c>
      <c r="S131" s="126">
        <v>0</v>
      </c>
      <c r="T131" s="127">
        <f t="shared" si="3"/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28" t="s">
        <v>68</v>
      </c>
      <c r="AT131" s="128" t="s">
        <v>52</v>
      </c>
      <c r="AU131" s="128" t="s">
        <v>27</v>
      </c>
      <c r="AY131" s="27" t="s">
        <v>51</v>
      </c>
      <c r="BE131" s="129">
        <f t="shared" si="4"/>
        <v>0</v>
      </c>
      <c r="BF131" s="129">
        <f t="shared" si="5"/>
        <v>0</v>
      </c>
      <c r="BG131" s="129">
        <f t="shared" si="6"/>
        <v>0</v>
      </c>
      <c r="BH131" s="129">
        <f t="shared" si="7"/>
        <v>0</v>
      </c>
      <c r="BI131" s="129">
        <f t="shared" si="8"/>
        <v>0</v>
      </c>
      <c r="BJ131" s="27" t="s">
        <v>19</v>
      </c>
      <c r="BK131" s="129">
        <f t="shared" si="9"/>
        <v>0</v>
      </c>
      <c r="BL131" s="27" t="s">
        <v>68</v>
      </c>
      <c r="BM131" s="128" t="s">
        <v>1334</v>
      </c>
    </row>
    <row r="132" spans="1:65" s="37" customFormat="1" ht="16.5" customHeight="1">
      <c r="A132" s="38"/>
      <c r="B132" s="116"/>
      <c r="C132" s="117" t="s">
        <v>77</v>
      </c>
      <c r="D132" s="117" t="s">
        <v>52</v>
      </c>
      <c r="E132" s="118" t="s">
        <v>1335</v>
      </c>
      <c r="F132" s="119" t="s">
        <v>1336</v>
      </c>
      <c r="G132" s="120" t="s">
        <v>6</v>
      </c>
      <c r="H132" s="121">
        <v>3</v>
      </c>
      <c r="I132" s="306"/>
      <c r="J132" s="122">
        <f t="shared" si="0"/>
        <v>0</v>
      </c>
      <c r="K132" s="123"/>
      <c r="L132" s="34"/>
      <c r="M132" s="124" t="s">
        <v>30</v>
      </c>
      <c r="N132" s="125" t="s">
        <v>34</v>
      </c>
      <c r="O132" s="126">
        <v>0.827</v>
      </c>
      <c r="P132" s="126">
        <f t="shared" si="1"/>
        <v>2.481</v>
      </c>
      <c r="Q132" s="126">
        <v>0.00201</v>
      </c>
      <c r="R132" s="126">
        <f t="shared" si="2"/>
        <v>0.006030000000000001</v>
      </c>
      <c r="S132" s="126">
        <v>0</v>
      </c>
      <c r="T132" s="127">
        <f t="shared" si="3"/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28" t="s">
        <v>68</v>
      </c>
      <c r="AT132" s="128" t="s">
        <v>52</v>
      </c>
      <c r="AU132" s="128" t="s">
        <v>27</v>
      </c>
      <c r="AY132" s="27" t="s">
        <v>51</v>
      </c>
      <c r="BE132" s="129">
        <f t="shared" si="4"/>
        <v>0</v>
      </c>
      <c r="BF132" s="129">
        <f t="shared" si="5"/>
        <v>0</v>
      </c>
      <c r="BG132" s="129">
        <f t="shared" si="6"/>
        <v>0</v>
      </c>
      <c r="BH132" s="129">
        <f t="shared" si="7"/>
        <v>0</v>
      </c>
      <c r="BI132" s="129">
        <f t="shared" si="8"/>
        <v>0</v>
      </c>
      <c r="BJ132" s="27" t="s">
        <v>19</v>
      </c>
      <c r="BK132" s="129">
        <f t="shared" si="9"/>
        <v>0</v>
      </c>
      <c r="BL132" s="27" t="s">
        <v>68</v>
      </c>
      <c r="BM132" s="128" t="s">
        <v>1337</v>
      </c>
    </row>
    <row r="133" spans="1:65" s="37" customFormat="1" ht="16.5" customHeight="1">
      <c r="A133" s="38"/>
      <c r="B133" s="116"/>
      <c r="C133" s="117" t="s">
        <v>78</v>
      </c>
      <c r="D133" s="117" t="s">
        <v>52</v>
      </c>
      <c r="E133" s="118" t="s">
        <v>1338</v>
      </c>
      <c r="F133" s="119" t="s">
        <v>1339</v>
      </c>
      <c r="G133" s="120" t="s">
        <v>6</v>
      </c>
      <c r="H133" s="121">
        <v>1.5</v>
      </c>
      <c r="I133" s="306"/>
      <c r="J133" s="122">
        <f t="shared" si="0"/>
        <v>0</v>
      </c>
      <c r="K133" s="123"/>
      <c r="L133" s="34"/>
      <c r="M133" s="124" t="s">
        <v>30</v>
      </c>
      <c r="N133" s="125" t="s">
        <v>34</v>
      </c>
      <c r="O133" s="126">
        <v>0.659</v>
      </c>
      <c r="P133" s="126">
        <f t="shared" si="1"/>
        <v>0.9885</v>
      </c>
      <c r="Q133" s="126">
        <v>0.00041</v>
      </c>
      <c r="R133" s="126">
        <f t="shared" si="2"/>
        <v>0.000615</v>
      </c>
      <c r="S133" s="126">
        <v>0</v>
      </c>
      <c r="T133" s="127">
        <f t="shared" si="3"/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28" t="s">
        <v>68</v>
      </c>
      <c r="AT133" s="128" t="s">
        <v>52</v>
      </c>
      <c r="AU133" s="128" t="s">
        <v>27</v>
      </c>
      <c r="AY133" s="27" t="s">
        <v>51</v>
      </c>
      <c r="BE133" s="129">
        <f t="shared" si="4"/>
        <v>0</v>
      </c>
      <c r="BF133" s="129">
        <f t="shared" si="5"/>
        <v>0</v>
      </c>
      <c r="BG133" s="129">
        <f t="shared" si="6"/>
        <v>0</v>
      </c>
      <c r="BH133" s="129">
        <f t="shared" si="7"/>
        <v>0</v>
      </c>
      <c r="BI133" s="129">
        <f t="shared" si="8"/>
        <v>0</v>
      </c>
      <c r="BJ133" s="27" t="s">
        <v>19</v>
      </c>
      <c r="BK133" s="129">
        <f t="shared" si="9"/>
        <v>0</v>
      </c>
      <c r="BL133" s="27" t="s">
        <v>68</v>
      </c>
      <c r="BM133" s="128" t="s">
        <v>1340</v>
      </c>
    </row>
    <row r="134" spans="1:65" s="37" customFormat="1" ht="16.5" customHeight="1">
      <c r="A134" s="38"/>
      <c r="B134" s="116"/>
      <c r="C134" s="117" t="s">
        <v>79</v>
      </c>
      <c r="D134" s="117" t="s">
        <v>52</v>
      </c>
      <c r="E134" s="118" t="s">
        <v>1341</v>
      </c>
      <c r="F134" s="119" t="s">
        <v>1342</v>
      </c>
      <c r="G134" s="120" t="s">
        <v>6</v>
      </c>
      <c r="H134" s="121">
        <v>1</v>
      </c>
      <c r="I134" s="306"/>
      <c r="J134" s="122">
        <f t="shared" si="0"/>
        <v>0</v>
      </c>
      <c r="K134" s="123"/>
      <c r="L134" s="34"/>
      <c r="M134" s="124" t="s">
        <v>30</v>
      </c>
      <c r="N134" s="125" t="s">
        <v>34</v>
      </c>
      <c r="O134" s="126">
        <v>0.728</v>
      </c>
      <c r="P134" s="126">
        <f t="shared" si="1"/>
        <v>0.728</v>
      </c>
      <c r="Q134" s="126">
        <v>0.00048</v>
      </c>
      <c r="R134" s="126">
        <f t="shared" si="2"/>
        <v>0.00048</v>
      </c>
      <c r="S134" s="126">
        <v>0</v>
      </c>
      <c r="T134" s="127">
        <f t="shared" si="3"/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28" t="s">
        <v>68</v>
      </c>
      <c r="AT134" s="128" t="s">
        <v>52</v>
      </c>
      <c r="AU134" s="128" t="s">
        <v>27</v>
      </c>
      <c r="AY134" s="27" t="s">
        <v>51</v>
      </c>
      <c r="BE134" s="129">
        <f t="shared" si="4"/>
        <v>0</v>
      </c>
      <c r="BF134" s="129">
        <f t="shared" si="5"/>
        <v>0</v>
      </c>
      <c r="BG134" s="129">
        <f t="shared" si="6"/>
        <v>0</v>
      </c>
      <c r="BH134" s="129">
        <f t="shared" si="7"/>
        <v>0</v>
      </c>
      <c r="BI134" s="129">
        <f t="shared" si="8"/>
        <v>0</v>
      </c>
      <c r="BJ134" s="27" t="s">
        <v>19</v>
      </c>
      <c r="BK134" s="129">
        <f t="shared" si="9"/>
        <v>0</v>
      </c>
      <c r="BL134" s="27" t="s">
        <v>68</v>
      </c>
      <c r="BM134" s="128" t="s">
        <v>1343</v>
      </c>
    </row>
    <row r="135" spans="1:65" s="37" customFormat="1" ht="16.5" customHeight="1">
      <c r="A135" s="38"/>
      <c r="B135" s="116"/>
      <c r="C135" s="117" t="s">
        <v>662</v>
      </c>
      <c r="D135" s="117" t="s">
        <v>52</v>
      </c>
      <c r="E135" s="118" t="s">
        <v>1344</v>
      </c>
      <c r="F135" s="119" t="s">
        <v>1345</v>
      </c>
      <c r="G135" s="120" t="s">
        <v>6</v>
      </c>
      <c r="H135" s="121">
        <v>1</v>
      </c>
      <c r="I135" s="306"/>
      <c r="J135" s="122">
        <f t="shared" si="0"/>
        <v>0</v>
      </c>
      <c r="K135" s="123"/>
      <c r="L135" s="34"/>
      <c r="M135" s="124" t="s">
        <v>30</v>
      </c>
      <c r="N135" s="125" t="s">
        <v>34</v>
      </c>
      <c r="O135" s="126">
        <v>0.832</v>
      </c>
      <c r="P135" s="126">
        <f t="shared" si="1"/>
        <v>0.832</v>
      </c>
      <c r="Q135" s="126">
        <v>0.00224</v>
      </c>
      <c r="R135" s="126">
        <f t="shared" si="2"/>
        <v>0.00224</v>
      </c>
      <c r="S135" s="126">
        <v>0</v>
      </c>
      <c r="T135" s="127">
        <f t="shared" si="3"/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28" t="s">
        <v>68</v>
      </c>
      <c r="AT135" s="128" t="s">
        <v>52</v>
      </c>
      <c r="AU135" s="128" t="s">
        <v>27</v>
      </c>
      <c r="AY135" s="27" t="s">
        <v>51</v>
      </c>
      <c r="BE135" s="129">
        <f t="shared" si="4"/>
        <v>0</v>
      </c>
      <c r="BF135" s="129">
        <f t="shared" si="5"/>
        <v>0</v>
      </c>
      <c r="BG135" s="129">
        <f t="shared" si="6"/>
        <v>0</v>
      </c>
      <c r="BH135" s="129">
        <f t="shared" si="7"/>
        <v>0</v>
      </c>
      <c r="BI135" s="129">
        <f t="shared" si="8"/>
        <v>0</v>
      </c>
      <c r="BJ135" s="27" t="s">
        <v>19</v>
      </c>
      <c r="BK135" s="129">
        <f t="shared" si="9"/>
        <v>0</v>
      </c>
      <c r="BL135" s="27" t="s">
        <v>68</v>
      </c>
      <c r="BM135" s="128" t="s">
        <v>1346</v>
      </c>
    </row>
    <row r="136" spans="1:65" s="37" customFormat="1" ht="16.5" customHeight="1">
      <c r="A136" s="38"/>
      <c r="B136" s="116"/>
      <c r="C136" s="117" t="s">
        <v>82</v>
      </c>
      <c r="D136" s="117" t="s">
        <v>52</v>
      </c>
      <c r="E136" s="118" t="s">
        <v>1347</v>
      </c>
      <c r="F136" s="119" t="s">
        <v>1348</v>
      </c>
      <c r="G136" s="120" t="s">
        <v>14</v>
      </c>
      <c r="H136" s="121">
        <v>1</v>
      </c>
      <c r="I136" s="306"/>
      <c r="J136" s="122">
        <f t="shared" si="0"/>
        <v>0</v>
      </c>
      <c r="K136" s="123"/>
      <c r="L136" s="34"/>
      <c r="M136" s="124" t="s">
        <v>30</v>
      </c>
      <c r="N136" s="125" t="s">
        <v>34</v>
      </c>
      <c r="O136" s="126">
        <v>0.157</v>
      </c>
      <c r="P136" s="126">
        <f t="shared" si="1"/>
        <v>0.157</v>
      </c>
      <c r="Q136" s="126">
        <v>0</v>
      </c>
      <c r="R136" s="126">
        <f t="shared" si="2"/>
        <v>0</v>
      </c>
      <c r="S136" s="126">
        <v>0</v>
      </c>
      <c r="T136" s="127">
        <f t="shared" si="3"/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28" t="s">
        <v>68</v>
      </c>
      <c r="AT136" s="128" t="s">
        <v>52</v>
      </c>
      <c r="AU136" s="128" t="s">
        <v>27</v>
      </c>
      <c r="AY136" s="27" t="s">
        <v>51</v>
      </c>
      <c r="BE136" s="129">
        <f t="shared" si="4"/>
        <v>0</v>
      </c>
      <c r="BF136" s="129">
        <f t="shared" si="5"/>
        <v>0</v>
      </c>
      <c r="BG136" s="129">
        <f t="shared" si="6"/>
        <v>0</v>
      </c>
      <c r="BH136" s="129">
        <f t="shared" si="7"/>
        <v>0</v>
      </c>
      <c r="BI136" s="129">
        <f t="shared" si="8"/>
        <v>0</v>
      </c>
      <c r="BJ136" s="27" t="s">
        <v>19</v>
      </c>
      <c r="BK136" s="129">
        <f t="shared" si="9"/>
        <v>0</v>
      </c>
      <c r="BL136" s="27" t="s">
        <v>68</v>
      </c>
      <c r="BM136" s="128" t="s">
        <v>1349</v>
      </c>
    </row>
    <row r="137" spans="1:65" s="37" customFormat="1" ht="16.5" customHeight="1">
      <c r="A137" s="38"/>
      <c r="B137" s="116"/>
      <c r="C137" s="117" t="s">
        <v>83</v>
      </c>
      <c r="D137" s="117" t="s">
        <v>52</v>
      </c>
      <c r="E137" s="118" t="s">
        <v>1350</v>
      </c>
      <c r="F137" s="119" t="s">
        <v>1351</v>
      </c>
      <c r="G137" s="120" t="s">
        <v>14</v>
      </c>
      <c r="H137" s="121">
        <v>1</v>
      </c>
      <c r="I137" s="306"/>
      <c r="J137" s="122">
        <f t="shared" si="0"/>
        <v>0</v>
      </c>
      <c r="K137" s="123"/>
      <c r="L137" s="34"/>
      <c r="M137" s="124" t="s">
        <v>30</v>
      </c>
      <c r="N137" s="125" t="s">
        <v>34</v>
      </c>
      <c r="O137" s="126">
        <v>0.174</v>
      </c>
      <c r="P137" s="126">
        <f t="shared" si="1"/>
        <v>0.174</v>
      </c>
      <c r="Q137" s="126">
        <v>0</v>
      </c>
      <c r="R137" s="126">
        <f t="shared" si="2"/>
        <v>0</v>
      </c>
      <c r="S137" s="126">
        <v>0</v>
      </c>
      <c r="T137" s="127">
        <f t="shared" si="3"/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28" t="s">
        <v>68</v>
      </c>
      <c r="AT137" s="128" t="s">
        <v>52</v>
      </c>
      <c r="AU137" s="128" t="s">
        <v>27</v>
      </c>
      <c r="AY137" s="27" t="s">
        <v>51</v>
      </c>
      <c r="BE137" s="129">
        <f t="shared" si="4"/>
        <v>0</v>
      </c>
      <c r="BF137" s="129">
        <f t="shared" si="5"/>
        <v>0</v>
      </c>
      <c r="BG137" s="129">
        <f t="shared" si="6"/>
        <v>0</v>
      </c>
      <c r="BH137" s="129">
        <f t="shared" si="7"/>
        <v>0</v>
      </c>
      <c r="BI137" s="129">
        <f t="shared" si="8"/>
        <v>0</v>
      </c>
      <c r="BJ137" s="27" t="s">
        <v>19</v>
      </c>
      <c r="BK137" s="129">
        <f t="shared" si="9"/>
        <v>0</v>
      </c>
      <c r="BL137" s="27" t="s">
        <v>68</v>
      </c>
      <c r="BM137" s="128" t="s">
        <v>1352</v>
      </c>
    </row>
    <row r="138" spans="1:65" s="37" customFormat="1" ht="21.75" customHeight="1">
      <c r="A138" s="38"/>
      <c r="B138" s="116"/>
      <c r="C138" s="117" t="s">
        <v>84</v>
      </c>
      <c r="D138" s="117" t="s">
        <v>52</v>
      </c>
      <c r="E138" s="118" t="s">
        <v>1353</v>
      </c>
      <c r="F138" s="119" t="s">
        <v>1354</v>
      </c>
      <c r="G138" s="120" t="s">
        <v>14</v>
      </c>
      <c r="H138" s="121">
        <v>1</v>
      </c>
      <c r="I138" s="306"/>
      <c r="J138" s="122">
        <f t="shared" si="0"/>
        <v>0</v>
      </c>
      <c r="K138" s="123"/>
      <c r="L138" s="34"/>
      <c r="M138" s="124" t="s">
        <v>30</v>
      </c>
      <c r="N138" s="125" t="s">
        <v>34</v>
      </c>
      <c r="O138" s="126">
        <v>0.259</v>
      </c>
      <c r="P138" s="126">
        <f t="shared" si="1"/>
        <v>0.259</v>
      </c>
      <c r="Q138" s="126">
        <v>0</v>
      </c>
      <c r="R138" s="126">
        <f t="shared" si="2"/>
        <v>0</v>
      </c>
      <c r="S138" s="126">
        <v>0</v>
      </c>
      <c r="T138" s="127">
        <f t="shared" si="3"/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28" t="s">
        <v>68</v>
      </c>
      <c r="AT138" s="128" t="s">
        <v>52</v>
      </c>
      <c r="AU138" s="128" t="s">
        <v>27</v>
      </c>
      <c r="AY138" s="27" t="s">
        <v>51</v>
      </c>
      <c r="BE138" s="129">
        <f t="shared" si="4"/>
        <v>0</v>
      </c>
      <c r="BF138" s="129">
        <f t="shared" si="5"/>
        <v>0</v>
      </c>
      <c r="BG138" s="129">
        <f t="shared" si="6"/>
        <v>0</v>
      </c>
      <c r="BH138" s="129">
        <f t="shared" si="7"/>
        <v>0</v>
      </c>
      <c r="BI138" s="129">
        <f t="shared" si="8"/>
        <v>0</v>
      </c>
      <c r="BJ138" s="27" t="s">
        <v>19</v>
      </c>
      <c r="BK138" s="129">
        <f t="shared" si="9"/>
        <v>0</v>
      </c>
      <c r="BL138" s="27" t="s">
        <v>68</v>
      </c>
      <c r="BM138" s="128" t="s">
        <v>1355</v>
      </c>
    </row>
    <row r="139" spans="1:65" s="37" customFormat="1" ht="24.2" customHeight="1">
      <c r="A139" s="38"/>
      <c r="B139" s="116"/>
      <c r="C139" s="117" t="s">
        <v>92</v>
      </c>
      <c r="D139" s="117" t="s">
        <v>52</v>
      </c>
      <c r="E139" s="118" t="s">
        <v>1356</v>
      </c>
      <c r="F139" s="119" t="s">
        <v>1357</v>
      </c>
      <c r="G139" s="120" t="s">
        <v>14</v>
      </c>
      <c r="H139" s="121">
        <v>1</v>
      </c>
      <c r="I139" s="306"/>
      <c r="J139" s="122">
        <f t="shared" si="0"/>
        <v>0</v>
      </c>
      <c r="K139" s="123"/>
      <c r="L139" s="34"/>
      <c r="M139" s="124" t="s">
        <v>30</v>
      </c>
      <c r="N139" s="125" t="s">
        <v>34</v>
      </c>
      <c r="O139" s="126">
        <v>0.425</v>
      </c>
      <c r="P139" s="126">
        <f t="shared" si="1"/>
        <v>0.425</v>
      </c>
      <c r="Q139" s="126">
        <v>0.00189</v>
      </c>
      <c r="R139" s="126">
        <f t="shared" si="2"/>
        <v>0.00189</v>
      </c>
      <c r="S139" s="126">
        <v>0</v>
      </c>
      <c r="T139" s="127">
        <f t="shared" si="3"/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28" t="s">
        <v>68</v>
      </c>
      <c r="AT139" s="128" t="s">
        <v>52</v>
      </c>
      <c r="AU139" s="128" t="s">
        <v>27</v>
      </c>
      <c r="AY139" s="27" t="s">
        <v>51</v>
      </c>
      <c r="BE139" s="129">
        <f t="shared" si="4"/>
        <v>0</v>
      </c>
      <c r="BF139" s="129">
        <f t="shared" si="5"/>
        <v>0</v>
      </c>
      <c r="BG139" s="129">
        <f t="shared" si="6"/>
        <v>0</v>
      </c>
      <c r="BH139" s="129">
        <f t="shared" si="7"/>
        <v>0</v>
      </c>
      <c r="BI139" s="129">
        <f t="shared" si="8"/>
        <v>0</v>
      </c>
      <c r="BJ139" s="27" t="s">
        <v>19</v>
      </c>
      <c r="BK139" s="129">
        <f t="shared" si="9"/>
        <v>0</v>
      </c>
      <c r="BL139" s="27" t="s">
        <v>68</v>
      </c>
      <c r="BM139" s="128" t="s">
        <v>1358</v>
      </c>
    </row>
    <row r="140" spans="1:65" s="37" customFormat="1" ht="21.75" customHeight="1">
      <c r="A140" s="38"/>
      <c r="B140" s="116"/>
      <c r="C140" s="117" t="s">
        <v>85</v>
      </c>
      <c r="D140" s="117" t="s">
        <v>52</v>
      </c>
      <c r="E140" s="118" t="s">
        <v>1359</v>
      </c>
      <c r="F140" s="119" t="s">
        <v>1360</v>
      </c>
      <c r="G140" s="120" t="s">
        <v>6</v>
      </c>
      <c r="H140" s="121">
        <v>18.5</v>
      </c>
      <c r="I140" s="306"/>
      <c r="J140" s="122">
        <f t="shared" si="0"/>
        <v>0</v>
      </c>
      <c r="K140" s="123"/>
      <c r="L140" s="34"/>
      <c r="M140" s="124" t="s">
        <v>30</v>
      </c>
      <c r="N140" s="125" t="s">
        <v>34</v>
      </c>
      <c r="O140" s="126">
        <v>0.048</v>
      </c>
      <c r="P140" s="126">
        <f t="shared" si="1"/>
        <v>0.888</v>
      </c>
      <c r="Q140" s="126">
        <v>0</v>
      </c>
      <c r="R140" s="126">
        <f t="shared" si="2"/>
        <v>0</v>
      </c>
      <c r="S140" s="126">
        <v>0</v>
      </c>
      <c r="T140" s="127">
        <f t="shared" si="3"/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28" t="s">
        <v>68</v>
      </c>
      <c r="AT140" s="128" t="s">
        <v>52</v>
      </c>
      <c r="AU140" s="128" t="s">
        <v>27</v>
      </c>
      <c r="AY140" s="27" t="s">
        <v>51</v>
      </c>
      <c r="BE140" s="129">
        <f t="shared" si="4"/>
        <v>0</v>
      </c>
      <c r="BF140" s="129">
        <f t="shared" si="5"/>
        <v>0</v>
      </c>
      <c r="BG140" s="129">
        <f t="shared" si="6"/>
        <v>0</v>
      </c>
      <c r="BH140" s="129">
        <f t="shared" si="7"/>
        <v>0</v>
      </c>
      <c r="BI140" s="129">
        <f t="shared" si="8"/>
        <v>0</v>
      </c>
      <c r="BJ140" s="27" t="s">
        <v>19</v>
      </c>
      <c r="BK140" s="129">
        <f t="shared" si="9"/>
        <v>0</v>
      </c>
      <c r="BL140" s="27" t="s">
        <v>68</v>
      </c>
      <c r="BM140" s="128" t="s">
        <v>1361</v>
      </c>
    </row>
    <row r="141" spans="1:65" s="37" customFormat="1" ht="24.2" customHeight="1">
      <c r="A141" s="38"/>
      <c r="B141" s="116"/>
      <c r="C141" s="117" t="s">
        <v>1362</v>
      </c>
      <c r="D141" s="117" t="s">
        <v>52</v>
      </c>
      <c r="E141" s="118" t="s">
        <v>1363</v>
      </c>
      <c r="F141" s="119" t="s">
        <v>1364</v>
      </c>
      <c r="G141" s="120" t="s">
        <v>15</v>
      </c>
      <c r="H141" s="121">
        <v>0.05</v>
      </c>
      <c r="I141" s="306"/>
      <c r="J141" s="122">
        <f t="shared" si="0"/>
        <v>0</v>
      </c>
      <c r="K141" s="123"/>
      <c r="L141" s="34"/>
      <c r="M141" s="124" t="s">
        <v>30</v>
      </c>
      <c r="N141" s="125" t="s">
        <v>34</v>
      </c>
      <c r="O141" s="126">
        <v>1.47</v>
      </c>
      <c r="P141" s="126">
        <f t="shared" si="1"/>
        <v>0.0735</v>
      </c>
      <c r="Q141" s="126">
        <v>0</v>
      </c>
      <c r="R141" s="126">
        <f t="shared" si="2"/>
        <v>0</v>
      </c>
      <c r="S141" s="126">
        <v>0</v>
      </c>
      <c r="T141" s="127">
        <f t="shared" si="3"/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28" t="s">
        <v>68</v>
      </c>
      <c r="AT141" s="128" t="s">
        <v>52</v>
      </c>
      <c r="AU141" s="128" t="s">
        <v>27</v>
      </c>
      <c r="AY141" s="27" t="s">
        <v>51</v>
      </c>
      <c r="BE141" s="129">
        <f t="shared" si="4"/>
        <v>0</v>
      </c>
      <c r="BF141" s="129">
        <f t="shared" si="5"/>
        <v>0</v>
      </c>
      <c r="BG141" s="129">
        <f t="shared" si="6"/>
        <v>0</v>
      </c>
      <c r="BH141" s="129">
        <f t="shared" si="7"/>
        <v>0</v>
      </c>
      <c r="BI141" s="129">
        <f t="shared" si="8"/>
        <v>0</v>
      </c>
      <c r="BJ141" s="27" t="s">
        <v>19</v>
      </c>
      <c r="BK141" s="129">
        <f t="shared" si="9"/>
        <v>0</v>
      </c>
      <c r="BL141" s="27" t="s">
        <v>68</v>
      </c>
      <c r="BM141" s="128" t="s">
        <v>1365</v>
      </c>
    </row>
    <row r="142" spans="2:63" s="103" customFormat="1" ht="22.9" customHeight="1">
      <c r="B142" s="104"/>
      <c r="D142" s="105" t="s">
        <v>48</v>
      </c>
      <c r="E142" s="114" t="s">
        <v>1366</v>
      </c>
      <c r="F142" s="114" t="s">
        <v>1367</v>
      </c>
      <c r="J142" s="115">
        <f>BK142</f>
        <v>0</v>
      </c>
      <c r="L142" s="104"/>
      <c r="M142" s="108"/>
      <c r="N142" s="109"/>
      <c r="O142" s="109"/>
      <c r="P142" s="110">
        <f>SUM(P143:P158)</f>
        <v>21.253175000000002</v>
      </c>
      <c r="Q142" s="109"/>
      <c r="R142" s="110">
        <f>SUM(R143:R158)</f>
        <v>0.025339999999999998</v>
      </c>
      <c r="S142" s="109"/>
      <c r="T142" s="111">
        <f>SUM(T143:T158)</f>
        <v>0.0054199999999999995</v>
      </c>
      <c r="AR142" s="105" t="s">
        <v>27</v>
      </c>
      <c r="AT142" s="112" t="s">
        <v>48</v>
      </c>
      <c r="AU142" s="112" t="s">
        <v>19</v>
      </c>
      <c r="AY142" s="105" t="s">
        <v>51</v>
      </c>
      <c r="BK142" s="113">
        <f>SUM(BK143:BK158)</f>
        <v>0</v>
      </c>
    </row>
    <row r="143" spans="1:65" s="37" customFormat="1" ht="16.5" customHeight="1">
      <c r="A143" s="38"/>
      <c r="B143" s="116"/>
      <c r="C143" s="117" t="s">
        <v>53</v>
      </c>
      <c r="D143" s="117" t="s">
        <v>52</v>
      </c>
      <c r="E143" s="118" t="s">
        <v>1368</v>
      </c>
      <c r="F143" s="119" t="s">
        <v>1369</v>
      </c>
      <c r="G143" s="120" t="s">
        <v>6</v>
      </c>
      <c r="H143" s="121">
        <v>5</v>
      </c>
      <c r="I143" s="306"/>
      <c r="J143" s="122">
        <f aca="true" t="shared" si="10" ref="J143:J158">ROUND(I143*H143,2)</f>
        <v>0</v>
      </c>
      <c r="K143" s="123"/>
      <c r="L143" s="34"/>
      <c r="M143" s="124" t="s">
        <v>30</v>
      </c>
      <c r="N143" s="125" t="s">
        <v>34</v>
      </c>
      <c r="O143" s="126">
        <v>0.052</v>
      </c>
      <c r="P143" s="126">
        <f aca="true" t="shared" si="11" ref="P143:P158">O143*H143</f>
        <v>0.26</v>
      </c>
      <c r="Q143" s="126">
        <v>0</v>
      </c>
      <c r="R143" s="126">
        <f aca="true" t="shared" si="12" ref="R143:R158">Q143*H143</f>
        <v>0</v>
      </c>
      <c r="S143" s="126">
        <v>0.00028</v>
      </c>
      <c r="T143" s="127">
        <f aca="true" t="shared" si="13" ref="T143:T158">S143*H143</f>
        <v>0.0013999999999999998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28" t="s">
        <v>68</v>
      </c>
      <c r="AT143" s="128" t="s">
        <v>52</v>
      </c>
      <c r="AU143" s="128" t="s">
        <v>27</v>
      </c>
      <c r="AY143" s="27" t="s">
        <v>51</v>
      </c>
      <c r="BE143" s="129">
        <f aca="true" t="shared" si="14" ref="BE143:BE158">IF(N143="základní",J143,0)</f>
        <v>0</v>
      </c>
      <c r="BF143" s="129">
        <f aca="true" t="shared" si="15" ref="BF143:BF158">IF(N143="snížená",J143,0)</f>
        <v>0</v>
      </c>
      <c r="BG143" s="129">
        <f aca="true" t="shared" si="16" ref="BG143:BG158">IF(N143="zákl. přenesená",J143,0)</f>
        <v>0</v>
      </c>
      <c r="BH143" s="129">
        <f aca="true" t="shared" si="17" ref="BH143:BH158">IF(N143="sníž. přenesená",J143,0)</f>
        <v>0</v>
      </c>
      <c r="BI143" s="129">
        <f aca="true" t="shared" si="18" ref="BI143:BI158">IF(N143="nulová",J143,0)</f>
        <v>0</v>
      </c>
      <c r="BJ143" s="27" t="s">
        <v>19</v>
      </c>
      <c r="BK143" s="129">
        <f aca="true" t="shared" si="19" ref="BK143:BK158">ROUND(I143*H143,2)</f>
        <v>0</v>
      </c>
      <c r="BL143" s="27" t="s">
        <v>68</v>
      </c>
      <c r="BM143" s="128" t="s">
        <v>1370</v>
      </c>
    </row>
    <row r="144" spans="1:65" s="37" customFormat="1" ht="24.2" customHeight="1">
      <c r="A144" s="38"/>
      <c r="B144" s="116"/>
      <c r="C144" s="117" t="s">
        <v>95</v>
      </c>
      <c r="D144" s="117" t="s">
        <v>52</v>
      </c>
      <c r="E144" s="118" t="s">
        <v>1371</v>
      </c>
      <c r="F144" s="119" t="s">
        <v>1372</v>
      </c>
      <c r="G144" s="120" t="s">
        <v>14</v>
      </c>
      <c r="H144" s="121">
        <v>2</v>
      </c>
      <c r="I144" s="306"/>
      <c r="J144" s="122">
        <f t="shared" si="10"/>
        <v>0</v>
      </c>
      <c r="K144" s="123"/>
      <c r="L144" s="34"/>
      <c r="M144" s="124" t="s">
        <v>30</v>
      </c>
      <c r="N144" s="125" t="s">
        <v>34</v>
      </c>
      <c r="O144" s="126">
        <v>0.1</v>
      </c>
      <c r="P144" s="126">
        <f t="shared" si="11"/>
        <v>0.2</v>
      </c>
      <c r="Q144" s="126">
        <v>0</v>
      </c>
      <c r="R144" s="126">
        <f t="shared" si="12"/>
        <v>0</v>
      </c>
      <c r="S144" s="126">
        <v>0</v>
      </c>
      <c r="T144" s="127">
        <f t="shared" si="13"/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28" t="s">
        <v>68</v>
      </c>
      <c r="AT144" s="128" t="s">
        <v>52</v>
      </c>
      <c r="AU144" s="128" t="s">
        <v>27</v>
      </c>
      <c r="AY144" s="27" t="s">
        <v>51</v>
      </c>
      <c r="BE144" s="129">
        <f t="shared" si="14"/>
        <v>0</v>
      </c>
      <c r="BF144" s="129">
        <f t="shared" si="15"/>
        <v>0</v>
      </c>
      <c r="BG144" s="129">
        <f t="shared" si="16"/>
        <v>0</v>
      </c>
      <c r="BH144" s="129">
        <f t="shared" si="17"/>
        <v>0</v>
      </c>
      <c r="BI144" s="129">
        <f t="shared" si="18"/>
        <v>0</v>
      </c>
      <c r="BJ144" s="27" t="s">
        <v>19</v>
      </c>
      <c r="BK144" s="129">
        <f t="shared" si="19"/>
        <v>0</v>
      </c>
      <c r="BL144" s="27" t="s">
        <v>68</v>
      </c>
      <c r="BM144" s="128" t="s">
        <v>1373</v>
      </c>
    </row>
    <row r="145" spans="1:65" s="37" customFormat="1" ht="24.2" customHeight="1">
      <c r="A145" s="38"/>
      <c r="B145" s="116"/>
      <c r="C145" s="117" t="s">
        <v>86</v>
      </c>
      <c r="D145" s="117" t="s">
        <v>52</v>
      </c>
      <c r="E145" s="118" t="s">
        <v>1374</v>
      </c>
      <c r="F145" s="119" t="s">
        <v>1375</v>
      </c>
      <c r="G145" s="120" t="s">
        <v>6</v>
      </c>
      <c r="H145" s="121">
        <v>16</v>
      </c>
      <c r="I145" s="306"/>
      <c r="J145" s="122">
        <f t="shared" si="10"/>
        <v>0</v>
      </c>
      <c r="K145" s="123"/>
      <c r="L145" s="34"/>
      <c r="M145" s="124" t="s">
        <v>30</v>
      </c>
      <c r="N145" s="125" t="s">
        <v>34</v>
      </c>
      <c r="O145" s="126">
        <v>0.529</v>
      </c>
      <c r="P145" s="126">
        <f t="shared" si="11"/>
        <v>8.464</v>
      </c>
      <c r="Q145" s="126">
        <v>0.00084</v>
      </c>
      <c r="R145" s="126">
        <f t="shared" si="12"/>
        <v>0.01344</v>
      </c>
      <c r="S145" s="126">
        <v>0</v>
      </c>
      <c r="T145" s="127">
        <f t="shared" si="13"/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28" t="s">
        <v>68</v>
      </c>
      <c r="AT145" s="128" t="s">
        <v>52</v>
      </c>
      <c r="AU145" s="128" t="s">
        <v>27</v>
      </c>
      <c r="AY145" s="27" t="s">
        <v>51</v>
      </c>
      <c r="BE145" s="129">
        <f t="shared" si="14"/>
        <v>0</v>
      </c>
      <c r="BF145" s="129">
        <f t="shared" si="15"/>
        <v>0</v>
      </c>
      <c r="BG145" s="129">
        <f t="shared" si="16"/>
        <v>0</v>
      </c>
      <c r="BH145" s="129">
        <f t="shared" si="17"/>
        <v>0</v>
      </c>
      <c r="BI145" s="129">
        <f t="shared" si="18"/>
        <v>0</v>
      </c>
      <c r="BJ145" s="27" t="s">
        <v>19</v>
      </c>
      <c r="BK145" s="129">
        <f t="shared" si="19"/>
        <v>0</v>
      </c>
      <c r="BL145" s="27" t="s">
        <v>68</v>
      </c>
      <c r="BM145" s="128" t="s">
        <v>1376</v>
      </c>
    </row>
    <row r="146" spans="1:65" s="37" customFormat="1" ht="24.2" customHeight="1">
      <c r="A146" s="38"/>
      <c r="B146" s="116"/>
      <c r="C146" s="117" t="s">
        <v>1377</v>
      </c>
      <c r="D146" s="117" t="s">
        <v>52</v>
      </c>
      <c r="E146" s="118" t="s">
        <v>1378</v>
      </c>
      <c r="F146" s="119" t="s">
        <v>1379</v>
      </c>
      <c r="G146" s="120" t="s">
        <v>6</v>
      </c>
      <c r="H146" s="121">
        <v>3</v>
      </c>
      <c r="I146" s="306"/>
      <c r="J146" s="122">
        <f t="shared" si="10"/>
        <v>0</v>
      </c>
      <c r="K146" s="123"/>
      <c r="L146" s="34"/>
      <c r="M146" s="124" t="s">
        <v>30</v>
      </c>
      <c r="N146" s="125" t="s">
        <v>34</v>
      </c>
      <c r="O146" s="126">
        <v>0.616</v>
      </c>
      <c r="P146" s="126">
        <f t="shared" si="11"/>
        <v>1.8479999999999999</v>
      </c>
      <c r="Q146" s="126">
        <v>0.00116</v>
      </c>
      <c r="R146" s="126">
        <f t="shared" si="12"/>
        <v>0.00348</v>
      </c>
      <c r="S146" s="126">
        <v>0</v>
      </c>
      <c r="T146" s="127">
        <f t="shared" si="13"/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28" t="s">
        <v>68</v>
      </c>
      <c r="AT146" s="128" t="s">
        <v>52</v>
      </c>
      <c r="AU146" s="128" t="s">
        <v>27</v>
      </c>
      <c r="AY146" s="27" t="s">
        <v>51</v>
      </c>
      <c r="BE146" s="129">
        <f t="shared" si="14"/>
        <v>0</v>
      </c>
      <c r="BF146" s="129">
        <f t="shared" si="15"/>
        <v>0</v>
      </c>
      <c r="BG146" s="129">
        <f t="shared" si="16"/>
        <v>0</v>
      </c>
      <c r="BH146" s="129">
        <f t="shared" si="17"/>
        <v>0</v>
      </c>
      <c r="BI146" s="129">
        <f t="shared" si="18"/>
        <v>0</v>
      </c>
      <c r="BJ146" s="27" t="s">
        <v>19</v>
      </c>
      <c r="BK146" s="129">
        <f t="shared" si="19"/>
        <v>0</v>
      </c>
      <c r="BL146" s="27" t="s">
        <v>68</v>
      </c>
      <c r="BM146" s="128" t="s">
        <v>1380</v>
      </c>
    </row>
    <row r="147" spans="1:65" s="37" customFormat="1" ht="24.2" customHeight="1">
      <c r="A147" s="38"/>
      <c r="B147" s="116"/>
      <c r="C147" s="117" t="s">
        <v>1381</v>
      </c>
      <c r="D147" s="117" t="s">
        <v>52</v>
      </c>
      <c r="E147" s="118" t="s">
        <v>1382</v>
      </c>
      <c r="F147" s="119" t="s">
        <v>1383</v>
      </c>
      <c r="G147" s="120" t="s">
        <v>6</v>
      </c>
      <c r="H147" s="121">
        <v>2</v>
      </c>
      <c r="I147" s="306"/>
      <c r="J147" s="122">
        <f t="shared" si="10"/>
        <v>0</v>
      </c>
      <c r="K147" s="123"/>
      <c r="L147" s="34"/>
      <c r="M147" s="124" t="s">
        <v>30</v>
      </c>
      <c r="N147" s="125" t="s">
        <v>34</v>
      </c>
      <c r="O147" s="126">
        <v>0.529</v>
      </c>
      <c r="P147" s="126">
        <f t="shared" si="11"/>
        <v>1.058</v>
      </c>
      <c r="Q147" s="126">
        <v>0.00098</v>
      </c>
      <c r="R147" s="126">
        <f t="shared" si="12"/>
        <v>0.00196</v>
      </c>
      <c r="S147" s="126">
        <v>0</v>
      </c>
      <c r="T147" s="127">
        <f t="shared" si="13"/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28" t="s">
        <v>68</v>
      </c>
      <c r="AT147" s="128" t="s">
        <v>52</v>
      </c>
      <c r="AU147" s="128" t="s">
        <v>27</v>
      </c>
      <c r="AY147" s="27" t="s">
        <v>51</v>
      </c>
      <c r="BE147" s="129">
        <f t="shared" si="14"/>
        <v>0</v>
      </c>
      <c r="BF147" s="129">
        <f t="shared" si="15"/>
        <v>0</v>
      </c>
      <c r="BG147" s="129">
        <f t="shared" si="16"/>
        <v>0</v>
      </c>
      <c r="BH147" s="129">
        <f t="shared" si="17"/>
        <v>0</v>
      </c>
      <c r="BI147" s="129">
        <f t="shared" si="18"/>
        <v>0</v>
      </c>
      <c r="BJ147" s="27" t="s">
        <v>19</v>
      </c>
      <c r="BK147" s="129">
        <f t="shared" si="19"/>
        <v>0</v>
      </c>
      <c r="BL147" s="27" t="s">
        <v>68</v>
      </c>
      <c r="BM147" s="128" t="s">
        <v>1384</v>
      </c>
    </row>
    <row r="148" spans="1:65" s="37" customFormat="1" ht="37.9" customHeight="1">
      <c r="A148" s="38"/>
      <c r="B148" s="116"/>
      <c r="C148" s="117" t="s">
        <v>87</v>
      </c>
      <c r="D148" s="117" t="s">
        <v>52</v>
      </c>
      <c r="E148" s="118" t="s">
        <v>1385</v>
      </c>
      <c r="F148" s="119" t="s">
        <v>1386</v>
      </c>
      <c r="G148" s="120" t="s">
        <v>6</v>
      </c>
      <c r="H148" s="121">
        <v>16</v>
      </c>
      <c r="I148" s="306"/>
      <c r="J148" s="122">
        <f t="shared" si="10"/>
        <v>0</v>
      </c>
      <c r="K148" s="123"/>
      <c r="L148" s="34"/>
      <c r="M148" s="124" t="s">
        <v>30</v>
      </c>
      <c r="N148" s="125" t="s">
        <v>34</v>
      </c>
      <c r="O148" s="126">
        <v>0.103</v>
      </c>
      <c r="P148" s="126">
        <f t="shared" si="11"/>
        <v>1.648</v>
      </c>
      <c r="Q148" s="126">
        <v>5E-05</v>
      </c>
      <c r="R148" s="126">
        <f t="shared" si="12"/>
        <v>0.0008</v>
      </c>
      <c r="S148" s="126">
        <v>0</v>
      </c>
      <c r="T148" s="127">
        <f t="shared" si="13"/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28" t="s">
        <v>68</v>
      </c>
      <c r="AT148" s="128" t="s">
        <v>52</v>
      </c>
      <c r="AU148" s="128" t="s">
        <v>27</v>
      </c>
      <c r="AY148" s="27" t="s">
        <v>51</v>
      </c>
      <c r="BE148" s="129">
        <f t="shared" si="14"/>
        <v>0</v>
      </c>
      <c r="BF148" s="129">
        <f t="shared" si="15"/>
        <v>0</v>
      </c>
      <c r="BG148" s="129">
        <f t="shared" si="16"/>
        <v>0</v>
      </c>
      <c r="BH148" s="129">
        <f t="shared" si="17"/>
        <v>0</v>
      </c>
      <c r="BI148" s="129">
        <f t="shared" si="18"/>
        <v>0</v>
      </c>
      <c r="BJ148" s="27" t="s">
        <v>19</v>
      </c>
      <c r="BK148" s="129">
        <f t="shared" si="19"/>
        <v>0</v>
      </c>
      <c r="BL148" s="27" t="s">
        <v>68</v>
      </c>
      <c r="BM148" s="128" t="s">
        <v>1387</v>
      </c>
    </row>
    <row r="149" spans="1:65" s="37" customFormat="1" ht="37.9" customHeight="1">
      <c r="A149" s="38"/>
      <c r="B149" s="116"/>
      <c r="C149" s="117" t="s">
        <v>88</v>
      </c>
      <c r="D149" s="117" t="s">
        <v>52</v>
      </c>
      <c r="E149" s="118" t="s">
        <v>1388</v>
      </c>
      <c r="F149" s="119" t="s">
        <v>1389</v>
      </c>
      <c r="G149" s="120" t="s">
        <v>6</v>
      </c>
      <c r="H149" s="121">
        <v>3</v>
      </c>
      <c r="I149" s="306"/>
      <c r="J149" s="122">
        <f t="shared" si="10"/>
        <v>0</v>
      </c>
      <c r="K149" s="123"/>
      <c r="L149" s="34"/>
      <c r="M149" s="124" t="s">
        <v>30</v>
      </c>
      <c r="N149" s="125" t="s">
        <v>34</v>
      </c>
      <c r="O149" s="126">
        <v>0.103</v>
      </c>
      <c r="P149" s="126">
        <f t="shared" si="11"/>
        <v>0.309</v>
      </c>
      <c r="Q149" s="126">
        <v>7E-05</v>
      </c>
      <c r="R149" s="126">
        <f t="shared" si="12"/>
        <v>0.00020999999999999998</v>
      </c>
      <c r="S149" s="126">
        <v>0</v>
      </c>
      <c r="T149" s="127">
        <f t="shared" si="13"/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28" t="s">
        <v>68</v>
      </c>
      <c r="AT149" s="128" t="s">
        <v>52</v>
      </c>
      <c r="AU149" s="128" t="s">
        <v>27</v>
      </c>
      <c r="AY149" s="27" t="s">
        <v>51</v>
      </c>
      <c r="BE149" s="129">
        <f t="shared" si="14"/>
        <v>0</v>
      </c>
      <c r="BF149" s="129">
        <f t="shared" si="15"/>
        <v>0</v>
      </c>
      <c r="BG149" s="129">
        <f t="shared" si="16"/>
        <v>0</v>
      </c>
      <c r="BH149" s="129">
        <f t="shared" si="17"/>
        <v>0</v>
      </c>
      <c r="BI149" s="129">
        <f t="shared" si="18"/>
        <v>0</v>
      </c>
      <c r="BJ149" s="27" t="s">
        <v>19</v>
      </c>
      <c r="BK149" s="129">
        <f t="shared" si="19"/>
        <v>0</v>
      </c>
      <c r="BL149" s="27" t="s">
        <v>68</v>
      </c>
      <c r="BM149" s="128" t="s">
        <v>1390</v>
      </c>
    </row>
    <row r="150" spans="1:65" s="37" customFormat="1" ht="37.9" customHeight="1">
      <c r="A150" s="38"/>
      <c r="B150" s="116"/>
      <c r="C150" s="117" t="s">
        <v>89</v>
      </c>
      <c r="D150" s="117" t="s">
        <v>52</v>
      </c>
      <c r="E150" s="118" t="s">
        <v>1391</v>
      </c>
      <c r="F150" s="119" t="s">
        <v>1392</v>
      </c>
      <c r="G150" s="120" t="s">
        <v>6</v>
      </c>
      <c r="H150" s="121">
        <v>2</v>
      </c>
      <c r="I150" s="306"/>
      <c r="J150" s="122">
        <f t="shared" si="10"/>
        <v>0</v>
      </c>
      <c r="K150" s="123"/>
      <c r="L150" s="34"/>
      <c r="M150" s="124" t="s">
        <v>30</v>
      </c>
      <c r="N150" s="125" t="s">
        <v>34</v>
      </c>
      <c r="O150" s="126">
        <v>0.118</v>
      </c>
      <c r="P150" s="126">
        <f t="shared" si="11"/>
        <v>0.236</v>
      </c>
      <c r="Q150" s="126">
        <v>0.0002</v>
      </c>
      <c r="R150" s="126">
        <f t="shared" si="12"/>
        <v>0.0004</v>
      </c>
      <c r="S150" s="126">
        <v>0</v>
      </c>
      <c r="T150" s="127">
        <f t="shared" si="13"/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28" t="s">
        <v>68</v>
      </c>
      <c r="AT150" s="128" t="s">
        <v>52</v>
      </c>
      <c r="AU150" s="128" t="s">
        <v>27</v>
      </c>
      <c r="AY150" s="27" t="s">
        <v>51</v>
      </c>
      <c r="BE150" s="129">
        <f t="shared" si="14"/>
        <v>0</v>
      </c>
      <c r="BF150" s="129">
        <f t="shared" si="15"/>
        <v>0</v>
      </c>
      <c r="BG150" s="129">
        <f t="shared" si="16"/>
        <v>0</v>
      </c>
      <c r="BH150" s="129">
        <f t="shared" si="17"/>
        <v>0</v>
      </c>
      <c r="BI150" s="129">
        <f t="shared" si="18"/>
        <v>0</v>
      </c>
      <c r="BJ150" s="27" t="s">
        <v>19</v>
      </c>
      <c r="BK150" s="129">
        <f t="shared" si="19"/>
        <v>0</v>
      </c>
      <c r="BL150" s="27" t="s">
        <v>68</v>
      </c>
      <c r="BM150" s="128" t="s">
        <v>1393</v>
      </c>
    </row>
    <row r="151" spans="1:65" s="37" customFormat="1" ht="16.5" customHeight="1">
      <c r="A151" s="38"/>
      <c r="B151" s="116"/>
      <c r="C151" s="117" t="s">
        <v>56</v>
      </c>
      <c r="D151" s="117" t="s">
        <v>52</v>
      </c>
      <c r="E151" s="118" t="s">
        <v>1394</v>
      </c>
      <c r="F151" s="119" t="s">
        <v>1395</v>
      </c>
      <c r="G151" s="120" t="s">
        <v>6</v>
      </c>
      <c r="H151" s="121">
        <v>5</v>
      </c>
      <c r="I151" s="306"/>
      <c r="J151" s="122">
        <f t="shared" si="10"/>
        <v>0</v>
      </c>
      <c r="K151" s="123"/>
      <c r="L151" s="34"/>
      <c r="M151" s="124" t="s">
        <v>30</v>
      </c>
      <c r="N151" s="125" t="s">
        <v>34</v>
      </c>
      <c r="O151" s="126">
        <v>0.156</v>
      </c>
      <c r="P151" s="126">
        <f t="shared" si="11"/>
        <v>0.78</v>
      </c>
      <c r="Q151" s="126">
        <v>0</v>
      </c>
      <c r="R151" s="126">
        <f t="shared" si="12"/>
        <v>0</v>
      </c>
      <c r="S151" s="126">
        <v>0.00024</v>
      </c>
      <c r="T151" s="127">
        <f t="shared" si="13"/>
        <v>0.0012000000000000001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28" t="s">
        <v>68</v>
      </c>
      <c r="AT151" s="128" t="s">
        <v>52</v>
      </c>
      <c r="AU151" s="128" t="s">
        <v>27</v>
      </c>
      <c r="AY151" s="27" t="s">
        <v>51</v>
      </c>
      <c r="BE151" s="129">
        <f t="shared" si="14"/>
        <v>0</v>
      </c>
      <c r="BF151" s="129">
        <f t="shared" si="15"/>
        <v>0</v>
      </c>
      <c r="BG151" s="129">
        <f t="shared" si="16"/>
        <v>0</v>
      </c>
      <c r="BH151" s="129">
        <f t="shared" si="17"/>
        <v>0</v>
      </c>
      <c r="BI151" s="129">
        <f t="shared" si="18"/>
        <v>0</v>
      </c>
      <c r="BJ151" s="27" t="s">
        <v>19</v>
      </c>
      <c r="BK151" s="129">
        <f t="shared" si="19"/>
        <v>0</v>
      </c>
      <c r="BL151" s="27" t="s">
        <v>68</v>
      </c>
      <c r="BM151" s="128" t="s">
        <v>1396</v>
      </c>
    </row>
    <row r="152" spans="1:65" s="37" customFormat="1" ht="16.5" customHeight="1">
      <c r="A152" s="38"/>
      <c r="B152" s="116"/>
      <c r="C152" s="117" t="s">
        <v>168</v>
      </c>
      <c r="D152" s="117" t="s">
        <v>52</v>
      </c>
      <c r="E152" s="118" t="s">
        <v>1397</v>
      </c>
      <c r="F152" s="119" t="s">
        <v>1398</v>
      </c>
      <c r="G152" s="120" t="s">
        <v>14</v>
      </c>
      <c r="H152" s="121">
        <v>5</v>
      </c>
      <c r="I152" s="306"/>
      <c r="J152" s="122">
        <f t="shared" si="10"/>
        <v>0</v>
      </c>
      <c r="K152" s="123"/>
      <c r="L152" s="34"/>
      <c r="M152" s="124" t="s">
        <v>30</v>
      </c>
      <c r="N152" s="125" t="s">
        <v>34</v>
      </c>
      <c r="O152" s="126">
        <v>0.425</v>
      </c>
      <c r="P152" s="126">
        <f t="shared" si="11"/>
        <v>2.125</v>
      </c>
      <c r="Q152" s="126">
        <v>0</v>
      </c>
      <c r="R152" s="126">
        <f t="shared" si="12"/>
        <v>0</v>
      </c>
      <c r="S152" s="126">
        <v>0</v>
      </c>
      <c r="T152" s="127">
        <f t="shared" si="13"/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28" t="s">
        <v>68</v>
      </c>
      <c r="AT152" s="128" t="s">
        <v>52</v>
      </c>
      <c r="AU152" s="128" t="s">
        <v>27</v>
      </c>
      <c r="AY152" s="27" t="s">
        <v>51</v>
      </c>
      <c r="BE152" s="129">
        <f t="shared" si="14"/>
        <v>0</v>
      </c>
      <c r="BF152" s="129">
        <f t="shared" si="15"/>
        <v>0</v>
      </c>
      <c r="BG152" s="129">
        <f t="shared" si="16"/>
        <v>0</v>
      </c>
      <c r="BH152" s="129">
        <f t="shared" si="17"/>
        <v>0</v>
      </c>
      <c r="BI152" s="129">
        <f t="shared" si="18"/>
        <v>0</v>
      </c>
      <c r="BJ152" s="27" t="s">
        <v>19</v>
      </c>
      <c r="BK152" s="129">
        <f t="shared" si="19"/>
        <v>0</v>
      </c>
      <c r="BL152" s="27" t="s">
        <v>68</v>
      </c>
      <c r="BM152" s="128" t="s">
        <v>1399</v>
      </c>
    </row>
    <row r="153" spans="1:65" s="37" customFormat="1" ht="21.75" customHeight="1">
      <c r="A153" s="38"/>
      <c r="B153" s="116"/>
      <c r="C153" s="117" t="s">
        <v>1400</v>
      </c>
      <c r="D153" s="117" t="s">
        <v>52</v>
      </c>
      <c r="E153" s="118" t="s">
        <v>1401</v>
      </c>
      <c r="F153" s="119" t="s">
        <v>1402</v>
      </c>
      <c r="G153" s="120" t="s">
        <v>14</v>
      </c>
      <c r="H153" s="121">
        <v>5</v>
      </c>
      <c r="I153" s="306"/>
      <c r="J153" s="122">
        <f t="shared" si="10"/>
        <v>0</v>
      </c>
      <c r="K153" s="123"/>
      <c r="L153" s="34"/>
      <c r="M153" s="124" t="s">
        <v>30</v>
      </c>
      <c r="N153" s="125" t="s">
        <v>34</v>
      </c>
      <c r="O153" s="126">
        <v>0.181</v>
      </c>
      <c r="P153" s="126">
        <f t="shared" si="11"/>
        <v>0.905</v>
      </c>
      <c r="Q153" s="126">
        <v>0.00017</v>
      </c>
      <c r="R153" s="126">
        <f t="shared" si="12"/>
        <v>0.0008500000000000001</v>
      </c>
      <c r="S153" s="126">
        <v>0</v>
      </c>
      <c r="T153" s="127">
        <f t="shared" si="13"/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28" t="s">
        <v>68</v>
      </c>
      <c r="AT153" s="128" t="s">
        <v>52</v>
      </c>
      <c r="AU153" s="128" t="s">
        <v>27</v>
      </c>
      <c r="AY153" s="27" t="s">
        <v>51</v>
      </c>
      <c r="BE153" s="129">
        <f t="shared" si="14"/>
        <v>0</v>
      </c>
      <c r="BF153" s="129">
        <f t="shared" si="15"/>
        <v>0</v>
      </c>
      <c r="BG153" s="129">
        <f t="shared" si="16"/>
        <v>0</v>
      </c>
      <c r="BH153" s="129">
        <f t="shared" si="17"/>
        <v>0</v>
      </c>
      <c r="BI153" s="129">
        <f t="shared" si="18"/>
        <v>0</v>
      </c>
      <c r="BJ153" s="27" t="s">
        <v>19</v>
      </c>
      <c r="BK153" s="129">
        <f t="shared" si="19"/>
        <v>0</v>
      </c>
      <c r="BL153" s="27" t="s">
        <v>68</v>
      </c>
      <c r="BM153" s="128" t="s">
        <v>1403</v>
      </c>
    </row>
    <row r="154" spans="1:65" s="37" customFormat="1" ht="21.75" customHeight="1">
      <c r="A154" s="38"/>
      <c r="B154" s="116"/>
      <c r="C154" s="117" t="s">
        <v>60</v>
      </c>
      <c r="D154" s="117" t="s">
        <v>52</v>
      </c>
      <c r="E154" s="118" t="s">
        <v>1404</v>
      </c>
      <c r="F154" s="119" t="s">
        <v>1405</v>
      </c>
      <c r="G154" s="120" t="s">
        <v>14</v>
      </c>
      <c r="H154" s="121">
        <v>3</v>
      </c>
      <c r="I154" s="306"/>
      <c r="J154" s="122">
        <f t="shared" si="10"/>
        <v>0</v>
      </c>
      <c r="K154" s="123"/>
      <c r="L154" s="34"/>
      <c r="M154" s="124" t="s">
        <v>30</v>
      </c>
      <c r="N154" s="125" t="s">
        <v>34</v>
      </c>
      <c r="O154" s="126">
        <v>0.062</v>
      </c>
      <c r="P154" s="126">
        <f t="shared" si="11"/>
        <v>0.186</v>
      </c>
      <c r="Q154" s="126">
        <v>0</v>
      </c>
      <c r="R154" s="126">
        <f t="shared" si="12"/>
        <v>0</v>
      </c>
      <c r="S154" s="126">
        <v>0.00053</v>
      </c>
      <c r="T154" s="127">
        <f t="shared" si="13"/>
        <v>0.0015899999999999998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28" t="s">
        <v>68</v>
      </c>
      <c r="AT154" s="128" t="s">
        <v>52</v>
      </c>
      <c r="AU154" s="128" t="s">
        <v>27</v>
      </c>
      <c r="AY154" s="27" t="s">
        <v>51</v>
      </c>
      <c r="BE154" s="129">
        <f t="shared" si="14"/>
        <v>0</v>
      </c>
      <c r="BF154" s="129">
        <f t="shared" si="15"/>
        <v>0</v>
      </c>
      <c r="BG154" s="129">
        <f t="shared" si="16"/>
        <v>0</v>
      </c>
      <c r="BH154" s="129">
        <f t="shared" si="17"/>
        <v>0</v>
      </c>
      <c r="BI154" s="129">
        <f t="shared" si="18"/>
        <v>0</v>
      </c>
      <c r="BJ154" s="27" t="s">
        <v>19</v>
      </c>
      <c r="BK154" s="129">
        <f t="shared" si="19"/>
        <v>0</v>
      </c>
      <c r="BL154" s="27" t="s">
        <v>68</v>
      </c>
      <c r="BM154" s="128" t="s">
        <v>1406</v>
      </c>
    </row>
    <row r="155" spans="1:65" s="37" customFormat="1" ht="24.2" customHeight="1">
      <c r="A155" s="38"/>
      <c r="B155" s="116"/>
      <c r="C155" s="117" t="s">
        <v>62</v>
      </c>
      <c r="D155" s="117" t="s">
        <v>52</v>
      </c>
      <c r="E155" s="118" t="s">
        <v>1407</v>
      </c>
      <c r="F155" s="119" t="s">
        <v>1408</v>
      </c>
      <c r="G155" s="120" t="s">
        <v>14</v>
      </c>
      <c r="H155" s="121">
        <v>1</v>
      </c>
      <c r="I155" s="306"/>
      <c r="J155" s="122">
        <f t="shared" si="10"/>
        <v>0</v>
      </c>
      <c r="K155" s="123"/>
      <c r="L155" s="34"/>
      <c r="M155" s="124" t="s">
        <v>30</v>
      </c>
      <c r="N155" s="125" t="s">
        <v>34</v>
      </c>
      <c r="O155" s="126">
        <v>0.072</v>
      </c>
      <c r="P155" s="126">
        <f t="shared" si="11"/>
        <v>0.072</v>
      </c>
      <c r="Q155" s="126">
        <v>0</v>
      </c>
      <c r="R155" s="126">
        <f t="shared" si="12"/>
        <v>0</v>
      </c>
      <c r="S155" s="126">
        <v>0.00123</v>
      </c>
      <c r="T155" s="127">
        <f t="shared" si="13"/>
        <v>0.00123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28" t="s">
        <v>68</v>
      </c>
      <c r="AT155" s="128" t="s">
        <v>52</v>
      </c>
      <c r="AU155" s="128" t="s">
        <v>27</v>
      </c>
      <c r="AY155" s="27" t="s">
        <v>51</v>
      </c>
      <c r="BE155" s="129">
        <f t="shared" si="14"/>
        <v>0</v>
      </c>
      <c r="BF155" s="129">
        <f t="shared" si="15"/>
        <v>0</v>
      </c>
      <c r="BG155" s="129">
        <f t="shared" si="16"/>
        <v>0</v>
      </c>
      <c r="BH155" s="129">
        <f t="shared" si="17"/>
        <v>0</v>
      </c>
      <c r="BI155" s="129">
        <f t="shared" si="18"/>
        <v>0</v>
      </c>
      <c r="BJ155" s="27" t="s">
        <v>19</v>
      </c>
      <c r="BK155" s="129">
        <f t="shared" si="19"/>
        <v>0</v>
      </c>
      <c r="BL155" s="27" t="s">
        <v>68</v>
      </c>
      <c r="BM155" s="128" t="s">
        <v>1409</v>
      </c>
    </row>
    <row r="156" spans="1:65" s="37" customFormat="1" ht="24.2" customHeight="1">
      <c r="A156" s="38"/>
      <c r="B156" s="116"/>
      <c r="C156" s="117" t="s">
        <v>957</v>
      </c>
      <c r="D156" s="117" t="s">
        <v>52</v>
      </c>
      <c r="E156" s="118" t="s">
        <v>1410</v>
      </c>
      <c r="F156" s="119" t="s">
        <v>1411</v>
      </c>
      <c r="G156" s="120" t="s">
        <v>6</v>
      </c>
      <c r="H156" s="121">
        <v>21</v>
      </c>
      <c r="I156" s="306"/>
      <c r="J156" s="122">
        <f t="shared" si="10"/>
        <v>0</v>
      </c>
      <c r="K156" s="123"/>
      <c r="L156" s="34"/>
      <c r="M156" s="124" t="s">
        <v>30</v>
      </c>
      <c r="N156" s="125" t="s">
        <v>34</v>
      </c>
      <c r="O156" s="126">
        <v>0.067</v>
      </c>
      <c r="P156" s="126">
        <f t="shared" si="11"/>
        <v>1.407</v>
      </c>
      <c r="Q156" s="126">
        <v>0.00019</v>
      </c>
      <c r="R156" s="126">
        <f t="shared" si="12"/>
        <v>0.0039900000000000005</v>
      </c>
      <c r="S156" s="126">
        <v>0</v>
      </c>
      <c r="T156" s="127">
        <f t="shared" si="13"/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28" t="s">
        <v>68</v>
      </c>
      <c r="AT156" s="128" t="s">
        <v>52</v>
      </c>
      <c r="AU156" s="128" t="s">
        <v>27</v>
      </c>
      <c r="AY156" s="27" t="s">
        <v>51</v>
      </c>
      <c r="BE156" s="129">
        <f t="shared" si="14"/>
        <v>0</v>
      </c>
      <c r="BF156" s="129">
        <f t="shared" si="15"/>
        <v>0</v>
      </c>
      <c r="BG156" s="129">
        <f t="shared" si="16"/>
        <v>0</v>
      </c>
      <c r="BH156" s="129">
        <f t="shared" si="17"/>
        <v>0</v>
      </c>
      <c r="BI156" s="129">
        <f t="shared" si="18"/>
        <v>0</v>
      </c>
      <c r="BJ156" s="27" t="s">
        <v>19</v>
      </c>
      <c r="BK156" s="129">
        <f t="shared" si="19"/>
        <v>0</v>
      </c>
      <c r="BL156" s="27" t="s">
        <v>68</v>
      </c>
      <c r="BM156" s="128" t="s">
        <v>1412</v>
      </c>
    </row>
    <row r="157" spans="1:65" s="37" customFormat="1" ht="21.75" customHeight="1">
      <c r="A157" s="38"/>
      <c r="B157" s="116"/>
      <c r="C157" s="117" t="s">
        <v>90</v>
      </c>
      <c r="D157" s="117" t="s">
        <v>52</v>
      </c>
      <c r="E157" s="118" t="s">
        <v>1413</v>
      </c>
      <c r="F157" s="119" t="s">
        <v>1414</v>
      </c>
      <c r="G157" s="120" t="s">
        <v>6</v>
      </c>
      <c r="H157" s="121">
        <v>21</v>
      </c>
      <c r="I157" s="306"/>
      <c r="J157" s="122">
        <f t="shared" si="10"/>
        <v>0</v>
      </c>
      <c r="K157" s="123"/>
      <c r="L157" s="34"/>
      <c r="M157" s="124" t="s">
        <v>30</v>
      </c>
      <c r="N157" s="125" t="s">
        <v>34</v>
      </c>
      <c r="O157" s="126">
        <v>0.082</v>
      </c>
      <c r="P157" s="126">
        <f t="shared" si="11"/>
        <v>1.722</v>
      </c>
      <c r="Q157" s="126">
        <v>1E-05</v>
      </c>
      <c r="R157" s="126">
        <f t="shared" si="12"/>
        <v>0.00021</v>
      </c>
      <c r="S157" s="126">
        <v>0</v>
      </c>
      <c r="T157" s="127">
        <f t="shared" si="13"/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28" t="s">
        <v>68</v>
      </c>
      <c r="AT157" s="128" t="s">
        <v>52</v>
      </c>
      <c r="AU157" s="128" t="s">
        <v>27</v>
      </c>
      <c r="AY157" s="27" t="s">
        <v>51</v>
      </c>
      <c r="BE157" s="129">
        <f t="shared" si="14"/>
        <v>0</v>
      </c>
      <c r="BF157" s="129">
        <f t="shared" si="15"/>
        <v>0</v>
      </c>
      <c r="BG157" s="129">
        <f t="shared" si="16"/>
        <v>0</v>
      </c>
      <c r="BH157" s="129">
        <f t="shared" si="17"/>
        <v>0</v>
      </c>
      <c r="BI157" s="129">
        <f t="shared" si="18"/>
        <v>0</v>
      </c>
      <c r="BJ157" s="27" t="s">
        <v>19</v>
      </c>
      <c r="BK157" s="129">
        <f t="shared" si="19"/>
        <v>0</v>
      </c>
      <c r="BL157" s="27" t="s">
        <v>68</v>
      </c>
      <c r="BM157" s="128" t="s">
        <v>1415</v>
      </c>
    </row>
    <row r="158" spans="1:65" s="37" customFormat="1" ht="24.2" customHeight="1">
      <c r="A158" s="38"/>
      <c r="B158" s="116"/>
      <c r="C158" s="117" t="s">
        <v>91</v>
      </c>
      <c r="D158" s="117" t="s">
        <v>52</v>
      </c>
      <c r="E158" s="118" t="s">
        <v>1416</v>
      </c>
      <c r="F158" s="119" t="s">
        <v>1417</v>
      </c>
      <c r="G158" s="120" t="s">
        <v>15</v>
      </c>
      <c r="H158" s="121">
        <v>0.025</v>
      </c>
      <c r="I158" s="306"/>
      <c r="J158" s="122">
        <f t="shared" si="10"/>
        <v>0</v>
      </c>
      <c r="K158" s="123"/>
      <c r="L158" s="34"/>
      <c r="M158" s="124" t="s">
        <v>30</v>
      </c>
      <c r="N158" s="125" t="s">
        <v>34</v>
      </c>
      <c r="O158" s="126">
        <v>1.327</v>
      </c>
      <c r="P158" s="126">
        <f t="shared" si="11"/>
        <v>0.033175</v>
      </c>
      <c r="Q158" s="126">
        <v>0</v>
      </c>
      <c r="R158" s="126">
        <f t="shared" si="12"/>
        <v>0</v>
      </c>
      <c r="S158" s="126">
        <v>0</v>
      </c>
      <c r="T158" s="127">
        <f t="shared" si="13"/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28" t="s">
        <v>68</v>
      </c>
      <c r="AT158" s="128" t="s">
        <v>52</v>
      </c>
      <c r="AU158" s="128" t="s">
        <v>27</v>
      </c>
      <c r="AY158" s="27" t="s">
        <v>51</v>
      </c>
      <c r="BE158" s="129">
        <f t="shared" si="14"/>
        <v>0</v>
      </c>
      <c r="BF158" s="129">
        <f t="shared" si="15"/>
        <v>0</v>
      </c>
      <c r="BG158" s="129">
        <f t="shared" si="16"/>
        <v>0</v>
      </c>
      <c r="BH158" s="129">
        <f t="shared" si="17"/>
        <v>0</v>
      </c>
      <c r="BI158" s="129">
        <f t="shared" si="18"/>
        <v>0</v>
      </c>
      <c r="BJ158" s="27" t="s">
        <v>19</v>
      </c>
      <c r="BK158" s="129">
        <f t="shared" si="19"/>
        <v>0</v>
      </c>
      <c r="BL158" s="27" t="s">
        <v>68</v>
      </c>
      <c r="BM158" s="128" t="s">
        <v>1418</v>
      </c>
    </row>
    <row r="159" spans="2:63" s="103" customFormat="1" ht="22.9" customHeight="1">
      <c r="B159" s="104"/>
      <c r="D159" s="105" t="s">
        <v>48</v>
      </c>
      <c r="E159" s="114" t="s">
        <v>1419</v>
      </c>
      <c r="F159" s="114" t="s">
        <v>1420</v>
      </c>
      <c r="J159" s="115">
        <f>BK159</f>
        <v>0</v>
      </c>
      <c r="L159" s="104"/>
      <c r="M159" s="108"/>
      <c r="N159" s="109"/>
      <c r="O159" s="109"/>
      <c r="P159" s="110">
        <f>SUM(P160:P173)</f>
        <v>6.508986000000001</v>
      </c>
      <c r="Q159" s="109"/>
      <c r="R159" s="110">
        <f>SUM(R160:R173)</f>
        <v>0.05829000000000001</v>
      </c>
      <c r="S159" s="109"/>
      <c r="T159" s="111">
        <f>SUM(T160:T173)</f>
        <v>0.05452</v>
      </c>
      <c r="AR159" s="105" t="s">
        <v>27</v>
      </c>
      <c r="AT159" s="112" t="s">
        <v>48</v>
      </c>
      <c r="AU159" s="112" t="s">
        <v>19</v>
      </c>
      <c r="AY159" s="105" t="s">
        <v>51</v>
      </c>
      <c r="BK159" s="113">
        <f>SUM(BK160:BK173)</f>
        <v>0</v>
      </c>
    </row>
    <row r="160" spans="1:65" s="37" customFormat="1" ht="16.5" customHeight="1">
      <c r="A160" s="38"/>
      <c r="B160" s="116"/>
      <c r="C160" s="117" t="s">
        <v>19</v>
      </c>
      <c r="D160" s="117" t="s">
        <v>52</v>
      </c>
      <c r="E160" s="118" t="s">
        <v>1421</v>
      </c>
      <c r="F160" s="119" t="s">
        <v>1422</v>
      </c>
      <c r="G160" s="120" t="s">
        <v>1423</v>
      </c>
      <c r="H160" s="121">
        <v>1</v>
      </c>
      <c r="I160" s="306"/>
      <c r="J160" s="122">
        <f aca="true" t="shared" si="20" ref="J160:J173">ROUND(I160*H160,2)</f>
        <v>0</v>
      </c>
      <c r="K160" s="123"/>
      <c r="L160" s="34"/>
      <c r="M160" s="124" t="s">
        <v>30</v>
      </c>
      <c r="N160" s="125" t="s">
        <v>34</v>
      </c>
      <c r="O160" s="126">
        <v>0.465</v>
      </c>
      <c r="P160" s="126">
        <f aca="true" t="shared" si="21" ref="P160:P173">O160*H160</f>
        <v>0.465</v>
      </c>
      <c r="Q160" s="126">
        <v>0</v>
      </c>
      <c r="R160" s="126">
        <f aca="true" t="shared" si="22" ref="R160:R173">Q160*H160</f>
        <v>0</v>
      </c>
      <c r="S160" s="126">
        <v>0.0342</v>
      </c>
      <c r="T160" s="127">
        <f aca="true" t="shared" si="23" ref="T160:T173">S160*H160</f>
        <v>0.0342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28" t="s">
        <v>68</v>
      </c>
      <c r="AT160" s="128" t="s">
        <v>52</v>
      </c>
      <c r="AU160" s="128" t="s">
        <v>27</v>
      </c>
      <c r="AY160" s="27" t="s">
        <v>51</v>
      </c>
      <c r="BE160" s="129">
        <f aca="true" t="shared" si="24" ref="BE160:BE173">IF(N160="základní",J160,0)</f>
        <v>0</v>
      </c>
      <c r="BF160" s="129">
        <f aca="true" t="shared" si="25" ref="BF160:BF173">IF(N160="snížená",J160,0)</f>
        <v>0</v>
      </c>
      <c r="BG160" s="129">
        <f aca="true" t="shared" si="26" ref="BG160:BG173">IF(N160="zákl. přenesená",J160,0)</f>
        <v>0</v>
      </c>
      <c r="BH160" s="129">
        <f aca="true" t="shared" si="27" ref="BH160:BH173">IF(N160="sníž. přenesená",J160,0)</f>
        <v>0</v>
      </c>
      <c r="BI160" s="129">
        <f aca="true" t="shared" si="28" ref="BI160:BI173">IF(N160="nulová",J160,0)</f>
        <v>0</v>
      </c>
      <c r="BJ160" s="27" t="s">
        <v>19</v>
      </c>
      <c r="BK160" s="129">
        <f aca="true" t="shared" si="29" ref="BK160:BK173">ROUND(I160*H160,2)</f>
        <v>0</v>
      </c>
      <c r="BL160" s="27" t="s">
        <v>68</v>
      </c>
      <c r="BM160" s="128" t="s">
        <v>1424</v>
      </c>
    </row>
    <row r="161" spans="1:65" s="37" customFormat="1" ht="33" customHeight="1">
      <c r="A161" s="38"/>
      <c r="B161" s="116"/>
      <c r="C161" s="117" t="s">
        <v>63</v>
      </c>
      <c r="D161" s="117" t="s">
        <v>52</v>
      </c>
      <c r="E161" s="118" t="s">
        <v>1425</v>
      </c>
      <c r="F161" s="119" t="s">
        <v>1426</v>
      </c>
      <c r="G161" s="120" t="s">
        <v>1423</v>
      </c>
      <c r="H161" s="121">
        <v>1</v>
      </c>
      <c r="I161" s="306"/>
      <c r="J161" s="122">
        <f t="shared" si="20"/>
        <v>0</v>
      </c>
      <c r="K161" s="123"/>
      <c r="L161" s="34"/>
      <c r="M161" s="124" t="s">
        <v>30</v>
      </c>
      <c r="N161" s="125" t="s">
        <v>34</v>
      </c>
      <c r="O161" s="126">
        <v>1.1</v>
      </c>
      <c r="P161" s="126">
        <f t="shared" si="21"/>
        <v>1.1</v>
      </c>
      <c r="Q161" s="126">
        <v>0.01697</v>
      </c>
      <c r="R161" s="126">
        <f t="shared" si="22"/>
        <v>0.01697</v>
      </c>
      <c r="S161" s="126">
        <v>0</v>
      </c>
      <c r="T161" s="127">
        <f t="shared" si="23"/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28" t="s">
        <v>68</v>
      </c>
      <c r="AT161" s="128" t="s">
        <v>52</v>
      </c>
      <c r="AU161" s="128" t="s">
        <v>27</v>
      </c>
      <c r="AY161" s="27" t="s">
        <v>51</v>
      </c>
      <c r="BE161" s="129">
        <f t="shared" si="24"/>
        <v>0</v>
      </c>
      <c r="BF161" s="129">
        <f t="shared" si="25"/>
        <v>0</v>
      </c>
      <c r="BG161" s="129">
        <f t="shared" si="26"/>
        <v>0</v>
      </c>
      <c r="BH161" s="129">
        <f t="shared" si="27"/>
        <v>0</v>
      </c>
      <c r="BI161" s="129">
        <f t="shared" si="28"/>
        <v>0</v>
      </c>
      <c r="BJ161" s="27" t="s">
        <v>19</v>
      </c>
      <c r="BK161" s="129">
        <f t="shared" si="29"/>
        <v>0</v>
      </c>
      <c r="BL161" s="27" t="s">
        <v>68</v>
      </c>
      <c r="BM161" s="128" t="s">
        <v>1427</v>
      </c>
    </row>
    <row r="162" spans="1:65" s="37" customFormat="1" ht="16.5" customHeight="1">
      <c r="A162" s="38"/>
      <c r="B162" s="116"/>
      <c r="C162" s="117" t="s">
        <v>27</v>
      </c>
      <c r="D162" s="117" t="s">
        <v>52</v>
      </c>
      <c r="E162" s="118" t="s">
        <v>1428</v>
      </c>
      <c r="F162" s="119" t="s">
        <v>1429</v>
      </c>
      <c r="G162" s="120" t="s">
        <v>1423</v>
      </c>
      <c r="H162" s="121">
        <v>1</v>
      </c>
      <c r="I162" s="306"/>
      <c r="J162" s="122">
        <f t="shared" si="20"/>
        <v>0</v>
      </c>
      <c r="K162" s="123"/>
      <c r="L162" s="34"/>
      <c r="M162" s="124" t="s">
        <v>30</v>
      </c>
      <c r="N162" s="125" t="s">
        <v>34</v>
      </c>
      <c r="O162" s="126">
        <v>0.362</v>
      </c>
      <c r="P162" s="126">
        <f t="shared" si="21"/>
        <v>0.362</v>
      </c>
      <c r="Q162" s="126">
        <v>0</v>
      </c>
      <c r="R162" s="126">
        <f t="shared" si="22"/>
        <v>0</v>
      </c>
      <c r="S162" s="126">
        <v>0.01946</v>
      </c>
      <c r="T162" s="127">
        <f t="shared" si="23"/>
        <v>0.01946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28" t="s">
        <v>68</v>
      </c>
      <c r="AT162" s="128" t="s">
        <v>52</v>
      </c>
      <c r="AU162" s="128" t="s">
        <v>27</v>
      </c>
      <c r="AY162" s="27" t="s">
        <v>51</v>
      </c>
      <c r="BE162" s="129">
        <f t="shared" si="24"/>
        <v>0</v>
      </c>
      <c r="BF162" s="129">
        <f t="shared" si="25"/>
        <v>0</v>
      </c>
      <c r="BG162" s="129">
        <f t="shared" si="26"/>
        <v>0</v>
      </c>
      <c r="BH162" s="129">
        <f t="shared" si="27"/>
        <v>0</v>
      </c>
      <c r="BI162" s="129">
        <f t="shared" si="28"/>
        <v>0</v>
      </c>
      <c r="BJ162" s="27" t="s">
        <v>19</v>
      </c>
      <c r="BK162" s="129">
        <f t="shared" si="29"/>
        <v>0</v>
      </c>
      <c r="BL162" s="27" t="s">
        <v>68</v>
      </c>
      <c r="BM162" s="128" t="s">
        <v>1430</v>
      </c>
    </row>
    <row r="163" spans="1:65" s="37" customFormat="1" ht="33" customHeight="1">
      <c r="A163" s="38"/>
      <c r="B163" s="116"/>
      <c r="C163" s="117" t="s">
        <v>67</v>
      </c>
      <c r="D163" s="117" t="s">
        <v>52</v>
      </c>
      <c r="E163" s="118" t="s">
        <v>1431</v>
      </c>
      <c r="F163" s="119" t="s">
        <v>1432</v>
      </c>
      <c r="G163" s="120" t="s">
        <v>1423</v>
      </c>
      <c r="H163" s="121">
        <v>1</v>
      </c>
      <c r="I163" s="306"/>
      <c r="J163" s="122">
        <f t="shared" si="20"/>
        <v>0</v>
      </c>
      <c r="K163" s="123"/>
      <c r="L163" s="34"/>
      <c r="M163" s="124" t="s">
        <v>30</v>
      </c>
      <c r="N163" s="125" t="s">
        <v>34</v>
      </c>
      <c r="O163" s="126">
        <v>1.1</v>
      </c>
      <c r="P163" s="126">
        <f t="shared" si="21"/>
        <v>1.1</v>
      </c>
      <c r="Q163" s="126">
        <v>0.01497</v>
      </c>
      <c r="R163" s="126">
        <f t="shared" si="22"/>
        <v>0.01497</v>
      </c>
      <c r="S163" s="126">
        <v>0</v>
      </c>
      <c r="T163" s="127">
        <f t="shared" si="23"/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28" t="s">
        <v>68</v>
      </c>
      <c r="AT163" s="128" t="s">
        <v>52</v>
      </c>
      <c r="AU163" s="128" t="s">
        <v>27</v>
      </c>
      <c r="AY163" s="27" t="s">
        <v>51</v>
      </c>
      <c r="BE163" s="129">
        <f t="shared" si="24"/>
        <v>0</v>
      </c>
      <c r="BF163" s="129">
        <f t="shared" si="25"/>
        <v>0</v>
      </c>
      <c r="BG163" s="129">
        <f t="shared" si="26"/>
        <v>0</v>
      </c>
      <c r="BH163" s="129">
        <f t="shared" si="27"/>
        <v>0</v>
      </c>
      <c r="BI163" s="129">
        <f t="shared" si="28"/>
        <v>0</v>
      </c>
      <c r="BJ163" s="27" t="s">
        <v>19</v>
      </c>
      <c r="BK163" s="129">
        <f t="shared" si="29"/>
        <v>0</v>
      </c>
      <c r="BL163" s="27" t="s">
        <v>68</v>
      </c>
      <c r="BM163" s="128" t="s">
        <v>1433</v>
      </c>
    </row>
    <row r="164" spans="1:65" s="37" customFormat="1" ht="16.5" customHeight="1">
      <c r="A164" s="38"/>
      <c r="B164" s="116"/>
      <c r="C164" s="117" t="s">
        <v>71</v>
      </c>
      <c r="D164" s="117" t="s">
        <v>52</v>
      </c>
      <c r="E164" s="118" t="s">
        <v>1434</v>
      </c>
      <c r="F164" s="119" t="s">
        <v>1435</v>
      </c>
      <c r="G164" s="120" t="s">
        <v>1423</v>
      </c>
      <c r="H164" s="121">
        <v>1</v>
      </c>
      <c r="I164" s="306"/>
      <c r="J164" s="122">
        <f t="shared" si="20"/>
        <v>0</v>
      </c>
      <c r="K164" s="123"/>
      <c r="L164" s="34"/>
      <c r="M164" s="124" t="s">
        <v>30</v>
      </c>
      <c r="N164" s="125" t="s">
        <v>34</v>
      </c>
      <c r="O164" s="126">
        <v>0.85</v>
      </c>
      <c r="P164" s="126">
        <f t="shared" si="21"/>
        <v>0.85</v>
      </c>
      <c r="Q164" s="126">
        <v>0.00043</v>
      </c>
      <c r="R164" s="126">
        <f t="shared" si="22"/>
        <v>0.00043</v>
      </c>
      <c r="S164" s="126">
        <v>0</v>
      </c>
      <c r="T164" s="127">
        <f t="shared" si="23"/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28" t="s">
        <v>68</v>
      </c>
      <c r="AT164" s="128" t="s">
        <v>52</v>
      </c>
      <c r="AU164" s="128" t="s">
        <v>27</v>
      </c>
      <c r="AY164" s="27" t="s">
        <v>51</v>
      </c>
      <c r="BE164" s="129">
        <f t="shared" si="24"/>
        <v>0</v>
      </c>
      <c r="BF164" s="129">
        <f t="shared" si="25"/>
        <v>0</v>
      </c>
      <c r="BG164" s="129">
        <f t="shared" si="26"/>
        <v>0</v>
      </c>
      <c r="BH164" s="129">
        <f t="shared" si="27"/>
        <v>0</v>
      </c>
      <c r="BI164" s="129">
        <f t="shared" si="28"/>
        <v>0</v>
      </c>
      <c r="BJ164" s="27" t="s">
        <v>19</v>
      </c>
      <c r="BK164" s="129">
        <f t="shared" si="29"/>
        <v>0</v>
      </c>
      <c r="BL164" s="27" t="s">
        <v>68</v>
      </c>
      <c r="BM164" s="128" t="s">
        <v>1436</v>
      </c>
    </row>
    <row r="165" spans="1:65" s="37" customFormat="1" ht="24.2" customHeight="1">
      <c r="A165" s="38"/>
      <c r="B165" s="116"/>
      <c r="C165" s="117" t="s">
        <v>74</v>
      </c>
      <c r="D165" s="117" t="s">
        <v>52</v>
      </c>
      <c r="E165" s="118" t="s">
        <v>1437</v>
      </c>
      <c r="F165" s="119" t="s">
        <v>1438</v>
      </c>
      <c r="G165" s="120" t="s">
        <v>1423</v>
      </c>
      <c r="H165" s="121">
        <v>1</v>
      </c>
      <c r="I165" s="306"/>
      <c r="J165" s="122">
        <f t="shared" si="20"/>
        <v>0</v>
      </c>
      <c r="K165" s="123"/>
      <c r="L165" s="34"/>
      <c r="M165" s="124" t="s">
        <v>30</v>
      </c>
      <c r="N165" s="125" t="s">
        <v>34</v>
      </c>
      <c r="O165" s="126">
        <v>0.507</v>
      </c>
      <c r="P165" s="126">
        <f t="shared" si="21"/>
        <v>0.507</v>
      </c>
      <c r="Q165" s="126">
        <v>0.01066</v>
      </c>
      <c r="R165" s="126">
        <f t="shared" si="22"/>
        <v>0.01066</v>
      </c>
      <c r="S165" s="126">
        <v>0</v>
      </c>
      <c r="T165" s="127">
        <f t="shared" si="23"/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28" t="s">
        <v>68</v>
      </c>
      <c r="AT165" s="128" t="s">
        <v>52</v>
      </c>
      <c r="AU165" s="128" t="s">
        <v>27</v>
      </c>
      <c r="AY165" s="27" t="s">
        <v>51</v>
      </c>
      <c r="BE165" s="129">
        <f t="shared" si="24"/>
        <v>0</v>
      </c>
      <c r="BF165" s="129">
        <f t="shared" si="25"/>
        <v>0</v>
      </c>
      <c r="BG165" s="129">
        <f t="shared" si="26"/>
        <v>0</v>
      </c>
      <c r="BH165" s="129">
        <f t="shared" si="27"/>
        <v>0</v>
      </c>
      <c r="BI165" s="129">
        <f t="shared" si="28"/>
        <v>0</v>
      </c>
      <c r="BJ165" s="27" t="s">
        <v>19</v>
      </c>
      <c r="BK165" s="129">
        <f t="shared" si="29"/>
        <v>0</v>
      </c>
      <c r="BL165" s="27" t="s">
        <v>68</v>
      </c>
      <c r="BM165" s="128" t="s">
        <v>1439</v>
      </c>
    </row>
    <row r="166" spans="1:65" s="37" customFormat="1" ht="24.2" customHeight="1">
      <c r="A166" s="38"/>
      <c r="B166" s="116"/>
      <c r="C166" s="117" t="s">
        <v>75</v>
      </c>
      <c r="D166" s="117" t="s">
        <v>52</v>
      </c>
      <c r="E166" s="118" t="s">
        <v>1440</v>
      </c>
      <c r="F166" s="119" t="s">
        <v>1441</v>
      </c>
      <c r="G166" s="120" t="s">
        <v>1423</v>
      </c>
      <c r="H166" s="121">
        <v>1</v>
      </c>
      <c r="I166" s="306"/>
      <c r="J166" s="122">
        <f t="shared" si="20"/>
        <v>0</v>
      </c>
      <c r="K166" s="123"/>
      <c r="L166" s="34"/>
      <c r="M166" s="124" t="s">
        <v>30</v>
      </c>
      <c r="N166" s="125" t="s">
        <v>34</v>
      </c>
      <c r="O166" s="126">
        <v>0.507</v>
      </c>
      <c r="P166" s="126">
        <f t="shared" si="21"/>
        <v>0.507</v>
      </c>
      <c r="Q166" s="126">
        <v>0.01066</v>
      </c>
      <c r="R166" s="126">
        <f t="shared" si="22"/>
        <v>0.01066</v>
      </c>
      <c r="S166" s="126">
        <v>0</v>
      </c>
      <c r="T166" s="127">
        <f t="shared" si="23"/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28" t="s">
        <v>68</v>
      </c>
      <c r="AT166" s="128" t="s">
        <v>52</v>
      </c>
      <c r="AU166" s="128" t="s">
        <v>27</v>
      </c>
      <c r="AY166" s="27" t="s">
        <v>51</v>
      </c>
      <c r="BE166" s="129">
        <f t="shared" si="24"/>
        <v>0</v>
      </c>
      <c r="BF166" s="129">
        <f t="shared" si="25"/>
        <v>0</v>
      </c>
      <c r="BG166" s="129">
        <f t="shared" si="26"/>
        <v>0</v>
      </c>
      <c r="BH166" s="129">
        <f t="shared" si="27"/>
        <v>0</v>
      </c>
      <c r="BI166" s="129">
        <f t="shared" si="28"/>
        <v>0</v>
      </c>
      <c r="BJ166" s="27" t="s">
        <v>19</v>
      </c>
      <c r="BK166" s="129">
        <f t="shared" si="29"/>
        <v>0</v>
      </c>
      <c r="BL166" s="27" t="s">
        <v>68</v>
      </c>
      <c r="BM166" s="128" t="s">
        <v>1442</v>
      </c>
    </row>
    <row r="167" spans="1:65" s="37" customFormat="1" ht="24.2" customHeight="1">
      <c r="A167" s="38"/>
      <c r="B167" s="116"/>
      <c r="C167" s="117" t="s">
        <v>69</v>
      </c>
      <c r="D167" s="117" t="s">
        <v>52</v>
      </c>
      <c r="E167" s="118" t="s">
        <v>1443</v>
      </c>
      <c r="F167" s="119" t="s">
        <v>1444</v>
      </c>
      <c r="G167" s="120" t="s">
        <v>1423</v>
      </c>
      <c r="H167" s="121">
        <v>4</v>
      </c>
      <c r="I167" s="306"/>
      <c r="J167" s="122">
        <f t="shared" si="20"/>
        <v>0</v>
      </c>
      <c r="K167" s="123"/>
      <c r="L167" s="34"/>
      <c r="M167" s="124" t="s">
        <v>30</v>
      </c>
      <c r="N167" s="125" t="s">
        <v>34</v>
      </c>
      <c r="O167" s="126">
        <v>0.227</v>
      </c>
      <c r="P167" s="126">
        <f t="shared" si="21"/>
        <v>0.908</v>
      </c>
      <c r="Q167" s="126">
        <v>0.00024</v>
      </c>
      <c r="R167" s="126">
        <f t="shared" si="22"/>
        <v>0.00096</v>
      </c>
      <c r="S167" s="126">
        <v>0</v>
      </c>
      <c r="T167" s="127">
        <f t="shared" si="23"/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28" t="s">
        <v>68</v>
      </c>
      <c r="AT167" s="128" t="s">
        <v>52</v>
      </c>
      <c r="AU167" s="128" t="s">
        <v>27</v>
      </c>
      <c r="AY167" s="27" t="s">
        <v>51</v>
      </c>
      <c r="BE167" s="129">
        <f t="shared" si="24"/>
        <v>0</v>
      </c>
      <c r="BF167" s="129">
        <f t="shared" si="25"/>
        <v>0</v>
      </c>
      <c r="BG167" s="129">
        <f t="shared" si="26"/>
        <v>0</v>
      </c>
      <c r="BH167" s="129">
        <f t="shared" si="27"/>
        <v>0</v>
      </c>
      <c r="BI167" s="129">
        <f t="shared" si="28"/>
        <v>0</v>
      </c>
      <c r="BJ167" s="27" t="s">
        <v>19</v>
      </c>
      <c r="BK167" s="129">
        <f t="shared" si="29"/>
        <v>0</v>
      </c>
      <c r="BL167" s="27" t="s">
        <v>68</v>
      </c>
      <c r="BM167" s="128" t="s">
        <v>1445</v>
      </c>
    </row>
    <row r="168" spans="1:65" s="37" customFormat="1" ht="16.5" customHeight="1">
      <c r="A168" s="38"/>
      <c r="B168" s="116"/>
      <c r="C168" s="117" t="s">
        <v>29</v>
      </c>
      <c r="D168" s="117" t="s">
        <v>52</v>
      </c>
      <c r="E168" s="118" t="s">
        <v>1446</v>
      </c>
      <c r="F168" s="119" t="s">
        <v>1447</v>
      </c>
      <c r="G168" s="120" t="s">
        <v>1423</v>
      </c>
      <c r="H168" s="121">
        <v>1</v>
      </c>
      <c r="I168" s="306"/>
      <c r="J168" s="122">
        <f t="shared" si="20"/>
        <v>0</v>
      </c>
      <c r="K168" s="123"/>
      <c r="L168" s="34"/>
      <c r="M168" s="124" t="s">
        <v>30</v>
      </c>
      <c r="N168" s="125" t="s">
        <v>34</v>
      </c>
      <c r="O168" s="126">
        <v>0.222</v>
      </c>
      <c r="P168" s="126">
        <f t="shared" si="21"/>
        <v>0.222</v>
      </c>
      <c r="Q168" s="126">
        <v>0</v>
      </c>
      <c r="R168" s="126">
        <f t="shared" si="22"/>
        <v>0</v>
      </c>
      <c r="S168" s="126">
        <v>0.00086</v>
      </c>
      <c r="T168" s="127">
        <f t="shared" si="23"/>
        <v>0.00086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28" t="s">
        <v>68</v>
      </c>
      <c r="AT168" s="128" t="s">
        <v>52</v>
      </c>
      <c r="AU168" s="128" t="s">
        <v>27</v>
      </c>
      <c r="AY168" s="27" t="s">
        <v>51</v>
      </c>
      <c r="BE168" s="129">
        <f t="shared" si="24"/>
        <v>0</v>
      </c>
      <c r="BF168" s="129">
        <f t="shared" si="25"/>
        <v>0</v>
      </c>
      <c r="BG168" s="129">
        <f t="shared" si="26"/>
        <v>0</v>
      </c>
      <c r="BH168" s="129">
        <f t="shared" si="27"/>
        <v>0</v>
      </c>
      <c r="BI168" s="129">
        <f t="shared" si="28"/>
        <v>0</v>
      </c>
      <c r="BJ168" s="27" t="s">
        <v>19</v>
      </c>
      <c r="BK168" s="129">
        <f t="shared" si="29"/>
        <v>0</v>
      </c>
      <c r="BL168" s="27" t="s">
        <v>68</v>
      </c>
      <c r="BM168" s="128" t="s">
        <v>1448</v>
      </c>
    </row>
    <row r="169" spans="1:65" s="37" customFormat="1" ht="24.2" customHeight="1">
      <c r="A169" s="38"/>
      <c r="B169" s="116"/>
      <c r="C169" s="117" t="s">
        <v>754</v>
      </c>
      <c r="D169" s="117" t="s">
        <v>52</v>
      </c>
      <c r="E169" s="118" t="s">
        <v>1449</v>
      </c>
      <c r="F169" s="119" t="s">
        <v>1450</v>
      </c>
      <c r="G169" s="120" t="s">
        <v>1423</v>
      </c>
      <c r="H169" s="121">
        <v>1</v>
      </c>
      <c r="I169" s="306"/>
      <c r="J169" s="122">
        <f t="shared" si="20"/>
        <v>0</v>
      </c>
      <c r="K169" s="123"/>
      <c r="L169" s="34"/>
      <c r="M169" s="124" t="s">
        <v>30</v>
      </c>
      <c r="N169" s="125" t="s">
        <v>34</v>
      </c>
      <c r="O169" s="126">
        <v>0.2</v>
      </c>
      <c r="P169" s="126">
        <f t="shared" si="21"/>
        <v>0.2</v>
      </c>
      <c r="Q169" s="126">
        <v>0.0018</v>
      </c>
      <c r="R169" s="126">
        <f t="shared" si="22"/>
        <v>0.0018</v>
      </c>
      <c r="S169" s="126">
        <v>0</v>
      </c>
      <c r="T169" s="127">
        <f t="shared" si="23"/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28" t="s">
        <v>68</v>
      </c>
      <c r="AT169" s="128" t="s">
        <v>52</v>
      </c>
      <c r="AU169" s="128" t="s">
        <v>27</v>
      </c>
      <c r="AY169" s="27" t="s">
        <v>51</v>
      </c>
      <c r="BE169" s="129">
        <f t="shared" si="24"/>
        <v>0</v>
      </c>
      <c r="BF169" s="129">
        <f t="shared" si="25"/>
        <v>0</v>
      </c>
      <c r="BG169" s="129">
        <f t="shared" si="26"/>
        <v>0</v>
      </c>
      <c r="BH169" s="129">
        <f t="shared" si="27"/>
        <v>0</v>
      </c>
      <c r="BI169" s="129">
        <f t="shared" si="28"/>
        <v>0</v>
      </c>
      <c r="BJ169" s="27" t="s">
        <v>19</v>
      </c>
      <c r="BK169" s="129">
        <f t="shared" si="29"/>
        <v>0</v>
      </c>
      <c r="BL169" s="27" t="s">
        <v>68</v>
      </c>
      <c r="BM169" s="128" t="s">
        <v>1451</v>
      </c>
    </row>
    <row r="170" spans="1:65" s="37" customFormat="1" ht="16.5" customHeight="1">
      <c r="A170" s="38"/>
      <c r="B170" s="116"/>
      <c r="C170" s="117" t="s">
        <v>68</v>
      </c>
      <c r="D170" s="117" t="s">
        <v>52</v>
      </c>
      <c r="E170" s="118" t="s">
        <v>1452</v>
      </c>
      <c r="F170" s="119" t="s">
        <v>1453</v>
      </c>
      <c r="G170" s="120" t="s">
        <v>1423</v>
      </c>
      <c r="H170" s="121">
        <v>1</v>
      </c>
      <c r="I170" s="306"/>
      <c r="J170" s="122">
        <f t="shared" si="20"/>
        <v>0</v>
      </c>
      <c r="K170" s="123"/>
      <c r="L170" s="34"/>
      <c r="M170" s="124" t="s">
        <v>30</v>
      </c>
      <c r="N170" s="125" t="s">
        <v>34</v>
      </c>
      <c r="O170" s="126">
        <v>0.2</v>
      </c>
      <c r="P170" s="126">
        <f t="shared" si="21"/>
        <v>0.2</v>
      </c>
      <c r="Q170" s="126">
        <v>0.00184</v>
      </c>
      <c r="R170" s="126">
        <f t="shared" si="22"/>
        <v>0.00184</v>
      </c>
      <c r="S170" s="126">
        <v>0</v>
      </c>
      <c r="T170" s="127">
        <f t="shared" si="23"/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28" t="s">
        <v>68</v>
      </c>
      <c r="AT170" s="128" t="s">
        <v>52</v>
      </c>
      <c r="AU170" s="128" t="s">
        <v>27</v>
      </c>
      <c r="AY170" s="27" t="s">
        <v>51</v>
      </c>
      <c r="BE170" s="129">
        <f t="shared" si="24"/>
        <v>0</v>
      </c>
      <c r="BF170" s="129">
        <f t="shared" si="25"/>
        <v>0</v>
      </c>
      <c r="BG170" s="129">
        <f t="shared" si="26"/>
        <v>0</v>
      </c>
      <c r="BH170" s="129">
        <f t="shared" si="27"/>
        <v>0</v>
      </c>
      <c r="BI170" s="129">
        <f t="shared" si="28"/>
        <v>0</v>
      </c>
      <c r="BJ170" s="27" t="s">
        <v>19</v>
      </c>
      <c r="BK170" s="129">
        <f t="shared" si="29"/>
        <v>0</v>
      </c>
      <c r="BL170" s="27" t="s">
        <v>68</v>
      </c>
      <c r="BM170" s="128" t="s">
        <v>1454</v>
      </c>
    </row>
    <row r="171" spans="1:65" s="37" customFormat="1" ht="16.5" customHeight="1">
      <c r="A171" s="38"/>
      <c r="B171" s="116"/>
      <c r="C171" s="117" t="s">
        <v>72</v>
      </c>
      <c r="D171" s="117" t="s">
        <v>52</v>
      </c>
      <c r="E171" s="118" t="s">
        <v>1455</v>
      </c>
      <c r="F171" s="119" t="s">
        <v>1456</v>
      </c>
      <c r="G171" s="120" t="s">
        <v>8</v>
      </c>
      <c r="H171" s="121">
        <v>7</v>
      </c>
      <c r="I171" s="306"/>
      <c r="J171" s="122">
        <f t="shared" si="20"/>
        <v>0</v>
      </c>
      <c r="K171" s="123"/>
      <c r="L171" s="34"/>
      <c r="M171" s="124" t="s">
        <v>30</v>
      </c>
      <c r="N171" s="125" t="s">
        <v>34</v>
      </c>
      <c r="O171" s="126">
        <v>0</v>
      </c>
      <c r="P171" s="126">
        <f t="shared" si="21"/>
        <v>0</v>
      </c>
      <c r="Q171" s="126">
        <v>0</v>
      </c>
      <c r="R171" s="126">
        <f t="shared" si="22"/>
        <v>0</v>
      </c>
      <c r="S171" s="126">
        <v>0</v>
      </c>
      <c r="T171" s="127">
        <f t="shared" si="23"/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28" t="s">
        <v>68</v>
      </c>
      <c r="AT171" s="128" t="s">
        <v>52</v>
      </c>
      <c r="AU171" s="128" t="s">
        <v>27</v>
      </c>
      <c r="AY171" s="27" t="s">
        <v>51</v>
      </c>
      <c r="BE171" s="129">
        <f t="shared" si="24"/>
        <v>0</v>
      </c>
      <c r="BF171" s="129">
        <f t="shared" si="25"/>
        <v>0</v>
      </c>
      <c r="BG171" s="129">
        <f t="shared" si="26"/>
        <v>0</v>
      </c>
      <c r="BH171" s="129">
        <f t="shared" si="27"/>
        <v>0</v>
      </c>
      <c r="BI171" s="129">
        <f t="shared" si="28"/>
        <v>0</v>
      </c>
      <c r="BJ171" s="27" t="s">
        <v>19</v>
      </c>
      <c r="BK171" s="129">
        <f t="shared" si="29"/>
        <v>0</v>
      </c>
      <c r="BL171" s="27" t="s">
        <v>68</v>
      </c>
      <c r="BM171" s="128" t="s">
        <v>1457</v>
      </c>
    </row>
    <row r="172" spans="1:65" s="37" customFormat="1" ht="33" customHeight="1">
      <c r="A172" s="38"/>
      <c r="B172" s="116"/>
      <c r="C172" s="154" t="s">
        <v>73</v>
      </c>
      <c r="D172" s="154" t="s">
        <v>61</v>
      </c>
      <c r="E172" s="155" t="s">
        <v>1458</v>
      </c>
      <c r="F172" s="156" t="s">
        <v>1459</v>
      </c>
      <c r="G172" s="157" t="s">
        <v>1460</v>
      </c>
      <c r="H172" s="158">
        <v>1</v>
      </c>
      <c r="I172" s="307"/>
      <c r="J172" s="159">
        <f t="shared" si="20"/>
        <v>0</v>
      </c>
      <c r="K172" s="160"/>
      <c r="L172" s="161"/>
      <c r="M172" s="162" t="s">
        <v>30</v>
      </c>
      <c r="N172" s="163" t="s">
        <v>34</v>
      </c>
      <c r="O172" s="126">
        <v>0</v>
      </c>
      <c r="P172" s="126">
        <f t="shared" si="21"/>
        <v>0</v>
      </c>
      <c r="Q172" s="126">
        <v>0</v>
      </c>
      <c r="R172" s="126">
        <f t="shared" si="22"/>
        <v>0</v>
      </c>
      <c r="S172" s="126">
        <v>0</v>
      </c>
      <c r="T172" s="127">
        <f t="shared" si="23"/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28" t="s">
        <v>82</v>
      </c>
      <c r="AT172" s="128" t="s">
        <v>61</v>
      </c>
      <c r="AU172" s="128" t="s">
        <v>27</v>
      </c>
      <c r="AY172" s="27" t="s">
        <v>51</v>
      </c>
      <c r="BE172" s="129">
        <f t="shared" si="24"/>
        <v>0</v>
      </c>
      <c r="BF172" s="129">
        <f t="shared" si="25"/>
        <v>0</v>
      </c>
      <c r="BG172" s="129">
        <f t="shared" si="26"/>
        <v>0</v>
      </c>
      <c r="BH172" s="129">
        <f t="shared" si="27"/>
        <v>0</v>
      </c>
      <c r="BI172" s="129">
        <f t="shared" si="28"/>
        <v>0</v>
      </c>
      <c r="BJ172" s="27" t="s">
        <v>19</v>
      </c>
      <c r="BK172" s="129">
        <f t="shared" si="29"/>
        <v>0</v>
      </c>
      <c r="BL172" s="27" t="s">
        <v>68</v>
      </c>
      <c r="BM172" s="128" t="s">
        <v>1461</v>
      </c>
    </row>
    <row r="173" spans="1:65" s="37" customFormat="1" ht="24.2" customHeight="1">
      <c r="A173" s="38"/>
      <c r="B173" s="116"/>
      <c r="C173" s="117" t="s">
        <v>64</v>
      </c>
      <c r="D173" s="117" t="s">
        <v>52</v>
      </c>
      <c r="E173" s="118" t="s">
        <v>1462</v>
      </c>
      <c r="F173" s="119" t="s">
        <v>1463</v>
      </c>
      <c r="G173" s="120" t="s">
        <v>15</v>
      </c>
      <c r="H173" s="121">
        <v>0.058</v>
      </c>
      <c r="I173" s="306"/>
      <c r="J173" s="122">
        <f t="shared" si="20"/>
        <v>0</v>
      </c>
      <c r="K173" s="123"/>
      <c r="L173" s="34"/>
      <c r="M173" s="124" t="s">
        <v>30</v>
      </c>
      <c r="N173" s="125" t="s">
        <v>34</v>
      </c>
      <c r="O173" s="126">
        <v>1.517</v>
      </c>
      <c r="P173" s="126">
        <f t="shared" si="21"/>
        <v>0.087986</v>
      </c>
      <c r="Q173" s="126">
        <v>0</v>
      </c>
      <c r="R173" s="126">
        <f t="shared" si="22"/>
        <v>0</v>
      </c>
      <c r="S173" s="126">
        <v>0</v>
      </c>
      <c r="T173" s="127">
        <f t="shared" si="23"/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28" t="s">
        <v>68</v>
      </c>
      <c r="AT173" s="128" t="s">
        <v>52</v>
      </c>
      <c r="AU173" s="128" t="s">
        <v>27</v>
      </c>
      <c r="AY173" s="27" t="s">
        <v>51</v>
      </c>
      <c r="BE173" s="129">
        <f t="shared" si="24"/>
        <v>0</v>
      </c>
      <c r="BF173" s="129">
        <f t="shared" si="25"/>
        <v>0</v>
      </c>
      <c r="BG173" s="129">
        <f t="shared" si="26"/>
        <v>0</v>
      </c>
      <c r="BH173" s="129">
        <f t="shared" si="27"/>
        <v>0</v>
      </c>
      <c r="BI173" s="129">
        <f t="shared" si="28"/>
        <v>0</v>
      </c>
      <c r="BJ173" s="27" t="s">
        <v>19</v>
      </c>
      <c r="BK173" s="129">
        <f t="shared" si="29"/>
        <v>0</v>
      </c>
      <c r="BL173" s="27" t="s">
        <v>68</v>
      </c>
      <c r="BM173" s="128" t="s">
        <v>1464</v>
      </c>
    </row>
    <row r="174" spans="2:63" s="103" customFormat="1" ht="22.9" customHeight="1">
      <c r="B174" s="104"/>
      <c r="D174" s="105" t="s">
        <v>48</v>
      </c>
      <c r="E174" s="114" t="s">
        <v>1465</v>
      </c>
      <c r="F174" s="114" t="s">
        <v>1466</v>
      </c>
      <c r="J174" s="115">
        <f>BK174</f>
        <v>0</v>
      </c>
      <c r="L174" s="104"/>
      <c r="M174" s="108"/>
      <c r="N174" s="109"/>
      <c r="O174" s="109"/>
      <c r="P174" s="110">
        <f>SUM(P175:P176)</f>
        <v>2.513653</v>
      </c>
      <c r="Q174" s="109"/>
      <c r="R174" s="110">
        <f>SUM(R175:R176)</f>
        <v>0.0092</v>
      </c>
      <c r="S174" s="109"/>
      <c r="T174" s="111">
        <f>SUM(T175:T176)</f>
        <v>0</v>
      </c>
      <c r="AR174" s="105" t="s">
        <v>27</v>
      </c>
      <c r="AT174" s="112" t="s">
        <v>48</v>
      </c>
      <c r="AU174" s="112" t="s">
        <v>19</v>
      </c>
      <c r="AY174" s="105" t="s">
        <v>51</v>
      </c>
      <c r="BK174" s="113">
        <f>SUM(BK175:BK176)</f>
        <v>0</v>
      </c>
    </row>
    <row r="175" spans="1:65" s="37" customFormat="1" ht="37.9" customHeight="1">
      <c r="A175" s="38"/>
      <c r="B175" s="116"/>
      <c r="C175" s="117" t="s">
        <v>65</v>
      </c>
      <c r="D175" s="117" t="s">
        <v>52</v>
      </c>
      <c r="E175" s="118" t="s">
        <v>1467</v>
      </c>
      <c r="F175" s="119" t="s">
        <v>1468</v>
      </c>
      <c r="G175" s="120" t="s">
        <v>1423</v>
      </c>
      <c r="H175" s="121">
        <v>1</v>
      </c>
      <c r="I175" s="306"/>
      <c r="J175" s="122">
        <f>ROUND(I175*H175,2)</f>
        <v>0</v>
      </c>
      <c r="K175" s="123"/>
      <c r="L175" s="34"/>
      <c r="M175" s="124" t="s">
        <v>30</v>
      </c>
      <c r="N175" s="125" t="s">
        <v>34</v>
      </c>
      <c r="O175" s="126">
        <v>2.5</v>
      </c>
      <c r="P175" s="126">
        <f>O175*H175</f>
        <v>2.5</v>
      </c>
      <c r="Q175" s="126">
        <v>0.0092</v>
      </c>
      <c r="R175" s="126">
        <f>Q175*H175</f>
        <v>0.0092</v>
      </c>
      <c r="S175" s="126">
        <v>0</v>
      </c>
      <c r="T175" s="12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28" t="s">
        <v>68</v>
      </c>
      <c r="AT175" s="128" t="s">
        <v>52</v>
      </c>
      <c r="AU175" s="128" t="s">
        <v>27</v>
      </c>
      <c r="AY175" s="27" t="s">
        <v>51</v>
      </c>
      <c r="BE175" s="129">
        <f>IF(N175="základní",J175,0)</f>
        <v>0</v>
      </c>
      <c r="BF175" s="129">
        <f>IF(N175="snížená",J175,0)</f>
        <v>0</v>
      </c>
      <c r="BG175" s="129">
        <f>IF(N175="zákl. přenesená",J175,0)</f>
        <v>0</v>
      </c>
      <c r="BH175" s="129">
        <f>IF(N175="sníž. přenesená",J175,0)</f>
        <v>0</v>
      </c>
      <c r="BI175" s="129">
        <f>IF(N175="nulová",J175,0)</f>
        <v>0</v>
      </c>
      <c r="BJ175" s="27" t="s">
        <v>19</v>
      </c>
      <c r="BK175" s="129">
        <f>ROUND(I175*H175,2)</f>
        <v>0</v>
      </c>
      <c r="BL175" s="27" t="s">
        <v>68</v>
      </c>
      <c r="BM175" s="128" t="s">
        <v>1469</v>
      </c>
    </row>
    <row r="176" spans="1:65" s="37" customFormat="1" ht="24.2" customHeight="1">
      <c r="A176" s="38"/>
      <c r="B176" s="116"/>
      <c r="C176" s="117" t="s">
        <v>66</v>
      </c>
      <c r="D176" s="117" t="s">
        <v>52</v>
      </c>
      <c r="E176" s="118" t="s">
        <v>1470</v>
      </c>
      <c r="F176" s="119" t="s">
        <v>1471</v>
      </c>
      <c r="G176" s="120" t="s">
        <v>15</v>
      </c>
      <c r="H176" s="121">
        <v>0.009</v>
      </c>
      <c r="I176" s="306"/>
      <c r="J176" s="122">
        <f>ROUND(I176*H176,2)</f>
        <v>0</v>
      </c>
      <c r="K176" s="123"/>
      <c r="L176" s="34"/>
      <c r="M176" s="124" t="s">
        <v>30</v>
      </c>
      <c r="N176" s="125" t="s">
        <v>34</v>
      </c>
      <c r="O176" s="126">
        <v>1.517</v>
      </c>
      <c r="P176" s="126">
        <f>O176*H176</f>
        <v>0.013652999999999998</v>
      </c>
      <c r="Q176" s="126">
        <v>0</v>
      </c>
      <c r="R176" s="126">
        <f>Q176*H176</f>
        <v>0</v>
      </c>
      <c r="S176" s="126">
        <v>0</v>
      </c>
      <c r="T176" s="12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28" t="s">
        <v>68</v>
      </c>
      <c r="AT176" s="128" t="s">
        <v>52</v>
      </c>
      <c r="AU176" s="128" t="s">
        <v>27</v>
      </c>
      <c r="AY176" s="27" t="s">
        <v>51</v>
      </c>
      <c r="BE176" s="129">
        <f>IF(N176="základní",J176,0)</f>
        <v>0</v>
      </c>
      <c r="BF176" s="129">
        <f>IF(N176="snížená",J176,0)</f>
        <v>0</v>
      </c>
      <c r="BG176" s="129">
        <f>IF(N176="zákl. přenesená",J176,0)</f>
        <v>0</v>
      </c>
      <c r="BH176" s="129">
        <f>IF(N176="sníž. přenesená",J176,0)</f>
        <v>0</v>
      </c>
      <c r="BI176" s="129">
        <f>IF(N176="nulová",J176,0)</f>
        <v>0</v>
      </c>
      <c r="BJ176" s="27" t="s">
        <v>19</v>
      </c>
      <c r="BK176" s="129">
        <f>ROUND(I176*H176,2)</f>
        <v>0</v>
      </c>
      <c r="BL176" s="27" t="s">
        <v>68</v>
      </c>
      <c r="BM176" s="128" t="s">
        <v>1472</v>
      </c>
    </row>
    <row r="177" spans="2:63" s="103" customFormat="1" ht="25.9" customHeight="1">
      <c r="B177" s="104"/>
      <c r="D177" s="105" t="s">
        <v>48</v>
      </c>
      <c r="E177" s="106" t="s">
        <v>1473</v>
      </c>
      <c r="F177" s="106" t="s">
        <v>1474</v>
      </c>
      <c r="J177" s="107">
        <f>BK177</f>
        <v>0</v>
      </c>
      <c r="L177" s="104"/>
      <c r="M177" s="108"/>
      <c r="N177" s="109"/>
      <c r="O177" s="109"/>
      <c r="P177" s="110">
        <f>SUM(P178:P179)</f>
        <v>0</v>
      </c>
      <c r="Q177" s="109"/>
      <c r="R177" s="110">
        <f>SUM(R178:R179)</f>
        <v>0</v>
      </c>
      <c r="S177" s="109"/>
      <c r="T177" s="111">
        <f>SUM(T178:T179)</f>
        <v>0</v>
      </c>
      <c r="AR177" s="105" t="s">
        <v>53</v>
      </c>
      <c r="AT177" s="112" t="s">
        <v>48</v>
      </c>
      <c r="AU177" s="112" t="s">
        <v>50</v>
      </c>
      <c r="AY177" s="105" t="s">
        <v>51</v>
      </c>
      <c r="BK177" s="113">
        <f>SUM(BK178:BK179)</f>
        <v>0</v>
      </c>
    </row>
    <row r="178" spans="1:65" s="37" customFormat="1" ht="16.5" customHeight="1">
      <c r="A178" s="38"/>
      <c r="B178" s="116"/>
      <c r="C178" s="117" t="s">
        <v>93</v>
      </c>
      <c r="D178" s="117" t="s">
        <v>52</v>
      </c>
      <c r="E178" s="118" t="s">
        <v>1475</v>
      </c>
      <c r="F178" s="119" t="s">
        <v>1476</v>
      </c>
      <c r="G178" s="120" t="s">
        <v>1460</v>
      </c>
      <c r="H178" s="121">
        <v>1</v>
      </c>
      <c r="I178" s="306"/>
      <c r="J178" s="122">
        <f>ROUND(I178*H178,2)</f>
        <v>0</v>
      </c>
      <c r="K178" s="123"/>
      <c r="L178" s="34"/>
      <c r="M178" s="124" t="s">
        <v>30</v>
      </c>
      <c r="N178" s="125" t="s">
        <v>34</v>
      </c>
      <c r="O178" s="126">
        <v>0</v>
      </c>
      <c r="P178" s="126">
        <f>O178*H178</f>
        <v>0</v>
      </c>
      <c r="Q178" s="126">
        <v>0</v>
      </c>
      <c r="R178" s="126">
        <f>Q178*H178</f>
        <v>0</v>
      </c>
      <c r="S178" s="126">
        <v>0</v>
      </c>
      <c r="T178" s="127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28" t="s">
        <v>1477</v>
      </c>
      <c r="AT178" s="128" t="s">
        <v>52</v>
      </c>
      <c r="AU178" s="128" t="s">
        <v>19</v>
      </c>
      <c r="AY178" s="27" t="s">
        <v>51</v>
      </c>
      <c r="BE178" s="129">
        <f>IF(N178="základní",J178,0)</f>
        <v>0</v>
      </c>
      <c r="BF178" s="129">
        <f>IF(N178="snížená",J178,0)</f>
        <v>0</v>
      </c>
      <c r="BG178" s="129">
        <f>IF(N178="zákl. přenesená",J178,0)</f>
        <v>0</v>
      </c>
      <c r="BH178" s="129">
        <f>IF(N178="sníž. přenesená",J178,0)</f>
        <v>0</v>
      </c>
      <c r="BI178" s="129">
        <f>IF(N178="nulová",J178,0)</f>
        <v>0</v>
      </c>
      <c r="BJ178" s="27" t="s">
        <v>19</v>
      </c>
      <c r="BK178" s="129">
        <f>ROUND(I178*H178,2)</f>
        <v>0</v>
      </c>
      <c r="BL178" s="27" t="s">
        <v>1477</v>
      </c>
      <c r="BM178" s="128" t="s">
        <v>1478</v>
      </c>
    </row>
    <row r="179" spans="1:65" s="37" customFormat="1" ht="24.2" customHeight="1">
      <c r="A179" s="38"/>
      <c r="B179" s="116"/>
      <c r="C179" s="117" t="s">
        <v>94</v>
      </c>
      <c r="D179" s="117" t="s">
        <v>52</v>
      </c>
      <c r="E179" s="118" t="s">
        <v>1479</v>
      </c>
      <c r="F179" s="119" t="s">
        <v>1480</v>
      </c>
      <c r="G179" s="120" t="s">
        <v>1460</v>
      </c>
      <c r="H179" s="121">
        <v>2</v>
      </c>
      <c r="I179" s="306"/>
      <c r="J179" s="122">
        <f>ROUND(I179*H179,2)</f>
        <v>0</v>
      </c>
      <c r="K179" s="123"/>
      <c r="L179" s="34"/>
      <c r="M179" s="172" t="s">
        <v>30</v>
      </c>
      <c r="N179" s="173" t="s">
        <v>34</v>
      </c>
      <c r="O179" s="174">
        <v>0</v>
      </c>
      <c r="P179" s="174">
        <f>O179*H179</f>
        <v>0</v>
      </c>
      <c r="Q179" s="174">
        <v>0</v>
      </c>
      <c r="R179" s="174">
        <f>Q179*H179</f>
        <v>0</v>
      </c>
      <c r="S179" s="174">
        <v>0</v>
      </c>
      <c r="T179" s="175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28" t="s">
        <v>1477</v>
      </c>
      <c r="AT179" s="128" t="s">
        <v>52</v>
      </c>
      <c r="AU179" s="128" t="s">
        <v>19</v>
      </c>
      <c r="AY179" s="27" t="s">
        <v>51</v>
      </c>
      <c r="BE179" s="129">
        <f>IF(N179="základní",J179,0)</f>
        <v>0</v>
      </c>
      <c r="BF179" s="129">
        <f>IF(N179="snížená",J179,0)</f>
        <v>0</v>
      </c>
      <c r="BG179" s="129">
        <f>IF(N179="zákl. přenesená",J179,0)</f>
        <v>0</v>
      </c>
      <c r="BH179" s="129">
        <f>IF(N179="sníž. přenesená",J179,0)</f>
        <v>0</v>
      </c>
      <c r="BI179" s="129">
        <f>IF(N179="nulová",J179,0)</f>
        <v>0</v>
      </c>
      <c r="BJ179" s="27" t="s">
        <v>19</v>
      </c>
      <c r="BK179" s="129">
        <f>ROUND(I179*H179,2)</f>
        <v>0</v>
      </c>
      <c r="BL179" s="27" t="s">
        <v>1477</v>
      </c>
      <c r="BM179" s="128" t="s">
        <v>1481</v>
      </c>
    </row>
    <row r="180" spans="1:31" s="37" customFormat="1" ht="6.95" customHeight="1">
      <c r="A180" s="38"/>
      <c r="B180" s="67"/>
      <c r="C180" s="68"/>
      <c r="D180" s="68"/>
      <c r="E180" s="68"/>
      <c r="F180" s="68"/>
      <c r="G180" s="68"/>
      <c r="H180" s="68"/>
      <c r="I180" s="68"/>
      <c r="J180" s="68"/>
      <c r="K180" s="68"/>
      <c r="L180" s="34"/>
      <c r="M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</row>
  </sheetData>
  <autoFilter ref="C121:K179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0"/>
  <sheetViews>
    <sheetView showGridLines="0" showZeros="0" workbookViewId="0" topLeftCell="A1">
      <pane ySplit="12" topLeftCell="A13" activePane="bottomLeft" state="frozen"/>
      <selection pane="bottomLeft" activeCell="D4" sqref="D4"/>
    </sheetView>
  </sheetViews>
  <sheetFormatPr defaultColWidth="9.140625" defaultRowHeight="15"/>
  <cols>
    <col min="1" max="1" width="5.421875" style="181" customWidth="1"/>
    <col min="2" max="2" width="5.7109375" style="183" customWidth="1"/>
    <col min="3" max="3" width="11.421875" style="183" customWidth="1"/>
    <col min="4" max="4" width="59.7109375" style="189" customWidth="1"/>
    <col min="5" max="5" width="17.00390625" style="189" customWidth="1"/>
    <col min="6" max="6" width="4.57421875" style="183" customWidth="1"/>
    <col min="7" max="7" width="8.7109375" style="181" customWidth="1"/>
    <col min="8" max="9" width="16.7109375" style="181" customWidth="1"/>
    <col min="10" max="10" width="12.140625" style="181" customWidth="1"/>
    <col min="11" max="11" width="9.140625" style="181" customWidth="1"/>
    <col min="12" max="12" width="10.28125" style="181" bestFit="1" customWidth="1"/>
    <col min="13" max="256" width="9.140625" style="181" customWidth="1"/>
    <col min="257" max="257" width="5.421875" style="181" customWidth="1"/>
    <col min="258" max="258" width="5.7109375" style="181" customWidth="1"/>
    <col min="259" max="259" width="11.421875" style="181" customWidth="1"/>
    <col min="260" max="260" width="59.7109375" style="181" customWidth="1"/>
    <col min="261" max="261" width="17.00390625" style="181" customWidth="1"/>
    <col min="262" max="262" width="4.57421875" style="181" customWidth="1"/>
    <col min="263" max="263" width="8.7109375" style="181" customWidth="1"/>
    <col min="264" max="265" width="16.7109375" style="181" customWidth="1"/>
    <col min="266" max="266" width="12.140625" style="181" customWidth="1"/>
    <col min="267" max="267" width="9.140625" style="181" customWidth="1"/>
    <col min="268" max="268" width="10.28125" style="181" bestFit="1" customWidth="1"/>
    <col min="269" max="512" width="9.140625" style="181" customWidth="1"/>
    <col min="513" max="513" width="5.421875" style="181" customWidth="1"/>
    <col min="514" max="514" width="5.7109375" style="181" customWidth="1"/>
    <col min="515" max="515" width="11.421875" style="181" customWidth="1"/>
    <col min="516" max="516" width="59.7109375" style="181" customWidth="1"/>
    <col min="517" max="517" width="17.00390625" style="181" customWidth="1"/>
    <col min="518" max="518" width="4.57421875" style="181" customWidth="1"/>
    <col min="519" max="519" width="8.7109375" style="181" customWidth="1"/>
    <col min="520" max="521" width="16.7109375" style="181" customWidth="1"/>
    <col min="522" max="522" width="12.140625" style="181" customWidth="1"/>
    <col min="523" max="523" width="9.140625" style="181" customWidth="1"/>
    <col min="524" max="524" width="10.28125" style="181" bestFit="1" customWidth="1"/>
    <col min="525" max="768" width="9.140625" style="181" customWidth="1"/>
    <col min="769" max="769" width="5.421875" style="181" customWidth="1"/>
    <col min="770" max="770" width="5.7109375" style="181" customWidth="1"/>
    <col min="771" max="771" width="11.421875" style="181" customWidth="1"/>
    <col min="772" max="772" width="59.7109375" style="181" customWidth="1"/>
    <col min="773" max="773" width="17.00390625" style="181" customWidth="1"/>
    <col min="774" max="774" width="4.57421875" style="181" customWidth="1"/>
    <col min="775" max="775" width="8.7109375" style="181" customWidth="1"/>
    <col min="776" max="777" width="16.7109375" style="181" customWidth="1"/>
    <col min="778" max="778" width="12.140625" style="181" customWidth="1"/>
    <col min="779" max="779" width="9.140625" style="181" customWidth="1"/>
    <col min="780" max="780" width="10.28125" style="181" bestFit="1" customWidth="1"/>
    <col min="781" max="1024" width="9.140625" style="181" customWidth="1"/>
    <col min="1025" max="1025" width="5.421875" style="181" customWidth="1"/>
    <col min="1026" max="1026" width="5.7109375" style="181" customWidth="1"/>
    <col min="1027" max="1027" width="11.421875" style="181" customWidth="1"/>
    <col min="1028" max="1028" width="59.7109375" style="181" customWidth="1"/>
    <col min="1029" max="1029" width="17.00390625" style="181" customWidth="1"/>
    <col min="1030" max="1030" width="4.57421875" style="181" customWidth="1"/>
    <col min="1031" max="1031" width="8.7109375" style="181" customWidth="1"/>
    <col min="1032" max="1033" width="16.7109375" style="181" customWidth="1"/>
    <col min="1034" max="1034" width="12.140625" style="181" customWidth="1"/>
    <col min="1035" max="1035" width="9.140625" style="181" customWidth="1"/>
    <col min="1036" max="1036" width="10.28125" style="181" bestFit="1" customWidth="1"/>
    <col min="1037" max="1280" width="9.140625" style="181" customWidth="1"/>
    <col min="1281" max="1281" width="5.421875" style="181" customWidth="1"/>
    <col min="1282" max="1282" width="5.7109375" style="181" customWidth="1"/>
    <col min="1283" max="1283" width="11.421875" style="181" customWidth="1"/>
    <col min="1284" max="1284" width="59.7109375" style="181" customWidth="1"/>
    <col min="1285" max="1285" width="17.00390625" style="181" customWidth="1"/>
    <col min="1286" max="1286" width="4.57421875" style="181" customWidth="1"/>
    <col min="1287" max="1287" width="8.7109375" style="181" customWidth="1"/>
    <col min="1288" max="1289" width="16.7109375" style="181" customWidth="1"/>
    <col min="1290" max="1290" width="12.140625" style="181" customWidth="1"/>
    <col min="1291" max="1291" width="9.140625" style="181" customWidth="1"/>
    <col min="1292" max="1292" width="10.28125" style="181" bestFit="1" customWidth="1"/>
    <col min="1293" max="1536" width="9.140625" style="181" customWidth="1"/>
    <col min="1537" max="1537" width="5.421875" style="181" customWidth="1"/>
    <col min="1538" max="1538" width="5.7109375" style="181" customWidth="1"/>
    <col min="1539" max="1539" width="11.421875" style="181" customWidth="1"/>
    <col min="1540" max="1540" width="59.7109375" style="181" customWidth="1"/>
    <col min="1541" max="1541" width="17.00390625" style="181" customWidth="1"/>
    <col min="1542" max="1542" width="4.57421875" style="181" customWidth="1"/>
    <col min="1543" max="1543" width="8.7109375" style="181" customWidth="1"/>
    <col min="1544" max="1545" width="16.7109375" style="181" customWidth="1"/>
    <col min="1546" max="1546" width="12.140625" style="181" customWidth="1"/>
    <col min="1547" max="1547" width="9.140625" style="181" customWidth="1"/>
    <col min="1548" max="1548" width="10.28125" style="181" bestFit="1" customWidth="1"/>
    <col min="1549" max="1792" width="9.140625" style="181" customWidth="1"/>
    <col min="1793" max="1793" width="5.421875" style="181" customWidth="1"/>
    <col min="1794" max="1794" width="5.7109375" style="181" customWidth="1"/>
    <col min="1795" max="1795" width="11.421875" style="181" customWidth="1"/>
    <col min="1796" max="1796" width="59.7109375" style="181" customWidth="1"/>
    <col min="1797" max="1797" width="17.00390625" style="181" customWidth="1"/>
    <col min="1798" max="1798" width="4.57421875" style="181" customWidth="1"/>
    <col min="1799" max="1799" width="8.7109375" style="181" customWidth="1"/>
    <col min="1800" max="1801" width="16.7109375" style="181" customWidth="1"/>
    <col min="1802" max="1802" width="12.140625" style="181" customWidth="1"/>
    <col min="1803" max="1803" width="9.140625" style="181" customWidth="1"/>
    <col min="1804" max="1804" width="10.28125" style="181" bestFit="1" customWidth="1"/>
    <col min="1805" max="2048" width="9.140625" style="181" customWidth="1"/>
    <col min="2049" max="2049" width="5.421875" style="181" customWidth="1"/>
    <col min="2050" max="2050" width="5.7109375" style="181" customWidth="1"/>
    <col min="2051" max="2051" width="11.421875" style="181" customWidth="1"/>
    <col min="2052" max="2052" width="59.7109375" style="181" customWidth="1"/>
    <col min="2053" max="2053" width="17.00390625" style="181" customWidth="1"/>
    <col min="2054" max="2054" width="4.57421875" style="181" customWidth="1"/>
    <col min="2055" max="2055" width="8.7109375" style="181" customWidth="1"/>
    <col min="2056" max="2057" width="16.7109375" style="181" customWidth="1"/>
    <col min="2058" max="2058" width="12.140625" style="181" customWidth="1"/>
    <col min="2059" max="2059" width="9.140625" style="181" customWidth="1"/>
    <col min="2060" max="2060" width="10.28125" style="181" bestFit="1" customWidth="1"/>
    <col min="2061" max="2304" width="9.140625" style="181" customWidth="1"/>
    <col min="2305" max="2305" width="5.421875" style="181" customWidth="1"/>
    <col min="2306" max="2306" width="5.7109375" style="181" customWidth="1"/>
    <col min="2307" max="2307" width="11.421875" style="181" customWidth="1"/>
    <col min="2308" max="2308" width="59.7109375" style="181" customWidth="1"/>
    <col min="2309" max="2309" width="17.00390625" style="181" customWidth="1"/>
    <col min="2310" max="2310" width="4.57421875" style="181" customWidth="1"/>
    <col min="2311" max="2311" width="8.7109375" style="181" customWidth="1"/>
    <col min="2312" max="2313" width="16.7109375" style="181" customWidth="1"/>
    <col min="2314" max="2314" width="12.140625" style="181" customWidth="1"/>
    <col min="2315" max="2315" width="9.140625" style="181" customWidth="1"/>
    <col min="2316" max="2316" width="10.28125" style="181" bestFit="1" customWidth="1"/>
    <col min="2317" max="2560" width="9.140625" style="181" customWidth="1"/>
    <col min="2561" max="2561" width="5.421875" style="181" customWidth="1"/>
    <col min="2562" max="2562" width="5.7109375" style="181" customWidth="1"/>
    <col min="2563" max="2563" width="11.421875" style="181" customWidth="1"/>
    <col min="2564" max="2564" width="59.7109375" style="181" customWidth="1"/>
    <col min="2565" max="2565" width="17.00390625" style="181" customWidth="1"/>
    <col min="2566" max="2566" width="4.57421875" style="181" customWidth="1"/>
    <col min="2567" max="2567" width="8.7109375" style="181" customWidth="1"/>
    <col min="2568" max="2569" width="16.7109375" style="181" customWidth="1"/>
    <col min="2570" max="2570" width="12.140625" style="181" customWidth="1"/>
    <col min="2571" max="2571" width="9.140625" style="181" customWidth="1"/>
    <col min="2572" max="2572" width="10.28125" style="181" bestFit="1" customWidth="1"/>
    <col min="2573" max="2816" width="9.140625" style="181" customWidth="1"/>
    <col min="2817" max="2817" width="5.421875" style="181" customWidth="1"/>
    <col min="2818" max="2818" width="5.7109375" style="181" customWidth="1"/>
    <col min="2819" max="2819" width="11.421875" style="181" customWidth="1"/>
    <col min="2820" max="2820" width="59.7109375" style="181" customWidth="1"/>
    <col min="2821" max="2821" width="17.00390625" style="181" customWidth="1"/>
    <col min="2822" max="2822" width="4.57421875" style="181" customWidth="1"/>
    <col min="2823" max="2823" width="8.7109375" style="181" customWidth="1"/>
    <col min="2824" max="2825" width="16.7109375" style="181" customWidth="1"/>
    <col min="2826" max="2826" width="12.140625" style="181" customWidth="1"/>
    <col min="2827" max="2827" width="9.140625" style="181" customWidth="1"/>
    <col min="2828" max="2828" width="10.28125" style="181" bestFit="1" customWidth="1"/>
    <col min="2829" max="3072" width="9.140625" style="181" customWidth="1"/>
    <col min="3073" max="3073" width="5.421875" style="181" customWidth="1"/>
    <col min="3074" max="3074" width="5.7109375" style="181" customWidth="1"/>
    <col min="3075" max="3075" width="11.421875" style="181" customWidth="1"/>
    <col min="3076" max="3076" width="59.7109375" style="181" customWidth="1"/>
    <col min="3077" max="3077" width="17.00390625" style="181" customWidth="1"/>
    <col min="3078" max="3078" width="4.57421875" style="181" customWidth="1"/>
    <col min="3079" max="3079" width="8.7109375" style="181" customWidth="1"/>
    <col min="3080" max="3081" width="16.7109375" style="181" customWidth="1"/>
    <col min="3082" max="3082" width="12.140625" style="181" customWidth="1"/>
    <col min="3083" max="3083" width="9.140625" style="181" customWidth="1"/>
    <col min="3084" max="3084" width="10.28125" style="181" bestFit="1" customWidth="1"/>
    <col min="3085" max="3328" width="9.140625" style="181" customWidth="1"/>
    <col min="3329" max="3329" width="5.421875" style="181" customWidth="1"/>
    <col min="3330" max="3330" width="5.7109375" style="181" customWidth="1"/>
    <col min="3331" max="3331" width="11.421875" style="181" customWidth="1"/>
    <col min="3332" max="3332" width="59.7109375" style="181" customWidth="1"/>
    <col min="3333" max="3333" width="17.00390625" style="181" customWidth="1"/>
    <col min="3334" max="3334" width="4.57421875" style="181" customWidth="1"/>
    <col min="3335" max="3335" width="8.7109375" style="181" customWidth="1"/>
    <col min="3336" max="3337" width="16.7109375" style="181" customWidth="1"/>
    <col min="3338" max="3338" width="12.140625" style="181" customWidth="1"/>
    <col min="3339" max="3339" width="9.140625" style="181" customWidth="1"/>
    <col min="3340" max="3340" width="10.28125" style="181" bestFit="1" customWidth="1"/>
    <col min="3341" max="3584" width="9.140625" style="181" customWidth="1"/>
    <col min="3585" max="3585" width="5.421875" style="181" customWidth="1"/>
    <col min="3586" max="3586" width="5.7109375" style="181" customWidth="1"/>
    <col min="3587" max="3587" width="11.421875" style="181" customWidth="1"/>
    <col min="3588" max="3588" width="59.7109375" style="181" customWidth="1"/>
    <col min="3589" max="3589" width="17.00390625" style="181" customWidth="1"/>
    <col min="3590" max="3590" width="4.57421875" style="181" customWidth="1"/>
    <col min="3591" max="3591" width="8.7109375" style="181" customWidth="1"/>
    <col min="3592" max="3593" width="16.7109375" style="181" customWidth="1"/>
    <col min="3594" max="3594" width="12.140625" style="181" customWidth="1"/>
    <col min="3595" max="3595" width="9.140625" style="181" customWidth="1"/>
    <col min="3596" max="3596" width="10.28125" style="181" bestFit="1" customWidth="1"/>
    <col min="3597" max="3840" width="9.140625" style="181" customWidth="1"/>
    <col min="3841" max="3841" width="5.421875" style="181" customWidth="1"/>
    <col min="3842" max="3842" width="5.7109375" style="181" customWidth="1"/>
    <col min="3843" max="3843" width="11.421875" style="181" customWidth="1"/>
    <col min="3844" max="3844" width="59.7109375" style="181" customWidth="1"/>
    <col min="3845" max="3845" width="17.00390625" style="181" customWidth="1"/>
    <col min="3846" max="3846" width="4.57421875" style="181" customWidth="1"/>
    <col min="3847" max="3847" width="8.7109375" style="181" customWidth="1"/>
    <col min="3848" max="3849" width="16.7109375" style="181" customWidth="1"/>
    <col min="3850" max="3850" width="12.140625" style="181" customWidth="1"/>
    <col min="3851" max="3851" width="9.140625" style="181" customWidth="1"/>
    <col min="3852" max="3852" width="10.28125" style="181" bestFit="1" customWidth="1"/>
    <col min="3853" max="4096" width="9.140625" style="181" customWidth="1"/>
    <col min="4097" max="4097" width="5.421875" style="181" customWidth="1"/>
    <col min="4098" max="4098" width="5.7109375" style="181" customWidth="1"/>
    <col min="4099" max="4099" width="11.421875" style="181" customWidth="1"/>
    <col min="4100" max="4100" width="59.7109375" style="181" customWidth="1"/>
    <col min="4101" max="4101" width="17.00390625" style="181" customWidth="1"/>
    <col min="4102" max="4102" width="4.57421875" style="181" customWidth="1"/>
    <col min="4103" max="4103" width="8.7109375" style="181" customWidth="1"/>
    <col min="4104" max="4105" width="16.7109375" style="181" customWidth="1"/>
    <col min="4106" max="4106" width="12.140625" style="181" customWidth="1"/>
    <col min="4107" max="4107" width="9.140625" style="181" customWidth="1"/>
    <col min="4108" max="4108" width="10.28125" style="181" bestFit="1" customWidth="1"/>
    <col min="4109" max="4352" width="9.140625" style="181" customWidth="1"/>
    <col min="4353" max="4353" width="5.421875" style="181" customWidth="1"/>
    <col min="4354" max="4354" width="5.7109375" style="181" customWidth="1"/>
    <col min="4355" max="4355" width="11.421875" style="181" customWidth="1"/>
    <col min="4356" max="4356" width="59.7109375" style="181" customWidth="1"/>
    <col min="4357" max="4357" width="17.00390625" style="181" customWidth="1"/>
    <col min="4358" max="4358" width="4.57421875" style="181" customWidth="1"/>
    <col min="4359" max="4359" width="8.7109375" style="181" customWidth="1"/>
    <col min="4360" max="4361" width="16.7109375" style="181" customWidth="1"/>
    <col min="4362" max="4362" width="12.140625" style="181" customWidth="1"/>
    <col min="4363" max="4363" width="9.140625" style="181" customWidth="1"/>
    <col min="4364" max="4364" width="10.28125" style="181" bestFit="1" customWidth="1"/>
    <col min="4365" max="4608" width="9.140625" style="181" customWidth="1"/>
    <col min="4609" max="4609" width="5.421875" style="181" customWidth="1"/>
    <col min="4610" max="4610" width="5.7109375" style="181" customWidth="1"/>
    <col min="4611" max="4611" width="11.421875" style="181" customWidth="1"/>
    <col min="4612" max="4612" width="59.7109375" style="181" customWidth="1"/>
    <col min="4613" max="4613" width="17.00390625" style="181" customWidth="1"/>
    <col min="4614" max="4614" width="4.57421875" style="181" customWidth="1"/>
    <col min="4615" max="4615" width="8.7109375" style="181" customWidth="1"/>
    <col min="4616" max="4617" width="16.7109375" style="181" customWidth="1"/>
    <col min="4618" max="4618" width="12.140625" style="181" customWidth="1"/>
    <col min="4619" max="4619" width="9.140625" style="181" customWidth="1"/>
    <col min="4620" max="4620" width="10.28125" style="181" bestFit="1" customWidth="1"/>
    <col min="4621" max="4864" width="9.140625" style="181" customWidth="1"/>
    <col min="4865" max="4865" width="5.421875" style="181" customWidth="1"/>
    <col min="4866" max="4866" width="5.7109375" style="181" customWidth="1"/>
    <col min="4867" max="4867" width="11.421875" style="181" customWidth="1"/>
    <col min="4868" max="4868" width="59.7109375" style="181" customWidth="1"/>
    <col min="4869" max="4869" width="17.00390625" style="181" customWidth="1"/>
    <col min="4870" max="4870" width="4.57421875" style="181" customWidth="1"/>
    <col min="4871" max="4871" width="8.7109375" style="181" customWidth="1"/>
    <col min="4872" max="4873" width="16.7109375" style="181" customWidth="1"/>
    <col min="4874" max="4874" width="12.140625" style="181" customWidth="1"/>
    <col min="4875" max="4875" width="9.140625" style="181" customWidth="1"/>
    <col min="4876" max="4876" width="10.28125" style="181" bestFit="1" customWidth="1"/>
    <col min="4877" max="5120" width="9.140625" style="181" customWidth="1"/>
    <col min="5121" max="5121" width="5.421875" style="181" customWidth="1"/>
    <col min="5122" max="5122" width="5.7109375" style="181" customWidth="1"/>
    <col min="5123" max="5123" width="11.421875" style="181" customWidth="1"/>
    <col min="5124" max="5124" width="59.7109375" style="181" customWidth="1"/>
    <col min="5125" max="5125" width="17.00390625" style="181" customWidth="1"/>
    <col min="5126" max="5126" width="4.57421875" style="181" customWidth="1"/>
    <col min="5127" max="5127" width="8.7109375" style="181" customWidth="1"/>
    <col min="5128" max="5129" width="16.7109375" style="181" customWidth="1"/>
    <col min="5130" max="5130" width="12.140625" style="181" customWidth="1"/>
    <col min="5131" max="5131" width="9.140625" style="181" customWidth="1"/>
    <col min="5132" max="5132" width="10.28125" style="181" bestFit="1" customWidth="1"/>
    <col min="5133" max="5376" width="9.140625" style="181" customWidth="1"/>
    <col min="5377" max="5377" width="5.421875" style="181" customWidth="1"/>
    <col min="5378" max="5378" width="5.7109375" style="181" customWidth="1"/>
    <col min="5379" max="5379" width="11.421875" style="181" customWidth="1"/>
    <col min="5380" max="5380" width="59.7109375" style="181" customWidth="1"/>
    <col min="5381" max="5381" width="17.00390625" style="181" customWidth="1"/>
    <col min="5382" max="5382" width="4.57421875" style="181" customWidth="1"/>
    <col min="5383" max="5383" width="8.7109375" style="181" customWidth="1"/>
    <col min="5384" max="5385" width="16.7109375" style="181" customWidth="1"/>
    <col min="5386" max="5386" width="12.140625" style="181" customWidth="1"/>
    <col min="5387" max="5387" width="9.140625" style="181" customWidth="1"/>
    <col min="5388" max="5388" width="10.28125" style="181" bestFit="1" customWidth="1"/>
    <col min="5389" max="5632" width="9.140625" style="181" customWidth="1"/>
    <col min="5633" max="5633" width="5.421875" style="181" customWidth="1"/>
    <col min="5634" max="5634" width="5.7109375" style="181" customWidth="1"/>
    <col min="5635" max="5635" width="11.421875" style="181" customWidth="1"/>
    <col min="5636" max="5636" width="59.7109375" style="181" customWidth="1"/>
    <col min="5637" max="5637" width="17.00390625" style="181" customWidth="1"/>
    <col min="5638" max="5638" width="4.57421875" style="181" customWidth="1"/>
    <col min="5639" max="5639" width="8.7109375" style="181" customWidth="1"/>
    <col min="5640" max="5641" width="16.7109375" style="181" customWidth="1"/>
    <col min="5642" max="5642" width="12.140625" style="181" customWidth="1"/>
    <col min="5643" max="5643" width="9.140625" style="181" customWidth="1"/>
    <col min="5644" max="5644" width="10.28125" style="181" bestFit="1" customWidth="1"/>
    <col min="5645" max="5888" width="9.140625" style="181" customWidth="1"/>
    <col min="5889" max="5889" width="5.421875" style="181" customWidth="1"/>
    <col min="5890" max="5890" width="5.7109375" style="181" customWidth="1"/>
    <col min="5891" max="5891" width="11.421875" style="181" customWidth="1"/>
    <col min="5892" max="5892" width="59.7109375" style="181" customWidth="1"/>
    <col min="5893" max="5893" width="17.00390625" style="181" customWidth="1"/>
    <col min="5894" max="5894" width="4.57421875" style="181" customWidth="1"/>
    <col min="5895" max="5895" width="8.7109375" style="181" customWidth="1"/>
    <col min="5896" max="5897" width="16.7109375" style="181" customWidth="1"/>
    <col min="5898" max="5898" width="12.140625" style="181" customWidth="1"/>
    <col min="5899" max="5899" width="9.140625" style="181" customWidth="1"/>
    <col min="5900" max="5900" width="10.28125" style="181" bestFit="1" customWidth="1"/>
    <col min="5901" max="6144" width="9.140625" style="181" customWidth="1"/>
    <col min="6145" max="6145" width="5.421875" style="181" customWidth="1"/>
    <col min="6146" max="6146" width="5.7109375" style="181" customWidth="1"/>
    <col min="6147" max="6147" width="11.421875" style="181" customWidth="1"/>
    <col min="6148" max="6148" width="59.7109375" style="181" customWidth="1"/>
    <col min="6149" max="6149" width="17.00390625" style="181" customWidth="1"/>
    <col min="6150" max="6150" width="4.57421875" style="181" customWidth="1"/>
    <col min="6151" max="6151" width="8.7109375" style="181" customWidth="1"/>
    <col min="6152" max="6153" width="16.7109375" style="181" customWidth="1"/>
    <col min="6154" max="6154" width="12.140625" style="181" customWidth="1"/>
    <col min="6155" max="6155" width="9.140625" style="181" customWidth="1"/>
    <col min="6156" max="6156" width="10.28125" style="181" bestFit="1" customWidth="1"/>
    <col min="6157" max="6400" width="9.140625" style="181" customWidth="1"/>
    <col min="6401" max="6401" width="5.421875" style="181" customWidth="1"/>
    <col min="6402" max="6402" width="5.7109375" style="181" customWidth="1"/>
    <col min="6403" max="6403" width="11.421875" style="181" customWidth="1"/>
    <col min="6404" max="6404" width="59.7109375" style="181" customWidth="1"/>
    <col min="6405" max="6405" width="17.00390625" style="181" customWidth="1"/>
    <col min="6406" max="6406" width="4.57421875" style="181" customWidth="1"/>
    <col min="6407" max="6407" width="8.7109375" style="181" customWidth="1"/>
    <col min="6408" max="6409" width="16.7109375" style="181" customWidth="1"/>
    <col min="6410" max="6410" width="12.140625" style="181" customWidth="1"/>
    <col min="6411" max="6411" width="9.140625" style="181" customWidth="1"/>
    <col min="6412" max="6412" width="10.28125" style="181" bestFit="1" customWidth="1"/>
    <col min="6413" max="6656" width="9.140625" style="181" customWidth="1"/>
    <col min="6657" max="6657" width="5.421875" style="181" customWidth="1"/>
    <col min="6658" max="6658" width="5.7109375" style="181" customWidth="1"/>
    <col min="6659" max="6659" width="11.421875" style="181" customWidth="1"/>
    <col min="6660" max="6660" width="59.7109375" style="181" customWidth="1"/>
    <col min="6661" max="6661" width="17.00390625" style="181" customWidth="1"/>
    <col min="6662" max="6662" width="4.57421875" style="181" customWidth="1"/>
    <col min="6663" max="6663" width="8.7109375" style="181" customWidth="1"/>
    <col min="6664" max="6665" width="16.7109375" style="181" customWidth="1"/>
    <col min="6666" max="6666" width="12.140625" style="181" customWidth="1"/>
    <col min="6667" max="6667" width="9.140625" style="181" customWidth="1"/>
    <col min="6668" max="6668" width="10.28125" style="181" bestFit="1" customWidth="1"/>
    <col min="6669" max="6912" width="9.140625" style="181" customWidth="1"/>
    <col min="6913" max="6913" width="5.421875" style="181" customWidth="1"/>
    <col min="6914" max="6914" width="5.7109375" style="181" customWidth="1"/>
    <col min="6915" max="6915" width="11.421875" style="181" customWidth="1"/>
    <col min="6916" max="6916" width="59.7109375" style="181" customWidth="1"/>
    <col min="6917" max="6917" width="17.00390625" style="181" customWidth="1"/>
    <col min="6918" max="6918" width="4.57421875" style="181" customWidth="1"/>
    <col min="6919" max="6919" width="8.7109375" style="181" customWidth="1"/>
    <col min="6920" max="6921" width="16.7109375" style="181" customWidth="1"/>
    <col min="6922" max="6922" width="12.140625" style="181" customWidth="1"/>
    <col min="6923" max="6923" width="9.140625" style="181" customWidth="1"/>
    <col min="6924" max="6924" width="10.28125" style="181" bestFit="1" customWidth="1"/>
    <col min="6925" max="7168" width="9.140625" style="181" customWidth="1"/>
    <col min="7169" max="7169" width="5.421875" style="181" customWidth="1"/>
    <col min="7170" max="7170" width="5.7109375" style="181" customWidth="1"/>
    <col min="7171" max="7171" width="11.421875" style="181" customWidth="1"/>
    <col min="7172" max="7172" width="59.7109375" style="181" customWidth="1"/>
    <col min="7173" max="7173" width="17.00390625" style="181" customWidth="1"/>
    <col min="7174" max="7174" width="4.57421875" style="181" customWidth="1"/>
    <col min="7175" max="7175" width="8.7109375" style="181" customWidth="1"/>
    <col min="7176" max="7177" width="16.7109375" style="181" customWidth="1"/>
    <col min="7178" max="7178" width="12.140625" style="181" customWidth="1"/>
    <col min="7179" max="7179" width="9.140625" style="181" customWidth="1"/>
    <col min="7180" max="7180" width="10.28125" style="181" bestFit="1" customWidth="1"/>
    <col min="7181" max="7424" width="9.140625" style="181" customWidth="1"/>
    <col min="7425" max="7425" width="5.421875" style="181" customWidth="1"/>
    <col min="7426" max="7426" width="5.7109375" style="181" customWidth="1"/>
    <col min="7427" max="7427" width="11.421875" style="181" customWidth="1"/>
    <col min="7428" max="7428" width="59.7109375" style="181" customWidth="1"/>
    <col min="7429" max="7429" width="17.00390625" style="181" customWidth="1"/>
    <col min="7430" max="7430" width="4.57421875" style="181" customWidth="1"/>
    <col min="7431" max="7431" width="8.7109375" style="181" customWidth="1"/>
    <col min="7432" max="7433" width="16.7109375" style="181" customWidth="1"/>
    <col min="7434" max="7434" width="12.140625" style="181" customWidth="1"/>
    <col min="7435" max="7435" width="9.140625" style="181" customWidth="1"/>
    <col min="7436" max="7436" width="10.28125" style="181" bestFit="1" customWidth="1"/>
    <col min="7437" max="7680" width="9.140625" style="181" customWidth="1"/>
    <col min="7681" max="7681" width="5.421875" style="181" customWidth="1"/>
    <col min="7682" max="7682" width="5.7109375" style="181" customWidth="1"/>
    <col min="7683" max="7683" width="11.421875" style="181" customWidth="1"/>
    <col min="7684" max="7684" width="59.7109375" style="181" customWidth="1"/>
    <col min="7685" max="7685" width="17.00390625" style="181" customWidth="1"/>
    <col min="7686" max="7686" width="4.57421875" style="181" customWidth="1"/>
    <col min="7687" max="7687" width="8.7109375" style="181" customWidth="1"/>
    <col min="7688" max="7689" width="16.7109375" style="181" customWidth="1"/>
    <col min="7690" max="7690" width="12.140625" style="181" customWidth="1"/>
    <col min="7691" max="7691" width="9.140625" style="181" customWidth="1"/>
    <col min="7692" max="7692" width="10.28125" style="181" bestFit="1" customWidth="1"/>
    <col min="7693" max="7936" width="9.140625" style="181" customWidth="1"/>
    <col min="7937" max="7937" width="5.421875" style="181" customWidth="1"/>
    <col min="7938" max="7938" width="5.7109375" style="181" customWidth="1"/>
    <col min="7939" max="7939" width="11.421875" style="181" customWidth="1"/>
    <col min="7940" max="7940" width="59.7109375" style="181" customWidth="1"/>
    <col min="7941" max="7941" width="17.00390625" style="181" customWidth="1"/>
    <col min="7942" max="7942" width="4.57421875" style="181" customWidth="1"/>
    <col min="7943" max="7943" width="8.7109375" style="181" customWidth="1"/>
    <col min="7944" max="7945" width="16.7109375" style="181" customWidth="1"/>
    <col min="7946" max="7946" width="12.140625" style="181" customWidth="1"/>
    <col min="7947" max="7947" width="9.140625" style="181" customWidth="1"/>
    <col min="7948" max="7948" width="10.28125" style="181" bestFit="1" customWidth="1"/>
    <col min="7949" max="8192" width="9.140625" style="181" customWidth="1"/>
    <col min="8193" max="8193" width="5.421875" style="181" customWidth="1"/>
    <col min="8194" max="8194" width="5.7109375" style="181" customWidth="1"/>
    <col min="8195" max="8195" width="11.421875" style="181" customWidth="1"/>
    <col min="8196" max="8196" width="59.7109375" style="181" customWidth="1"/>
    <col min="8197" max="8197" width="17.00390625" style="181" customWidth="1"/>
    <col min="8198" max="8198" width="4.57421875" style="181" customWidth="1"/>
    <col min="8199" max="8199" width="8.7109375" style="181" customWidth="1"/>
    <col min="8200" max="8201" width="16.7109375" style="181" customWidth="1"/>
    <col min="8202" max="8202" width="12.140625" style="181" customWidth="1"/>
    <col min="8203" max="8203" width="9.140625" style="181" customWidth="1"/>
    <col min="8204" max="8204" width="10.28125" style="181" bestFit="1" customWidth="1"/>
    <col min="8205" max="8448" width="9.140625" style="181" customWidth="1"/>
    <col min="8449" max="8449" width="5.421875" style="181" customWidth="1"/>
    <col min="8450" max="8450" width="5.7109375" style="181" customWidth="1"/>
    <col min="8451" max="8451" width="11.421875" style="181" customWidth="1"/>
    <col min="8452" max="8452" width="59.7109375" style="181" customWidth="1"/>
    <col min="8453" max="8453" width="17.00390625" style="181" customWidth="1"/>
    <col min="8454" max="8454" width="4.57421875" style="181" customWidth="1"/>
    <col min="8455" max="8455" width="8.7109375" style="181" customWidth="1"/>
    <col min="8456" max="8457" width="16.7109375" style="181" customWidth="1"/>
    <col min="8458" max="8458" width="12.140625" style="181" customWidth="1"/>
    <col min="8459" max="8459" width="9.140625" style="181" customWidth="1"/>
    <col min="8460" max="8460" width="10.28125" style="181" bestFit="1" customWidth="1"/>
    <col min="8461" max="8704" width="9.140625" style="181" customWidth="1"/>
    <col min="8705" max="8705" width="5.421875" style="181" customWidth="1"/>
    <col min="8706" max="8706" width="5.7109375" style="181" customWidth="1"/>
    <col min="8707" max="8707" width="11.421875" style="181" customWidth="1"/>
    <col min="8708" max="8708" width="59.7109375" style="181" customWidth="1"/>
    <col min="8709" max="8709" width="17.00390625" style="181" customWidth="1"/>
    <col min="8710" max="8710" width="4.57421875" style="181" customWidth="1"/>
    <col min="8711" max="8711" width="8.7109375" style="181" customWidth="1"/>
    <col min="8712" max="8713" width="16.7109375" style="181" customWidth="1"/>
    <col min="8714" max="8714" width="12.140625" style="181" customWidth="1"/>
    <col min="8715" max="8715" width="9.140625" style="181" customWidth="1"/>
    <col min="8716" max="8716" width="10.28125" style="181" bestFit="1" customWidth="1"/>
    <col min="8717" max="8960" width="9.140625" style="181" customWidth="1"/>
    <col min="8961" max="8961" width="5.421875" style="181" customWidth="1"/>
    <col min="8962" max="8962" width="5.7109375" style="181" customWidth="1"/>
    <col min="8963" max="8963" width="11.421875" style="181" customWidth="1"/>
    <col min="8964" max="8964" width="59.7109375" style="181" customWidth="1"/>
    <col min="8965" max="8965" width="17.00390625" style="181" customWidth="1"/>
    <col min="8966" max="8966" width="4.57421875" style="181" customWidth="1"/>
    <col min="8967" max="8967" width="8.7109375" style="181" customWidth="1"/>
    <col min="8968" max="8969" width="16.7109375" style="181" customWidth="1"/>
    <col min="8970" max="8970" width="12.140625" style="181" customWidth="1"/>
    <col min="8971" max="8971" width="9.140625" style="181" customWidth="1"/>
    <col min="8972" max="8972" width="10.28125" style="181" bestFit="1" customWidth="1"/>
    <col min="8973" max="9216" width="9.140625" style="181" customWidth="1"/>
    <col min="9217" max="9217" width="5.421875" style="181" customWidth="1"/>
    <col min="9218" max="9218" width="5.7109375" style="181" customWidth="1"/>
    <col min="9219" max="9219" width="11.421875" style="181" customWidth="1"/>
    <col min="9220" max="9220" width="59.7109375" style="181" customWidth="1"/>
    <col min="9221" max="9221" width="17.00390625" style="181" customWidth="1"/>
    <col min="9222" max="9222" width="4.57421875" style="181" customWidth="1"/>
    <col min="9223" max="9223" width="8.7109375" style="181" customWidth="1"/>
    <col min="9224" max="9225" width="16.7109375" style="181" customWidth="1"/>
    <col min="9226" max="9226" width="12.140625" style="181" customWidth="1"/>
    <col min="9227" max="9227" width="9.140625" style="181" customWidth="1"/>
    <col min="9228" max="9228" width="10.28125" style="181" bestFit="1" customWidth="1"/>
    <col min="9229" max="9472" width="9.140625" style="181" customWidth="1"/>
    <col min="9473" max="9473" width="5.421875" style="181" customWidth="1"/>
    <col min="9474" max="9474" width="5.7109375" style="181" customWidth="1"/>
    <col min="9475" max="9475" width="11.421875" style="181" customWidth="1"/>
    <col min="9476" max="9476" width="59.7109375" style="181" customWidth="1"/>
    <col min="9477" max="9477" width="17.00390625" style="181" customWidth="1"/>
    <col min="9478" max="9478" width="4.57421875" style="181" customWidth="1"/>
    <col min="9479" max="9479" width="8.7109375" style="181" customWidth="1"/>
    <col min="9480" max="9481" width="16.7109375" style="181" customWidth="1"/>
    <col min="9482" max="9482" width="12.140625" style="181" customWidth="1"/>
    <col min="9483" max="9483" width="9.140625" style="181" customWidth="1"/>
    <col min="9484" max="9484" width="10.28125" style="181" bestFit="1" customWidth="1"/>
    <col min="9485" max="9728" width="9.140625" style="181" customWidth="1"/>
    <col min="9729" max="9729" width="5.421875" style="181" customWidth="1"/>
    <col min="9730" max="9730" width="5.7109375" style="181" customWidth="1"/>
    <col min="9731" max="9731" width="11.421875" style="181" customWidth="1"/>
    <col min="9732" max="9732" width="59.7109375" style="181" customWidth="1"/>
    <col min="9733" max="9733" width="17.00390625" style="181" customWidth="1"/>
    <col min="9734" max="9734" width="4.57421875" style="181" customWidth="1"/>
    <col min="9735" max="9735" width="8.7109375" style="181" customWidth="1"/>
    <col min="9736" max="9737" width="16.7109375" style="181" customWidth="1"/>
    <col min="9738" max="9738" width="12.140625" style="181" customWidth="1"/>
    <col min="9739" max="9739" width="9.140625" style="181" customWidth="1"/>
    <col min="9740" max="9740" width="10.28125" style="181" bestFit="1" customWidth="1"/>
    <col min="9741" max="9984" width="9.140625" style="181" customWidth="1"/>
    <col min="9985" max="9985" width="5.421875" style="181" customWidth="1"/>
    <col min="9986" max="9986" width="5.7109375" style="181" customWidth="1"/>
    <col min="9987" max="9987" width="11.421875" style="181" customWidth="1"/>
    <col min="9988" max="9988" width="59.7109375" style="181" customWidth="1"/>
    <col min="9989" max="9989" width="17.00390625" style="181" customWidth="1"/>
    <col min="9990" max="9990" width="4.57421875" style="181" customWidth="1"/>
    <col min="9991" max="9991" width="8.7109375" style="181" customWidth="1"/>
    <col min="9992" max="9993" width="16.7109375" style="181" customWidth="1"/>
    <col min="9994" max="9994" width="12.140625" style="181" customWidth="1"/>
    <col min="9995" max="9995" width="9.140625" style="181" customWidth="1"/>
    <col min="9996" max="9996" width="10.28125" style="181" bestFit="1" customWidth="1"/>
    <col min="9997" max="10240" width="9.140625" style="181" customWidth="1"/>
    <col min="10241" max="10241" width="5.421875" style="181" customWidth="1"/>
    <col min="10242" max="10242" width="5.7109375" style="181" customWidth="1"/>
    <col min="10243" max="10243" width="11.421875" style="181" customWidth="1"/>
    <col min="10244" max="10244" width="59.7109375" style="181" customWidth="1"/>
    <col min="10245" max="10245" width="17.00390625" style="181" customWidth="1"/>
    <col min="10246" max="10246" width="4.57421875" style="181" customWidth="1"/>
    <col min="10247" max="10247" width="8.7109375" style="181" customWidth="1"/>
    <col min="10248" max="10249" width="16.7109375" style="181" customWidth="1"/>
    <col min="10250" max="10250" width="12.140625" style="181" customWidth="1"/>
    <col min="10251" max="10251" width="9.140625" style="181" customWidth="1"/>
    <col min="10252" max="10252" width="10.28125" style="181" bestFit="1" customWidth="1"/>
    <col min="10253" max="10496" width="9.140625" style="181" customWidth="1"/>
    <col min="10497" max="10497" width="5.421875" style="181" customWidth="1"/>
    <col min="10498" max="10498" width="5.7109375" style="181" customWidth="1"/>
    <col min="10499" max="10499" width="11.421875" style="181" customWidth="1"/>
    <col min="10500" max="10500" width="59.7109375" style="181" customWidth="1"/>
    <col min="10501" max="10501" width="17.00390625" style="181" customWidth="1"/>
    <col min="10502" max="10502" width="4.57421875" style="181" customWidth="1"/>
    <col min="10503" max="10503" width="8.7109375" style="181" customWidth="1"/>
    <col min="10504" max="10505" width="16.7109375" style="181" customWidth="1"/>
    <col min="10506" max="10506" width="12.140625" style="181" customWidth="1"/>
    <col min="10507" max="10507" width="9.140625" style="181" customWidth="1"/>
    <col min="10508" max="10508" width="10.28125" style="181" bestFit="1" customWidth="1"/>
    <col min="10509" max="10752" width="9.140625" style="181" customWidth="1"/>
    <col min="10753" max="10753" width="5.421875" style="181" customWidth="1"/>
    <col min="10754" max="10754" width="5.7109375" style="181" customWidth="1"/>
    <col min="10755" max="10755" width="11.421875" style="181" customWidth="1"/>
    <col min="10756" max="10756" width="59.7109375" style="181" customWidth="1"/>
    <col min="10757" max="10757" width="17.00390625" style="181" customWidth="1"/>
    <col min="10758" max="10758" width="4.57421875" style="181" customWidth="1"/>
    <col min="10759" max="10759" width="8.7109375" style="181" customWidth="1"/>
    <col min="10760" max="10761" width="16.7109375" style="181" customWidth="1"/>
    <col min="10762" max="10762" width="12.140625" style="181" customWidth="1"/>
    <col min="10763" max="10763" width="9.140625" style="181" customWidth="1"/>
    <col min="10764" max="10764" width="10.28125" style="181" bestFit="1" customWidth="1"/>
    <col min="10765" max="11008" width="9.140625" style="181" customWidth="1"/>
    <col min="11009" max="11009" width="5.421875" style="181" customWidth="1"/>
    <col min="11010" max="11010" width="5.7109375" style="181" customWidth="1"/>
    <col min="11011" max="11011" width="11.421875" style="181" customWidth="1"/>
    <col min="11012" max="11012" width="59.7109375" style="181" customWidth="1"/>
    <col min="11013" max="11013" width="17.00390625" style="181" customWidth="1"/>
    <col min="11014" max="11014" width="4.57421875" style="181" customWidth="1"/>
    <col min="11015" max="11015" width="8.7109375" style="181" customWidth="1"/>
    <col min="11016" max="11017" width="16.7109375" style="181" customWidth="1"/>
    <col min="11018" max="11018" width="12.140625" style="181" customWidth="1"/>
    <col min="11019" max="11019" width="9.140625" style="181" customWidth="1"/>
    <col min="11020" max="11020" width="10.28125" style="181" bestFit="1" customWidth="1"/>
    <col min="11021" max="11264" width="9.140625" style="181" customWidth="1"/>
    <col min="11265" max="11265" width="5.421875" style="181" customWidth="1"/>
    <col min="11266" max="11266" width="5.7109375" style="181" customWidth="1"/>
    <col min="11267" max="11267" width="11.421875" style="181" customWidth="1"/>
    <col min="11268" max="11268" width="59.7109375" style="181" customWidth="1"/>
    <col min="11269" max="11269" width="17.00390625" style="181" customWidth="1"/>
    <col min="11270" max="11270" width="4.57421875" style="181" customWidth="1"/>
    <col min="11271" max="11271" width="8.7109375" style="181" customWidth="1"/>
    <col min="11272" max="11273" width="16.7109375" style="181" customWidth="1"/>
    <col min="11274" max="11274" width="12.140625" style="181" customWidth="1"/>
    <col min="11275" max="11275" width="9.140625" style="181" customWidth="1"/>
    <col min="11276" max="11276" width="10.28125" style="181" bestFit="1" customWidth="1"/>
    <col min="11277" max="11520" width="9.140625" style="181" customWidth="1"/>
    <col min="11521" max="11521" width="5.421875" style="181" customWidth="1"/>
    <col min="11522" max="11522" width="5.7109375" style="181" customWidth="1"/>
    <col min="11523" max="11523" width="11.421875" style="181" customWidth="1"/>
    <col min="11524" max="11524" width="59.7109375" style="181" customWidth="1"/>
    <col min="11525" max="11525" width="17.00390625" style="181" customWidth="1"/>
    <col min="11526" max="11526" width="4.57421875" style="181" customWidth="1"/>
    <col min="11527" max="11527" width="8.7109375" style="181" customWidth="1"/>
    <col min="11528" max="11529" width="16.7109375" style="181" customWidth="1"/>
    <col min="11530" max="11530" width="12.140625" style="181" customWidth="1"/>
    <col min="11531" max="11531" width="9.140625" style="181" customWidth="1"/>
    <col min="11532" max="11532" width="10.28125" style="181" bestFit="1" customWidth="1"/>
    <col min="11533" max="11776" width="9.140625" style="181" customWidth="1"/>
    <col min="11777" max="11777" width="5.421875" style="181" customWidth="1"/>
    <col min="11778" max="11778" width="5.7109375" style="181" customWidth="1"/>
    <col min="11779" max="11779" width="11.421875" style="181" customWidth="1"/>
    <col min="11780" max="11780" width="59.7109375" style="181" customWidth="1"/>
    <col min="11781" max="11781" width="17.00390625" style="181" customWidth="1"/>
    <col min="11782" max="11782" width="4.57421875" style="181" customWidth="1"/>
    <col min="11783" max="11783" width="8.7109375" style="181" customWidth="1"/>
    <col min="11784" max="11785" width="16.7109375" style="181" customWidth="1"/>
    <col min="11786" max="11786" width="12.140625" style="181" customWidth="1"/>
    <col min="11787" max="11787" width="9.140625" style="181" customWidth="1"/>
    <col min="11788" max="11788" width="10.28125" style="181" bestFit="1" customWidth="1"/>
    <col min="11789" max="12032" width="9.140625" style="181" customWidth="1"/>
    <col min="12033" max="12033" width="5.421875" style="181" customWidth="1"/>
    <col min="12034" max="12034" width="5.7109375" style="181" customWidth="1"/>
    <col min="12035" max="12035" width="11.421875" style="181" customWidth="1"/>
    <col min="12036" max="12036" width="59.7109375" style="181" customWidth="1"/>
    <col min="12037" max="12037" width="17.00390625" style="181" customWidth="1"/>
    <col min="12038" max="12038" width="4.57421875" style="181" customWidth="1"/>
    <col min="12039" max="12039" width="8.7109375" style="181" customWidth="1"/>
    <col min="12040" max="12041" width="16.7109375" style="181" customWidth="1"/>
    <col min="12042" max="12042" width="12.140625" style="181" customWidth="1"/>
    <col min="12043" max="12043" width="9.140625" style="181" customWidth="1"/>
    <col min="12044" max="12044" width="10.28125" style="181" bestFit="1" customWidth="1"/>
    <col min="12045" max="12288" width="9.140625" style="181" customWidth="1"/>
    <col min="12289" max="12289" width="5.421875" style="181" customWidth="1"/>
    <col min="12290" max="12290" width="5.7109375" style="181" customWidth="1"/>
    <col min="12291" max="12291" width="11.421875" style="181" customWidth="1"/>
    <col min="12292" max="12292" width="59.7109375" style="181" customWidth="1"/>
    <col min="12293" max="12293" width="17.00390625" style="181" customWidth="1"/>
    <col min="12294" max="12294" width="4.57421875" style="181" customWidth="1"/>
    <col min="12295" max="12295" width="8.7109375" style="181" customWidth="1"/>
    <col min="12296" max="12297" width="16.7109375" style="181" customWidth="1"/>
    <col min="12298" max="12298" width="12.140625" style="181" customWidth="1"/>
    <col min="12299" max="12299" width="9.140625" style="181" customWidth="1"/>
    <col min="12300" max="12300" width="10.28125" style="181" bestFit="1" customWidth="1"/>
    <col min="12301" max="12544" width="9.140625" style="181" customWidth="1"/>
    <col min="12545" max="12545" width="5.421875" style="181" customWidth="1"/>
    <col min="12546" max="12546" width="5.7109375" style="181" customWidth="1"/>
    <col min="12547" max="12547" width="11.421875" style="181" customWidth="1"/>
    <col min="12548" max="12548" width="59.7109375" style="181" customWidth="1"/>
    <col min="12549" max="12549" width="17.00390625" style="181" customWidth="1"/>
    <col min="12550" max="12550" width="4.57421875" style="181" customWidth="1"/>
    <col min="12551" max="12551" width="8.7109375" style="181" customWidth="1"/>
    <col min="12552" max="12553" width="16.7109375" style="181" customWidth="1"/>
    <col min="12554" max="12554" width="12.140625" style="181" customWidth="1"/>
    <col min="12555" max="12555" width="9.140625" style="181" customWidth="1"/>
    <col min="12556" max="12556" width="10.28125" style="181" bestFit="1" customWidth="1"/>
    <col min="12557" max="12800" width="9.140625" style="181" customWidth="1"/>
    <col min="12801" max="12801" width="5.421875" style="181" customWidth="1"/>
    <col min="12802" max="12802" width="5.7109375" style="181" customWidth="1"/>
    <col min="12803" max="12803" width="11.421875" style="181" customWidth="1"/>
    <col min="12804" max="12804" width="59.7109375" style="181" customWidth="1"/>
    <col min="12805" max="12805" width="17.00390625" style="181" customWidth="1"/>
    <col min="12806" max="12806" width="4.57421875" style="181" customWidth="1"/>
    <col min="12807" max="12807" width="8.7109375" style="181" customWidth="1"/>
    <col min="12808" max="12809" width="16.7109375" style="181" customWidth="1"/>
    <col min="12810" max="12810" width="12.140625" style="181" customWidth="1"/>
    <col min="12811" max="12811" width="9.140625" style="181" customWidth="1"/>
    <col min="12812" max="12812" width="10.28125" style="181" bestFit="1" customWidth="1"/>
    <col min="12813" max="13056" width="9.140625" style="181" customWidth="1"/>
    <col min="13057" max="13057" width="5.421875" style="181" customWidth="1"/>
    <col min="13058" max="13058" width="5.7109375" style="181" customWidth="1"/>
    <col min="13059" max="13059" width="11.421875" style="181" customWidth="1"/>
    <col min="13060" max="13060" width="59.7109375" style="181" customWidth="1"/>
    <col min="13061" max="13061" width="17.00390625" style="181" customWidth="1"/>
    <col min="13062" max="13062" width="4.57421875" style="181" customWidth="1"/>
    <col min="13063" max="13063" width="8.7109375" style="181" customWidth="1"/>
    <col min="13064" max="13065" width="16.7109375" style="181" customWidth="1"/>
    <col min="13066" max="13066" width="12.140625" style="181" customWidth="1"/>
    <col min="13067" max="13067" width="9.140625" style="181" customWidth="1"/>
    <col min="13068" max="13068" width="10.28125" style="181" bestFit="1" customWidth="1"/>
    <col min="13069" max="13312" width="9.140625" style="181" customWidth="1"/>
    <col min="13313" max="13313" width="5.421875" style="181" customWidth="1"/>
    <col min="13314" max="13314" width="5.7109375" style="181" customWidth="1"/>
    <col min="13315" max="13315" width="11.421875" style="181" customWidth="1"/>
    <col min="13316" max="13316" width="59.7109375" style="181" customWidth="1"/>
    <col min="13317" max="13317" width="17.00390625" style="181" customWidth="1"/>
    <col min="13318" max="13318" width="4.57421875" style="181" customWidth="1"/>
    <col min="13319" max="13319" width="8.7109375" style="181" customWidth="1"/>
    <col min="13320" max="13321" width="16.7109375" style="181" customWidth="1"/>
    <col min="13322" max="13322" width="12.140625" style="181" customWidth="1"/>
    <col min="13323" max="13323" width="9.140625" style="181" customWidth="1"/>
    <col min="13324" max="13324" width="10.28125" style="181" bestFit="1" customWidth="1"/>
    <col min="13325" max="13568" width="9.140625" style="181" customWidth="1"/>
    <col min="13569" max="13569" width="5.421875" style="181" customWidth="1"/>
    <col min="13570" max="13570" width="5.7109375" style="181" customWidth="1"/>
    <col min="13571" max="13571" width="11.421875" style="181" customWidth="1"/>
    <col min="13572" max="13572" width="59.7109375" style="181" customWidth="1"/>
    <col min="13573" max="13573" width="17.00390625" style="181" customWidth="1"/>
    <col min="13574" max="13574" width="4.57421875" style="181" customWidth="1"/>
    <col min="13575" max="13575" width="8.7109375" style="181" customWidth="1"/>
    <col min="13576" max="13577" width="16.7109375" style="181" customWidth="1"/>
    <col min="13578" max="13578" width="12.140625" style="181" customWidth="1"/>
    <col min="13579" max="13579" width="9.140625" style="181" customWidth="1"/>
    <col min="13580" max="13580" width="10.28125" style="181" bestFit="1" customWidth="1"/>
    <col min="13581" max="13824" width="9.140625" style="181" customWidth="1"/>
    <col min="13825" max="13825" width="5.421875" style="181" customWidth="1"/>
    <col min="13826" max="13826" width="5.7109375" style="181" customWidth="1"/>
    <col min="13827" max="13827" width="11.421875" style="181" customWidth="1"/>
    <col min="13828" max="13828" width="59.7109375" style="181" customWidth="1"/>
    <col min="13829" max="13829" width="17.00390625" style="181" customWidth="1"/>
    <col min="13830" max="13830" width="4.57421875" style="181" customWidth="1"/>
    <col min="13831" max="13831" width="8.7109375" style="181" customWidth="1"/>
    <col min="13832" max="13833" width="16.7109375" style="181" customWidth="1"/>
    <col min="13834" max="13834" width="12.140625" style="181" customWidth="1"/>
    <col min="13835" max="13835" width="9.140625" style="181" customWidth="1"/>
    <col min="13836" max="13836" width="10.28125" style="181" bestFit="1" customWidth="1"/>
    <col min="13837" max="14080" width="9.140625" style="181" customWidth="1"/>
    <col min="14081" max="14081" width="5.421875" style="181" customWidth="1"/>
    <col min="14082" max="14082" width="5.7109375" style="181" customWidth="1"/>
    <col min="14083" max="14083" width="11.421875" style="181" customWidth="1"/>
    <col min="14084" max="14084" width="59.7109375" style="181" customWidth="1"/>
    <col min="14085" max="14085" width="17.00390625" style="181" customWidth="1"/>
    <col min="14086" max="14086" width="4.57421875" style="181" customWidth="1"/>
    <col min="14087" max="14087" width="8.7109375" style="181" customWidth="1"/>
    <col min="14088" max="14089" width="16.7109375" style="181" customWidth="1"/>
    <col min="14090" max="14090" width="12.140625" style="181" customWidth="1"/>
    <col min="14091" max="14091" width="9.140625" style="181" customWidth="1"/>
    <col min="14092" max="14092" width="10.28125" style="181" bestFit="1" customWidth="1"/>
    <col min="14093" max="14336" width="9.140625" style="181" customWidth="1"/>
    <col min="14337" max="14337" width="5.421875" style="181" customWidth="1"/>
    <col min="14338" max="14338" width="5.7109375" style="181" customWidth="1"/>
    <col min="14339" max="14339" width="11.421875" style="181" customWidth="1"/>
    <col min="14340" max="14340" width="59.7109375" style="181" customWidth="1"/>
    <col min="14341" max="14341" width="17.00390625" style="181" customWidth="1"/>
    <col min="14342" max="14342" width="4.57421875" style="181" customWidth="1"/>
    <col min="14343" max="14343" width="8.7109375" style="181" customWidth="1"/>
    <col min="14344" max="14345" width="16.7109375" style="181" customWidth="1"/>
    <col min="14346" max="14346" width="12.140625" style="181" customWidth="1"/>
    <col min="14347" max="14347" width="9.140625" style="181" customWidth="1"/>
    <col min="14348" max="14348" width="10.28125" style="181" bestFit="1" customWidth="1"/>
    <col min="14349" max="14592" width="9.140625" style="181" customWidth="1"/>
    <col min="14593" max="14593" width="5.421875" style="181" customWidth="1"/>
    <col min="14594" max="14594" width="5.7109375" style="181" customWidth="1"/>
    <col min="14595" max="14595" width="11.421875" style="181" customWidth="1"/>
    <col min="14596" max="14596" width="59.7109375" style="181" customWidth="1"/>
    <col min="14597" max="14597" width="17.00390625" style="181" customWidth="1"/>
    <col min="14598" max="14598" width="4.57421875" style="181" customWidth="1"/>
    <col min="14599" max="14599" width="8.7109375" style="181" customWidth="1"/>
    <col min="14600" max="14601" width="16.7109375" style="181" customWidth="1"/>
    <col min="14602" max="14602" width="12.140625" style="181" customWidth="1"/>
    <col min="14603" max="14603" width="9.140625" style="181" customWidth="1"/>
    <col min="14604" max="14604" width="10.28125" style="181" bestFit="1" customWidth="1"/>
    <col min="14605" max="14848" width="9.140625" style="181" customWidth="1"/>
    <col min="14849" max="14849" width="5.421875" style="181" customWidth="1"/>
    <col min="14850" max="14850" width="5.7109375" style="181" customWidth="1"/>
    <col min="14851" max="14851" width="11.421875" style="181" customWidth="1"/>
    <col min="14852" max="14852" width="59.7109375" style="181" customWidth="1"/>
    <col min="14853" max="14853" width="17.00390625" style="181" customWidth="1"/>
    <col min="14854" max="14854" width="4.57421875" style="181" customWidth="1"/>
    <col min="14855" max="14855" width="8.7109375" style="181" customWidth="1"/>
    <col min="14856" max="14857" width="16.7109375" style="181" customWidth="1"/>
    <col min="14858" max="14858" width="12.140625" style="181" customWidth="1"/>
    <col min="14859" max="14859" width="9.140625" style="181" customWidth="1"/>
    <col min="14860" max="14860" width="10.28125" style="181" bestFit="1" customWidth="1"/>
    <col min="14861" max="15104" width="9.140625" style="181" customWidth="1"/>
    <col min="15105" max="15105" width="5.421875" style="181" customWidth="1"/>
    <col min="15106" max="15106" width="5.7109375" style="181" customWidth="1"/>
    <col min="15107" max="15107" width="11.421875" style="181" customWidth="1"/>
    <col min="15108" max="15108" width="59.7109375" style="181" customWidth="1"/>
    <col min="15109" max="15109" width="17.00390625" style="181" customWidth="1"/>
    <col min="15110" max="15110" width="4.57421875" style="181" customWidth="1"/>
    <col min="15111" max="15111" width="8.7109375" style="181" customWidth="1"/>
    <col min="15112" max="15113" width="16.7109375" style="181" customWidth="1"/>
    <col min="15114" max="15114" width="12.140625" style="181" customWidth="1"/>
    <col min="15115" max="15115" width="9.140625" style="181" customWidth="1"/>
    <col min="15116" max="15116" width="10.28125" style="181" bestFit="1" customWidth="1"/>
    <col min="15117" max="15360" width="9.140625" style="181" customWidth="1"/>
    <col min="15361" max="15361" width="5.421875" style="181" customWidth="1"/>
    <col min="15362" max="15362" width="5.7109375" style="181" customWidth="1"/>
    <col min="15363" max="15363" width="11.421875" style="181" customWidth="1"/>
    <col min="15364" max="15364" width="59.7109375" style="181" customWidth="1"/>
    <col min="15365" max="15365" width="17.00390625" style="181" customWidth="1"/>
    <col min="15366" max="15366" width="4.57421875" style="181" customWidth="1"/>
    <col min="15367" max="15367" width="8.7109375" style="181" customWidth="1"/>
    <col min="15368" max="15369" width="16.7109375" style="181" customWidth="1"/>
    <col min="15370" max="15370" width="12.140625" style="181" customWidth="1"/>
    <col min="15371" max="15371" width="9.140625" style="181" customWidth="1"/>
    <col min="15372" max="15372" width="10.28125" style="181" bestFit="1" customWidth="1"/>
    <col min="15373" max="15616" width="9.140625" style="181" customWidth="1"/>
    <col min="15617" max="15617" width="5.421875" style="181" customWidth="1"/>
    <col min="15618" max="15618" width="5.7109375" style="181" customWidth="1"/>
    <col min="15619" max="15619" width="11.421875" style="181" customWidth="1"/>
    <col min="15620" max="15620" width="59.7109375" style="181" customWidth="1"/>
    <col min="15621" max="15621" width="17.00390625" style="181" customWidth="1"/>
    <col min="15622" max="15622" width="4.57421875" style="181" customWidth="1"/>
    <col min="15623" max="15623" width="8.7109375" style="181" customWidth="1"/>
    <col min="15624" max="15625" width="16.7109375" style="181" customWidth="1"/>
    <col min="15626" max="15626" width="12.140625" style="181" customWidth="1"/>
    <col min="15627" max="15627" width="9.140625" style="181" customWidth="1"/>
    <col min="15628" max="15628" width="10.28125" style="181" bestFit="1" customWidth="1"/>
    <col min="15629" max="15872" width="9.140625" style="181" customWidth="1"/>
    <col min="15873" max="15873" width="5.421875" style="181" customWidth="1"/>
    <col min="15874" max="15874" width="5.7109375" style="181" customWidth="1"/>
    <col min="15875" max="15875" width="11.421875" style="181" customWidth="1"/>
    <col min="15876" max="15876" width="59.7109375" style="181" customWidth="1"/>
    <col min="15877" max="15877" width="17.00390625" style="181" customWidth="1"/>
    <col min="15878" max="15878" width="4.57421875" style="181" customWidth="1"/>
    <col min="15879" max="15879" width="8.7109375" style="181" customWidth="1"/>
    <col min="15880" max="15881" width="16.7109375" style="181" customWidth="1"/>
    <col min="15882" max="15882" width="12.140625" style="181" customWidth="1"/>
    <col min="15883" max="15883" width="9.140625" style="181" customWidth="1"/>
    <col min="15884" max="15884" width="10.28125" style="181" bestFit="1" customWidth="1"/>
    <col min="15885" max="16128" width="9.140625" style="181" customWidth="1"/>
    <col min="16129" max="16129" width="5.421875" style="181" customWidth="1"/>
    <col min="16130" max="16130" width="5.7109375" style="181" customWidth="1"/>
    <col min="16131" max="16131" width="11.421875" style="181" customWidth="1"/>
    <col min="16132" max="16132" width="59.7109375" style="181" customWidth="1"/>
    <col min="16133" max="16133" width="17.00390625" style="181" customWidth="1"/>
    <col min="16134" max="16134" width="4.57421875" style="181" customWidth="1"/>
    <col min="16135" max="16135" width="8.7109375" style="181" customWidth="1"/>
    <col min="16136" max="16137" width="16.7109375" style="181" customWidth="1"/>
    <col min="16138" max="16138" width="12.140625" style="181" customWidth="1"/>
    <col min="16139" max="16139" width="9.140625" style="181" customWidth="1"/>
    <col min="16140" max="16140" width="10.28125" style="181" bestFit="1" customWidth="1"/>
    <col min="16141" max="16384" width="9.140625" style="181" customWidth="1"/>
  </cols>
  <sheetData>
    <row r="1" spans="2:8" ht="23.25">
      <c r="B1" s="182"/>
      <c r="D1" s="184" t="s">
        <v>1482</v>
      </c>
      <c r="E1" s="185"/>
      <c r="F1" s="186" t="s">
        <v>1483</v>
      </c>
      <c r="H1" s="187" t="s">
        <v>1484</v>
      </c>
    </row>
    <row r="2" spans="1:6" ht="15">
      <c r="A2" s="182"/>
      <c r="B2" s="188" t="s">
        <v>1485</v>
      </c>
      <c r="E2" s="190"/>
      <c r="F2" s="181"/>
    </row>
    <row r="3" spans="1:6" ht="15">
      <c r="A3" s="182"/>
      <c r="B3" s="188" t="s">
        <v>1486</v>
      </c>
      <c r="E3" s="190"/>
      <c r="F3" s="181"/>
    </row>
    <row r="4" spans="1:6" ht="15">
      <c r="A4" s="182"/>
      <c r="B4" s="182" t="s">
        <v>1487</v>
      </c>
      <c r="D4" s="189" t="s">
        <v>1697</v>
      </c>
      <c r="E4" s="190"/>
      <c r="F4" s="181"/>
    </row>
    <row r="5" spans="1:9" ht="15">
      <c r="A5" s="182"/>
      <c r="B5" s="182" t="s">
        <v>1488</v>
      </c>
      <c r="D5" s="189" t="s">
        <v>1489</v>
      </c>
      <c r="F5" s="191"/>
      <c r="H5" s="190" t="s">
        <v>32</v>
      </c>
      <c r="I5" s="192" t="s">
        <v>1490</v>
      </c>
    </row>
    <row r="6" spans="1:9" ht="15">
      <c r="A6" s="182"/>
      <c r="B6" s="182" t="s">
        <v>1491</v>
      </c>
      <c r="D6" s="193" t="s">
        <v>1492</v>
      </c>
      <c r="F6" s="191"/>
      <c r="H6" s="194" t="s">
        <v>1493</v>
      </c>
      <c r="I6" s="195">
        <f>I54</f>
        <v>0</v>
      </c>
    </row>
    <row r="7" spans="1:9" ht="15">
      <c r="A7" s="182"/>
      <c r="B7" s="182" t="s">
        <v>31</v>
      </c>
      <c r="D7" s="193" t="s">
        <v>1494</v>
      </c>
      <c r="E7" s="190"/>
      <c r="F7" s="190"/>
      <c r="G7" s="196"/>
      <c r="H7" s="190" t="s">
        <v>1495</v>
      </c>
      <c r="I7" s="197">
        <f>I55</f>
        <v>0</v>
      </c>
    </row>
    <row r="8" spans="1:9" ht="15">
      <c r="A8" s="182"/>
      <c r="B8" s="182" t="s">
        <v>1496</v>
      </c>
      <c r="D8" s="193" t="s">
        <v>1497</v>
      </c>
      <c r="E8" s="190"/>
      <c r="F8" s="190"/>
      <c r="G8" s="196"/>
      <c r="H8" s="198">
        <v>0.21</v>
      </c>
      <c r="I8" s="197">
        <f>I6*H8</f>
        <v>0</v>
      </c>
    </row>
    <row r="9" spans="1:9" ht="15">
      <c r="A9" s="182"/>
      <c r="B9" s="182" t="s">
        <v>1498</v>
      </c>
      <c r="D9" s="193"/>
      <c r="E9" s="190"/>
      <c r="F9" s="190"/>
      <c r="G9" s="196"/>
      <c r="H9" s="199"/>
      <c r="I9" s="197"/>
    </row>
    <row r="10" spans="1:9" ht="15">
      <c r="A10" s="182"/>
      <c r="B10" s="182" t="s">
        <v>1499</v>
      </c>
      <c r="D10" s="200" t="s">
        <v>1500</v>
      </c>
      <c r="E10" s="190"/>
      <c r="F10" s="190"/>
      <c r="G10" s="196"/>
      <c r="H10" s="201" t="s">
        <v>1501</v>
      </c>
      <c r="I10" s="202">
        <f>SUM(I6+I8)</f>
        <v>0</v>
      </c>
    </row>
    <row r="11" spans="1:9" ht="13.5" thickBot="1">
      <c r="A11" s="182"/>
      <c r="B11" s="182" t="s">
        <v>1502</v>
      </c>
      <c r="D11" s="189" t="s">
        <v>1503</v>
      </c>
      <c r="E11" s="190"/>
      <c r="F11" s="190"/>
      <c r="G11" s="196"/>
      <c r="H11" s="201"/>
      <c r="I11" s="202"/>
    </row>
    <row r="12" spans="1:10" ht="13.5" thickBot="1">
      <c r="A12" s="203" t="s">
        <v>1504</v>
      </c>
      <c r="B12" s="203" t="s">
        <v>1505</v>
      </c>
      <c r="C12" s="204" t="s">
        <v>1506</v>
      </c>
      <c r="D12" s="205" t="s">
        <v>21</v>
      </c>
      <c r="E12" s="204" t="s">
        <v>1507</v>
      </c>
      <c r="F12" s="204" t="s">
        <v>12</v>
      </c>
      <c r="G12" s="206" t="s">
        <v>22</v>
      </c>
      <c r="H12" s="204" t="s">
        <v>1508</v>
      </c>
      <c r="I12" s="204" t="s">
        <v>255</v>
      </c>
      <c r="J12" s="207" t="s">
        <v>1509</v>
      </c>
    </row>
    <row r="13" spans="1:10" ht="15">
      <c r="A13" s="181">
        <f>IF(G13&gt;0,MAX(A$12:A12)+1,0)</f>
        <v>0</v>
      </c>
      <c r="C13" s="208"/>
      <c r="D13" s="209"/>
      <c r="E13" s="209"/>
      <c r="G13" s="210"/>
      <c r="H13" s="197"/>
      <c r="I13" s="197"/>
      <c r="J13" s="211">
        <f aca="true" t="shared" si="0" ref="J13:J34">IF(B13="MAT","ceník dodavatele",IF(B13&gt;0,"ÚRS 2023/I",0))</f>
        <v>0</v>
      </c>
    </row>
    <row r="14" spans="1:10" ht="15">
      <c r="A14" s="181">
        <f>IF(G14&gt;0,MAX(A$12:A13)+1,0)</f>
        <v>0</v>
      </c>
      <c r="C14" s="212"/>
      <c r="D14" s="213" t="s">
        <v>1510</v>
      </c>
      <c r="E14" s="213"/>
      <c r="H14" s="183"/>
      <c r="I14" s="183"/>
      <c r="J14" s="211">
        <f t="shared" si="0"/>
        <v>0</v>
      </c>
    </row>
    <row r="15" spans="1:10" ht="15">
      <c r="A15" s="181">
        <f>IF(G15&gt;0,MAX(A$12:A14)+1,0)</f>
        <v>1</v>
      </c>
      <c r="B15" s="183">
        <v>731</v>
      </c>
      <c r="C15" s="208">
        <v>733110803</v>
      </c>
      <c r="D15" s="189" t="s">
        <v>1511</v>
      </c>
      <c r="E15" s="213"/>
      <c r="F15" s="183" t="s">
        <v>6</v>
      </c>
      <c r="G15" s="181">
        <v>6</v>
      </c>
      <c r="H15" s="310"/>
      <c r="I15" s="197">
        <f>G15*H15</f>
        <v>0</v>
      </c>
      <c r="J15" s="211" t="str">
        <f t="shared" si="0"/>
        <v>ÚRS 2023/I</v>
      </c>
    </row>
    <row r="16" spans="1:10" ht="15">
      <c r="A16" s="181">
        <f>IF(G16&gt;0,MAX(A$12:A15)+1,0)</f>
        <v>2</v>
      </c>
      <c r="B16" s="183">
        <v>731</v>
      </c>
      <c r="C16" s="208">
        <v>733111103</v>
      </c>
      <c r="D16" s="189" t="s">
        <v>1512</v>
      </c>
      <c r="F16" s="183" t="s">
        <v>6</v>
      </c>
      <c r="G16" s="181">
        <v>2</v>
      </c>
      <c r="H16" s="310"/>
      <c r="I16" s="197">
        <f>G16*H16</f>
        <v>0</v>
      </c>
      <c r="J16" s="211" t="str">
        <f t="shared" si="0"/>
        <v>ÚRS 2023/I</v>
      </c>
    </row>
    <row r="17" spans="1:10" ht="15">
      <c r="A17" s="181">
        <f>IF(G17&gt;0,MAX(A$12:A16)+1,0)</f>
        <v>3</v>
      </c>
      <c r="B17" s="183">
        <v>731</v>
      </c>
      <c r="C17" s="208">
        <v>733190107</v>
      </c>
      <c r="D17" s="189" t="s">
        <v>1513</v>
      </c>
      <c r="F17" s="183" t="s">
        <v>6</v>
      </c>
      <c r="G17" s="181">
        <v>2</v>
      </c>
      <c r="H17" s="310"/>
      <c r="I17" s="197">
        <f>G17*H17</f>
        <v>0</v>
      </c>
      <c r="J17" s="211" t="str">
        <f t="shared" si="0"/>
        <v>ÚRS 2023/I</v>
      </c>
    </row>
    <row r="18" spans="1:10" ht="15">
      <c r="A18" s="181">
        <f>IF(G18&gt;0,MAX(A$12:A17)+1,0)</f>
        <v>4</v>
      </c>
      <c r="B18" s="183">
        <v>731</v>
      </c>
      <c r="C18" s="208">
        <v>998733201</v>
      </c>
      <c r="D18" s="209" t="s">
        <v>1514</v>
      </c>
      <c r="E18" s="209"/>
      <c r="F18" s="183" t="s">
        <v>7</v>
      </c>
      <c r="G18" s="210">
        <v>3.19</v>
      </c>
      <c r="H18" s="310"/>
      <c r="I18" s="197">
        <f>G18*H18</f>
        <v>0</v>
      </c>
      <c r="J18" s="211" t="str">
        <f t="shared" si="0"/>
        <v>ÚRS 2023/I</v>
      </c>
    </row>
    <row r="19" spans="1:10" ht="15">
      <c r="A19" s="181">
        <f>IF(G19&gt;0,MAX(A$12:A18)+1,0)</f>
        <v>0</v>
      </c>
      <c r="C19" s="208"/>
      <c r="D19" s="214" t="s">
        <v>1515</v>
      </c>
      <c r="E19" s="214"/>
      <c r="H19" s="215">
        <f>SUM(I14:I18)</f>
        <v>0</v>
      </c>
      <c r="I19" s="197">
        <f>G19*H19</f>
        <v>0</v>
      </c>
      <c r="J19" s="211">
        <f t="shared" si="0"/>
        <v>0</v>
      </c>
    </row>
    <row r="20" spans="1:10" ht="15">
      <c r="A20" s="181">
        <f>IF(G20&gt;0,MAX(A$12:A19)+1,0)</f>
        <v>0</v>
      </c>
      <c r="C20" s="208"/>
      <c r="D20" s="214"/>
      <c r="E20" s="214"/>
      <c r="H20" s="215"/>
      <c r="I20" s="197"/>
      <c r="J20" s="211">
        <f t="shared" si="0"/>
        <v>0</v>
      </c>
    </row>
    <row r="21" spans="1:10" ht="15">
      <c r="A21" s="181">
        <f>IF(G21&gt;0,MAX(A$12:A20)+1,0)</f>
        <v>0</v>
      </c>
      <c r="C21" s="212"/>
      <c r="D21" s="213" t="s">
        <v>1516</v>
      </c>
      <c r="E21" s="213"/>
      <c r="H21" s="183"/>
      <c r="I21" s="183"/>
      <c r="J21" s="211">
        <f t="shared" si="0"/>
        <v>0</v>
      </c>
    </row>
    <row r="22" spans="1:10" ht="15">
      <c r="A22" s="181">
        <f>IF(G22&gt;0,MAX(A$12:A21)+1,0)</f>
        <v>5</v>
      </c>
      <c r="B22" s="183">
        <v>731</v>
      </c>
      <c r="C22" s="208">
        <v>734200821</v>
      </c>
      <c r="D22" s="189" t="s">
        <v>1517</v>
      </c>
      <c r="F22" s="183" t="s">
        <v>8</v>
      </c>
      <c r="G22" s="181">
        <v>4</v>
      </c>
      <c r="H22" s="310"/>
      <c r="I22" s="197">
        <f aca="true" t="shared" si="1" ref="I22:I29">G22*H22</f>
        <v>0</v>
      </c>
      <c r="J22" s="211" t="str">
        <f t="shared" si="0"/>
        <v>ÚRS 2023/I</v>
      </c>
    </row>
    <row r="23" spans="1:10" ht="15">
      <c r="A23" s="181">
        <f>IF(G23&gt;0,MAX(A$12:A22)+1,0)</f>
        <v>6</v>
      </c>
      <c r="B23" s="183">
        <v>731</v>
      </c>
      <c r="C23" s="208">
        <v>734209103</v>
      </c>
      <c r="D23" s="189" t="s">
        <v>1518</v>
      </c>
      <c r="F23" s="183" t="s">
        <v>8</v>
      </c>
      <c r="G23" s="181">
        <v>2</v>
      </c>
      <c r="H23" s="310"/>
      <c r="I23" s="197">
        <f t="shared" si="1"/>
        <v>0</v>
      </c>
      <c r="J23" s="211" t="str">
        <f t="shared" si="0"/>
        <v>ÚRS 2023/I</v>
      </c>
    </row>
    <row r="24" spans="1:10" ht="15">
      <c r="A24" s="181">
        <f>IF(G24&gt;0,MAX(A$12:A23)+1,0)</f>
        <v>7</v>
      </c>
      <c r="B24" s="183">
        <v>731</v>
      </c>
      <c r="C24" s="208">
        <v>734209113</v>
      </c>
      <c r="D24" s="189" t="s">
        <v>1519</v>
      </c>
      <c r="F24" s="183" t="s">
        <v>8</v>
      </c>
      <c r="G24" s="181">
        <v>2</v>
      </c>
      <c r="H24" s="310"/>
      <c r="I24" s="197">
        <f t="shared" si="1"/>
        <v>0</v>
      </c>
      <c r="J24" s="211" t="str">
        <f t="shared" si="0"/>
        <v>ÚRS 2023/I</v>
      </c>
    </row>
    <row r="25" spans="1:10" ht="72">
      <c r="A25" s="181">
        <f>IF(G25&gt;0,MAX(A$12:A24)+1,0)</f>
        <v>8</v>
      </c>
      <c r="B25" s="183" t="s">
        <v>1520</v>
      </c>
      <c r="C25" s="208"/>
      <c r="D25" s="216" t="s">
        <v>1521</v>
      </c>
      <c r="F25" s="183" t="s">
        <v>8</v>
      </c>
      <c r="G25" s="181">
        <v>1</v>
      </c>
      <c r="H25" s="310"/>
      <c r="I25" s="197">
        <f t="shared" si="1"/>
        <v>0</v>
      </c>
      <c r="J25" s="211" t="str">
        <f t="shared" si="0"/>
        <v>ceník dodavatele</v>
      </c>
    </row>
    <row r="26" spans="1:10" ht="25.5">
      <c r="A26" s="181">
        <f>IF(G26&gt;0,MAX(A$12:A25)+1,0)</f>
        <v>9</v>
      </c>
      <c r="B26" s="183" t="s">
        <v>1520</v>
      </c>
      <c r="C26" s="208"/>
      <c r="D26" s="189" t="s">
        <v>1522</v>
      </c>
      <c r="E26" s="217"/>
      <c r="F26" s="183" t="s">
        <v>8</v>
      </c>
      <c r="G26" s="181">
        <v>1</v>
      </c>
      <c r="H26" s="310"/>
      <c r="I26" s="197">
        <f t="shared" si="1"/>
        <v>0</v>
      </c>
      <c r="J26" s="211" t="str">
        <f t="shared" si="0"/>
        <v>ceník dodavatele</v>
      </c>
    </row>
    <row r="27" spans="1:10" ht="30">
      <c r="A27" s="181">
        <f>IF(G27&gt;0,MAX(A$12:A26)+1,0)</f>
        <v>10</v>
      </c>
      <c r="B27" s="183" t="s">
        <v>1520</v>
      </c>
      <c r="C27" s="208"/>
      <c r="D27" s="189" t="s">
        <v>1523</v>
      </c>
      <c r="F27" s="183" t="s">
        <v>8</v>
      </c>
      <c r="G27" s="181">
        <v>1</v>
      </c>
      <c r="H27" s="310"/>
      <c r="I27" s="197">
        <f t="shared" si="1"/>
        <v>0</v>
      </c>
      <c r="J27" s="211" t="str">
        <f t="shared" si="0"/>
        <v>ceník dodavatele</v>
      </c>
    </row>
    <row r="28" spans="1:10" ht="15">
      <c r="A28" s="181">
        <f>IF(G28&gt;0,MAX(A$12:A27)+1,0)</f>
        <v>11</v>
      </c>
      <c r="B28" s="183">
        <v>731</v>
      </c>
      <c r="C28" s="208">
        <v>998734201</v>
      </c>
      <c r="D28" s="209" t="s">
        <v>1524</v>
      </c>
      <c r="E28" s="209"/>
      <c r="F28" s="183" t="s">
        <v>7</v>
      </c>
      <c r="G28" s="210">
        <v>0.27</v>
      </c>
      <c r="H28" s="310"/>
      <c r="I28" s="197">
        <f t="shared" si="1"/>
        <v>0</v>
      </c>
      <c r="J28" s="211" t="str">
        <f t="shared" si="0"/>
        <v>ÚRS 2023/I</v>
      </c>
    </row>
    <row r="29" spans="1:10" ht="15">
      <c r="A29" s="181">
        <f>IF(G29&gt;0,MAX(A$12:A28)+1,0)</f>
        <v>0</v>
      </c>
      <c r="C29" s="208"/>
      <c r="D29" s="214" t="s">
        <v>1525</v>
      </c>
      <c r="E29" s="214"/>
      <c r="H29" s="215">
        <f>SUM(I21:I28)</f>
        <v>0</v>
      </c>
      <c r="I29" s="197">
        <f t="shared" si="1"/>
        <v>0</v>
      </c>
      <c r="J29" s="211">
        <f t="shared" si="0"/>
        <v>0</v>
      </c>
    </row>
    <row r="30" spans="1:10" ht="15">
      <c r="A30" s="181">
        <f>IF(G30&gt;0,MAX(A$12:A29)+1,0)</f>
        <v>0</v>
      </c>
      <c r="C30" s="208"/>
      <c r="D30" s="214"/>
      <c r="E30" s="214"/>
      <c r="H30" s="215"/>
      <c r="I30" s="197"/>
      <c r="J30" s="211">
        <f t="shared" si="0"/>
        <v>0</v>
      </c>
    </row>
    <row r="31" spans="1:10" ht="15">
      <c r="A31" s="181">
        <f>IF(G31&gt;0,MAX(A$12:A30)+1,0)</f>
        <v>0</v>
      </c>
      <c r="C31" s="212"/>
      <c r="D31" s="213" t="s">
        <v>1526</v>
      </c>
      <c r="E31" s="213"/>
      <c r="H31" s="183"/>
      <c r="I31" s="183"/>
      <c r="J31" s="211">
        <f t="shared" si="0"/>
        <v>0</v>
      </c>
    </row>
    <row r="32" spans="1:10" ht="15">
      <c r="A32" s="181">
        <f>IF(G32&gt;0,MAX(A$12:A31)+1,0)</f>
        <v>12</v>
      </c>
      <c r="B32" s="183">
        <v>731</v>
      </c>
      <c r="C32" s="208">
        <v>735000912</v>
      </c>
      <c r="D32" s="189" t="s">
        <v>1527</v>
      </c>
      <c r="F32" s="183" t="s">
        <v>8</v>
      </c>
      <c r="G32" s="181">
        <v>1</v>
      </c>
      <c r="H32" s="310"/>
      <c r="I32" s="197">
        <f aca="true" t="shared" si="2" ref="I32:I37">G32*H32</f>
        <v>0</v>
      </c>
      <c r="J32" s="211" t="str">
        <f t="shared" si="0"/>
        <v>ÚRS 2023/I</v>
      </c>
    </row>
    <row r="33" spans="1:10" ht="14.25">
      <c r="A33" s="181">
        <f>IF(G33&gt;0,MAX(A$12:A32)+1,0)</f>
        <v>13</v>
      </c>
      <c r="B33" s="183">
        <v>731</v>
      </c>
      <c r="C33" s="208">
        <v>735121810</v>
      </c>
      <c r="D33" s="189" t="s">
        <v>1528</v>
      </c>
      <c r="F33" s="183" t="s">
        <v>1529</v>
      </c>
      <c r="G33" s="181">
        <v>5.28</v>
      </c>
      <c r="H33" s="310"/>
      <c r="I33" s="197">
        <f t="shared" si="2"/>
        <v>0</v>
      </c>
      <c r="J33" s="211" t="str">
        <f t="shared" si="0"/>
        <v>ÚRS 2023/I</v>
      </c>
    </row>
    <row r="34" spans="1:10" ht="15">
      <c r="A34" s="181">
        <f>IF(G34&gt;0,MAX(A$12:A33)+1,0)</f>
        <v>14</v>
      </c>
      <c r="B34" s="183">
        <v>731</v>
      </c>
      <c r="C34" s="208">
        <v>735159230</v>
      </c>
      <c r="D34" s="189" t="s">
        <v>1530</v>
      </c>
      <c r="F34" s="183" t="s">
        <v>8</v>
      </c>
      <c r="G34" s="181">
        <v>1</v>
      </c>
      <c r="H34" s="310"/>
      <c r="I34" s="197">
        <f t="shared" si="2"/>
        <v>0</v>
      </c>
      <c r="J34" s="211" t="str">
        <f t="shared" si="0"/>
        <v>ÚRS 2023/I</v>
      </c>
    </row>
    <row r="35" spans="1:10" ht="25.5">
      <c r="A35" s="181">
        <f>IF(G35&gt;0,MAX(A$12:A34)+1,0)</f>
        <v>15</v>
      </c>
      <c r="B35" s="183" t="s">
        <v>1520</v>
      </c>
      <c r="C35" s="208"/>
      <c r="D35" s="189" t="s">
        <v>1531</v>
      </c>
      <c r="F35" s="183" t="s">
        <v>8</v>
      </c>
      <c r="G35" s="181">
        <v>1</v>
      </c>
      <c r="H35" s="310"/>
      <c r="I35" s="197">
        <f t="shared" si="2"/>
        <v>0</v>
      </c>
      <c r="J35" s="211" t="str">
        <f>IF(B35="MAT","ceník dodavatele",IF(B35&gt;0,"ÚRS 2023/I",0))</f>
        <v>ceník dodavatele</v>
      </c>
    </row>
    <row r="36" spans="1:10" ht="15">
      <c r="A36" s="181">
        <f>IF(G36&gt;0,MAX(A$12:A35)+1,0)</f>
        <v>16</v>
      </c>
      <c r="B36" s="183">
        <v>731</v>
      </c>
      <c r="C36" s="208">
        <v>998735201</v>
      </c>
      <c r="D36" s="209" t="s">
        <v>1532</v>
      </c>
      <c r="E36" s="209"/>
      <c r="F36" s="183" t="s">
        <v>7</v>
      </c>
      <c r="G36" s="210">
        <v>2.26</v>
      </c>
      <c r="H36" s="310"/>
      <c r="I36" s="197">
        <f t="shared" si="2"/>
        <v>0</v>
      </c>
      <c r="J36" s="211" t="str">
        <f>IF(B36="MAT","ceník dodavatele",IF(B36&gt;0,"ÚRS 2023/I",0))</f>
        <v>ÚRS 2023/I</v>
      </c>
    </row>
    <row r="37" spans="1:10" ht="15">
      <c r="A37" s="181">
        <f>IF(G37&gt;0,MAX(A$12:A36)+1,0)</f>
        <v>0</v>
      </c>
      <c r="C37" s="208"/>
      <c r="D37" s="214" t="s">
        <v>1533</v>
      </c>
      <c r="E37" s="214"/>
      <c r="H37" s="215">
        <f>SUM(I31:I36)</f>
        <v>0</v>
      </c>
      <c r="I37" s="197">
        <f t="shared" si="2"/>
        <v>0</v>
      </c>
      <c r="J37" s="211">
        <f>IF(B37="MAT","ceník dodavatele",IF(B37&gt;0,"ÚRS 2023/I",0))</f>
        <v>0</v>
      </c>
    </row>
    <row r="38" spans="1:10" ht="15">
      <c r="A38" s="181">
        <f>IF(G38&gt;0,MAX(A$12:A37)+1,0)</f>
        <v>0</v>
      </c>
      <c r="C38" s="208"/>
      <c r="D38" s="214"/>
      <c r="E38" s="214"/>
      <c r="H38" s="215"/>
      <c r="I38" s="197"/>
      <c r="J38" s="211">
        <f aca="true" t="shared" si="3" ref="J38:J43">IF(B38="MAT","ceník dodavatele",IF(B38&gt;0,"ÚRS 2023/I",0))</f>
        <v>0</v>
      </c>
    </row>
    <row r="39" spans="1:10" ht="15">
      <c r="A39" s="181">
        <f>IF(G39&gt;0,MAX(A$12:A38)+1,0)</f>
        <v>0</v>
      </c>
      <c r="C39" s="212"/>
      <c r="D39" s="213" t="s">
        <v>1534</v>
      </c>
      <c r="E39" s="213"/>
      <c r="H39" s="183"/>
      <c r="I39" s="183"/>
      <c r="J39" s="211">
        <f t="shared" si="3"/>
        <v>0</v>
      </c>
    </row>
    <row r="40" spans="1:10" ht="15">
      <c r="A40" s="181">
        <f>IF(G40&gt;0,MAX(A$12:A39)+1,0)</f>
        <v>17</v>
      </c>
      <c r="B40" s="183">
        <v>783</v>
      </c>
      <c r="C40" s="208">
        <v>783606862</v>
      </c>
      <c r="D40" s="189" t="s">
        <v>1535</v>
      </c>
      <c r="E40" s="214"/>
      <c r="F40" s="183" t="s">
        <v>6</v>
      </c>
      <c r="G40" s="181">
        <v>1</v>
      </c>
      <c r="H40" s="310"/>
      <c r="I40" s="197">
        <f>G40*H40</f>
        <v>0</v>
      </c>
      <c r="J40" s="211" t="str">
        <f t="shared" si="3"/>
        <v>ÚRS 2023/I</v>
      </c>
    </row>
    <row r="41" spans="1:10" ht="15">
      <c r="A41" s="181">
        <f>IF(G41&gt;0,MAX(A$12:A40)+1,0)</f>
        <v>18</v>
      </c>
      <c r="B41" s="183">
        <v>783</v>
      </c>
      <c r="C41" s="208">
        <v>783614551</v>
      </c>
      <c r="D41" s="189" t="s">
        <v>1536</v>
      </c>
      <c r="F41" s="183" t="s">
        <v>6</v>
      </c>
      <c r="G41" s="181">
        <v>3</v>
      </c>
      <c r="H41" s="310"/>
      <c r="I41" s="197">
        <f>G41*H41</f>
        <v>0</v>
      </c>
      <c r="J41" s="211" t="str">
        <f t="shared" si="3"/>
        <v>ÚRS 2023/I</v>
      </c>
    </row>
    <row r="42" spans="1:10" ht="15">
      <c r="A42" s="181">
        <f>IF(G42&gt;0,MAX(A$12:A41)+1,0)</f>
        <v>19</v>
      </c>
      <c r="B42" s="183">
        <v>783</v>
      </c>
      <c r="C42" s="208">
        <v>783617611</v>
      </c>
      <c r="D42" s="189" t="s">
        <v>1537</v>
      </c>
      <c r="F42" s="183" t="s">
        <v>6</v>
      </c>
      <c r="G42" s="181">
        <v>3</v>
      </c>
      <c r="H42" s="310"/>
      <c r="I42" s="197">
        <f>G42*H42</f>
        <v>0</v>
      </c>
      <c r="J42" s="211" t="str">
        <f t="shared" si="3"/>
        <v>ÚRS 2023/I</v>
      </c>
    </row>
    <row r="43" spans="1:10" ht="15">
      <c r="A43" s="181">
        <f>IF(G43&gt;0,MAX(A$12:A42)+1,0)</f>
        <v>0</v>
      </c>
      <c r="C43" s="208"/>
      <c r="D43" s="214" t="s">
        <v>1538</v>
      </c>
      <c r="E43" s="214"/>
      <c r="H43" s="215">
        <f>SUM(I39:I42)</f>
        <v>0</v>
      </c>
      <c r="I43" s="197">
        <f>G43*H43</f>
        <v>0</v>
      </c>
      <c r="J43" s="211">
        <f t="shared" si="3"/>
        <v>0</v>
      </c>
    </row>
    <row r="44" spans="1:10" ht="15">
      <c r="A44" s="181">
        <f>IF(G44&gt;0,MAX(A$12:A43)+1,0)</f>
        <v>0</v>
      </c>
      <c r="C44" s="208"/>
      <c r="D44" s="214"/>
      <c r="E44" s="214"/>
      <c r="H44" s="215"/>
      <c r="I44" s="197"/>
      <c r="J44" s="211">
        <f>IF(B44="MAT","ceník dodavatele",IF(B44&gt;0,"ÚRS 2023/I",0))</f>
        <v>0</v>
      </c>
    </row>
    <row r="45" spans="1:10" ht="15">
      <c r="A45" s="181">
        <f>IF(G45&gt;0,MAX(A$12:A44)+1,0)</f>
        <v>0</v>
      </c>
      <c r="C45" s="212"/>
      <c r="D45" s="213" t="s">
        <v>1539</v>
      </c>
      <c r="E45" s="213"/>
      <c r="H45" s="183"/>
      <c r="I45" s="183"/>
      <c r="J45" s="211">
        <f>IF(B45="MAT","ceník dodavatele",IF(B45&gt;0,"ÚRS 2023/I",0))</f>
        <v>0</v>
      </c>
    </row>
    <row r="46" spans="1:10" ht="25.5">
      <c r="A46" s="181">
        <f>IF(G46&gt;0,MAX(A$12:A45)+1,0)</f>
        <v>20</v>
      </c>
      <c r="B46" s="218" t="s">
        <v>239</v>
      </c>
      <c r="C46" s="208" t="s">
        <v>1540</v>
      </c>
      <c r="D46" s="209" t="s">
        <v>1541</v>
      </c>
      <c r="F46" s="218" t="s">
        <v>24</v>
      </c>
      <c r="G46" s="181">
        <v>32</v>
      </c>
      <c r="H46" s="310"/>
      <c r="I46" s="197">
        <f>G46*H46</f>
        <v>0</v>
      </c>
      <c r="J46" s="211" t="str">
        <f aca="true" t="shared" si="4" ref="J46:J51">IF(B46="MAT","ceník dodavatele",IF(B46&gt;0,"ÚRS 2023/I",0))</f>
        <v>ÚRS 2023/I</v>
      </c>
    </row>
    <row r="47" spans="1:10" ht="15">
      <c r="A47" s="181">
        <f>IF(G47&gt;0,MAX(A$12:A46)+1,0)</f>
        <v>0</v>
      </c>
      <c r="C47" s="208"/>
      <c r="D47" s="214" t="s">
        <v>1542</v>
      </c>
      <c r="E47" s="214"/>
      <c r="H47" s="215">
        <f>SUM(I45:I46)</f>
        <v>0</v>
      </c>
      <c r="I47" s="197">
        <f>G47*H47</f>
        <v>0</v>
      </c>
      <c r="J47" s="211">
        <f t="shared" si="4"/>
        <v>0</v>
      </c>
    </row>
    <row r="48" spans="1:10" ht="15">
      <c r="A48" s="181">
        <f>IF(G48&gt;0,MAX(A$12:A47)+1,0)</f>
        <v>0</v>
      </c>
      <c r="C48" s="208"/>
      <c r="D48" s="214"/>
      <c r="E48" s="214"/>
      <c r="H48" s="215"/>
      <c r="I48" s="197"/>
      <c r="J48" s="211">
        <f t="shared" si="4"/>
        <v>0</v>
      </c>
    </row>
    <row r="49" spans="1:10" ht="15">
      <c r="A49" s="181">
        <f>IF(G49&gt;0,MAX(A$12:A48)+1,0)</f>
        <v>0</v>
      </c>
      <c r="C49" s="208"/>
      <c r="D49" s="213" t="s">
        <v>233</v>
      </c>
      <c r="E49" s="213"/>
      <c r="H49" s="215"/>
      <c r="I49" s="197"/>
      <c r="J49" s="211">
        <f t="shared" si="4"/>
        <v>0</v>
      </c>
    </row>
    <row r="50" spans="1:10" ht="15">
      <c r="A50" s="181">
        <f>IF(G50&gt;0,MAX(A$12:A49)+1,0)</f>
        <v>21</v>
      </c>
      <c r="B50" s="218" t="s">
        <v>120</v>
      </c>
      <c r="C50" s="208" t="s">
        <v>16</v>
      </c>
      <c r="D50" s="189" t="s">
        <v>17</v>
      </c>
      <c r="F50" s="183" t="s">
        <v>7</v>
      </c>
      <c r="G50" s="210">
        <v>0.6</v>
      </c>
      <c r="H50" s="197">
        <f>SUM(I12:I48)/100</f>
        <v>0</v>
      </c>
      <c r="I50" s="197">
        <f>G50*H50</f>
        <v>0</v>
      </c>
      <c r="J50" s="211" t="str">
        <f t="shared" si="4"/>
        <v>ÚRS 2023/I</v>
      </c>
    </row>
    <row r="51" spans="1:10" ht="15">
      <c r="A51" s="181">
        <f>IF(G51&gt;0,MAX(A$12:A50)+1,0)</f>
        <v>22</v>
      </c>
      <c r="B51" s="218" t="s">
        <v>120</v>
      </c>
      <c r="C51" s="208" t="s">
        <v>1543</v>
      </c>
      <c r="D51" s="189" t="s">
        <v>1544</v>
      </c>
      <c r="F51" s="183" t="s">
        <v>7</v>
      </c>
      <c r="G51" s="210">
        <v>2.5</v>
      </c>
      <c r="H51" s="197">
        <f>SUM(I12:I49)/100</f>
        <v>0</v>
      </c>
      <c r="I51" s="197">
        <f>G51*H51</f>
        <v>0</v>
      </c>
      <c r="J51" s="211" t="str">
        <f t="shared" si="4"/>
        <v>ÚRS 2023/I</v>
      </c>
    </row>
    <row r="52" spans="1:10" ht="15">
      <c r="A52" s="181">
        <f>IF(G52&gt;0,MAX(A$12:A51)+1,0)</f>
        <v>0</v>
      </c>
      <c r="C52" s="208"/>
      <c r="D52" s="214" t="s">
        <v>1545</v>
      </c>
      <c r="E52" s="214"/>
      <c r="H52" s="215">
        <f>SUM(I50:I51)</f>
        <v>0</v>
      </c>
      <c r="I52" s="197"/>
      <c r="J52" s="211">
        <f aca="true" t="shared" si="5" ref="J52:J59">IF(B52="MAT","ceník dodavatele",IF(B52&gt;0,"ÚRS 2020 01",0))</f>
        <v>0</v>
      </c>
    </row>
    <row r="53" spans="1:10" ht="15">
      <c r="A53" s="181">
        <f>IF(G53&gt;0,MAX(A$12:A52)+1,0)</f>
        <v>0</v>
      </c>
      <c r="C53" s="208"/>
      <c r="J53" s="211">
        <f t="shared" si="5"/>
        <v>0</v>
      </c>
    </row>
    <row r="54" spans="1:10" ht="15">
      <c r="A54" s="181">
        <f>IF(G54&gt;0,MAX(A$12:A53)+1,0)</f>
        <v>0</v>
      </c>
      <c r="H54" s="194" t="s">
        <v>1493</v>
      </c>
      <c r="I54" s="195">
        <f>SUM(I12:I53)</f>
        <v>0</v>
      </c>
      <c r="J54" s="211">
        <f t="shared" si="5"/>
        <v>0</v>
      </c>
    </row>
    <row r="55" spans="1:10" ht="15">
      <c r="A55" s="181">
        <f>IF(G55&gt;0,MAX(A$12:A54)+1,0)</f>
        <v>0</v>
      </c>
      <c r="H55" s="190" t="s">
        <v>33</v>
      </c>
      <c r="I55" s="197"/>
      <c r="J55" s="211">
        <f t="shared" si="5"/>
        <v>0</v>
      </c>
    </row>
    <row r="56" spans="1:10" ht="15">
      <c r="A56" s="181">
        <f>IF(G56&gt;0,MAX(A$12:A55)+1,0)</f>
        <v>0</v>
      </c>
      <c r="H56" s="198">
        <f>H8</f>
        <v>0.21</v>
      </c>
      <c r="I56" s="197">
        <f>I54*H56</f>
        <v>0</v>
      </c>
      <c r="J56" s="211">
        <f t="shared" si="5"/>
        <v>0</v>
      </c>
    </row>
    <row r="57" spans="1:10" ht="15">
      <c r="A57" s="181">
        <f>IF(G57&gt;0,MAX(A$12:A56)+1,0)</f>
        <v>0</v>
      </c>
      <c r="J57" s="211">
        <f t="shared" si="5"/>
        <v>0</v>
      </c>
    </row>
    <row r="58" spans="1:10" ht="15">
      <c r="A58" s="181">
        <f>IF(G58&gt;0,MAX(A$12:A57)+1,0)</f>
        <v>0</v>
      </c>
      <c r="H58" s="201" t="s">
        <v>1501</v>
      </c>
      <c r="I58" s="202">
        <f>SUM(I54:I56)</f>
        <v>0</v>
      </c>
      <c r="J58" s="211">
        <f t="shared" si="5"/>
        <v>0</v>
      </c>
    </row>
    <row r="59" spans="1:10" ht="15">
      <c r="A59" s="181">
        <f>IF(G59&gt;0,MAX(A$12:A58)+1,0)</f>
        <v>0</v>
      </c>
      <c r="C59" s="208"/>
      <c r="J59" s="211">
        <f t="shared" si="5"/>
        <v>0</v>
      </c>
    </row>
    <row r="60" spans="1:10" ht="15">
      <c r="A60" s="181">
        <f>IF(G60&gt;0,MAX(A$12:A59)+1,0)</f>
        <v>0</v>
      </c>
      <c r="C60" s="368"/>
      <c r="D60" s="368"/>
      <c r="E60" s="368"/>
      <c r="F60" s="368"/>
      <c r="G60" s="368"/>
      <c r="H60" s="368"/>
      <c r="J60" s="211">
        <f aca="true" t="shared" si="6" ref="J60:J79">IF(B60="MAT","ceník dodavatele",IF(B60&gt;0,"ÚRS 2020 01",0))</f>
        <v>0</v>
      </c>
    </row>
    <row r="61" spans="1:10" ht="15">
      <c r="A61" s="181">
        <f>IF(G61&gt;0,MAX(A$12:A60)+1,0)</f>
        <v>0</v>
      </c>
      <c r="C61" s="208"/>
      <c r="D61" s="209"/>
      <c r="J61" s="211">
        <f t="shared" si="6"/>
        <v>0</v>
      </c>
    </row>
    <row r="62" spans="1:10" ht="15">
      <c r="A62" s="181">
        <f>IF(G62&gt;0,MAX(A$12:A61)+1,0)</f>
        <v>0</v>
      </c>
      <c r="C62" s="208"/>
      <c r="D62" s="209"/>
      <c r="J62" s="211">
        <f t="shared" si="6"/>
        <v>0</v>
      </c>
    </row>
    <row r="63" spans="1:10" ht="15">
      <c r="A63" s="181">
        <f>IF(G63&gt;0,MAX(A$12:A62)+1,0)</f>
        <v>0</v>
      </c>
      <c r="C63" s="208"/>
      <c r="J63" s="211">
        <f t="shared" si="6"/>
        <v>0</v>
      </c>
    </row>
    <row r="64" spans="1:10" ht="15">
      <c r="A64" s="181">
        <f>IF(G64&gt;0,MAX(A$12:A63)+1,0)</f>
        <v>0</v>
      </c>
      <c r="C64" s="208"/>
      <c r="J64" s="211">
        <f t="shared" si="6"/>
        <v>0</v>
      </c>
    </row>
    <row r="65" spans="1:10" ht="15">
      <c r="A65" s="181">
        <f>IF(G65&gt;0,MAX(A$12:A64)+1,0)</f>
        <v>0</v>
      </c>
      <c r="C65" s="208"/>
      <c r="J65" s="211">
        <f t="shared" si="6"/>
        <v>0</v>
      </c>
    </row>
    <row r="66" spans="1:10" ht="15">
      <c r="A66" s="181">
        <f>IF(G66&gt;0,MAX(A$12:A65)+1,0)</f>
        <v>0</v>
      </c>
      <c r="C66" s="208"/>
      <c r="J66" s="211">
        <f t="shared" si="6"/>
        <v>0</v>
      </c>
    </row>
    <row r="67" spans="1:10" ht="15">
      <c r="A67" s="181">
        <f>IF(G67&gt;0,MAX(A$12:A66)+1,0)</f>
        <v>0</v>
      </c>
      <c r="C67" s="208"/>
      <c r="J67" s="211">
        <f t="shared" si="6"/>
        <v>0</v>
      </c>
    </row>
    <row r="68" spans="1:10" ht="15">
      <c r="A68" s="181">
        <f>IF(G68&gt;0,MAX(A$12:A67)+1,0)</f>
        <v>0</v>
      </c>
      <c r="C68" s="208"/>
      <c r="J68" s="211">
        <f t="shared" si="6"/>
        <v>0</v>
      </c>
    </row>
    <row r="69" spans="1:10" ht="15">
      <c r="A69" s="181">
        <f>IF(G69&gt;0,MAX(A$12:A68)+1,0)</f>
        <v>0</v>
      </c>
      <c r="C69" s="208"/>
      <c r="J69" s="211">
        <f t="shared" si="6"/>
        <v>0</v>
      </c>
    </row>
    <row r="70" spans="1:10" ht="15">
      <c r="A70" s="181">
        <f>IF(G70&gt;0,MAX(A$12:A69)+1,0)</f>
        <v>0</v>
      </c>
      <c r="C70" s="208"/>
      <c r="J70" s="211">
        <f t="shared" si="6"/>
        <v>0</v>
      </c>
    </row>
    <row r="71" spans="1:10" ht="15">
      <c r="A71" s="181">
        <f>IF(G71&gt;0,MAX(A$12:A70)+1,0)</f>
        <v>0</v>
      </c>
      <c r="C71" s="208"/>
      <c r="J71" s="211">
        <f t="shared" si="6"/>
        <v>0</v>
      </c>
    </row>
    <row r="72" spans="1:10" ht="15">
      <c r="A72" s="181">
        <f>IF(G72&gt;0,MAX(A$12:A71)+1,0)</f>
        <v>0</v>
      </c>
      <c r="C72" s="208"/>
      <c r="J72" s="211">
        <f t="shared" si="6"/>
        <v>0</v>
      </c>
    </row>
    <row r="73" spans="1:10" ht="15">
      <c r="A73" s="181">
        <f>IF(G73&gt;0,MAX(A$12:A72)+1,0)</f>
        <v>0</v>
      </c>
      <c r="C73" s="208"/>
      <c r="J73" s="211">
        <f t="shared" si="6"/>
        <v>0</v>
      </c>
    </row>
    <row r="74" spans="1:10" ht="15">
      <c r="A74" s="181">
        <f>IF(G74&gt;0,MAX(A$12:A73)+1,0)</f>
        <v>0</v>
      </c>
      <c r="C74" s="208"/>
      <c r="J74" s="211">
        <f t="shared" si="6"/>
        <v>0</v>
      </c>
    </row>
    <row r="75" spans="1:10" ht="15">
      <c r="A75" s="181">
        <f>IF(G75&gt;0,MAX(A$12:A74)+1,0)</f>
        <v>0</v>
      </c>
      <c r="C75" s="208"/>
      <c r="J75" s="211">
        <f t="shared" si="6"/>
        <v>0</v>
      </c>
    </row>
    <row r="76" spans="1:10" ht="15">
      <c r="A76" s="181">
        <f>IF(G76&gt;0,MAX(A$12:A75)+1,0)</f>
        <v>0</v>
      </c>
      <c r="C76" s="208"/>
      <c r="J76" s="211">
        <f t="shared" si="6"/>
        <v>0</v>
      </c>
    </row>
    <row r="77" spans="1:10" ht="15">
      <c r="A77" s="181">
        <f>IF(G77&gt;0,MAX(A$12:A76)+1,0)</f>
        <v>0</v>
      </c>
      <c r="C77" s="208"/>
      <c r="J77" s="211">
        <f t="shared" si="6"/>
        <v>0</v>
      </c>
    </row>
    <row r="78" spans="1:10" ht="15">
      <c r="A78" s="181">
        <f>IF(G78&gt;0,MAX(A$12:A77)+1,0)</f>
        <v>0</v>
      </c>
      <c r="C78" s="208"/>
      <c r="J78" s="211">
        <f t="shared" si="6"/>
        <v>0</v>
      </c>
    </row>
    <row r="79" spans="1:10" ht="15">
      <c r="A79" s="181">
        <f>IF(G79&gt;0,MAX(A$12:A78)+1,0)</f>
        <v>0</v>
      </c>
      <c r="C79" s="208"/>
      <c r="J79" s="211">
        <f t="shared" si="6"/>
        <v>0</v>
      </c>
    </row>
    <row r="80" spans="1:10" ht="15">
      <c r="A80" s="181">
        <f>IF(G80&gt;0,MAX(A$12:A79)+1,0)</f>
        <v>0</v>
      </c>
      <c r="C80" s="208"/>
      <c r="J80" s="211">
        <f aca="true" t="shared" si="7" ref="J80:J106">IF(B80="MAT","ceník dodavatele",IF(B80&gt;0,"ÚRS 2016 01",0))</f>
        <v>0</v>
      </c>
    </row>
    <row r="81" spans="3:10" ht="15">
      <c r="C81" s="208"/>
      <c r="J81" s="211">
        <f t="shared" si="7"/>
        <v>0</v>
      </c>
    </row>
    <row r="82" spans="3:10" ht="15">
      <c r="C82" s="208"/>
      <c r="J82" s="211">
        <f t="shared" si="7"/>
        <v>0</v>
      </c>
    </row>
    <row r="83" spans="3:10" ht="15">
      <c r="C83" s="208"/>
      <c r="J83" s="211">
        <f t="shared" si="7"/>
        <v>0</v>
      </c>
    </row>
    <row r="84" spans="3:10" ht="15">
      <c r="C84" s="208"/>
      <c r="J84" s="211">
        <f t="shared" si="7"/>
        <v>0</v>
      </c>
    </row>
    <row r="85" spans="2:10" ht="15">
      <c r="B85" s="181"/>
      <c r="C85" s="208"/>
      <c r="J85" s="211">
        <f t="shared" si="7"/>
        <v>0</v>
      </c>
    </row>
    <row r="86" spans="2:10" ht="15">
      <c r="B86" s="181"/>
      <c r="C86" s="208"/>
      <c r="J86" s="211">
        <f t="shared" si="7"/>
        <v>0</v>
      </c>
    </row>
    <row r="87" spans="2:10" ht="15">
      <c r="B87" s="181"/>
      <c r="C87" s="208"/>
      <c r="J87" s="211">
        <f t="shared" si="7"/>
        <v>0</v>
      </c>
    </row>
    <row r="88" spans="2:10" ht="15">
      <c r="B88" s="181"/>
      <c r="C88" s="208"/>
      <c r="J88" s="211">
        <f t="shared" si="7"/>
        <v>0</v>
      </c>
    </row>
    <row r="89" spans="2:10" ht="15">
      <c r="B89" s="181"/>
      <c r="C89" s="208"/>
      <c r="J89" s="211">
        <f t="shared" si="7"/>
        <v>0</v>
      </c>
    </row>
    <row r="90" spans="2:10" ht="15">
      <c r="B90" s="181"/>
      <c r="C90" s="208"/>
      <c r="J90" s="211">
        <f t="shared" si="7"/>
        <v>0</v>
      </c>
    </row>
    <row r="91" spans="2:10" ht="15">
      <c r="B91" s="181"/>
      <c r="C91" s="208"/>
      <c r="J91" s="211">
        <f t="shared" si="7"/>
        <v>0</v>
      </c>
    </row>
    <row r="92" spans="2:10" ht="15">
      <c r="B92" s="181"/>
      <c r="C92" s="208"/>
      <c r="J92" s="211">
        <f t="shared" si="7"/>
        <v>0</v>
      </c>
    </row>
    <row r="93" spans="2:10" ht="15">
      <c r="B93" s="181"/>
      <c r="C93" s="208"/>
      <c r="J93" s="211">
        <f t="shared" si="7"/>
        <v>0</v>
      </c>
    </row>
    <row r="94" spans="2:10" ht="15">
      <c r="B94" s="181"/>
      <c r="C94" s="208"/>
      <c r="J94" s="211">
        <f t="shared" si="7"/>
        <v>0</v>
      </c>
    </row>
    <row r="95" spans="2:10" ht="15">
      <c r="B95" s="181"/>
      <c r="C95" s="208"/>
      <c r="J95" s="211">
        <f t="shared" si="7"/>
        <v>0</v>
      </c>
    </row>
    <row r="96" spans="2:10" ht="15">
      <c r="B96" s="181"/>
      <c r="C96" s="208"/>
      <c r="J96" s="211">
        <f t="shared" si="7"/>
        <v>0</v>
      </c>
    </row>
    <row r="97" spans="2:10" ht="15">
      <c r="B97" s="181"/>
      <c r="C97" s="208"/>
      <c r="J97" s="211">
        <f t="shared" si="7"/>
        <v>0</v>
      </c>
    </row>
    <row r="98" spans="2:10" ht="15">
      <c r="B98" s="181"/>
      <c r="C98" s="208"/>
      <c r="J98" s="211">
        <f t="shared" si="7"/>
        <v>0</v>
      </c>
    </row>
    <row r="99" spans="2:10" ht="15">
      <c r="B99" s="181"/>
      <c r="C99" s="208"/>
      <c r="J99" s="211">
        <f t="shared" si="7"/>
        <v>0</v>
      </c>
    </row>
    <row r="100" spans="2:10" ht="15">
      <c r="B100" s="181"/>
      <c r="C100" s="208"/>
      <c r="J100" s="211">
        <f t="shared" si="7"/>
        <v>0</v>
      </c>
    </row>
    <row r="101" spans="2:10" ht="15">
      <c r="B101" s="181"/>
      <c r="C101" s="208"/>
      <c r="J101" s="211">
        <f t="shared" si="7"/>
        <v>0</v>
      </c>
    </row>
    <row r="102" spans="2:10" ht="15">
      <c r="B102" s="181"/>
      <c r="C102" s="208"/>
      <c r="J102" s="211">
        <f t="shared" si="7"/>
        <v>0</v>
      </c>
    </row>
    <row r="103" spans="2:10" ht="15">
      <c r="B103" s="181"/>
      <c r="C103" s="208"/>
      <c r="J103" s="211">
        <f t="shared" si="7"/>
        <v>0</v>
      </c>
    </row>
    <row r="104" spans="2:10" ht="15">
      <c r="B104" s="181"/>
      <c r="C104" s="208"/>
      <c r="J104" s="211">
        <f t="shared" si="7"/>
        <v>0</v>
      </c>
    </row>
    <row r="105" spans="2:10" ht="15">
      <c r="B105" s="181"/>
      <c r="C105" s="208"/>
      <c r="J105" s="211">
        <f t="shared" si="7"/>
        <v>0</v>
      </c>
    </row>
    <row r="106" spans="2:10" ht="15">
      <c r="B106" s="181"/>
      <c r="C106" s="208"/>
      <c r="J106" s="211">
        <f t="shared" si="7"/>
        <v>0</v>
      </c>
    </row>
    <row r="107" spans="2:3" ht="15">
      <c r="B107" s="181"/>
      <c r="C107" s="208"/>
    </row>
    <row r="108" spans="2:3" ht="15">
      <c r="B108" s="181"/>
      <c r="C108" s="208"/>
    </row>
    <row r="109" spans="2:3" ht="15">
      <c r="B109" s="181"/>
      <c r="C109" s="208"/>
    </row>
    <row r="110" spans="2:3" ht="15">
      <c r="B110" s="181"/>
      <c r="C110" s="208"/>
    </row>
    <row r="111" spans="2:3" ht="15">
      <c r="B111" s="181"/>
      <c r="C111" s="208"/>
    </row>
    <row r="112" spans="2:3" ht="15">
      <c r="B112" s="181"/>
      <c r="C112" s="208"/>
    </row>
    <row r="113" spans="2:3" ht="15">
      <c r="B113" s="181"/>
      <c r="C113" s="208"/>
    </row>
    <row r="114" spans="2:3" ht="15">
      <c r="B114" s="181"/>
      <c r="C114" s="208"/>
    </row>
    <row r="115" spans="2:3" ht="15">
      <c r="B115" s="181"/>
      <c r="C115" s="208"/>
    </row>
    <row r="116" spans="2:3" ht="15">
      <c r="B116" s="181"/>
      <c r="C116" s="208"/>
    </row>
    <row r="117" spans="2:6" ht="15">
      <c r="B117" s="181"/>
      <c r="C117" s="208"/>
      <c r="D117" s="181"/>
      <c r="E117" s="181"/>
      <c r="F117" s="181"/>
    </row>
    <row r="118" spans="2:6" ht="15">
      <c r="B118" s="181"/>
      <c r="C118" s="208"/>
      <c r="D118" s="181"/>
      <c r="E118" s="181"/>
      <c r="F118" s="181"/>
    </row>
    <row r="119" spans="2:6" ht="15">
      <c r="B119" s="181"/>
      <c r="C119" s="208"/>
      <c r="D119" s="181"/>
      <c r="E119" s="181"/>
      <c r="F119" s="181"/>
    </row>
    <row r="120" spans="2:6" ht="15">
      <c r="B120" s="181"/>
      <c r="C120" s="208"/>
      <c r="D120" s="181"/>
      <c r="E120" s="181"/>
      <c r="F120" s="181"/>
    </row>
    <row r="121" spans="2:6" ht="15">
      <c r="B121" s="181"/>
      <c r="C121" s="208"/>
      <c r="D121" s="181"/>
      <c r="E121" s="181"/>
      <c r="F121" s="181"/>
    </row>
    <row r="122" spans="2:6" ht="15">
      <c r="B122" s="181"/>
      <c r="C122" s="208"/>
      <c r="D122" s="181"/>
      <c r="E122" s="181"/>
      <c r="F122" s="181"/>
    </row>
    <row r="123" spans="2:6" ht="15">
      <c r="B123" s="181"/>
      <c r="C123" s="208"/>
      <c r="D123" s="181"/>
      <c r="E123" s="181"/>
      <c r="F123" s="181"/>
    </row>
    <row r="124" spans="2:6" ht="15">
      <c r="B124" s="181"/>
      <c r="C124" s="208"/>
      <c r="D124" s="181"/>
      <c r="E124" s="181"/>
      <c r="F124" s="181"/>
    </row>
    <row r="125" spans="2:6" ht="15">
      <c r="B125" s="181"/>
      <c r="C125" s="208"/>
      <c r="D125" s="181"/>
      <c r="E125" s="181"/>
      <c r="F125" s="181"/>
    </row>
    <row r="126" spans="2:6" ht="15">
      <c r="B126" s="181"/>
      <c r="C126" s="208"/>
      <c r="D126" s="181"/>
      <c r="E126" s="181"/>
      <c r="F126" s="181"/>
    </row>
    <row r="127" spans="2:6" ht="15">
      <c r="B127" s="181"/>
      <c r="C127" s="208"/>
      <c r="D127" s="181"/>
      <c r="E127" s="181"/>
      <c r="F127" s="181"/>
    </row>
    <row r="128" spans="2:6" ht="15">
      <c r="B128" s="181"/>
      <c r="C128" s="208"/>
      <c r="D128" s="181"/>
      <c r="E128" s="181"/>
      <c r="F128" s="181"/>
    </row>
    <row r="129" spans="2:6" ht="15">
      <c r="B129" s="181"/>
      <c r="C129" s="208"/>
      <c r="D129" s="181"/>
      <c r="E129" s="181"/>
      <c r="F129" s="181"/>
    </row>
    <row r="130" spans="2:6" ht="15">
      <c r="B130" s="181"/>
      <c r="C130" s="208"/>
      <c r="D130" s="181"/>
      <c r="E130" s="181"/>
      <c r="F130" s="181"/>
    </row>
    <row r="131" spans="2:6" ht="15">
      <c r="B131" s="181"/>
      <c r="C131" s="208"/>
      <c r="D131" s="181"/>
      <c r="E131" s="181"/>
      <c r="F131" s="181"/>
    </row>
    <row r="132" spans="2:6" ht="15">
      <c r="B132" s="181"/>
      <c r="C132" s="208"/>
      <c r="D132" s="181"/>
      <c r="E132" s="181"/>
      <c r="F132" s="181"/>
    </row>
    <row r="133" spans="2:6" ht="15">
      <c r="B133" s="181"/>
      <c r="C133" s="208"/>
      <c r="D133" s="181"/>
      <c r="E133" s="181"/>
      <c r="F133" s="181"/>
    </row>
    <row r="134" spans="2:6" ht="15">
      <c r="B134" s="181"/>
      <c r="C134" s="208"/>
      <c r="D134" s="181"/>
      <c r="E134" s="181"/>
      <c r="F134" s="181"/>
    </row>
    <row r="135" spans="2:6" ht="15">
      <c r="B135" s="181"/>
      <c r="C135" s="208"/>
      <c r="D135" s="181"/>
      <c r="E135" s="181"/>
      <c r="F135" s="181"/>
    </row>
    <row r="136" spans="2:6" ht="15">
      <c r="B136" s="181"/>
      <c r="C136" s="208"/>
      <c r="D136" s="181"/>
      <c r="E136" s="181"/>
      <c r="F136" s="181"/>
    </row>
    <row r="137" spans="2:6" ht="15">
      <c r="B137" s="181"/>
      <c r="C137" s="208"/>
      <c r="D137" s="181"/>
      <c r="E137" s="181"/>
      <c r="F137" s="181"/>
    </row>
    <row r="138" spans="2:6" ht="15">
      <c r="B138" s="181"/>
      <c r="C138" s="208"/>
      <c r="D138" s="181"/>
      <c r="E138" s="181"/>
      <c r="F138" s="181"/>
    </row>
    <row r="139" spans="2:6" ht="15">
      <c r="B139" s="181"/>
      <c r="C139" s="208"/>
      <c r="D139" s="181"/>
      <c r="E139" s="181"/>
      <c r="F139" s="181"/>
    </row>
    <row r="140" spans="2:6" ht="15">
      <c r="B140" s="181"/>
      <c r="C140" s="208"/>
      <c r="D140" s="181"/>
      <c r="E140" s="181"/>
      <c r="F140" s="181"/>
    </row>
    <row r="141" spans="2:6" ht="15">
      <c r="B141" s="181"/>
      <c r="C141" s="208"/>
      <c r="D141" s="181"/>
      <c r="E141" s="181"/>
      <c r="F141" s="181"/>
    </row>
    <row r="142" spans="2:6" ht="15">
      <c r="B142" s="181"/>
      <c r="C142" s="208"/>
      <c r="D142" s="181"/>
      <c r="E142" s="181"/>
      <c r="F142" s="181"/>
    </row>
    <row r="143" spans="2:6" ht="15">
      <c r="B143" s="181"/>
      <c r="C143" s="208"/>
      <c r="D143" s="181"/>
      <c r="E143" s="181"/>
      <c r="F143" s="181"/>
    </row>
    <row r="144" spans="2:6" ht="15">
      <c r="B144" s="181"/>
      <c r="C144" s="208"/>
      <c r="D144" s="181"/>
      <c r="E144" s="181"/>
      <c r="F144" s="181"/>
    </row>
    <row r="145" spans="2:6" ht="15">
      <c r="B145" s="181"/>
      <c r="C145" s="208"/>
      <c r="D145" s="181"/>
      <c r="E145" s="181"/>
      <c r="F145" s="181"/>
    </row>
    <row r="146" spans="2:6" ht="15">
      <c r="B146" s="181"/>
      <c r="C146" s="208"/>
      <c r="D146" s="181"/>
      <c r="E146" s="181"/>
      <c r="F146" s="181"/>
    </row>
    <row r="147" spans="2:6" ht="15">
      <c r="B147" s="181"/>
      <c r="C147" s="208"/>
      <c r="D147" s="181"/>
      <c r="E147" s="181"/>
      <c r="F147" s="181"/>
    </row>
    <row r="148" spans="2:6" ht="15">
      <c r="B148" s="181"/>
      <c r="C148" s="208"/>
      <c r="D148" s="181"/>
      <c r="E148" s="181"/>
      <c r="F148" s="181"/>
    </row>
    <row r="149" spans="2:6" ht="15">
      <c r="B149" s="181"/>
      <c r="C149" s="208"/>
      <c r="D149" s="181"/>
      <c r="E149" s="181"/>
      <c r="F149" s="181"/>
    </row>
    <row r="150" spans="2:6" ht="15">
      <c r="B150" s="181"/>
      <c r="C150" s="208"/>
      <c r="D150" s="181"/>
      <c r="E150" s="181"/>
      <c r="F150" s="181"/>
    </row>
    <row r="151" spans="2:6" ht="15">
      <c r="B151" s="181"/>
      <c r="C151" s="208"/>
      <c r="D151" s="181"/>
      <c r="E151" s="181"/>
      <c r="F151" s="181"/>
    </row>
    <row r="152" spans="2:6" ht="15">
      <c r="B152" s="181"/>
      <c r="C152" s="208"/>
      <c r="D152" s="181"/>
      <c r="E152" s="181"/>
      <c r="F152" s="181"/>
    </row>
    <row r="153" spans="2:6" ht="15">
      <c r="B153" s="181"/>
      <c r="C153" s="208"/>
      <c r="D153" s="181"/>
      <c r="E153" s="181"/>
      <c r="F153" s="181"/>
    </row>
    <row r="154" spans="2:6" ht="15">
      <c r="B154" s="181"/>
      <c r="C154" s="208"/>
      <c r="D154" s="181"/>
      <c r="E154" s="181"/>
      <c r="F154" s="181"/>
    </row>
    <row r="155" spans="2:6" ht="15">
      <c r="B155" s="181"/>
      <c r="C155" s="208"/>
      <c r="D155" s="181"/>
      <c r="E155" s="181"/>
      <c r="F155" s="181"/>
    </row>
    <row r="156" spans="2:6" ht="15">
      <c r="B156" s="181"/>
      <c r="C156" s="208"/>
      <c r="D156" s="181"/>
      <c r="E156" s="181"/>
      <c r="F156" s="181"/>
    </row>
    <row r="157" spans="2:6" ht="15">
      <c r="B157" s="181"/>
      <c r="C157" s="208"/>
      <c r="D157" s="181"/>
      <c r="E157" s="181"/>
      <c r="F157" s="181"/>
    </row>
    <row r="158" spans="2:6" ht="15">
      <c r="B158" s="181"/>
      <c r="C158" s="208"/>
      <c r="D158" s="181"/>
      <c r="E158" s="181"/>
      <c r="F158" s="181"/>
    </row>
    <row r="159" spans="2:6" ht="15">
      <c r="B159" s="181"/>
      <c r="C159" s="208"/>
      <c r="D159" s="181"/>
      <c r="E159" s="181"/>
      <c r="F159" s="181"/>
    </row>
    <row r="160" spans="2:6" ht="15">
      <c r="B160" s="181"/>
      <c r="C160" s="208"/>
      <c r="D160" s="181"/>
      <c r="E160" s="181"/>
      <c r="F160" s="181"/>
    </row>
    <row r="161" spans="2:6" ht="15">
      <c r="B161" s="181"/>
      <c r="C161" s="208"/>
      <c r="D161" s="181"/>
      <c r="E161" s="181"/>
      <c r="F161" s="181"/>
    </row>
    <row r="162" spans="2:6" ht="15">
      <c r="B162" s="181"/>
      <c r="C162" s="208"/>
      <c r="D162" s="181"/>
      <c r="E162" s="181"/>
      <c r="F162" s="181"/>
    </row>
    <row r="163" spans="2:6" ht="15">
      <c r="B163" s="181"/>
      <c r="C163" s="208"/>
      <c r="D163" s="181"/>
      <c r="E163" s="181"/>
      <c r="F163" s="181"/>
    </row>
    <row r="164" spans="2:6" ht="15">
      <c r="B164" s="181"/>
      <c r="C164" s="208"/>
      <c r="D164" s="181"/>
      <c r="E164" s="181"/>
      <c r="F164" s="181"/>
    </row>
    <row r="165" spans="2:6" ht="15">
      <c r="B165" s="181"/>
      <c r="C165" s="208"/>
      <c r="D165" s="181"/>
      <c r="E165" s="181"/>
      <c r="F165" s="181"/>
    </row>
    <row r="166" spans="2:6" ht="15">
      <c r="B166" s="181"/>
      <c r="C166" s="208"/>
      <c r="D166" s="181"/>
      <c r="E166" s="181"/>
      <c r="F166" s="181"/>
    </row>
    <row r="167" spans="2:6" ht="15">
      <c r="B167" s="181"/>
      <c r="C167" s="208"/>
      <c r="D167" s="181"/>
      <c r="E167" s="181"/>
      <c r="F167" s="181"/>
    </row>
    <row r="168" spans="2:6" ht="15">
      <c r="B168" s="181"/>
      <c r="C168" s="208"/>
      <c r="D168" s="181"/>
      <c r="E168" s="181"/>
      <c r="F168" s="181"/>
    </row>
    <row r="169" spans="2:6" ht="15">
      <c r="B169" s="181"/>
      <c r="C169" s="208"/>
      <c r="D169" s="181"/>
      <c r="E169" s="181"/>
      <c r="F169" s="181"/>
    </row>
    <row r="170" spans="2:6" ht="15">
      <c r="B170" s="181"/>
      <c r="C170" s="208"/>
      <c r="D170" s="181"/>
      <c r="E170" s="181"/>
      <c r="F170" s="181"/>
    </row>
    <row r="171" spans="2:6" ht="15">
      <c r="B171" s="181"/>
      <c r="C171" s="208"/>
      <c r="D171" s="181"/>
      <c r="E171" s="181"/>
      <c r="F171" s="181"/>
    </row>
    <row r="172" spans="2:6" ht="15">
      <c r="B172" s="181"/>
      <c r="C172" s="208"/>
      <c r="D172" s="181"/>
      <c r="E172" s="181"/>
      <c r="F172" s="181"/>
    </row>
    <row r="173" spans="2:6" ht="15">
      <c r="B173" s="181"/>
      <c r="C173" s="208"/>
      <c r="D173" s="181"/>
      <c r="E173" s="181"/>
      <c r="F173" s="181"/>
    </row>
    <row r="174" spans="2:6" ht="15">
      <c r="B174" s="181"/>
      <c r="C174" s="208"/>
      <c r="D174" s="181"/>
      <c r="E174" s="181"/>
      <c r="F174" s="181"/>
    </row>
    <row r="175" spans="2:6" ht="15">
      <c r="B175" s="181"/>
      <c r="C175" s="208"/>
      <c r="D175" s="181"/>
      <c r="E175" s="181"/>
      <c r="F175" s="181"/>
    </row>
    <row r="176" spans="2:6" ht="15">
      <c r="B176" s="181"/>
      <c r="C176" s="208"/>
      <c r="D176" s="181"/>
      <c r="E176" s="181"/>
      <c r="F176" s="181"/>
    </row>
    <row r="177" spans="2:6" ht="15">
      <c r="B177" s="181"/>
      <c r="C177" s="208"/>
      <c r="D177" s="181"/>
      <c r="E177" s="181"/>
      <c r="F177" s="181"/>
    </row>
    <row r="178" spans="2:6" ht="15">
      <c r="B178" s="181"/>
      <c r="C178" s="208"/>
      <c r="D178" s="181"/>
      <c r="E178" s="181"/>
      <c r="F178" s="181"/>
    </row>
    <row r="179" spans="2:6" ht="15">
      <c r="B179" s="181"/>
      <c r="C179" s="208"/>
      <c r="D179" s="181"/>
      <c r="E179" s="181"/>
      <c r="F179" s="181"/>
    </row>
    <row r="180" spans="2:6" ht="15">
      <c r="B180" s="181"/>
      <c r="C180" s="208"/>
      <c r="D180" s="181"/>
      <c r="E180" s="181"/>
      <c r="F180" s="181"/>
    </row>
    <row r="181" spans="2:6" ht="15">
      <c r="B181" s="181"/>
      <c r="C181" s="208"/>
      <c r="D181" s="181"/>
      <c r="E181" s="181"/>
      <c r="F181" s="181"/>
    </row>
    <row r="182" spans="2:6" ht="15">
      <c r="B182" s="181"/>
      <c r="C182" s="208"/>
      <c r="D182" s="181"/>
      <c r="E182" s="181"/>
      <c r="F182" s="181"/>
    </row>
    <row r="183" spans="2:6" ht="15">
      <c r="B183" s="181"/>
      <c r="C183" s="208"/>
      <c r="D183" s="181"/>
      <c r="E183" s="181"/>
      <c r="F183" s="181"/>
    </row>
    <row r="184" spans="2:6" ht="15">
      <c r="B184" s="181"/>
      <c r="C184" s="208"/>
      <c r="D184" s="181"/>
      <c r="E184" s="181"/>
      <c r="F184" s="181"/>
    </row>
    <row r="185" spans="2:6" ht="15">
      <c r="B185" s="181"/>
      <c r="C185" s="208"/>
      <c r="D185" s="181"/>
      <c r="E185" s="181"/>
      <c r="F185" s="181"/>
    </row>
    <row r="186" spans="2:6" ht="15">
      <c r="B186" s="181"/>
      <c r="C186" s="208"/>
      <c r="D186" s="181"/>
      <c r="E186" s="181"/>
      <c r="F186" s="181"/>
    </row>
    <row r="187" spans="2:6" ht="15">
      <c r="B187" s="181"/>
      <c r="C187" s="208"/>
      <c r="D187" s="181"/>
      <c r="E187" s="181"/>
      <c r="F187" s="181"/>
    </row>
    <row r="188" spans="2:6" ht="15">
      <c r="B188" s="181"/>
      <c r="C188" s="208"/>
      <c r="D188" s="181"/>
      <c r="E188" s="181"/>
      <c r="F188" s="181"/>
    </row>
    <row r="189" spans="2:6" ht="15">
      <c r="B189" s="181"/>
      <c r="C189" s="208"/>
      <c r="D189" s="181"/>
      <c r="E189" s="181"/>
      <c r="F189" s="181"/>
    </row>
    <row r="190" spans="2:6" ht="15">
      <c r="B190" s="181"/>
      <c r="C190" s="208"/>
      <c r="D190" s="181"/>
      <c r="E190" s="181"/>
      <c r="F190" s="181"/>
    </row>
    <row r="191" spans="2:6" ht="15">
      <c r="B191" s="181"/>
      <c r="C191" s="208"/>
      <c r="D191" s="181"/>
      <c r="E191" s="181"/>
      <c r="F191" s="181"/>
    </row>
    <row r="192" spans="2:6" ht="15">
      <c r="B192" s="181"/>
      <c r="C192" s="208"/>
      <c r="D192" s="181"/>
      <c r="E192" s="181"/>
      <c r="F192" s="181"/>
    </row>
    <row r="193" spans="2:6" ht="15">
      <c r="B193" s="181"/>
      <c r="C193" s="208"/>
      <c r="D193" s="181"/>
      <c r="E193" s="181"/>
      <c r="F193" s="181"/>
    </row>
    <row r="194" spans="2:6" ht="15">
      <c r="B194" s="181"/>
      <c r="C194" s="208"/>
      <c r="D194" s="181"/>
      <c r="E194" s="181"/>
      <c r="F194" s="181"/>
    </row>
    <row r="195" spans="2:6" ht="15">
      <c r="B195" s="181"/>
      <c r="C195" s="208"/>
      <c r="D195" s="181"/>
      <c r="E195" s="181"/>
      <c r="F195" s="181"/>
    </row>
    <row r="196" spans="2:6" ht="15">
      <c r="B196" s="181"/>
      <c r="C196" s="208"/>
      <c r="D196" s="181"/>
      <c r="E196" s="181"/>
      <c r="F196" s="181"/>
    </row>
    <row r="197" spans="2:6" ht="15">
      <c r="B197" s="181"/>
      <c r="C197" s="208"/>
      <c r="D197" s="181"/>
      <c r="E197" s="181"/>
      <c r="F197" s="181"/>
    </row>
    <row r="198" spans="2:6" ht="15">
      <c r="B198" s="181"/>
      <c r="C198" s="208"/>
      <c r="D198" s="181"/>
      <c r="E198" s="181"/>
      <c r="F198" s="181"/>
    </row>
    <row r="199" spans="2:6" ht="15">
      <c r="B199" s="181"/>
      <c r="C199" s="208"/>
      <c r="D199" s="181"/>
      <c r="E199" s="181"/>
      <c r="F199" s="181"/>
    </row>
    <row r="200" spans="2:6" ht="15">
      <c r="B200" s="181"/>
      <c r="C200" s="208"/>
      <c r="D200" s="181"/>
      <c r="E200" s="181"/>
      <c r="F200" s="181"/>
    </row>
    <row r="201" spans="2:6" ht="15">
      <c r="B201" s="181"/>
      <c r="C201" s="208"/>
      <c r="D201" s="181"/>
      <c r="E201" s="181"/>
      <c r="F201" s="181"/>
    </row>
    <row r="202" spans="2:6" ht="15">
      <c r="B202" s="181"/>
      <c r="C202" s="208"/>
      <c r="D202" s="181"/>
      <c r="E202" s="181"/>
      <c r="F202" s="181"/>
    </row>
    <row r="203" spans="2:6" ht="15">
      <c r="B203" s="181"/>
      <c r="C203" s="208"/>
      <c r="D203" s="181"/>
      <c r="E203" s="181"/>
      <c r="F203" s="181"/>
    </row>
    <row r="204" spans="2:6" ht="15">
      <c r="B204" s="181"/>
      <c r="C204" s="208"/>
      <c r="D204" s="181"/>
      <c r="E204" s="181"/>
      <c r="F204" s="181"/>
    </row>
    <row r="205" spans="2:6" ht="15">
      <c r="B205" s="181"/>
      <c r="C205" s="208"/>
      <c r="D205" s="181"/>
      <c r="E205" s="181"/>
      <c r="F205" s="181"/>
    </row>
    <row r="206" spans="2:6" ht="15">
      <c r="B206" s="181"/>
      <c r="C206" s="208"/>
      <c r="D206" s="181"/>
      <c r="E206" s="181"/>
      <c r="F206" s="181"/>
    </row>
    <row r="207" spans="2:6" ht="15">
      <c r="B207" s="181"/>
      <c r="C207" s="208"/>
      <c r="D207" s="181"/>
      <c r="E207" s="181"/>
      <c r="F207" s="181"/>
    </row>
    <row r="208" spans="2:6" ht="15">
      <c r="B208" s="181"/>
      <c r="C208" s="208"/>
      <c r="D208" s="181"/>
      <c r="E208" s="181"/>
      <c r="F208" s="181"/>
    </row>
    <row r="209" spans="2:6" ht="15">
      <c r="B209" s="181"/>
      <c r="C209" s="208"/>
      <c r="D209" s="181"/>
      <c r="E209" s="181"/>
      <c r="F209" s="181"/>
    </row>
    <row r="210" spans="2:6" ht="15">
      <c r="B210" s="181"/>
      <c r="C210" s="208"/>
      <c r="D210" s="181"/>
      <c r="E210" s="181"/>
      <c r="F210" s="181"/>
    </row>
    <row r="211" spans="2:6" ht="15">
      <c r="B211" s="181"/>
      <c r="C211" s="208"/>
      <c r="D211" s="181"/>
      <c r="E211" s="181"/>
      <c r="F211" s="181"/>
    </row>
    <row r="212" spans="2:6" ht="15">
      <c r="B212" s="181"/>
      <c r="C212" s="208"/>
      <c r="D212" s="181"/>
      <c r="E212" s="181"/>
      <c r="F212" s="181"/>
    </row>
    <row r="213" spans="2:6" ht="15">
      <c r="B213" s="181"/>
      <c r="C213" s="208"/>
      <c r="D213" s="181"/>
      <c r="E213" s="181"/>
      <c r="F213" s="181"/>
    </row>
    <row r="214" spans="2:6" ht="15">
      <c r="B214" s="181"/>
      <c r="C214" s="208"/>
      <c r="D214" s="181"/>
      <c r="E214" s="181"/>
      <c r="F214" s="181"/>
    </row>
    <row r="215" spans="2:6" ht="15">
      <c r="B215" s="181"/>
      <c r="C215" s="208"/>
      <c r="D215" s="181"/>
      <c r="E215" s="181"/>
      <c r="F215" s="181"/>
    </row>
    <row r="216" spans="2:6" ht="15">
      <c r="B216" s="181"/>
      <c r="C216" s="208"/>
      <c r="D216" s="181"/>
      <c r="E216" s="181"/>
      <c r="F216" s="181"/>
    </row>
    <row r="217" spans="2:6" ht="15">
      <c r="B217" s="181"/>
      <c r="C217" s="208"/>
      <c r="D217" s="181"/>
      <c r="E217" s="181"/>
      <c r="F217" s="181"/>
    </row>
    <row r="218" spans="2:6" ht="15">
      <c r="B218" s="181"/>
      <c r="C218" s="208"/>
      <c r="D218" s="181"/>
      <c r="E218" s="181"/>
      <c r="F218" s="181"/>
    </row>
    <row r="219" spans="2:6" ht="15">
      <c r="B219" s="181"/>
      <c r="C219" s="208"/>
      <c r="D219" s="181"/>
      <c r="E219" s="181"/>
      <c r="F219" s="181"/>
    </row>
    <row r="220" spans="2:6" ht="15">
      <c r="B220" s="181"/>
      <c r="C220" s="208"/>
      <c r="D220" s="181"/>
      <c r="E220" s="181"/>
      <c r="F220" s="181"/>
    </row>
    <row r="221" spans="2:6" ht="15">
      <c r="B221" s="181"/>
      <c r="C221" s="208"/>
      <c r="D221" s="181"/>
      <c r="E221" s="181"/>
      <c r="F221" s="181"/>
    </row>
    <row r="222" spans="2:6" ht="15">
      <c r="B222" s="181"/>
      <c r="C222" s="208"/>
      <c r="D222" s="181"/>
      <c r="E222" s="181"/>
      <c r="F222" s="181"/>
    </row>
    <row r="223" spans="2:6" ht="15">
      <c r="B223" s="181"/>
      <c r="C223" s="208"/>
      <c r="D223" s="181"/>
      <c r="E223" s="181"/>
      <c r="F223" s="181"/>
    </row>
    <row r="224" spans="2:6" ht="15">
      <c r="B224" s="181"/>
      <c r="C224" s="208"/>
      <c r="D224" s="181"/>
      <c r="E224" s="181"/>
      <c r="F224" s="181"/>
    </row>
    <row r="225" spans="2:6" ht="15">
      <c r="B225" s="181"/>
      <c r="C225" s="208"/>
      <c r="D225" s="181"/>
      <c r="E225" s="181"/>
      <c r="F225" s="181"/>
    </row>
    <row r="226" spans="2:6" ht="15">
      <c r="B226" s="181"/>
      <c r="C226" s="208"/>
      <c r="D226" s="181"/>
      <c r="E226" s="181"/>
      <c r="F226" s="181"/>
    </row>
    <row r="227" spans="2:6" ht="15">
      <c r="B227" s="181"/>
      <c r="C227" s="208"/>
      <c r="D227" s="181"/>
      <c r="E227" s="181"/>
      <c r="F227" s="181"/>
    </row>
    <row r="228" spans="2:6" ht="15">
      <c r="B228" s="181"/>
      <c r="C228" s="208"/>
      <c r="D228" s="181"/>
      <c r="E228" s="181"/>
      <c r="F228" s="181"/>
    </row>
    <row r="229" spans="2:6" ht="15">
      <c r="B229" s="181"/>
      <c r="C229" s="208"/>
      <c r="D229" s="181"/>
      <c r="E229" s="181"/>
      <c r="F229" s="181"/>
    </row>
    <row r="230" spans="2:6" ht="15">
      <c r="B230" s="181"/>
      <c r="C230" s="208"/>
      <c r="D230" s="181"/>
      <c r="E230" s="181"/>
      <c r="F230" s="181"/>
    </row>
    <row r="231" spans="2:6" ht="15">
      <c r="B231" s="181"/>
      <c r="C231" s="208"/>
      <c r="D231" s="181"/>
      <c r="E231" s="181"/>
      <c r="F231" s="181"/>
    </row>
    <row r="232" spans="2:6" ht="15">
      <c r="B232" s="181"/>
      <c r="C232" s="208"/>
      <c r="D232" s="181"/>
      <c r="E232" s="181"/>
      <c r="F232" s="181"/>
    </row>
    <row r="233" spans="2:6" ht="15">
      <c r="B233" s="181"/>
      <c r="C233" s="208"/>
      <c r="D233" s="181"/>
      <c r="E233" s="181"/>
      <c r="F233" s="181"/>
    </row>
    <row r="234" spans="2:6" ht="15">
      <c r="B234" s="181"/>
      <c r="C234" s="208"/>
      <c r="D234" s="181"/>
      <c r="E234" s="181"/>
      <c r="F234" s="181"/>
    </row>
    <row r="235" spans="2:6" ht="15">
      <c r="B235" s="181"/>
      <c r="C235" s="208"/>
      <c r="D235" s="181"/>
      <c r="E235" s="181"/>
      <c r="F235" s="181"/>
    </row>
    <row r="236" spans="2:6" ht="15">
      <c r="B236" s="181"/>
      <c r="C236" s="208"/>
      <c r="D236" s="181"/>
      <c r="E236" s="181"/>
      <c r="F236" s="181"/>
    </row>
    <row r="237" spans="2:6" ht="15">
      <c r="B237" s="181"/>
      <c r="C237" s="208"/>
      <c r="D237" s="181"/>
      <c r="E237" s="181"/>
      <c r="F237" s="181"/>
    </row>
    <row r="238" spans="2:6" ht="15">
      <c r="B238" s="181"/>
      <c r="C238" s="208"/>
      <c r="D238" s="181"/>
      <c r="E238" s="181"/>
      <c r="F238" s="181"/>
    </row>
    <row r="239" spans="2:6" ht="15">
      <c r="B239" s="181"/>
      <c r="C239" s="208"/>
      <c r="D239" s="181"/>
      <c r="E239" s="181"/>
      <c r="F239" s="181"/>
    </row>
    <row r="240" spans="2:6" ht="15">
      <c r="B240" s="181"/>
      <c r="C240" s="208"/>
      <c r="D240" s="181"/>
      <c r="E240" s="181"/>
      <c r="F240" s="181"/>
    </row>
    <row r="241" spans="2:6" ht="15">
      <c r="B241" s="181"/>
      <c r="C241" s="208"/>
      <c r="D241" s="181"/>
      <c r="E241" s="181"/>
      <c r="F241" s="181"/>
    </row>
    <row r="242" spans="2:6" ht="15">
      <c r="B242" s="181"/>
      <c r="C242" s="208"/>
      <c r="D242" s="181"/>
      <c r="E242" s="181"/>
      <c r="F242" s="181"/>
    </row>
    <row r="243" spans="2:6" ht="15">
      <c r="B243" s="181"/>
      <c r="C243" s="208"/>
      <c r="D243" s="181"/>
      <c r="E243" s="181"/>
      <c r="F243" s="181"/>
    </row>
    <row r="244" spans="2:6" ht="15">
      <c r="B244" s="181"/>
      <c r="C244" s="208"/>
      <c r="D244" s="181"/>
      <c r="E244" s="181"/>
      <c r="F244" s="181"/>
    </row>
    <row r="245" spans="2:6" ht="15">
      <c r="B245" s="181"/>
      <c r="C245" s="208"/>
      <c r="D245" s="181"/>
      <c r="E245" s="181"/>
      <c r="F245" s="181"/>
    </row>
    <row r="246" spans="2:6" ht="15">
      <c r="B246" s="181"/>
      <c r="C246" s="208"/>
      <c r="D246" s="181"/>
      <c r="E246" s="181"/>
      <c r="F246" s="181"/>
    </row>
    <row r="247" spans="2:6" ht="15">
      <c r="B247" s="181"/>
      <c r="C247" s="208"/>
      <c r="D247" s="181"/>
      <c r="E247" s="181"/>
      <c r="F247" s="181"/>
    </row>
    <row r="248" spans="2:6" ht="15">
      <c r="B248" s="181"/>
      <c r="C248" s="208"/>
      <c r="D248" s="181"/>
      <c r="E248" s="181"/>
      <c r="F248" s="181"/>
    </row>
    <row r="249" spans="2:6" ht="15">
      <c r="B249" s="181"/>
      <c r="C249" s="208"/>
      <c r="D249" s="181"/>
      <c r="E249" s="181"/>
      <c r="F249" s="181"/>
    </row>
    <row r="250" spans="2:6" ht="15">
      <c r="B250" s="181"/>
      <c r="C250" s="208"/>
      <c r="D250" s="181"/>
      <c r="E250" s="181"/>
      <c r="F250" s="181"/>
    </row>
    <row r="251" spans="2:6" ht="15">
      <c r="B251" s="181"/>
      <c r="C251" s="208"/>
      <c r="D251" s="181"/>
      <c r="E251" s="181"/>
      <c r="F251" s="181"/>
    </row>
    <row r="252" spans="2:6" ht="15">
      <c r="B252" s="181"/>
      <c r="C252" s="208"/>
      <c r="D252" s="181"/>
      <c r="E252" s="181"/>
      <c r="F252" s="181"/>
    </row>
    <row r="253" spans="2:6" ht="15">
      <c r="B253" s="181"/>
      <c r="C253" s="208"/>
      <c r="D253" s="181"/>
      <c r="E253" s="181"/>
      <c r="F253" s="181"/>
    </row>
    <row r="254" spans="2:6" ht="15">
      <c r="B254" s="181"/>
      <c r="C254" s="208"/>
      <c r="D254" s="181"/>
      <c r="E254" s="181"/>
      <c r="F254" s="181"/>
    </row>
    <row r="255" spans="2:6" ht="15">
      <c r="B255" s="181"/>
      <c r="C255" s="208"/>
      <c r="D255" s="181"/>
      <c r="E255" s="181"/>
      <c r="F255" s="181"/>
    </row>
    <row r="256" spans="2:6" ht="15">
      <c r="B256" s="181"/>
      <c r="C256" s="208"/>
      <c r="D256" s="181"/>
      <c r="E256" s="181"/>
      <c r="F256" s="181"/>
    </row>
    <row r="257" spans="2:6" ht="15">
      <c r="B257" s="181"/>
      <c r="C257" s="208"/>
      <c r="D257" s="181"/>
      <c r="E257" s="181"/>
      <c r="F257" s="181"/>
    </row>
    <row r="258" spans="2:6" ht="15">
      <c r="B258" s="181"/>
      <c r="C258" s="208"/>
      <c r="D258" s="181"/>
      <c r="E258" s="181"/>
      <c r="F258" s="181"/>
    </row>
    <row r="259" spans="2:6" ht="15">
      <c r="B259" s="181"/>
      <c r="C259" s="208"/>
      <c r="D259" s="181"/>
      <c r="E259" s="181"/>
      <c r="F259" s="181"/>
    </row>
    <row r="260" spans="2:6" ht="15">
      <c r="B260" s="181"/>
      <c r="C260" s="208"/>
      <c r="D260" s="181"/>
      <c r="E260" s="181"/>
      <c r="F260" s="181"/>
    </row>
    <row r="261" spans="2:6" ht="15">
      <c r="B261" s="181"/>
      <c r="C261" s="208"/>
      <c r="D261" s="181"/>
      <c r="E261" s="181"/>
      <c r="F261" s="181"/>
    </row>
    <row r="262" spans="2:6" ht="15">
      <c r="B262" s="181"/>
      <c r="C262" s="208"/>
      <c r="D262" s="181"/>
      <c r="E262" s="181"/>
      <c r="F262" s="181"/>
    </row>
    <row r="263" spans="2:6" ht="15">
      <c r="B263" s="181"/>
      <c r="C263" s="208"/>
      <c r="D263" s="181"/>
      <c r="E263" s="181"/>
      <c r="F263" s="181"/>
    </row>
    <row r="264" spans="2:6" ht="15">
      <c r="B264" s="181"/>
      <c r="C264" s="208"/>
      <c r="D264" s="181"/>
      <c r="E264" s="181"/>
      <c r="F264" s="181"/>
    </row>
    <row r="265" spans="2:6" ht="15">
      <c r="B265" s="181"/>
      <c r="C265" s="208"/>
      <c r="D265" s="181"/>
      <c r="E265" s="181"/>
      <c r="F265" s="181"/>
    </row>
    <row r="266" spans="2:6" ht="15">
      <c r="B266" s="181"/>
      <c r="C266" s="208"/>
      <c r="D266" s="181"/>
      <c r="E266" s="181"/>
      <c r="F266" s="181"/>
    </row>
    <row r="267" spans="2:6" ht="15">
      <c r="B267" s="181"/>
      <c r="C267" s="208"/>
      <c r="D267" s="181"/>
      <c r="E267" s="181"/>
      <c r="F267" s="181"/>
    </row>
    <row r="268" spans="2:6" ht="15">
      <c r="B268" s="181"/>
      <c r="C268" s="208"/>
      <c r="D268" s="181"/>
      <c r="E268" s="181"/>
      <c r="F268" s="181"/>
    </row>
    <row r="269" spans="2:6" ht="15">
      <c r="B269" s="181"/>
      <c r="C269" s="208"/>
      <c r="D269" s="181"/>
      <c r="E269" s="181"/>
      <c r="F269" s="181"/>
    </row>
    <row r="270" spans="2:6" ht="15">
      <c r="B270" s="181"/>
      <c r="C270" s="208"/>
      <c r="D270" s="181"/>
      <c r="E270" s="181"/>
      <c r="F270" s="181"/>
    </row>
    <row r="271" spans="2:6" ht="15">
      <c r="B271" s="181"/>
      <c r="C271" s="208"/>
      <c r="D271" s="181"/>
      <c r="E271" s="181"/>
      <c r="F271" s="181"/>
    </row>
    <row r="272" spans="2:6" ht="15">
      <c r="B272" s="181"/>
      <c r="C272" s="208"/>
      <c r="D272" s="181"/>
      <c r="E272" s="181"/>
      <c r="F272" s="181"/>
    </row>
    <row r="273" spans="2:6" ht="15">
      <c r="B273" s="181"/>
      <c r="C273" s="208"/>
      <c r="D273" s="181"/>
      <c r="E273" s="181"/>
      <c r="F273" s="181"/>
    </row>
    <row r="274" spans="2:6" ht="15">
      <c r="B274" s="181"/>
      <c r="C274" s="208"/>
      <c r="D274" s="181"/>
      <c r="E274" s="181"/>
      <c r="F274" s="181"/>
    </row>
    <row r="275" spans="2:6" ht="15">
      <c r="B275" s="181"/>
      <c r="C275" s="208"/>
      <c r="D275" s="181"/>
      <c r="E275" s="181"/>
      <c r="F275" s="181"/>
    </row>
    <row r="276" spans="2:6" ht="15">
      <c r="B276" s="181"/>
      <c r="C276" s="208"/>
      <c r="D276" s="181"/>
      <c r="E276" s="181"/>
      <c r="F276" s="181"/>
    </row>
    <row r="277" spans="2:6" ht="15">
      <c r="B277" s="181"/>
      <c r="C277" s="208"/>
      <c r="D277" s="181"/>
      <c r="E277" s="181"/>
      <c r="F277" s="181"/>
    </row>
    <row r="278" spans="2:6" ht="15">
      <c r="B278" s="181"/>
      <c r="C278" s="208"/>
      <c r="D278" s="181"/>
      <c r="E278" s="181"/>
      <c r="F278" s="181"/>
    </row>
    <row r="279" spans="2:6" ht="15">
      <c r="B279" s="181"/>
      <c r="C279" s="208"/>
      <c r="D279" s="181"/>
      <c r="E279" s="181"/>
      <c r="F279" s="181"/>
    </row>
    <row r="280" spans="2:6" ht="15">
      <c r="B280" s="181"/>
      <c r="C280" s="208"/>
      <c r="D280" s="181"/>
      <c r="E280" s="181"/>
      <c r="F280" s="181"/>
    </row>
    <row r="281" spans="2:6" ht="15">
      <c r="B281" s="181"/>
      <c r="C281" s="208"/>
      <c r="D281" s="181"/>
      <c r="E281" s="181"/>
      <c r="F281" s="181"/>
    </row>
    <row r="282" spans="2:6" ht="15">
      <c r="B282" s="181"/>
      <c r="C282" s="208"/>
      <c r="D282" s="181"/>
      <c r="E282" s="181"/>
      <c r="F282" s="181"/>
    </row>
    <row r="283" spans="2:6" ht="15">
      <c r="B283" s="181"/>
      <c r="C283" s="208"/>
      <c r="D283" s="181"/>
      <c r="E283" s="181"/>
      <c r="F283" s="181"/>
    </row>
    <row r="284" spans="2:6" ht="15">
      <c r="B284" s="181"/>
      <c r="C284" s="208"/>
      <c r="D284" s="181"/>
      <c r="E284" s="181"/>
      <c r="F284" s="181"/>
    </row>
    <row r="285" spans="2:6" ht="15">
      <c r="B285" s="181"/>
      <c r="C285" s="208"/>
      <c r="D285" s="181"/>
      <c r="E285" s="181"/>
      <c r="F285" s="181"/>
    </row>
    <row r="286" spans="2:6" ht="15">
      <c r="B286" s="181"/>
      <c r="C286" s="208"/>
      <c r="D286" s="181"/>
      <c r="E286" s="181"/>
      <c r="F286" s="181"/>
    </row>
    <row r="287" spans="2:6" ht="15">
      <c r="B287" s="181"/>
      <c r="C287" s="208"/>
      <c r="D287" s="181"/>
      <c r="E287" s="181"/>
      <c r="F287" s="181"/>
    </row>
    <row r="288" spans="2:6" ht="15">
      <c r="B288" s="181"/>
      <c r="C288" s="208"/>
      <c r="D288" s="181"/>
      <c r="E288" s="181"/>
      <c r="F288" s="181"/>
    </row>
    <row r="289" spans="2:6" ht="15">
      <c r="B289" s="181"/>
      <c r="C289" s="208"/>
      <c r="D289" s="181"/>
      <c r="E289" s="181"/>
      <c r="F289" s="181"/>
    </row>
    <row r="290" spans="2:6" ht="15">
      <c r="B290" s="181"/>
      <c r="C290" s="208"/>
      <c r="D290" s="181"/>
      <c r="E290" s="181"/>
      <c r="F290" s="181"/>
    </row>
    <row r="291" spans="2:6" ht="15">
      <c r="B291" s="181"/>
      <c r="C291" s="208"/>
      <c r="D291" s="181"/>
      <c r="E291" s="181"/>
      <c r="F291" s="181"/>
    </row>
    <row r="292" spans="2:6" ht="15">
      <c r="B292" s="181"/>
      <c r="C292" s="208"/>
      <c r="D292" s="181"/>
      <c r="E292" s="181"/>
      <c r="F292" s="181"/>
    </row>
    <row r="293" spans="2:6" ht="15">
      <c r="B293" s="181"/>
      <c r="C293" s="208"/>
      <c r="D293" s="181"/>
      <c r="E293" s="181"/>
      <c r="F293" s="181"/>
    </row>
    <row r="294" spans="2:6" ht="15">
      <c r="B294" s="181"/>
      <c r="C294" s="208"/>
      <c r="D294" s="181"/>
      <c r="E294" s="181"/>
      <c r="F294" s="181"/>
    </row>
    <row r="295" spans="2:6" ht="15">
      <c r="B295" s="181"/>
      <c r="C295" s="208"/>
      <c r="D295" s="181"/>
      <c r="E295" s="181"/>
      <c r="F295" s="181"/>
    </row>
    <row r="296" spans="2:6" ht="15">
      <c r="B296" s="181"/>
      <c r="C296" s="208"/>
      <c r="D296" s="181"/>
      <c r="E296" s="181"/>
      <c r="F296" s="181"/>
    </row>
    <row r="297" spans="2:6" ht="15">
      <c r="B297" s="181"/>
      <c r="C297" s="208"/>
      <c r="D297" s="181"/>
      <c r="E297" s="181"/>
      <c r="F297" s="181"/>
    </row>
    <row r="298" spans="2:6" ht="15">
      <c r="B298" s="181"/>
      <c r="C298" s="208"/>
      <c r="D298" s="181"/>
      <c r="E298" s="181"/>
      <c r="F298" s="181"/>
    </row>
    <row r="299" spans="2:6" ht="15">
      <c r="B299" s="181"/>
      <c r="C299" s="208"/>
      <c r="D299" s="181"/>
      <c r="E299" s="181"/>
      <c r="F299" s="181"/>
    </row>
    <row r="300" spans="2:6" ht="15">
      <c r="B300" s="181"/>
      <c r="C300" s="208"/>
      <c r="D300" s="181"/>
      <c r="E300" s="181"/>
      <c r="F300" s="181"/>
    </row>
    <row r="301" spans="2:6" ht="15">
      <c r="B301" s="181"/>
      <c r="C301" s="208"/>
      <c r="D301" s="181"/>
      <c r="E301" s="181"/>
      <c r="F301" s="181"/>
    </row>
    <row r="302" spans="2:6" ht="15">
      <c r="B302" s="181"/>
      <c r="C302" s="208"/>
      <c r="D302" s="181"/>
      <c r="E302" s="181"/>
      <c r="F302" s="181"/>
    </row>
    <row r="303" spans="2:6" ht="15">
      <c r="B303" s="181"/>
      <c r="C303" s="208"/>
      <c r="D303" s="181"/>
      <c r="E303" s="181"/>
      <c r="F303" s="181"/>
    </row>
    <row r="304" spans="2:6" ht="15">
      <c r="B304" s="181"/>
      <c r="C304" s="208"/>
      <c r="D304" s="181"/>
      <c r="E304" s="181"/>
      <c r="F304" s="181"/>
    </row>
    <row r="305" spans="2:6" ht="15">
      <c r="B305" s="181"/>
      <c r="C305" s="208"/>
      <c r="D305" s="181"/>
      <c r="E305" s="181"/>
      <c r="F305" s="181"/>
    </row>
    <row r="306" spans="2:6" ht="15">
      <c r="B306" s="181"/>
      <c r="C306" s="208"/>
      <c r="D306" s="181"/>
      <c r="E306" s="181"/>
      <c r="F306" s="181"/>
    </row>
    <row r="307" spans="2:6" ht="15">
      <c r="B307" s="181"/>
      <c r="C307" s="208"/>
      <c r="D307" s="181"/>
      <c r="E307" s="181"/>
      <c r="F307" s="181"/>
    </row>
    <row r="308" spans="2:6" ht="15">
      <c r="B308" s="181"/>
      <c r="C308" s="208"/>
      <c r="D308" s="181"/>
      <c r="E308" s="181"/>
      <c r="F308" s="181"/>
    </row>
    <row r="309" spans="2:6" ht="15">
      <c r="B309" s="181"/>
      <c r="C309" s="208"/>
      <c r="D309" s="181"/>
      <c r="E309" s="181"/>
      <c r="F309" s="181"/>
    </row>
    <row r="310" spans="2:6" ht="15">
      <c r="B310" s="181"/>
      <c r="C310" s="208"/>
      <c r="D310" s="181"/>
      <c r="E310" s="181"/>
      <c r="F310" s="181"/>
    </row>
    <row r="311" spans="2:6" ht="15">
      <c r="B311" s="181"/>
      <c r="C311" s="208"/>
      <c r="D311" s="181"/>
      <c r="E311" s="181"/>
      <c r="F311" s="181"/>
    </row>
    <row r="312" spans="2:6" ht="15">
      <c r="B312" s="181"/>
      <c r="C312" s="208"/>
      <c r="D312" s="181"/>
      <c r="E312" s="181"/>
      <c r="F312" s="181"/>
    </row>
    <row r="313" spans="2:6" ht="15">
      <c r="B313" s="181"/>
      <c r="C313" s="208"/>
      <c r="D313" s="181"/>
      <c r="E313" s="181"/>
      <c r="F313" s="181"/>
    </row>
    <row r="314" spans="2:6" ht="15">
      <c r="B314" s="181"/>
      <c r="C314" s="208"/>
      <c r="D314" s="181"/>
      <c r="E314" s="181"/>
      <c r="F314" s="181"/>
    </row>
    <row r="315" spans="2:6" ht="15">
      <c r="B315" s="181"/>
      <c r="C315" s="208"/>
      <c r="D315" s="181"/>
      <c r="E315" s="181"/>
      <c r="F315" s="181"/>
    </row>
    <row r="316" spans="2:6" ht="15">
      <c r="B316" s="181"/>
      <c r="C316" s="208"/>
      <c r="D316" s="181"/>
      <c r="E316" s="181"/>
      <c r="F316" s="181"/>
    </row>
    <row r="317" spans="2:6" ht="15">
      <c r="B317" s="181"/>
      <c r="C317" s="208"/>
      <c r="D317" s="181"/>
      <c r="E317" s="181"/>
      <c r="F317" s="181"/>
    </row>
    <row r="318" spans="2:6" ht="15">
      <c r="B318" s="181"/>
      <c r="C318" s="208"/>
      <c r="D318" s="181"/>
      <c r="E318" s="181"/>
      <c r="F318" s="181"/>
    </row>
    <row r="319" spans="2:6" ht="15">
      <c r="B319" s="181"/>
      <c r="C319" s="208"/>
      <c r="D319" s="181"/>
      <c r="E319" s="181"/>
      <c r="F319" s="181"/>
    </row>
    <row r="320" spans="2:6" ht="15">
      <c r="B320" s="181"/>
      <c r="C320" s="208"/>
      <c r="D320" s="181"/>
      <c r="E320" s="181"/>
      <c r="F320" s="181"/>
    </row>
    <row r="321" spans="2:6" ht="15">
      <c r="B321" s="181"/>
      <c r="C321" s="208"/>
      <c r="D321" s="181"/>
      <c r="E321" s="181"/>
      <c r="F321" s="181"/>
    </row>
    <row r="322" spans="2:6" ht="15">
      <c r="B322" s="181"/>
      <c r="C322" s="208"/>
      <c r="D322" s="181"/>
      <c r="E322" s="181"/>
      <c r="F322" s="181"/>
    </row>
    <row r="323" spans="2:6" ht="15">
      <c r="B323" s="181"/>
      <c r="C323" s="208"/>
      <c r="D323" s="181"/>
      <c r="E323" s="181"/>
      <c r="F323" s="181"/>
    </row>
    <row r="324" spans="2:6" ht="15">
      <c r="B324" s="181"/>
      <c r="C324" s="208"/>
      <c r="D324" s="181"/>
      <c r="E324" s="181"/>
      <c r="F324" s="181"/>
    </row>
    <row r="325" spans="2:6" ht="15">
      <c r="B325" s="181"/>
      <c r="C325" s="208"/>
      <c r="D325" s="181"/>
      <c r="E325" s="181"/>
      <c r="F325" s="181"/>
    </row>
    <row r="326" spans="2:6" ht="15">
      <c r="B326" s="181"/>
      <c r="C326" s="208"/>
      <c r="D326" s="181"/>
      <c r="E326" s="181"/>
      <c r="F326" s="181"/>
    </row>
    <row r="327" spans="2:6" ht="15">
      <c r="B327" s="181"/>
      <c r="C327" s="208"/>
      <c r="D327" s="181"/>
      <c r="E327" s="181"/>
      <c r="F327" s="181"/>
    </row>
    <row r="328" spans="2:6" ht="15">
      <c r="B328" s="181"/>
      <c r="C328" s="208"/>
      <c r="D328" s="181"/>
      <c r="E328" s="181"/>
      <c r="F328" s="181"/>
    </row>
    <row r="329" spans="2:6" ht="15">
      <c r="B329" s="181"/>
      <c r="C329" s="208"/>
      <c r="D329" s="181"/>
      <c r="E329" s="181"/>
      <c r="F329" s="181"/>
    </row>
    <row r="330" spans="2:6" ht="15">
      <c r="B330" s="181"/>
      <c r="C330" s="208"/>
      <c r="D330" s="181"/>
      <c r="E330" s="181"/>
      <c r="F330" s="181"/>
    </row>
    <row r="331" spans="2:6" ht="15">
      <c r="B331" s="181"/>
      <c r="C331" s="208"/>
      <c r="D331" s="181"/>
      <c r="E331" s="181"/>
      <c r="F331" s="181"/>
    </row>
    <row r="332" spans="2:6" ht="15">
      <c r="B332" s="181"/>
      <c r="C332" s="208"/>
      <c r="D332" s="181"/>
      <c r="E332" s="181"/>
      <c r="F332" s="181"/>
    </row>
    <row r="333" spans="2:6" ht="15">
      <c r="B333" s="181"/>
      <c r="C333" s="208"/>
      <c r="D333" s="181"/>
      <c r="E333" s="181"/>
      <c r="F333" s="181"/>
    </row>
    <row r="334" spans="2:6" ht="15">
      <c r="B334" s="181"/>
      <c r="C334" s="208"/>
      <c r="D334" s="181"/>
      <c r="E334" s="181"/>
      <c r="F334" s="181"/>
    </row>
    <row r="335" spans="2:6" ht="15">
      <c r="B335" s="181"/>
      <c r="C335" s="208"/>
      <c r="D335" s="181"/>
      <c r="E335" s="181"/>
      <c r="F335" s="181"/>
    </row>
    <row r="336" spans="2:6" ht="15">
      <c r="B336" s="181"/>
      <c r="C336" s="208"/>
      <c r="D336" s="181"/>
      <c r="E336" s="181"/>
      <c r="F336" s="181"/>
    </row>
    <row r="337" spans="2:6" ht="15">
      <c r="B337" s="181"/>
      <c r="C337" s="208"/>
      <c r="D337" s="181"/>
      <c r="E337" s="181"/>
      <c r="F337" s="181"/>
    </row>
    <row r="338" spans="2:6" ht="15">
      <c r="B338" s="181"/>
      <c r="C338" s="208"/>
      <c r="D338" s="181"/>
      <c r="E338" s="181"/>
      <c r="F338" s="181"/>
    </row>
    <row r="339" spans="2:6" ht="15">
      <c r="B339" s="181"/>
      <c r="C339" s="208"/>
      <c r="D339" s="181"/>
      <c r="E339" s="181"/>
      <c r="F339" s="181"/>
    </row>
    <row r="340" spans="2:6" ht="15">
      <c r="B340" s="181"/>
      <c r="C340" s="208"/>
      <c r="D340" s="181"/>
      <c r="E340" s="181"/>
      <c r="F340" s="181"/>
    </row>
    <row r="341" spans="2:6" ht="15">
      <c r="B341" s="181"/>
      <c r="C341" s="208"/>
      <c r="D341" s="181"/>
      <c r="E341" s="181"/>
      <c r="F341" s="181"/>
    </row>
    <row r="342" spans="2:6" ht="15">
      <c r="B342" s="181"/>
      <c r="C342" s="208"/>
      <c r="D342" s="181"/>
      <c r="E342" s="181"/>
      <c r="F342" s="181"/>
    </row>
    <row r="343" spans="2:6" ht="15">
      <c r="B343" s="181"/>
      <c r="C343" s="208"/>
      <c r="D343" s="181"/>
      <c r="E343" s="181"/>
      <c r="F343" s="181"/>
    </row>
    <row r="344" spans="2:6" ht="15">
      <c r="B344" s="181"/>
      <c r="C344" s="208"/>
      <c r="D344" s="181"/>
      <c r="E344" s="181"/>
      <c r="F344" s="181"/>
    </row>
    <row r="345" spans="2:6" ht="15">
      <c r="B345" s="181"/>
      <c r="C345" s="208"/>
      <c r="D345" s="181"/>
      <c r="E345" s="181"/>
      <c r="F345" s="181"/>
    </row>
    <row r="346" spans="2:6" ht="15">
      <c r="B346" s="181"/>
      <c r="C346" s="208"/>
      <c r="D346" s="181"/>
      <c r="E346" s="181"/>
      <c r="F346" s="181"/>
    </row>
    <row r="347" spans="2:6" ht="15">
      <c r="B347" s="181"/>
      <c r="C347" s="208"/>
      <c r="D347" s="181"/>
      <c r="E347" s="181"/>
      <c r="F347" s="181"/>
    </row>
    <row r="348" spans="2:6" ht="15">
      <c r="B348" s="181"/>
      <c r="C348" s="208"/>
      <c r="D348" s="181"/>
      <c r="E348" s="181"/>
      <c r="F348" s="181"/>
    </row>
    <row r="349" spans="2:6" ht="15">
      <c r="B349" s="181"/>
      <c r="C349" s="208"/>
      <c r="D349" s="181"/>
      <c r="E349" s="181"/>
      <c r="F349" s="181"/>
    </row>
    <row r="350" spans="2:6" ht="15">
      <c r="B350" s="181"/>
      <c r="C350" s="208"/>
      <c r="D350" s="181"/>
      <c r="E350" s="181"/>
      <c r="F350" s="181"/>
    </row>
    <row r="351" spans="2:6" ht="15">
      <c r="B351" s="181"/>
      <c r="C351" s="208"/>
      <c r="D351" s="181"/>
      <c r="E351" s="181"/>
      <c r="F351" s="181"/>
    </row>
    <row r="352" spans="2:6" ht="15">
      <c r="B352" s="181"/>
      <c r="C352" s="208"/>
      <c r="D352" s="181"/>
      <c r="E352" s="181"/>
      <c r="F352" s="181"/>
    </row>
    <row r="353" spans="2:6" ht="15">
      <c r="B353" s="181"/>
      <c r="C353" s="208"/>
      <c r="D353" s="181"/>
      <c r="E353" s="181"/>
      <c r="F353" s="181"/>
    </row>
    <row r="354" spans="2:6" ht="15">
      <c r="B354" s="181"/>
      <c r="C354" s="208"/>
      <c r="D354" s="181"/>
      <c r="E354" s="181"/>
      <c r="F354" s="181"/>
    </row>
    <row r="355" spans="2:6" ht="15">
      <c r="B355" s="181"/>
      <c r="C355" s="208"/>
      <c r="D355" s="181"/>
      <c r="E355" s="181"/>
      <c r="F355" s="181"/>
    </row>
    <row r="356" spans="2:6" ht="15">
      <c r="B356" s="181"/>
      <c r="C356" s="208"/>
      <c r="D356" s="181"/>
      <c r="E356" s="181"/>
      <c r="F356" s="181"/>
    </row>
    <row r="357" spans="2:6" ht="15">
      <c r="B357" s="181"/>
      <c r="C357" s="208"/>
      <c r="D357" s="181"/>
      <c r="E357" s="181"/>
      <c r="F357" s="181"/>
    </row>
    <row r="358" spans="2:6" ht="15">
      <c r="B358" s="181"/>
      <c r="C358" s="208"/>
      <c r="D358" s="181"/>
      <c r="E358" s="181"/>
      <c r="F358" s="181"/>
    </row>
    <row r="359" spans="2:6" ht="15">
      <c r="B359" s="181"/>
      <c r="C359" s="208"/>
      <c r="D359" s="181"/>
      <c r="E359" s="181"/>
      <c r="F359" s="181"/>
    </row>
    <row r="360" spans="2:6" ht="15">
      <c r="B360" s="181"/>
      <c r="C360" s="208"/>
      <c r="D360" s="181"/>
      <c r="E360" s="181"/>
      <c r="F360" s="181"/>
    </row>
    <row r="361" spans="2:6" ht="15">
      <c r="B361" s="181"/>
      <c r="C361" s="208"/>
      <c r="D361" s="181"/>
      <c r="E361" s="181"/>
      <c r="F361" s="181"/>
    </row>
    <row r="362" spans="2:6" ht="15">
      <c r="B362" s="181"/>
      <c r="C362" s="208"/>
      <c r="D362" s="181"/>
      <c r="E362" s="181"/>
      <c r="F362" s="181"/>
    </row>
    <row r="363" spans="2:6" ht="15">
      <c r="B363" s="181"/>
      <c r="C363" s="208"/>
      <c r="D363" s="181"/>
      <c r="E363" s="181"/>
      <c r="F363" s="181"/>
    </row>
    <row r="364" spans="2:6" ht="15">
      <c r="B364" s="181"/>
      <c r="C364" s="208"/>
      <c r="D364" s="181"/>
      <c r="E364" s="181"/>
      <c r="F364" s="181"/>
    </row>
    <row r="365" spans="2:6" ht="15">
      <c r="B365" s="181"/>
      <c r="C365" s="208"/>
      <c r="D365" s="181"/>
      <c r="E365" s="181"/>
      <c r="F365" s="181"/>
    </row>
    <row r="366" spans="2:6" ht="15">
      <c r="B366" s="181"/>
      <c r="C366" s="208"/>
      <c r="D366" s="181"/>
      <c r="E366" s="181"/>
      <c r="F366" s="181"/>
    </row>
    <row r="367" spans="2:6" ht="15">
      <c r="B367" s="181"/>
      <c r="C367" s="208"/>
      <c r="D367" s="181"/>
      <c r="E367" s="181"/>
      <c r="F367" s="181"/>
    </row>
    <row r="368" spans="2:6" ht="15">
      <c r="B368" s="181"/>
      <c r="C368" s="208"/>
      <c r="D368" s="181"/>
      <c r="E368" s="181"/>
      <c r="F368" s="181"/>
    </row>
    <row r="369" spans="2:6" ht="15">
      <c r="B369" s="181"/>
      <c r="C369" s="208"/>
      <c r="D369" s="181"/>
      <c r="E369" s="181"/>
      <c r="F369" s="181"/>
    </row>
    <row r="370" spans="2:6" ht="15">
      <c r="B370" s="181"/>
      <c r="C370" s="208"/>
      <c r="D370" s="181"/>
      <c r="E370" s="181"/>
      <c r="F370" s="181"/>
    </row>
    <row r="371" spans="2:6" ht="15">
      <c r="B371" s="181"/>
      <c r="C371" s="208"/>
      <c r="D371" s="181"/>
      <c r="E371" s="181"/>
      <c r="F371" s="181"/>
    </row>
    <row r="372" spans="2:6" ht="15">
      <c r="B372" s="181"/>
      <c r="C372" s="208"/>
      <c r="D372" s="181"/>
      <c r="E372" s="181"/>
      <c r="F372" s="181"/>
    </row>
    <row r="373" spans="2:6" ht="15">
      <c r="B373" s="181"/>
      <c r="C373" s="208"/>
      <c r="D373" s="181"/>
      <c r="E373" s="181"/>
      <c r="F373" s="181"/>
    </row>
    <row r="374" spans="2:6" ht="15">
      <c r="B374" s="181"/>
      <c r="C374" s="208"/>
      <c r="D374" s="181"/>
      <c r="E374" s="181"/>
      <c r="F374" s="181"/>
    </row>
    <row r="375" spans="2:6" ht="15">
      <c r="B375" s="181"/>
      <c r="C375" s="208"/>
      <c r="D375" s="181"/>
      <c r="E375" s="181"/>
      <c r="F375" s="181"/>
    </row>
    <row r="376" spans="2:6" ht="15">
      <c r="B376" s="181"/>
      <c r="C376" s="208"/>
      <c r="D376" s="181"/>
      <c r="E376" s="181"/>
      <c r="F376" s="181"/>
    </row>
    <row r="377" spans="2:6" ht="15">
      <c r="B377" s="181"/>
      <c r="C377" s="208"/>
      <c r="D377" s="181"/>
      <c r="E377" s="181"/>
      <c r="F377" s="181"/>
    </row>
    <row r="378" spans="2:6" ht="15">
      <c r="B378" s="181"/>
      <c r="C378" s="208"/>
      <c r="D378" s="181"/>
      <c r="E378" s="181"/>
      <c r="F378" s="181"/>
    </row>
    <row r="379" spans="2:6" ht="15">
      <c r="B379" s="181"/>
      <c r="C379" s="208"/>
      <c r="D379" s="181"/>
      <c r="E379" s="181"/>
      <c r="F379" s="181"/>
    </row>
    <row r="380" spans="2:6" ht="15">
      <c r="B380" s="181"/>
      <c r="C380" s="208"/>
      <c r="D380" s="181"/>
      <c r="E380" s="181"/>
      <c r="F380" s="181"/>
    </row>
    <row r="381" spans="2:6" ht="15">
      <c r="B381" s="181"/>
      <c r="C381" s="208"/>
      <c r="D381" s="181"/>
      <c r="E381" s="181"/>
      <c r="F381" s="181"/>
    </row>
    <row r="382" spans="2:6" ht="15">
      <c r="B382" s="181"/>
      <c r="C382" s="208"/>
      <c r="D382" s="181"/>
      <c r="E382" s="181"/>
      <c r="F382" s="181"/>
    </row>
    <row r="383" spans="2:6" ht="15">
      <c r="B383" s="181"/>
      <c r="C383" s="208"/>
      <c r="D383" s="181"/>
      <c r="E383" s="181"/>
      <c r="F383" s="181"/>
    </row>
    <row r="384" spans="2:6" ht="15">
      <c r="B384" s="181"/>
      <c r="C384" s="208"/>
      <c r="D384" s="181"/>
      <c r="E384" s="181"/>
      <c r="F384" s="181"/>
    </row>
    <row r="385" spans="2:6" ht="15">
      <c r="B385" s="181"/>
      <c r="C385" s="208"/>
      <c r="D385" s="181"/>
      <c r="E385" s="181"/>
      <c r="F385" s="181"/>
    </row>
    <row r="386" spans="2:6" ht="15">
      <c r="B386" s="181"/>
      <c r="C386" s="208"/>
      <c r="D386" s="181"/>
      <c r="E386" s="181"/>
      <c r="F386" s="181"/>
    </row>
    <row r="387" spans="2:6" ht="15">
      <c r="B387" s="181"/>
      <c r="C387" s="208"/>
      <c r="D387" s="181"/>
      <c r="E387" s="181"/>
      <c r="F387" s="181"/>
    </row>
    <row r="388" spans="2:6" ht="15">
      <c r="B388" s="181"/>
      <c r="C388" s="208"/>
      <c r="D388" s="181"/>
      <c r="E388" s="181"/>
      <c r="F388" s="181"/>
    </row>
    <row r="389" spans="2:6" ht="15">
      <c r="B389" s="181"/>
      <c r="C389" s="208"/>
      <c r="D389" s="181"/>
      <c r="E389" s="181"/>
      <c r="F389" s="181"/>
    </row>
    <row r="390" spans="2:6" ht="15">
      <c r="B390" s="181"/>
      <c r="C390" s="208"/>
      <c r="D390" s="181"/>
      <c r="E390" s="181"/>
      <c r="F390" s="181"/>
    </row>
    <row r="391" spans="2:6" ht="15">
      <c r="B391" s="181"/>
      <c r="C391" s="208"/>
      <c r="D391" s="181"/>
      <c r="E391" s="181"/>
      <c r="F391" s="181"/>
    </row>
    <row r="392" spans="2:6" ht="15">
      <c r="B392" s="181"/>
      <c r="C392" s="208"/>
      <c r="D392" s="181"/>
      <c r="E392" s="181"/>
      <c r="F392" s="181"/>
    </row>
    <row r="393" spans="2:6" ht="15">
      <c r="B393" s="181"/>
      <c r="C393" s="208"/>
      <c r="D393" s="181"/>
      <c r="E393" s="181"/>
      <c r="F393" s="181"/>
    </row>
    <row r="394" spans="2:6" ht="15">
      <c r="B394" s="181"/>
      <c r="C394" s="208"/>
      <c r="D394" s="181"/>
      <c r="E394" s="181"/>
      <c r="F394" s="181"/>
    </row>
    <row r="395" spans="2:6" ht="15">
      <c r="B395" s="181"/>
      <c r="C395" s="208"/>
      <c r="D395" s="181"/>
      <c r="E395" s="181"/>
      <c r="F395" s="181"/>
    </row>
    <row r="396" spans="2:6" ht="15">
      <c r="B396" s="181"/>
      <c r="C396" s="208"/>
      <c r="D396" s="181"/>
      <c r="E396" s="181"/>
      <c r="F396" s="181"/>
    </row>
    <row r="397" spans="2:6" ht="15">
      <c r="B397" s="181"/>
      <c r="C397" s="208"/>
      <c r="D397" s="181"/>
      <c r="E397" s="181"/>
      <c r="F397" s="181"/>
    </row>
    <row r="398" spans="2:6" ht="15">
      <c r="B398" s="181"/>
      <c r="C398" s="208"/>
      <c r="D398" s="181"/>
      <c r="E398" s="181"/>
      <c r="F398" s="181"/>
    </row>
    <row r="399" spans="2:6" ht="15">
      <c r="B399" s="181"/>
      <c r="C399" s="208"/>
      <c r="D399" s="181"/>
      <c r="E399" s="181"/>
      <c r="F399" s="181"/>
    </row>
    <row r="400" spans="2:6" ht="15">
      <c r="B400" s="181"/>
      <c r="C400" s="208"/>
      <c r="D400" s="181"/>
      <c r="E400" s="181"/>
      <c r="F400" s="181"/>
    </row>
    <row r="401" spans="2:6" ht="15">
      <c r="B401" s="181"/>
      <c r="C401" s="208"/>
      <c r="D401" s="181"/>
      <c r="E401" s="181"/>
      <c r="F401" s="181"/>
    </row>
    <row r="402" spans="2:6" ht="15">
      <c r="B402" s="181"/>
      <c r="C402" s="208"/>
      <c r="D402" s="181"/>
      <c r="E402" s="181"/>
      <c r="F402" s="181"/>
    </row>
    <row r="403" spans="2:6" ht="15">
      <c r="B403" s="181"/>
      <c r="C403" s="208"/>
      <c r="D403" s="181"/>
      <c r="E403" s="181"/>
      <c r="F403" s="181"/>
    </row>
    <row r="404" spans="2:6" ht="15">
      <c r="B404" s="181"/>
      <c r="C404" s="208"/>
      <c r="D404" s="181"/>
      <c r="E404" s="181"/>
      <c r="F404" s="181"/>
    </row>
    <row r="405" spans="2:6" ht="15">
      <c r="B405" s="181"/>
      <c r="C405" s="208"/>
      <c r="D405" s="181"/>
      <c r="E405" s="181"/>
      <c r="F405" s="181"/>
    </row>
    <row r="406" spans="2:6" ht="15">
      <c r="B406" s="181"/>
      <c r="C406" s="208"/>
      <c r="D406" s="181"/>
      <c r="E406" s="181"/>
      <c r="F406" s="181"/>
    </row>
    <row r="407" spans="2:6" ht="15">
      <c r="B407" s="181"/>
      <c r="C407" s="208"/>
      <c r="D407" s="181"/>
      <c r="E407" s="181"/>
      <c r="F407" s="181"/>
    </row>
    <row r="408" spans="2:6" ht="15">
      <c r="B408" s="181"/>
      <c r="C408" s="208"/>
      <c r="D408" s="181"/>
      <c r="E408" s="181"/>
      <c r="F408" s="181"/>
    </row>
    <row r="409" spans="2:6" ht="15">
      <c r="B409" s="181"/>
      <c r="C409" s="208"/>
      <c r="D409" s="181"/>
      <c r="E409" s="181"/>
      <c r="F409" s="181"/>
    </row>
    <row r="410" spans="2:6" ht="15">
      <c r="B410" s="181"/>
      <c r="C410" s="208"/>
      <c r="D410" s="181"/>
      <c r="E410" s="181"/>
      <c r="F410" s="181"/>
    </row>
    <row r="411" spans="2:6" ht="15">
      <c r="B411" s="181"/>
      <c r="C411" s="208"/>
      <c r="D411" s="181"/>
      <c r="E411" s="181"/>
      <c r="F411" s="181"/>
    </row>
    <row r="412" spans="2:6" ht="15">
      <c r="B412" s="181"/>
      <c r="C412" s="208"/>
      <c r="D412" s="181"/>
      <c r="E412" s="181"/>
      <c r="F412" s="181"/>
    </row>
    <row r="413" spans="2:6" ht="15">
      <c r="B413" s="181"/>
      <c r="C413" s="208"/>
      <c r="D413" s="181"/>
      <c r="E413" s="181"/>
      <c r="F413" s="181"/>
    </row>
    <row r="414" spans="2:6" ht="15">
      <c r="B414" s="181"/>
      <c r="C414" s="208"/>
      <c r="D414" s="181"/>
      <c r="E414" s="181"/>
      <c r="F414" s="181"/>
    </row>
    <row r="415" spans="2:6" ht="15">
      <c r="B415" s="181"/>
      <c r="C415" s="208"/>
      <c r="D415" s="181"/>
      <c r="E415" s="181"/>
      <c r="F415" s="181"/>
    </row>
    <row r="416" spans="2:6" ht="15">
      <c r="B416" s="181"/>
      <c r="C416" s="208"/>
      <c r="D416" s="181"/>
      <c r="E416" s="181"/>
      <c r="F416" s="181"/>
    </row>
    <row r="417" spans="2:6" ht="15">
      <c r="B417" s="181"/>
      <c r="C417" s="208"/>
      <c r="D417" s="181"/>
      <c r="E417" s="181"/>
      <c r="F417" s="181"/>
    </row>
    <row r="418" spans="2:6" ht="15">
      <c r="B418" s="181"/>
      <c r="C418" s="208"/>
      <c r="D418" s="181"/>
      <c r="E418" s="181"/>
      <c r="F418" s="181"/>
    </row>
    <row r="419" spans="2:6" ht="15">
      <c r="B419" s="181"/>
      <c r="C419" s="208"/>
      <c r="D419" s="181"/>
      <c r="E419" s="181"/>
      <c r="F419" s="181"/>
    </row>
    <row r="420" spans="2:6" ht="15">
      <c r="B420" s="181"/>
      <c r="C420" s="208"/>
      <c r="D420" s="181"/>
      <c r="E420" s="181"/>
      <c r="F420" s="181"/>
    </row>
    <row r="421" spans="2:6" ht="15">
      <c r="B421" s="181"/>
      <c r="C421" s="208"/>
      <c r="D421" s="181"/>
      <c r="E421" s="181"/>
      <c r="F421" s="181"/>
    </row>
    <row r="422" spans="2:6" ht="15">
      <c r="B422" s="181"/>
      <c r="C422" s="208"/>
      <c r="D422" s="181"/>
      <c r="E422" s="181"/>
      <c r="F422" s="181"/>
    </row>
    <row r="423" spans="2:6" ht="15">
      <c r="B423" s="181"/>
      <c r="C423" s="208"/>
      <c r="D423" s="181"/>
      <c r="E423" s="181"/>
      <c r="F423" s="181"/>
    </row>
    <row r="424" spans="2:6" ht="15">
      <c r="B424" s="181"/>
      <c r="C424" s="208"/>
      <c r="D424" s="181"/>
      <c r="E424" s="181"/>
      <c r="F424" s="181"/>
    </row>
    <row r="425" spans="2:6" ht="15">
      <c r="B425" s="181"/>
      <c r="C425" s="208"/>
      <c r="D425" s="181"/>
      <c r="E425" s="181"/>
      <c r="F425" s="181"/>
    </row>
    <row r="426" spans="2:6" ht="15">
      <c r="B426" s="181"/>
      <c r="C426" s="208"/>
      <c r="D426" s="181"/>
      <c r="E426" s="181"/>
      <c r="F426" s="181"/>
    </row>
    <row r="427" spans="2:6" ht="15">
      <c r="B427" s="181"/>
      <c r="C427" s="208"/>
      <c r="D427" s="181"/>
      <c r="E427" s="181"/>
      <c r="F427" s="181"/>
    </row>
    <row r="428" spans="2:6" ht="15">
      <c r="B428" s="181"/>
      <c r="C428" s="208"/>
      <c r="D428" s="181"/>
      <c r="E428" s="181"/>
      <c r="F428" s="181"/>
    </row>
    <row r="429" spans="2:6" ht="15">
      <c r="B429" s="181"/>
      <c r="C429" s="208"/>
      <c r="D429" s="181"/>
      <c r="E429" s="181"/>
      <c r="F429" s="181"/>
    </row>
    <row r="430" spans="2:6" ht="15">
      <c r="B430" s="181"/>
      <c r="C430" s="208"/>
      <c r="D430" s="181"/>
      <c r="E430" s="181"/>
      <c r="F430" s="181"/>
    </row>
    <row r="431" spans="2:6" ht="15">
      <c r="B431" s="181"/>
      <c r="C431" s="208"/>
      <c r="D431" s="181"/>
      <c r="E431" s="181"/>
      <c r="F431" s="181"/>
    </row>
    <row r="432" spans="2:6" ht="15">
      <c r="B432" s="181"/>
      <c r="C432" s="208"/>
      <c r="D432" s="181"/>
      <c r="E432" s="181"/>
      <c r="F432" s="181"/>
    </row>
    <row r="433" spans="2:6" ht="15">
      <c r="B433" s="181"/>
      <c r="C433" s="208"/>
      <c r="D433" s="181"/>
      <c r="E433" s="181"/>
      <c r="F433" s="181"/>
    </row>
    <row r="434" spans="2:6" ht="15">
      <c r="B434" s="181"/>
      <c r="C434" s="208"/>
      <c r="D434" s="181"/>
      <c r="E434" s="181"/>
      <c r="F434" s="181"/>
    </row>
    <row r="435" spans="2:6" ht="15">
      <c r="B435" s="181"/>
      <c r="C435" s="208"/>
      <c r="D435" s="181"/>
      <c r="E435" s="181"/>
      <c r="F435" s="181"/>
    </row>
    <row r="436" spans="2:6" ht="15">
      <c r="B436" s="181"/>
      <c r="C436" s="208"/>
      <c r="D436" s="181"/>
      <c r="E436" s="181"/>
      <c r="F436" s="181"/>
    </row>
    <row r="437" spans="2:6" ht="15">
      <c r="B437" s="181"/>
      <c r="C437" s="208"/>
      <c r="D437" s="181"/>
      <c r="E437" s="181"/>
      <c r="F437" s="181"/>
    </row>
    <row r="438" spans="2:6" ht="15">
      <c r="B438" s="181"/>
      <c r="C438" s="208"/>
      <c r="D438" s="181"/>
      <c r="E438" s="181"/>
      <c r="F438" s="181"/>
    </row>
    <row r="439" spans="2:6" ht="15">
      <c r="B439" s="181"/>
      <c r="C439" s="208"/>
      <c r="D439" s="181"/>
      <c r="E439" s="181"/>
      <c r="F439" s="181"/>
    </row>
    <row r="440" spans="2:6" ht="15">
      <c r="B440" s="181"/>
      <c r="C440" s="208"/>
      <c r="D440" s="181"/>
      <c r="E440" s="181"/>
      <c r="F440" s="181"/>
    </row>
    <row r="441" spans="2:6" ht="15">
      <c r="B441" s="181"/>
      <c r="C441" s="208"/>
      <c r="D441" s="181"/>
      <c r="E441" s="181"/>
      <c r="F441" s="181"/>
    </row>
    <row r="442" spans="2:6" ht="15">
      <c r="B442" s="181"/>
      <c r="C442" s="208"/>
      <c r="D442" s="181"/>
      <c r="E442" s="181"/>
      <c r="F442" s="181"/>
    </row>
    <row r="443" spans="2:6" ht="15">
      <c r="B443" s="181"/>
      <c r="C443" s="208"/>
      <c r="D443" s="181"/>
      <c r="E443" s="181"/>
      <c r="F443" s="181"/>
    </row>
    <row r="444" spans="2:6" ht="15">
      <c r="B444" s="181"/>
      <c r="C444" s="208"/>
      <c r="D444" s="181"/>
      <c r="E444" s="181"/>
      <c r="F444" s="181"/>
    </row>
    <row r="445" spans="2:6" ht="15">
      <c r="B445" s="181"/>
      <c r="C445" s="208"/>
      <c r="D445" s="181"/>
      <c r="E445" s="181"/>
      <c r="F445" s="181"/>
    </row>
    <row r="446" spans="2:6" ht="15">
      <c r="B446" s="181"/>
      <c r="C446" s="208"/>
      <c r="D446" s="181"/>
      <c r="E446" s="181"/>
      <c r="F446" s="181"/>
    </row>
    <row r="447" spans="2:6" ht="15">
      <c r="B447" s="181"/>
      <c r="C447" s="208"/>
      <c r="D447" s="181"/>
      <c r="E447" s="181"/>
      <c r="F447" s="181"/>
    </row>
    <row r="448" spans="2:6" ht="15">
      <c r="B448" s="181"/>
      <c r="C448" s="208"/>
      <c r="D448" s="181"/>
      <c r="E448" s="181"/>
      <c r="F448" s="181"/>
    </row>
    <row r="449" spans="2:6" ht="15">
      <c r="B449" s="181"/>
      <c r="C449" s="208"/>
      <c r="D449" s="181"/>
      <c r="E449" s="181"/>
      <c r="F449" s="181"/>
    </row>
    <row r="450" spans="2:6" ht="15">
      <c r="B450" s="181"/>
      <c r="C450" s="208"/>
      <c r="D450" s="181"/>
      <c r="E450" s="181"/>
      <c r="F450" s="181"/>
    </row>
    <row r="451" spans="2:6" ht="15">
      <c r="B451" s="181"/>
      <c r="C451" s="208"/>
      <c r="D451" s="181"/>
      <c r="E451" s="181"/>
      <c r="F451" s="181"/>
    </row>
    <row r="452" spans="2:6" ht="15">
      <c r="B452" s="181"/>
      <c r="C452" s="208"/>
      <c r="D452" s="181"/>
      <c r="E452" s="181"/>
      <c r="F452" s="181"/>
    </row>
    <row r="453" spans="2:6" ht="15">
      <c r="B453" s="181"/>
      <c r="C453" s="208"/>
      <c r="D453" s="181"/>
      <c r="E453" s="181"/>
      <c r="F453" s="181"/>
    </row>
    <row r="454" spans="2:6" ht="15">
      <c r="B454" s="181"/>
      <c r="C454" s="208"/>
      <c r="D454" s="181"/>
      <c r="E454" s="181"/>
      <c r="F454" s="181"/>
    </row>
    <row r="455" spans="2:6" ht="15">
      <c r="B455" s="181"/>
      <c r="C455" s="208"/>
      <c r="D455" s="181"/>
      <c r="E455" s="181"/>
      <c r="F455" s="181"/>
    </row>
    <row r="456" spans="2:6" ht="15">
      <c r="B456" s="181"/>
      <c r="C456" s="208"/>
      <c r="D456" s="181"/>
      <c r="E456" s="181"/>
      <c r="F456" s="181"/>
    </row>
    <row r="457" spans="2:6" ht="15">
      <c r="B457" s="181"/>
      <c r="C457" s="208"/>
      <c r="D457" s="181"/>
      <c r="E457" s="181"/>
      <c r="F457" s="181"/>
    </row>
    <row r="458" spans="2:6" ht="15">
      <c r="B458" s="181"/>
      <c r="C458" s="208"/>
      <c r="D458" s="181"/>
      <c r="E458" s="181"/>
      <c r="F458" s="181"/>
    </row>
    <row r="459" spans="2:6" ht="15">
      <c r="B459" s="181"/>
      <c r="C459" s="208"/>
      <c r="D459" s="181"/>
      <c r="E459" s="181"/>
      <c r="F459" s="181"/>
    </row>
    <row r="460" spans="2:6" ht="15">
      <c r="B460" s="181"/>
      <c r="C460" s="208"/>
      <c r="D460" s="181"/>
      <c r="E460" s="181"/>
      <c r="F460" s="181"/>
    </row>
    <row r="461" spans="2:6" ht="15">
      <c r="B461" s="181"/>
      <c r="C461" s="208"/>
      <c r="D461" s="181"/>
      <c r="E461" s="181"/>
      <c r="F461" s="181"/>
    </row>
    <row r="462" spans="2:6" ht="15">
      <c r="B462" s="181"/>
      <c r="C462" s="208"/>
      <c r="D462" s="181"/>
      <c r="E462" s="181"/>
      <c r="F462" s="181"/>
    </row>
    <row r="463" spans="2:6" ht="15">
      <c r="B463" s="181"/>
      <c r="C463" s="208"/>
      <c r="D463" s="181"/>
      <c r="E463" s="181"/>
      <c r="F463" s="181"/>
    </row>
    <row r="464" spans="2:6" ht="15">
      <c r="B464" s="181"/>
      <c r="C464" s="208"/>
      <c r="D464" s="181"/>
      <c r="E464" s="181"/>
      <c r="F464" s="181"/>
    </row>
    <row r="465" spans="2:6" ht="15">
      <c r="B465" s="181"/>
      <c r="C465" s="208"/>
      <c r="D465" s="181"/>
      <c r="E465" s="181"/>
      <c r="F465" s="181"/>
    </row>
    <row r="466" spans="2:6" ht="15">
      <c r="B466" s="181"/>
      <c r="C466" s="208"/>
      <c r="D466" s="181"/>
      <c r="E466" s="181"/>
      <c r="F466" s="181"/>
    </row>
    <row r="467" spans="2:6" ht="15">
      <c r="B467" s="181"/>
      <c r="C467" s="208"/>
      <c r="D467" s="181"/>
      <c r="E467" s="181"/>
      <c r="F467" s="181"/>
    </row>
    <row r="468" spans="2:6" ht="15">
      <c r="B468" s="181"/>
      <c r="C468" s="208"/>
      <c r="D468" s="181"/>
      <c r="E468" s="181"/>
      <c r="F468" s="181"/>
    </row>
    <row r="469" spans="2:6" ht="15">
      <c r="B469" s="181"/>
      <c r="C469" s="208"/>
      <c r="D469" s="181"/>
      <c r="E469" s="181"/>
      <c r="F469" s="181"/>
    </row>
    <row r="470" spans="2:6" ht="15">
      <c r="B470" s="181"/>
      <c r="C470" s="208"/>
      <c r="D470" s="181"/>
      <c r="E470" s="181"/>
      <c r="F470" s="181"/>
    </row>
    <row r="471" spans="2:6" ht="15">
      <c r="B471" s="181"/>
      <c r="C471" s="208"/>
      <c r="D471" s="181"/>
      <c r="E471" s="181"/>
      <c r="F471" s="181"/>
    </row>
    <row r="472" spans="2:6" ht="15">
      <c r="B472" s="181"/>
      <c r="C472" s="208"/>
      <c r="D472" s="181"/>
      <c r="E472" s="181"/>
      <c r="F472" s="181"/>
    </row>
    <row r="473" spans="2:6" ht="15">
      <c r="B473" s="181"/>
      <c r="C473" s="208"/>
      <c r="D473" s="181"/>
      <c r="E473" s="181"/>
      <c r="F473" s="181"/>
    </row>
    <row r="474" spans="2:6" ht="15">
      <c r="B474" s="181"/>
      <c r="C474" s="208"/>
      <c r="D474" s="181"/>
      <c r="E474" s="181"/>
      <c r="F474" s="181"/>
    </row>
    <row r="475" spans="2:6" ht="15">
      <c r="B475" s="181"/>
      <c r="C475" s="208"/>
      <c r="D475" s="181"/>
      <c r="E475" s="181"/>
      <c r="F475" s="181"/>
    </row>
    <row r="476" spans="2:6" ht="15">
      <c r="B476" s="181"/>
      <c r="C476" s="208"/>
      <c r="D476" s="181"/>
      <c r="E476" s="181"/>
      <c r="F476" s="181"/>
    </row>
    <row r="477" spans="2:6" ht="15">
      <c r="B477" s="181"/>
      <c r="C477" s="208"/>
      <c r="D477" s="181"/>
      <c r="E477" s="181"/>
      <c r="F477" s="181"/>
    </row>
    <row r="478" spans="2:6" ht="15">
      <c r="B478" s="181"/>
      <c r="C478" s="208"/>
      <c r="D478" s="181"/>
      <c r="E478" s="181"/>
      <c r="F478" s="181"/>
    </row>
    <row r="479" spans="2:6" ht="15">
      <c r="B479" s="181"/>
      <c r="C479" s="208"/>
      <c r="D479" s="181"/>
      <c r="E479" s="181"/>
      <c r="F479" s="181"/>
    </row>
    <row r="480" spans="2:6" ht="15">
      <c r="B480" s="181"/>
      <c r="C480" s="208"/>
      <c r="D480" s="181"/>
      <c r="E480" s="181"/>
      <c r="F480" s="181"/>
    </row>
    <row r="481" spans="2:6" ht="15">
      <c r="B481" s="181"/>
      <c r="C481" s="208"/>
      <c r="D481" s="181"/>
      <c r="E481" s="181"/>
      <c r="F481" s="181"/>
    </row>
    <row r="482" spans="2:6" ht="15">
      <c r="B482" s="181"/>
      <c r="C482" s="208"/>
      <c r="D482" s="181"/>
      <c r="E482" s="181"/>
      <c r="F482" s="181"/>
    </row>
    <row r="483" spans="2:6" ht="15">
      <c r="B483" s="181"/>
      <c r="C483" s="208"/>
      <c r="D483" s="181"/>
      <c r="E483" s="181"/>
      <c r="F483" s="181"/>
    </row>
    <row r="484" spans="2:6" ht="15">
      <c r="B484" s="181"/>
      <c r="C484" s="208"/>
      <c r="D484" s="181"/>
      <c r="E484" s="181"/>
      <c r="F484" s="181"/>
    </row>
    <row r="485" spans="2:6" ht="15">
      <c r="B485" s="181"/>
      <c r="C485" s="208"/>
      <c r="D485" s="181"/>
      <c r="E485" s="181"/>
      <c r="F485" s="181"/>
    </row>
    <row r="486" spans="2:6" ht="15">
      <c r="B486" s="181"/>
      <c r="C486" s="208"/>
      <c r="D486" s="181"/>
      <c r="E486" s="181"/>
      <c r="F486" s="181"/>
    </row>
    <row r="487" spans="2:6" ht="15">
      <c r="B487" s="181"/>
      <c r="C487" s="208"/>
      <c r="D487" s="181"/>
      <c r="E487" s="181"/>
      <c r="F487" s="181"/>
    </row>
    <row r="488" spans="2:6" ht="15">
      <c r="B488" s="181"/>
      <c r="C488" s="208"/>
      <c r="D488" s="181"/>
      <c r="E488" s="181"/>
      <c r="F488" s="181"/>
    </row>
    <row r="489" spans="2:6" ht="15">
      <c r="B489" s="181"/>
      <c r="C489" s="208"/>
      <c r="D489" s="181"/>
      <c r="E489" s="181"/>
      <c r="F489" s="181"/>
    </row>
    <row r="490" spans="2:6" ht="15">
      <c r="B490" s="181"/>
      <c r="C490" s="208"/>
      <c r="D490" s="181"/>
      <c r="E490" s="181"/>
      <c r="F490" s="181"/>
    </row>
    <row r="491" spans="2:6" ht="15">
      <c r="B491" s="181"/>
      <c r="C491" s="208"/>
      <c r="D491" s="181"/>
      <c r="E491" s="181"/>
      <c r="F491" s="181"/>
    </row>
    <row r="492" spans="2:6" ht="15">
      <c r="B492" s="181"/>
      <c r="C492" s="208"/>
      <c r="D492" s="181"/>
      <c r="E492" s="181"/>
      <c r="F492" s="181"/>
    </row>
    <row r="493" spans="2:6" ht="15">
      <c r="B493" s="181"/>
      <c r="C493" s="208"/>
      <c r="D493" s="181"/>
      <c r="E493" s="181"/>
      <c r="F493" s="181"/>
    </row>
    <row r="494" spans="2:6" ht="15">
      <c r="B494" s="181"/>
      <c r="C494" s="208"/>
      <c r="D494" s="181"/>
      <c r="E494" s="181"/>
      <c r="F494" s="181"/>
    </row>
    <row r="495" spans="2:6" ht="15">
      <c r="B495" s="181"/>
      <c r="C495" s="208"/>
      <c r="D495" s="181"/>
      <c r="E495" s="181"/>
      <c r="F495" s="181"/>
    </row>
    <row r="496" spans="2:6" ht="15">
      <c r="B496" s="181"/>
      <c r="C496" s="208"/>
      <c r="D496" s="181"/>
      <c r="E496" s="181"/>
      <c r="F496" s="181"/>
    </row>
    <row r="497" spans="2:6" ht="15">
      <c r="B497" s="181"/>
      <c r="C497" s="208"/>
      <c r="D497" s="181"/>
      <c r="E497" s="181"/>
      <c r="F497" s="181"/>
    </row>
    <row r="498" spans="2:6" ht="15">
      <c r="B498" s="181"/>
      <c r="C498" s="208"/>
      <c r="D498" s="181"/>
      <c r="E498" s="181"/>
      <c r="F498" s="181"/>
    </row>
    <row r="499" spans="2:6" ht="15">
      <c r="B499" s="181"/>
      <c r="C499" s="208"/>
      <c r="D499" s="181"/>
      <c r="E499" s="181"/>
      <c r="F499" s="181"/>
    </row>
    <row r="500" spans="2:6" ht="15">
      <c r="B500" s="181"/>
      <c r="C500" s="208"/>
      <c r="D500" s="181"/>
      <c r="E500" s="181"/>
      <c r="F500" s="181"/>
    </row>
    <row r="501" spans="2:6" ht="15">
      <c r="B501" s="181"/>
      <c r="C501" s="208"/>
      <c r="D501" s="181"/>
      <c r="E501" s="181"/>
      <c r="F501" s="181"/>
    </row>
    <row r="502" spans="2:6" ht="15">
      <c r="B502" s="181"/>
      <c r="C502" s="208"/>
      <c r="D502" s="181"/>
      <c r="E502" s="181"/>
      <c r="F502" s="181"/>
    </row>
    <row r="503" spans="2:6" ht="15">
      <c r="B503" s="181"/>
      <c r="C503" s="208"/>
      <c r="D503" s="181"/>
      <c r="E503" s="181"/>
      <c r="F503" s="181"/>
    </row>
    <row r="504" spans="2:6" ht="15">
      <c r="B504" s="181"/>
      <c r="C504" s="208"/>
      <c r="D504" s="181"/>
      <c r="E504" s="181"/>
      <c r="F504" s="181"/>
    </row>
    <row r="505" spans="2:6" ht="15">
      <c r="B505" s="181"/>
      <c r="C505" s="208"/>
      <c r="D505" s="181"/>
      <c r="E505" s="181"/>
      <c r="F505" s="181"/>
    </row>
    <row r="506" spans="2:6" ht="15">
      <c r="B506" s="181"/>
      <c r="C506" s="208"/>
      <c r="D506" s="181"/>
      <c r="E506" s="181"/>
      <c r="F506" s="181"/>
    </row>
    <row r="507" spans="2:6" ht="15">
      <c r="B507" s="181"/>
      <c r="C507" s="208"/>
      <c r="D507" s="181"/>
      <c r="E507" s="181"/>
      <c r="F507" s="181"/>
    </row>
    <row r="508" spans="2:6" ht="15">
      <c r="B508" s="181"/>
      <c r="C508" s="208"/>
      <c r="D508" s="181"/>
      <c r="E508" s="181"/>
      <c r="F508" s="181"/>
    </row>
    <row r="509" spans="2:6" ht="15">
      <c r="B509" s="181"/>
      <c r="C509" s="208"/>
      <c r="D509" s="181"/>
      <c r="E509" s="181"/>
      <c r="F509" s="181"/>
    </row>
    <row r="510" spans="2:6" ht="15">
      <c r="B510" s="181"/>
      <c r="C510" s="208"/>
      <c r="D510" s="181"/>
      <c r="E510" s="181"/>
      <c r="F510" s="181"/>
    </row>
    <row r="511" spans="2:6" ht="15">
      <c r="B511" s="181"/>
      <c r="C511" s="208"/>
      <c r="D511" s="181"/>
      <c r="E511" s="181"/>
      <c r="F511" s="181"/>
    </row>
    <row r="512" spans="2:6" ht="15">
      <c r="B512" s="181"/>
      <c r="C512" s="208"/>
      <c r="D512" s="181"/>
      <c r="E512" s="181"/>
      <c r="F512" s="181"/>
    </row>
    <row r="513" spans="2:6" ht="15">
      <c r="B513" s="181"/>
      <c r="C513" s="208"/>
      <c r="D513" s="181"/>
      <c r="E513" s="181"/>
      <c r="F513" s="181"/>
    </row>
    <row r="514" spans="2:6" ht="15">
      <c r="B514" s="181"/>
      <c r="C514" s="208"/>
      <c r="D514" s="181"/>
      <c r="E514" s="181"/>
      <c r="F514" s="181"/>
    </row>
    <row r="515" spans="2:6" ht="15">
      <c r="B515" s="181"/>
      <c r="C515" s="208"/>
      <c r="D515" s="181"/>
      <c r="E515" s="181"/>
      <c r="F515" s="181"/>
    </row>
    <row r="516" spans="2:6" ht="15">
      <c r="B516" s="181"/>
      <c r="C516" s="208"/>
      <c r="D516" s="181"/>
      <c r="E516" s="181"/>
      <c r="F516" s="181"/>
    </row>
    <row r="517" spans="2:6" ht="15">
      <c r="B517" s="181"/>
      <c r="C517" s="208"/>
      <c r="D517" s="181"/>
      <c r="E517" s="181"/>
      <c r="F517" s="181"/>
    </row>
    <row r="518" spans="2:6" ht="15">
      <c r="B518" s="181"/>
      <c r="C518" s="208"/>
      <c r="D518" s="181"/>
      <c r="E518" s="181"/>
      <c r="F518" s="181"/>
    </row>
    <row r="519" spans="2:6" ht="15">
      <c r="B519" s="181"/>
      <c r="C519" s="208"/>
      <c r="D519" s="181"/>
      <c r="E519" s="181"/>
      <c r="F519" s="181"/>
    </row>
    <row r="520" spans="2:6" ht="15">
      <c r="B520" s="181"/>
      <c r="C520" s="208"/>
      <c r="D520" s="181"/>
      <c r="E520" s="181"/>
      <c r="F520" s="181"/>
    </row>
    <row r="521" spans="2:6" ht="15">
      <c r="B521" s="181"/>
      <c r="C521" s="208"/>
      <c r="D521" s="181"/>
      <c r="E521" s="181"/>
      <c r="F521" s="181"/>
    </row>
    <row r="522" spans="2:6" ht="15">
      <c r="B522" s="181"/>
      <c r="C522" s="208"/>
      <c r="D522" s="181"/>
      <c r="E522" s="181"/>
      <c r="F522" s="181"/>
    </row>
    <row r="523" spans="2:6" ht="15">
      <c r="B523" s="181"/>
      <c r="C523" s="208"/>
      <c r="D523" s="181"/>
      <c r="E523" s="181"/>
      <c r="F523" s="181"/>
    </row>
    <row r="524" spans="2:6" ht="15">
      <c r="B524" s="181"/>
      <c r="C524" s="208"/>
      <c r="D524" s="181"/>
      <c r="E524" s="181"/>
      <c r="F524" s="181"/>
    </row>
    <row r="525" spans="2:6" ht="15">
      <c r="B525" s="181"/>
      <c r="C525" s="208"/>
      <c r="D525" s="181"/>
      <c r="E525" s="181"/>
      <c r="F525" s="181"/>
    </row>
    <row r="526" spans="2:6" ht="15">
      <c r="B526" s="181"/>
      <c r="C526" s="208"/>
      <c r="D526" s="181"/>
      <c r="E526" s="181"/>
      <c r="F526" s="181"/>
    </row>
    <row r="527" spans="2:6" ht="15">
      <c r="B527" s="181"/>
      <c r="C527" s="208"/>
      <c r="D527" s="181"/>
      <c r="E527" s="181"/>
      <c r="F527" s="181"/>
    </row>
    <row r="528" spans="2:6" ht="15">
      <c r="B528" s="181"/>
      <c r="C528" s="208"/>
      <c r="D528" s="181"/>
      <c r="E528" s="181"/>
      <c r="F528" s="181"/>
    </row>
    <row r="529" spans="2:6" ht="15">
      <c r="B529" s="181"/>
      <c r="C529" s="208"/>
      <c r="D529" s="181"/>
      <c r="E529" s="181"/>
      <c r="F529" s="181"/>
    </row>
    <row r="530" spans="2:6" ht="15">
      <c r="B530" s="181"/>
      <c r="C530" s="208"/>
      <c r="D530" s="181"/>
      <c r="E530" s="181"/>
      <c r="F530" s="181"/>
    </row>
    <row r="531" spans="2:6" ht="15">
      <c r="B531" s="181"/>
      <c r="C531" s="208"/>
      <c r="D531" s="181"/>
      <c r="E531" s="181"/>
      <c r="F531" s="181"/>
    </row>
    <row r="532" spans="2:6" ht="15">
      <c r="B532" s="181"/>
      <c r="C532" s="208"/>
      <c r="D532" s="181"/>
      <c r="E532" s="181"/>
      <c r="F532" s="181"/>
    </row>
    <row r="533" spans="2:6" ht="15">
      <c r="B533" s="181"/>
      <c r="C533" s="208"/>
      <c r="D533" s="181"/>
      <c r="E533" s="181"/>
      <c r="F533" s="181"/>
    </row>
    <row r="534" spans="2:6" ht="15">
      <c r="B534" s="181"/>
      <c r="C534" s="208"/>
      <c r="D534" s="181"/>
      <c r="E534" s="181"/>
      <c r="F534" s="181"/>
    </row>
    <row r="535" spans="2:6" ht="15">
      <c r="B535" s="181"/>
      <c r="C535" s="208"/>
      <c r="D535" s="181"/>
      <c r="E535" s="181"/>
      <c r="F535" s="181"/>
    </row>
    <row r="536" spans="2:6" ht="15">
      <c r="B536" s="181"/>
      <c r="C536" s="208"/>
      <c r="D536" s="181"/>
      <c r="E536" s="181"/>
      <c r="F536" s="181"/>
    </row>
    <row r="537" spans="2:6" ht="15">
      <c r="B537" s="181"/>
      <c r="C537" s="208"/>
      <c r="D537" s="181"/>
      <c r="E537" s="181"/>
      <c r="F537" s="181"/>
    </row>
    <row r="538" spans="2:6" ht="15">
      <c r="B538" s="181"/>
      <c r="C538" s="208"/>
      <c r="D538" s="181"/>
      <c r="E538" s="181"/>
      <c r="F538" s="181"/>
    </row>
    <row r="539" spans="2:6" ht="15">
      <c r="B539" s="181"/>
      <c r="C539" s="208"/>
      <c r="D539" s="181"/>
      <c r="E539" s="181"/>
      <c r="F539" s="181"/>
    </row>
    <row r="540" spans="2:6" ht="15">
      <c r="B540" s="181"/>
      <c r="C540" s="208"/>
      <c r="D540" s="181"/>
      <c r="E540" s="181"/>
      <c r="F540" s="181"/>
    </row>
    <row r="541" spans="2:6" ht="15">
      <c r="B541" s="181"/>
      <c r="C541" s="208"/>
      <c r="D541" s="181"/>
      <c r="E541" s="181"/>
      <c r="F541" s="181"/>
    </row>
    <row r="542" spans="2:6" ht="15">
      <c r="B542" s="181"/>
      <c r="C542" s="208"/>
      <c r="D542" s="181"/>
      <c r="E542" s="181"/>
      <c r="F542" s="181"/>
    </row>
    <row r="543" spans="2:6" ht="15">
      <c r="B543" s="181"/>
      <c r="C543" s="208"/>
      <c r="D543" s="181"/>
      <c r="E543" s="181"/>
      <c r="F543" s="181"/>
    </row>
    <row r="544" spans="2:6" ht="15">
      <c r="B544" s="181"/>
      <c r="C544" s="208"/>
      <c r="D544" s="181"/>
      <c r="E544" s="181"/>
      <c r="F544" s="181"/>
    </row>
    <row r="545" spans="2:6" ht="15">
      <c r="B545" s="181"/>
      <c r="C545" s="208"/>
      <c r="D545" s="181"/>
      <c r="E545" s="181"/>
      <c r="F545" s="181"/>
    </row>
    <row r="546" spans="2:6" ht="15">
      <c r="B546" s="181"/>
      <c r="C546" s="208"/>
      <c r="D546" s="181"/>
      <c r="E546" s="181"/>
      <c r="F546" s="181"/>
    </row>
    <row r="547" spans="2:6" ht="15">
      <c r="B547" s="181"/>
      <c r="C547" s="208"/>
      <c r="D547" s="181"/>
      <c r="E547" s="181"/>
      <c r="F547" s="181"/>
    </row>
    <row r="548" spans="2:6" ht="15">
      <c r="B548" s="181"/>
      <c r="C548" s="208"/>
      <c r="D548" s="181"/>
      <c r="E548" s="181"/>
      <c r="F548" s="181"/>
    </row>
    <row r="549" spans="2:6" ht="15">
      <c r="B549" s="181"/>
      <c r="C549" s="208"/>
      <c r="D549" s="181"/>
      <c r="E549" s="181"/>
      <c r="F549" s="181"/>
    </row>
    <row r="550" spans="2:6" ht="15">
      <c r="B550" s="181"/>
      <c r="C550" s="208"/>
      <c r="D550" s="181"/>
      <c r="E550" s="181"/>
      <c r="F550" s="181"/>
    </row>
    <row r="551" spans="2:6" ht="15">
      <c r="B551" s="181"/>
      <c r="C551" s="208"/>
      <c r="D551" s="181"/>
      <c r="E551" s="181"/>
      <c r="F551" s="181"/>
    </row>
    <row r="552" spans="2:6" ht="15">
      <c r="B552" s="181"/>
      <c r="C552" s="208"/>
      <c r="D552" s="181"/>
      <c r="E552" s="181"/>
      <c r="F552" s="181"/>
    </row>
    <row r="553" spans="2:6" ht="15">
      <c r="B553" s="181"/>
      <c r="C553" s="208"/>
      <c r="D553" s="181"/>
      <c r="E553" s="181"/>
      <c r="F553" s="181"/>
    </row>
    <row r="554" spans="2:6" ht="15">
      <c r="B554" s="181"/>
      <c r="C554" s="208"/>
      <c r="D554" s="181"/>
      <c r="E554" s="181"/>
      <c r="F554" s="181"/>
    </row>
    <row r="555" spans="2:6" ht="15">
      <c r="B555" s="181"/>
      <c r="C555" s="208"/>
      <c r="D555" s="181"/>
      <c r="E555" s="181"/>
      <c r="F555" s="181"/>
    </row>
    <row r="556" spans="2:6" ht="15">
      <c r="B556" s="181"/>
      <c r="C556" s="208"/>
      <c r="D556" s="181"/>
      <c r="E556" s="181"/>
      <c r="F556" s="181"/>
    </row>
    <row r="557" spans="2:6" ht="15">
      <c r="B557" s="181"/>
      <c r="C557" s="208"/>
      <c r="D557" s="181"/>
      <c r="E557" s="181"/>
      <c r="F557" s="181"/>
    </row>
    <row r="558" spans="2:6" ht="15">
      <c r="B558" s="181"/>
      <c r="C558" s="208"/>
      <c r="D558" s="181"/>
      <c r="E558" s="181"/>
      <c r="F558" s="181"/>
    </row>
    <row r="559" spans="2:6" ht="15">
      <c r="B559" s="181"/>
      <c r="C559" s="208"/>
      <c r="D559" s="181"/>
      <c r="E559" s="181"/>
      <c r="F559" s="181"/>
    </row>
    <row r="560" spans="2:6" ht="15">
      <c r="B560" s="181"/>
      <c r="C560" s="208"/>
      <c r="D560" s="181"/>
      <c r="E560" s="181"/>
      <c r="F560" s="181"/>
    </row>
    <row r="561" spans="2:6" ht="15">
      <c r="B561" s="181"/>
      <c r="C561" s="208"/>
      <c r="D561" s="181"/>
      <c r="E561" s="181"/>
      <c r="F561" s="181"/>
    </row>
    <row r="562" spans="2:6" ht="15">
      <c r="B562" s="181"/>
      <c r="C562" s="208"/>
      <c r="D562" s="181"/>
      <c r="E562" s="181"/>
      <c r="F562" s="181"/>
    </row>
    <row r="563" spans="2:6" ht="15">
      <c r="B563" s="181"/>
      <c r="C563" s="208"/>
      <c r="D563" s="181"/>
      <c r="E563" s="181"/>
      <c r="F563" s="181"/>
    </row>
    <row r="564" spans="2:6" ht="15">
      <c r="B564" s="181"/>
      <c r="C564" s="208"/>
      <c r="D564" s="181"/>
      <c r="E564" s="181"/>
      <c r="F564" s="181"/>
    </row>
    <row r="565" spans="2:6" ht="15">
      <c r="B565" s="181"/>
      <c r="C565" s="208"/>
      <c r="D565" s="181"/>
      <c r="E565" s="181"/>
      <c r="F565" s="181"/>
    </row>
    <row r="566" spans="2:6" ht="15">
      <c r="B566" s="181"/>
      <c r="C566" s="208"/>
      <c r="D566" s="181"/>
      <c r="E566" s="181"/>
      <c r="F566" s="181"/>
    </row>
    <row r="567" spans="2:6" ht="15">
      <c r="B567" s="181"/>
      <c r="C567" s="208"/>
      <c r="D567" s="181"/>
      <c r="E567" s="181"/>
      <c r="F567" s="181"/>
    </row>
    <row r="568" spans="2:6" ht="15">
      <c r="B568" s="181"/>
      <c r="C568" s="208"/>
      <c r="D568" s="181"/>
      <c r="E568" s="181"/>
      <c r="F568" s="181"/>
    </row>
    <row r="569" spans="2:6" ht="15">
      <c r="B569" s="181"/>
      <c r="C569" s="208"/>
      <c r="D569" s="181"/>
      <c r="E569" s="181"/>
      <c r="F569" s="181"/>
    </row>
    <row r="570" spans="2:6" ht="15">
      <c r="B570" s="181"/>
      <c r="C570" s="208"/>
      <c r="D570" s="181"/>
      <c r="E570" s="181"/>
      <c r="F570" s="181"/>
    </row>
    <row r="571" spans="2:6" ht="15">
      <c r="B571" s="181"/>
      <c r="C571" s="208"/>
      <c r="D571" s="181"/>
      <c r="E571" s="181"/>
      <c r="F571" s="181"/>
    </row>
    <row r="572" spans="2:6" ht="15">
      <c r="B572" s="181"/>
      <c r="C572" s="208"/>
      <c r="D572" s="181"/>
      <c r="E572" s="181"/>
      <c r="F572" s="181"/>
    </row>
    <row r="573" spans="2:6" ht="15">
      <c r="B573" s="181"/>
      <c r="C573" s="208"/>
      <c r="D573" s="181"/>
      <c r="E573" s="181"/>
      <c r="F573" s="181"/>
    </row>
    <row r="574" spans="2:6" ht="15">
      <c r="B574" s="181"/>
      <c r="C574" s="208"/>
      <c r="D574" s="181"/>
      <c r="E574" s="181"/>
      <c r="F574" s="181"/>
    </row>
    <row r="575" spans="2:6" ht="15">
      <c r="B575" s="181"/>
      <c r="C575" s="208"/>
      <c r="D575" s="181"/>
      <c r="E575" s="181"/>
      <c r="F575" s="181"/>
    </row>
    <row r="576" spans="2:6" ht="15">
      <c r="B576" s="181"/>
      <c r="C576" s="208"/>
      <c r="D576" s="181"/>
      <c r="E576" s="181"/>
      <c r="F576" s="181"/>
    </row>
    <row r="577" spans="2:6" ht="15">
      <c r="B577" s="181"/>
      <c r="C577" s="208"/>
      <c r="D577" s="181"/>
      <c r="E577" s="181"/>
      <c r="F577" s="181"/>
    </row>
    <row r="578" spans="2:6" ht="15">
      <c r="B578" s="181"/>
      <c r="C578" s="208"/>
      <c r="D578" s="181"/>
      <c r="E578" s="181"/>
      <c r="F578" s="181"/>
    </row>
    <row r="579" spans="2:6" ht="15">
      <c r="B579" s="181"/>
      <c r="C579" s="208"/>
      <c r="D579" s="181"/>
      <c r="E579" s="181"/>
      <c r="F579" s="181"/>
    </row>
    <row r="580" spans="2:6" ht="15">
      <c r="B580" s="181"/>
      <c r="C580" s="208"/>
      <c r="D580" s="181"/>
      <c r="E580" s="181"/>
      <c r="F580" s="181"/>
    </row>
    <row r="581" spans="2:6" ht="15">
      <c r="B581" s="181"/>
      <c r="C581" s="208"/>
      <c r="D581" s="181"/>
      <c r="E581" s="181"/>
      <c r="F581" s="181"/>
    </row>
    <row r="582" spans="2:6" ht="15">
      <c r="B582" s="181"/>
      <c r="C582" s="208"/>
      <c r="D582" s="181"/>
      <c r="E582" s="181"/>
      <c r="F582" s="181"/>
    </row>
    <row r="583" spans="2:6" ht="15">
      <c r="B583" s="181"/>
      <c r="C583" s="208"/>
      <c r="D583" s="181"/>
      <c r="E583" s="181"/>
      <c r="F583" s="181"/>
    </row>
    <row r="584" spans="2:6" ht="15">
      <c r="B584" s="181"/>
      <c r="C584" s="208"/>
      <c r="D584" s="181"/>
      <c r="E584" s="181"/>
      <c r="F584" s="181"/>
    </row>
    <row r="585" spans="2:6" ht="15">
      <c r="B585" s="181"/>
      <c r="C585" s="208"/>
      <c r="D585" s="181"/>
      <c r="E585" s="181"/>
      <c r="F585" s="181"/>
    </row>
    <row r="586" spans="2:6" ht="15">
      <c r="B586" s="181"/>
      <c r="C586" s="208"/>
      <c r="D586" s="181"/>
      <c r="E586" s="181"/>
      <c r="F586" s="181"/>
    </row>
    <row r="587" spans="2:6" ht="15">
      <c r="B587" s="181"/>
      <c r="C587" s="208"/>
      <c r="D587" s="181"/>
      <c r="E587" s="181"/>
      <c r="F587" s="181"/>
    </row>
    <row r="588" spans="2:6" ht="15">
      <c r="B588" s="181"/>
      <c r="C588" s="208"/>
      <c r="D588" s="181"/>
      <c r="E588" s="181"/>
      <c r="F588" s="181"/>
    </row>
    <row r="589" spans="2:6" ht="15">
      <c r="B589" s="181"/>
      <c r="C589" s="208"/>
      <c r="D589" s="181"/>
      <c r="E589" s="181"/>
      <c r="F589" s="181"/>
    </row>
    <row r="590" spans="2:6" ht="15">
      <c r="B590" s="181"/>
      <c r="C590" s="208"/>
      <c r="D590" s="181"/>
      <c r="E590" s="181"/>
      <c r="F590" s="181"/>
    </row>
    <row r="591" spans="2:6" ht="15">
      <c r="B591" s="181"/>
      <c r="C591" s="208"/>
      <c r="D591" s="181"/>
      <c r="E591" s="181"/>
      <c r="F591" s="181"/>
    </row>
    <row r="592" spans="2:6" ht="15">
      <c r="B592" s="181"/>
      <c r="C592" s="208"/>
      <c r="D592" s="181"/>
      <c r="E592" s="181"/>
      <c r="F592" s="181"/>
    </row>
    <row r="593" spans="2:6" ht="15">
      <c r="B593" s="181"/>
      <c r="C593" s="208"/>
      <c r="D593" s="181"/>
      <c r="E593" s="181"/>
      <c r="F593" s="181"/>
    </row>
    <row r="594" spans="2:6" ht="15">
      <c r="B594" s="181"/>
      <c r="C594" s="208"/>
      <c r="D594" s="181"/>
      <c r="E594" s="181"/>
      <c r="F594" s="181"/>
    </row>
    <row r="595" spans="2:6" ht="15">
      <c r="B595" s="181"/>
      <c r="C595" s="208"/>
      <c r="D595" s="181"/>
      <c r="E595" s="181"/>
      <c r="F595" s="181"/>
    </row>
    <row r="596" spans="2:6" ht="15">
      <c r="B596" s="181"/>
      <c r="C596" s="208"/>
      <c r="D596" s="181"/>
      <c r="E596" s="181"/>
      <c r="F596" s="181"/>
    </row>
    <row r="597" spans="2:6" ht="15">
      <c r="B597" s="181"/>
      <c r="C597" s="208"/>
      <c r="D597" s="181"/>
      <c r="E597" s="181"/>
      <c r="F597" s="181"/>
    </row>
    <row r="598" spans="2:6" ht="15">
      <c r="B598" s="181"/>
      <c r="C598" s="208"/>
      <c r="D598" s="181"/>
      <c r="E598" s="181"/>
      <c r="F598" s="181"/>
    </row>
    <row r="599" spans="2:6" ht="15">
      <c r="B599" s="181"/>
      <c r="C599" s="208"/>
      <c r="D599" s="181"/>
      <c r="E599" s="181"/>
      <c r="F599" s="181"/>
    </row>
    <row r="600" spans="2:6" ht="15">
      <c r="B600" s="181"/>
      <c r="C600" s="208"/>
      <c r="D600" s="181"/>
      <c r="E600" s="181"/>
      <c r="F600" s="181"/>
    </row>
    <row r="601" spans="2:6" ht="15">
      <c r="B601" s="181"/>
      <c r="C601" s="208"/>
      <c r="D601" s="181"/>
      <c r="E601" s="181"/>
      <c r="F601" s="181"/>
    </row>
    <row r="602" spans="2:6" ht="15">
      <c r="B602" s="181"/>
      <c r="C602" s="208"/>
      <c r="D602" s="181"/>
      <c r="E602" s="181"/>
      <c r="F602" s="181"/>
    </row>
    <row r="603" spans="2:6" ht="15">
      <c r="B603" s="181"/>
      <c r="C603" s="208"/>
      <c r="D603" s="181"/>
      <c r="E603" s="181"/>
      <c r="F603" s="181"/>
    </row>
    <row r="604" spans="2:6" ht="15">
      <c r="B604" s="181"/>
      <c r="C604" s="208"/>
      <c r="D604" s="181"/>
      <c r="E604" s="181"/>
      <c r="F604" s="181"/>
    </row>
    <row r="605" spans="2:6" ht="15">
      <c r="B605" s="181"/>
      <c r="C605" s="208"/>
      <c r="D605" s="181"/>
      <c r="E605" s="181"/>
      <c r="F605" s="181"/>
    </row>
    <row r="606" spans="2:6" ht="15">
      <c r="B606" s="181"/>
      <c r="C606" s="208"/>
      <c r="D606" s="181"/>
      <c r="E606" s="181"/>
      <c r="F606" s="181"/>
    </row>
    <row r="607" spans="2:6" ht="15">
      <c r="B607" s="181"/>
      <c r="C607" s="208"/>
      <c r="D607" s="181"/>
      <c r="E607" s="181"/>
      <c r="F607" s="181"/>
    </row>
    <row r="608" spans="2:6" ht="15">
      <c r="B608" s="181"/>
      <c r="C608" s="208"/>
      <c r="D608" s="181"/>
      <c r="E608" s="181"/>
      <c r="F608" s="181"/>
    </row>
    <row r="609" spans="2:6" ht="15">
      <c r="B609" s="181"/>
      <c r="C609" s="208"/>
      <c r="D609" s="181"/>
      <c r="E609" s="181"/>
      <c r="F609" s="181"/>
    </row>
    <row r="610" spans="2:6" ht="15">
      <c r="B610" s="181"/>
      <c r="C610" s="208"/>
      <c r="D610" s="181"/>
      <c r="E610" s="181"/>
      <c r="F610" s="181"/>
    </row>
    <row r="611" spans="2:6" ht="15">
      <c r="B611" s="181"/>
      <c r="C611" s="208"/>
      <c r="D611" s="181"/>
      <c r="E611" s="181"/>
      <c r="F611" s="181"/>
    </row>
    <row r="612" spans="2:6" ht="15">
      <c r="B612" s="181"/>
      <c r="C612" s="208"/>
      <c r="D612" s="181"/>
      <c r="E612" s="181"/>
      <c r="F612" s="181"/>
    </row>
    <row r="613" spans="2:6" ht="15">
      <c r="B613" s="181"/>
      <c r="C613" s="208"/>
      <c r="D613" s="181"/>
      <c r="E613" s="181"/>
      <c r="F613" s="181"/>
    </row>
    <row r="614" spans="2:6" ht="15">
      <c r="B614" s="181"/>
      <c r="C614" s="208"/>
      <c r="D614" s="181"/>
      <c r="E614" s="181"/>
      <c r="F614" s="181"/>
    </row>
    <row r="615" spans="2:6" ht="15">
      <c r="B615" s="181"/>
      <c r="C615" s="208"/>
      <c r="D615" s="181"/>
      <c r="E615" s="181"/>
      <c r="F615" s="181"/>
    </row>
    <row r="616" spans="2:6" ht="15">
      <c r="B616" s="181"/>
      <c r="C616" s="208"/>
      <c r="D616" s="181"/>
      <c r="E616" s="181"/>
      <c r="F616" s="181"/>
    </row>
    <row r="617" spans="2:6" ht="15">
      <c r="B617" s="181"/>
      <c r="C617" s="208"/>
      <c r="D617" s="181"/>
      <c r="E617" s="181"/>
      <c r="F617" s="181"/>
    </row>
    <row r="618" spans="2:6" ht="15">
      <c r="B618" s="181"/>
      <c r="C618" s="208"/>
      <c r="D618" s="181"/>
      <c r="E618" s="181"/>
      <c r="F618" s="181"/>
    </row>
    <row r="619" spans="2:6" ht="15">
      <c r="B619" s="181"/>
      <c r="C619" s="208"/>
      <c r="D619" s="181"/>
      <c r="E619" s="181"/>
      <c r="F619" s="181"/>
    </row>
    <row r="620" spans="2:6" ht="15">
      <c r="B620" s="181"/>
      <c r="C620" s="208"/>
      <c r="D620" s="181"/>
      <c r="E620" s="181"/>
      <c r="F620" s="181"/>
    </row>
    <row r="621" spans="2:6" ht="15">
      <c r="B621" s="181"/>
      <c r="C621" s="208"/>
      <c r="D621" s="181"/>
      <c r="E621" s="181"/>
      <c r="F621" s="181"/>
    </row>
    <row r="622" spans="2:6" ht="15">
      <c r="B622" s="181"/>
      <c r="C622" s="208"/>
      <c r="D622" s="181"/>
      <c r="E622" s="181"/>
      <c r="F622" s="181"/>
    </row>
    <row r="623" spans="2:6" ht="15">
      <c r="B623" s="181"/>
      <c r="C623" s="208"/>
      <c r="D623" s="181"/>
      <c r="E623" s="181"/>
      <c r="F623" s="181"/>
    </row>
    <row r="624" spans="2:6" ht="15">
      <c r="B624" s="181"/>
      <c r="C624" s="208"/>
      <c r="D624" s="181"/>
      <c r="E624" s="181"/>
      <c r="F624" s="181"/>
    </row>
    <row r="625" spans="2:6" ht="15">
      <c r="B625" s="181"/>
      <c r="C625" s="208"/>
      <c r="D625" s="181"/>
      <c r="E625" s="181"/>
      <c r="F625" s="181"/>
    </row>
    <row r="626" spans="2:6" ht="15">
      <c r="B626" s="181"/>
      <c r="C626" s="208"/>
      <c r="D626" s="181"/>
      <c r="E626" s="181"/>
      <c r="F626" s="181"/>
    </row>
    <row r="627" spans="2:6" ht="15">
      <c r="B627" s="181"/>
      <c r="C627" s="208"/>
      <c r="D627" s="181"/>
      <c r="E627" s="181"/>
      <c r="F627" s="181"/>
    </row>
    <row r="628" spans="2:6" ht="15">
      <c r="B628" s="181"/>
      <c r="C628" s="208"/>
      <c r="D628" s="181"/>
      <c r="E628" s="181"/>
      <c r="F628" s="181"/>
    </row>
    <row r="629" spans="2:6" ht="15">
      <c r="B629" s="181"/>
      <c r="C629" s="208"/>
      <c r="D629" s="181"/>
      <c r="E629" s="181"/>
      <c r="F629" s="181"/>
    </row>
    <row r="630" spans="2:6" ht="15">
      <c r="B630" s="181"/>
      <c r="C630" s="208"/>
      <c r="D630" s="181"/>
      <c r="E630" s="181"/>
      <c r="F630" s="181"/>
    </row>
    <row r="631" spans="2:6" ht="15">
      <c r="B631" s="181"/>
      <c r="C631" s="208"/>
      <c r="D631" s="181"/>
      <c r="E631" s="181"/>
      <c r="F631" s="181"/>
    </row>
    <row r="632" spans="2:6" ht="15">
      <c r="B632" s="181"/>
      <c r="C632" s="208"/>
      <c r="D632" s="181"/>
      <c r="E632" s="181"/>
      <c r="F632" s="181"/>
    </row>
    <row r="633" spans="2:6" ht="15">
      <c r="B633" s="181"/>
      <c r="C633" s="208"/>
      <c r="D633" s="181"/>
      <c r="E633" s="181"/>
      <c r="F633" s="181"/>
    </row>
    <row r="634" spans="2:6" ht="15">
      <c r="B634" s="181"/>
      <c r="C634" s="208"/>
      <c r="D634" s="181"/>
      <c r="E634" s="181"/>
      <c r="F634" s="181"/>
    </row>
    <row r="635" spans="2:6" ht="15">
      <c r="B635" s="181"/>
      <c r="C635" s="208"/>
      <c r="D635" s="181"/>
      <c r="E635" s="181"/>
      <c r="F635" s="181"/>
    </row>
    <row r="636" spans="2:6" ht="15">
      <c r="B636" s="181"/>
      <c r="C636" s="208"/>
      <c r="D636" s="181"/>
      <c r="E636" s="181"/>
      <c r="F636" s="181"/>
    </row>
    <row r="637" spans="2:6" ht="15">
      <c r="B637" s="181"/>
      <c r="C637" s="208"/>
      <c r="D637" s="181"/>
      <c r="E637" s="181"/>
      <c r="F637" s="181"/>
    </row>
    <row r="638" spans="2:6" ht="15">
      <c r="B638" s="181"/>
      <c r="C638" s="208"/>
      <c r="D638" s="181"/>
      <c r="E638" s="181"/>
      <c r="F638" s="181"/>
    </row>
    <row r="639" spans="2:6" ht="15">
      <c r="B639" s="181"/>
      <c r="C639" s="208"/>
      <c r="D639" s="181"/>
      <c r="E639" s="181"/>
      <c r="F639" s="181"/>
    </row>
    <row r="640" spans="2:6" ht="15">
      <c r="B640" s="181"/>
      <c r="C640" s="208"/>
      <c r="D640" s="181"/>
      <c r="E640" s="181"/>
      <c r="F640" s="181"/>
    </row>
    <row r="641" spans="2:6" ht="15">
      <c r="B641" s="181"/>
      <c r="C641" s="208"/>
      <c r="D641" s="181"/>
      <c r="E641" s="181"/>
      <c r="F641" s="181"/>
    </row>
    <row r="642" spans="2:6" ht="15">
      <c r="B642" s="181"/>
      <c r="C642" s="208"/>
      <c r="D642" s="181"/>
      <c r="E642" s="181"/>
      <c r="F642" s="181"/>
    </row>
    <row r="643" spans="2:6" ht="15">
      <c r="B643" s="181"/>
      <c r="C643" s="208"/>
      <c r="D643" s="181"/>
      <c r="E643" s="181"/>
      <c r="F643" s="181"/>
    </row>
    <row r="644" spans="2:6" ht="15">
      <c r="B644" s="181"/>
      <c r="C644" s="208"/>
      <c r="D644" s="181"/>
      <c r="E644" s="181"/>
      <c r="F644" s="181"/>
    </row>
    <row r="645" spans="2:6" ht="15">
      <c r="B645" s="181"/>
      <c r="C645" s="208"/>
      <c r="D645" s="181"/>
      <c r="E645" s="181"/>
      <c r="F645" s="181"/>
    </row>
    <row r="646" spans="2:6" ht="15">
      <c r="B646" s="181"/>
      <c r="C646" s="208"/>
      <c r="D646" s="181"/>
      <c r="E646" s="181"/>
      <c r="F646" s="181"/>
    </row>
    <row r="647" spans="2:6" ht="15">
      <c r="B647" s="181"/>
      <c r="C647" s="208"/>
      <c r="D647" s="181"/>
      <c r="E647" s="181"/>
      <c r="F647" s="181"/>
    </row>
    <row r="648" spans="2:6" ht="15">
      <c r="B648" s="181"/>
      <c r="C648" s="208"/>
      <c r="D648" s="181"/>
      <c r="E648" s="181"/>
      <c r="F648" s="181"/>
    </row>
    <row r="649" spans="2:6" ht="15">
      <c r="B649" s="181"/>
      <c r="C649" s="208"/>
      <c r="D649" s="181"/>
      <c r="E649" s="181"/>
      <c r="F649" s="181"/>
    </row>
    <row r="650" spans="2:6" ht="15">
      <c r="B650" s="181"/>
      <c r="C650" s="208"/>
      <c r="D650" s="181"/>
      <c r="E650" s="181"/>
      <c r="F650" s="181"/>
    </row>
    <row r="651" spans="2:6" ht="15">
      <c r="B651" s="181"/>
      <c r="C651" s="208"/>
      <c r="D651" s="181"/>
      <c r="E651" s="181"/>
      <c r="F651" s="181"/>
    </row>
    <row r="652" spans="2:6" ht="15">
      <c r="B652" s="181"/>
      <c r="C652" s="208"/>
      <c r="D652" s="181"/>
      <c r="E652" s="181"/>
      <c r="F652" s="181"/>
    </row>
    <row r="653" spans="2:6" ht="15">
      <c r="B653" s="181"/>
      <c r="C653" s="208"/>
      <c r="D653" s="181"/>
      <c r="E653" s="181"/>
      <c r="F653" s="181"/>
    </row>
    <row r="654" spans="2:6" ht="15">
      <c r="B654" s="181"/>
      <c r="C654" s="208"/>
      <c r="D654" s="181"/>
      <c r="E654" s="181"/>
      <c r="F654" s="181"/>
    </row>
    <row r="655" spans="2:6" ht="15">
      <c r="B655" s="181"/>
      <c r="C655" s="208"/>
      <c r="D655" s="181"/>
      <c r="E655" s="181"/>
      <c r="F655" s="181"/>
    </row>
    <row r="656" spans="2:6" ht="15">
      <c r="B656" s="181"/>
      <c r="C656" s="208"/>
      <c r="D656" s="181"/>
      <c r="E656" s="181"/>
      <c r="F656" s="181"/>
    </row>
    <row r="657" spans="2:6" ht="15">
      <c r="B657" s="181"/>
      <c r="C657" s="208"/>
      <c r="D657" s="181"/>
      <c r="E657" s="181"/>
      <c r="F657" s="181"/>
    </row>
    <row r="658" spans="2:6" ht="15">
      <c r="B658" s="181"/>
      <c r="C658" s="208"/>
      <c r="D658" s="181"/>
      <c r="E658" s="181"/>
      <c r="F658" s="181"/>
    </row>
    <row r="659" spans="2:6" ht="15">
      <c r="B659" s="181"/>
      <c r="C659" s="208"/>
      <c r="D659" s="181"/>
      <c r="E659" s="181"/>
      <c r="F659" s="181"/>
    </row>
    <row r="660" spans="2:6" ht="15">
      <c r="B660" s="181"/>
      <c r="C660" s="208"/>
      <c r="D660" s="181"/>
      <c r="E660" s="181"/>
      <c r="F660" s="181"/>
    </row>
    <row r="661" spans="2:6" ht="15">
      <c r="B661" s="181"/>
      <c r="C661" s="208"/>
      <c r="D661" s="181"/>
      <c r="E661" s="181"/>
      <c r="F661" s="181"/>
    </row>
    <row r="662" spans="2:6" ht="15">
      <c r="B662" s="181"/>
      <c r="C662" s="208"/>
      <c r="D662" s="181"/>
      <c r="E662" s="181"/>
      <c r="F662" s="181"/>
    </row>
    <row r="663" spans="2:6" ht="15">
      <c r="B663" s="181"/>
      <c r="C663" s="208"/>
      <c r="D663" s="181"/>
      <c r="E663" s="181"/>
      <c r="F663" s="181"/>
    </row>
    <row r="664" spans="2:6" ht="15">
      <c r="B664" s="181"/>
      <c r="C664" s="208"/>
      <c r="D664" s="181"/>
      <c r="E664" s="181"/>
      <c r="F664" s="181"/>
    </row>
    <row r="665" spans="2:6" ht="15">
      <c r="B665" s="181"/>
      <c r="C665" s="208"/>
      <c r="D665" s="181"/>
      <c r="E665" s="181"/>
      <c r="F665" s="181"/>
    </row>
    <row r="666" spans="2:6" ht="15">
      <c r="B666" s="181"/>
      <c r="C666" s="208"/>
      <c r="D666" s="181"/>
      <c r="E666" s="181"/>
      <c r="F666" s="181"/>
    </row>
    <row r="667" spans="2:6" ht="15">
      <c r="B667" s="181"/>
      <c r="C667" s="208"/>
      <c r="D667" s="181"/>
      <c r="E667" s="181"/>
      <c r="F667" s="181"/>
    </row>
    <row r="668" spans="2:6" ht="15">
      <c r="B668" s="181"/>
      <c r="C668" s="208"/>
      <c r="D668" s="181"/>
      <c r="E668" s="181"/>
      <c r="F668" s="181"/>
    </row>
    <row r="669" spans="2:6" ht="15">
      <c r="B669" s="181"/>
      <c r="C669" s="208"/>
      <c r="D669" s="181"/>
      <c r="E669" s="181"/>
      <c r="F669" s="181"/>
    </row>
    <row r="670" spans="2:6" ht="15">
      <c r="B670" s="181"/>
      <c r="C670" s="208"/>
      <c r="D670" s="181"/>
      <c r="E670" s="181"/>
      <c r="F670" s="181"/>
    </row>
    <row r="671" spans="2:6" ht="15">
      <c r="B671" s="181"/>
      <c r="C671" s="208"/>
      <c r="D671" s="181"/>
      <c r="E671" s="181"/>
      <c r="F671" s="181"/>
    </row>
    <row r="672" spans="2:6" ht="15">
      <c r="B672" s="181"/>
      <c r="C672" s="208"/>
      <c r="D672" s="181"/>
      <c r="E672" s="181"/>
      <c r="F672" s="181"/>
    </row>
    <row r="673" spans="2:6" ht="15">
      <c r="B673" s="181"/>
      <c r="C673" s="208"/>
      <c r="D673" s="181"/>
      <c r="E673" s="181"/>
      <c r="F673" s="181"/>
    </row>
    <row r="674" spans="2:6" ht="15">
      <c r="B674" s="181"/>
      <c r="C674" s="208"/>
      <c r="D674" s="181"/>
      <c r="E674" s="181"/>
      <c r="F674" s="181"/>
    </row>
    <row r="675" spans="2:6" ht="15">
      <c r="B675" s="181"/>
      <c r="C675" s="208"/>
      <c r="D675" s="181"/>
      <c r="E675" s="181"/>
      <c r="F675" s="181"/>
    </row>
    <row r="676" spans="2:6" ht="15">
      <c r="B676" s="181"/>
      <c r="C676" s="208"/>
      <c r="D676" s="181"/>
      <c r="E676" s="181"/>
      <c r="F676" s="181"/>
    </row>
    <row r="677" spans="2:6" ht="15">
      <c r="B677" s="181"/>
      <c r="C677" s="208"/>
      <c r="D677" s="181"/>
      <c r="E677" s="181"/>
      <c r="F677" s="181"/>
    </row>
    <row r="678" spans="2:6" ht="15">
      <c r="B678" s="181"/>
      <c r="C678" s="208"/>
      <c r="D678" s="181"/>
      <c r="E678" s="181"/>
      <c r="F678" s="181"/>
    </row>
    <row r="679" spans="2:6" ht="15">
      <c r="B679" s="181"/>
      <c r="C679" s="208"/>
      <c r="D679" s="181"/>
      <c r="E679" s="181"/>
      <c r="F679" s="181"/>
    </row>
    <row r="680" spans="2:6" ht="15">
      <c r="B680" s="181"/>
      <c r="C680" s="208"/>
      <c r="D680" s="181"/>
      <c r="E680" s="181"/>
      <c r="F680" s="181"/>
    </row>
    <row r="681" spans="2:6" ht="15">
      <c r="B681" s="181"/>
      <c r="C681" s="208"/>
      <c r="D681" s="181"/>
      <c r="E681" s="181"/>
      <c r="F681" s="181"/>
    </row>
    <row r="682" spans="2:6" ht="15">
      <c r="B682" s="181"/>
      <c r="C682" s="208"/>
      <c r="D682" s="181"/>
      <c r="E682" s="181"/>
      <c r="F682" s="181"/>
    </row>
    <row r="683" spans="2:6" ht="15">
      <c r="B683" s="181"/>
      <c r="C683" s="208"/>
      <c r="D683" s="181"/>
      <c r="E683" s="181"/>
      <c r="F683" s="181"/>
    </row>
    <row r="684" spans="2:6" ht="15">
      <c r="B684" s="181"/>
      <c r="C684" s="208"/>
      <c r="D684" s="181"/>
      <c r="E684" s="181"/>
      <c r="F684" s="181"/>
    </row>
    <row r="685" spans="2:6" ht="15">
      <c r="B685" s="181"/>
      <c r="C685" s="208"/>
      <c r="D685" s="181"/>
      <c r="E685" s="181"/>
      <c r="F685" s="181"/>
    </row>
    <row r="686" spans="2:6" ht="15">
      <c r="B686" s="181"/>
      <c r="C686" s="208"/>
      <c r="D686" s="181"/>
      <c r="E686" s="181"/>
      <c r="F686" s="181"/>
    </row>
    <row r="687" spans="2:6" ht="15">
      <c r="B687" s="181"/>
      <c r="C687" s="208"/>
      <c r="D687" s="181"/>
      <c r="E687" s="181"/>
      <c r="F687" s="181"/>
    </row>
    <row r="688" spans="2:6" ht="15">
      <c r="B688" s="181"/>
      <c r="C688" s="208"/>
      <c r="D688" s="181"/>
      <c r="E688" s="181"/>
      <c r="F688" s="181"/>
    </row>
    <row r="689" spans="2:6" ht="15">
      <c r="B689" s="181"/>
      <c r="C689" s="208"/>
      <c r="D689" s="181"/>
      <c r="E689" s="181"/>
      <c r="F689" s="181"/>
    </row>
    <row r="690" spans="2:6" ht="15">
      <c r="B690" s="181"/>
      <c r="C690" s="208"/>
      <c r="D690" s="181"/>
      <c r="E690" s="181"/>
      <c r="F690" s="181"/>
    </row>
    <row r="691" spans="2:6" ht="15">
      <c r="B691" s="181"/>
      <c r="C691" s="208"/>
      <c r="D691" s="181"/>
      <c r="E691" s="181"/>
      <c r="F691" s="181"/>
    </row>
    <row r="692" spans="2:6" ht="15">
      <c r="B692" s="181"/>
      <c r="C692" s="208"/>
      <c r="D692" s="181"/>
      <c r="E692" s="181"/>
      <c r="F692" s="181"/>
    </row>
    <row r="693" spans="2:6" ht="15">
      <c r="B693" s="181"/>
      <c r="C693" s="208"/>
      <c r="D693" s="181"/>
      <c r="E693" s="181"/>
      <c r="F693" s="181"/>
    </row>
    <row r="694" spans="2:6" ht="15">
      <c r="B694" s="181"/>
      <c r="C694" s="208"/>
      <c r="D694" s="181"/>
      <c r="E694" s="181"/>
      <c r="F694" s="181"/>
    </row>
    <row r="695" spans="2:6" ht="15">
      <c r="B695" s="181"/>
      <c r="C695" s="208"/>
      <c r="D695" s="181"/>
      <c r="E695" s="181"/>
      <c r="F695" s="181"/>
    </row>
    <row r="696" spans="2:6" ht="15">
      <c r="B696" s="181"/>
      <c r="C696" s="208"/>
      <c r="D696" s="181"/>
      <c r="E696" s="181"/>
      <c r="F696" s="181"/>
    </row>
    <row r="697" spans="2:6" ht="15">
      <c r="B697" s="181"/>
      <c r="C697" s="208"/>
      <c r="D697" s="181"/>
      <c r="E697" s="181"/>
      <c r="F697" s="181"/>
    </row>
    <row r="698" spans="2:6" ht="15">
      <c r="B698" s="181"/>
      <c r="C698" s="208"/>
      <c r="D698" s="181"/>
      <c r="E698" s="181"/>
      <c r="F698" s="181"/>
    </row>
    <row r="699" spans="2:6" ht="15">
      <c r="B699" s="181"/>
      <c r="C699" s="208"/>
      <c r="D699" s="181"/>
      <c r="E699" s="181"/>
      <c r="F699" s="181"/>
    </row>
    <row r="700" spans="2:6" ht="15">
      <c r="B700" s="181"/>
      <c r="C700" s="208"/>
      <c r="D700" s="181"/>
      <c r="E700" s="181"/>
      <c r="F700" s="181"/>
    </row>
    <row r="701" spans="2:6" ht="15">
      <c r="B701" s="181"/>
      <c r="C701" s="208"/>
      <c r="D701" s="181"/>
      <c r="E701" s="181"/>
      <c r="F701" s="181"/>
    </row>
    <row r="702" spans="2:6" ht="15">
      <c r="B702" s="181"/>
      <c r="C702" s="208"/>
      <c r="D702" s="181"/>
      <c r="E702" s="181"/>
      <c r="F702" s="181"/>
    </row>
    <row r="703" spans="2:6" ht="15">
      <c r="B703" s="181"/>
      <c r="C703" s="208"/>
      <c r="D703" s="181"/>
      <c r="E703" s="181"/>
      <c r="F703" s="181"/>
    </row>
    <row r="704" spans="2:6" ht="15">
      <c r="B704" s="181"/>
      <c r="C704" s="208"/>
      <c r="D704" s="181"/>
      <c r="E704" s="181"/>
      <c r="F704" s="181"/>
    </row>
    <row r="705" spans="2:6" ht="15">
      <c r="B705" s="181"/>
      <c r="C705" s="208"/>
      <c r="D705" s="181"/>
      <c r="E705" s="181"/>
      <c r="F705" s="181"/>
    </row>
    <row r="706" spans="2:6" ht="15">
      <c r="B706" s="181"/>
      <c r="C706" s="208"/>
      <c r="D706" s="181"/>
      <c r="E706" s="181"/>
      <c r="F706" s="181"/>
    </row>
    <row r="707" spans="2:6" ht="15">
      <c r="B707" s="181"/>
      <c r="C707" s="208"/>
      <c r="D707" s="181"/>
      <c r="E707" s="181"/>
      <c r="F707" s="181"/>
    </row>
    <row r="708" spans="2:6" ht="15">
      <c r="B708" s="181"/>
      <c r="C708" s="208"/>
      <c r="D708" s="181"/>
      <c r="E708" s="181"/>
      <c r="F708" s="181"/>
    </row>
    <row r="709" spans="2:6" ht="15">
      <c r="B709" s="181"/>
      <c r="C709" s="208"/>
      <c r="D709" s="181"/>
      <c r="E709" s="181"/>
      <c r="F709" s="181"/>
    </row>
    <row r="710" spans="2:6" ht="15">
      <c r="B710" s="181"/>
      <c r="C710" s="208"/>
      <c r="D710" s="181"/>
      <c r="E710" s="181"/>
      <c r="F710" s="181"/>
    </row>
    <row r="711" spans="2:6" ht="15">
      <c r="B711" s="181"/>
      <c r="C711" s="208"/>
      <c r="D711" s="181"/>
      <c r="E711" s="181"/>
      <c r="F711" s="181"/>
    </row>
    <row r="712" spans="2:6" ht="15">
      <c r="B712" s="181"/>
      <c r="C712" s="208"/>
      <c r="D712" s="181"/>
      <c r="E712" s="181"/>
      <c r="F712" s="181"/>
    </row>
    <row r="713" spans="2:6" ht="15">
      <c r="B713" s="181"/>
      <c r="C713" s="208"/>
      <c r="D713" s="181"/>
      <c r="E713" s="181"/>
      <c r="F713" s="181"/>
    </row>
    <row r="714" spans="2:6" ht="15">
      <c r="B714" s="181"/>
      <c r="C714" s="208"/>
      <c r="D714" s="181"/>
      <c r="E714" s="181"/>
      <c r="F714" s="181"/>
    </row>
    <row r="715" spans="2:6" ht="15">
      <c r="B715" s="181"/>
      <c r="C715" s="208"/>
      <c r="D715" s="181"/>
      <c r="E715" s="181"/>
      <c r="F715" s="181"/>
    </row>
    <row r="716" spans="2:6" ht="15">
      <c r="B716" s="181"/>
      <c r="C716" s="208"/>
      <c r="D716" s="181"/>
      <c r="E716" s="181"/>
      <c r="F716" s="181"/>
    </row>
    <row r="717" spans="2:6" ht="15">
      <c r="B717" s="181"/>
      <c r="C717" s="208"/>
      <c r="D717" s="181"/>
      <c r="E717" s="181"/>
      <c r="F717" s="181"/>
    </row>
    <row r="718" spans="2:6" ht="15">
      <c r="B718" s="181"/>
      <c r="C718" s="208"/>
      <c r="D718" s="181"/>
      <c r="E718" s="181"/>
      <c r="F718" s="181"/>
    </row>
    <row r="719" spans="2:6" ht="15">
      <c r="B719" s="181"/>
      <c r="C719" s="208"/>
      <c r="D719" s="181"/>
      <c r="E719" s="181"/>
      <c r="F719" s="181"/>
    </row>
    <row r="720" spans="2:6" ht="15">
      <c r="B720" s="181"/>
      <c r="C720" s="208"/>
      <c r="D720" s="181"/>
      <c r="E720" s="181"/>
      <c r="F720" s="181"/>
    </row>
    <row r="721" spans="2:6" ht="15">
      <c r="B721" s="181"/>
      <c r="C721" s="208"/>
      <c r="D721" s="181"/>
      <c r="E721" s="181"/>
      <c r="F721" s="181"/>
    </row>
    <row r="722" spans="2:6" ht="15">
      <c r="B722" s="181"/>
      <c r="C722" s="208"/>
      <c r="D722" s="181"/>
      <c r="E722" s="181"/>
      <c r="F722" s="181"/>
    </row>
    <row r="723" spans="2:6" ht="15">
      <c r="B723" s="181"/>
      <c r="C723" s="208"/>
      <c r="D723" s="181"/>
      <c r="E723" s="181"/>
      <c r="F723" s="181"/>
    </row>
    <row r="724" spans="2:6" ht="15">
      <c r="B724" s="181"/>
      <c r="C724" s="208"/>
      <c r="D724" s="181"/>
      <c r="E724" s="181"/>
      <c r="F724" s="181"/>
    </row>
    <row r="725" spans="2:6" ht="15">
      <c r="B725" s="181"/>
      <c r="C725" s="208"/>
      <c r="D725" s="181"/>
      <c r="E725" s="181"/>
      <c r="F725" s="181"/>
    </row>
    <row r="726" spans="2:6" ht="15">
      <c r="B726" s="181"/>
      <c r="C726" s="208"/>
      <c r="D726" s="181"/>
      <c r="E726" s="181"/>
      <c r="F726" s="181"/>
    </row>
    <row r="727" spans="2:6" ht="15">
      <c r="B727" s="181"/>
      <c r="C727" s="208"/>
      <c r="D727" s="181"/>
      <c r="E727" s="181"/>
      <c r="F727" s="181"/>
    </row>
    <row r="728" spans="2:6" ht="15">
      <c r="B728" s="181"/>
      <c r="C728" s="208"/>
      <c r="D728" s="181"/>
      <c r="E728" s="181"/>
      <c r="F728" s="181"/>
    </row>
    <row r="729" spans="2:6" ht="15">
      <c r="B729" s="181"/>
      <c r="C729" s="208"/>
      <c r="D729" s="181"/>
      <c r="E729" s="181"/>
      <c r="F729" s="181"/>
    </row>
    <row r="730" spans="2:6" ht="15">
      <c r="B730" s="181"/>
      <c r="C730" s="208"/>
      <c r="D730" s="181"/>
      <c r="E730" s="181"/>
      <c r="F730" s="181"/>
    </row>
    <row r="731" spans="2:6" ht="15">
      <c r="B731" s="181"/>
      <c r="C731" s="208"/>
      <c r="D731" s="181"/>
      <c r="E731" s="181"/>
      <c r="F731" s="181"/>
    </row>
    <row r="732" spans="2:6" ht="15">
      <c r="B732" s="181"/>
      <c r="C732" s="208"/>
      <c r="D732" s="181"/>
      <c r="E732" s="181"/>
      <c r="F732" s="181"/>
    </row>
    <row r="733" spans="2:6" ht="15">
      <c r="B733" s="181"/>
      <c r="C733" s="208"/>
      <c r="D733" s="181"/>
      <c r="E733" s="181"/>
      <c r="F733" s="181"/>
    </row>
    <row r="734" spans="2:6" ht="15">
      <c r="B734" s="181"/>
      <c r="C734" s="208"/>
      <c r="D734" s="181"/>
      <c r="E734" s="181"/>
      <c r="F734" s="181"/>
    </row>
    <row r="735" spans="2:6" ht="15">
      <c r="B735" s="181"/>
      <c r="C735" s="208"/>
      <c r="D735" s="181"/>
      <c r="E735" s="181"/>
      <c r="F735" s="181"/>
    </row>
    <row r="736" spans="2:6" ht="15">
      <c r="B736" s="181"/>
      <c r="C736" s="208"/>
      <c r="D736" s="181"/>
      <c r="E736" s="181"/>
      <c r="F736" s="181"/>
    </row>
    <row r="737" spans="2:6" ht="15">
      <c r="B737" s="181"/>
      <c r="C737" s="208"/>
      <c r="D737" s="181"/>
      <c r="E737" s="181"/>
      <c r="F737" s="181"/>
    </row>
    <row r="738" spans="2:6" ht="15">
      <c r="B738" s="181"/>
      <c r="C738" s="208"/>
      <c r="D738" s="181"/>
      <c r="E738" s="181"/>
      <c r="F738" s="181"/>
    </row>
    <row r="739" spans="2:6" ht="15">
      <c r="B739" s="181"/>
      <c r="C739" s="208"/>
      <c r="D739" s="181"/>
      <c r="E739" s="181"/>
      <c r="F739" s="181"/>
    </row>
    <row r="740" spans="2:6" ht="15">
      <c r="B740" s="181"/>
      <c r="C740" s="208"/>
      <c r="D740" s="181"/>
      <c r="E740" s="181"/>
      <c r="F740" s="181"/>
    </row>
    <row r="741" spans="2:6" ht="15">
      <c r="B741" s="181"/>
      <c r="C741" s="208"/>
      <c r="D741" s="181"/>
      <c r="E741" s="181"/>
      <c r="F741" s="181"/>
    </row>
    <row r="742" spans="2:6" ht="15">
      <c r="B742" s="181"/>
      <c r="C742" s="208"/>
      <c r="D742" s="181"/>
      <c r="E742" s="181"/>
      <c r="F742" s="181"/>
    </row>
    <row r="743" spans="2:6" ht="15">
      <c r="B743" s="181"/>
      <c r="C743" s="208"/>
      <c r="D743" s="181"/>
      <c r="E743" s="181"/>
      <c r="F743" s="181"/>
    </row>
    <row r="744" spans="2:6" ht="15">
      <c r="B744" s="181"/>
      <c r="C744" s="208"/>
      <c r="D744" s="181"/>
      <c r="E744" s="181"/>
      <c r="F744" s="181"/>
    </row>
    <row r="745" spans="2:6" ht="15">
      <c r="B745" s="181"/>
      <c r="C745" s="208"/>
      <c r="D745" s="181"/>
      <c r="E745" s="181"/>
      <c r="F745" s="181"/>
    </row>
    <row r="746" spans="2:6" ht="15">
      <c r="B746" s="181"/>
      <c r="C746" s="208"/>
      <c r="D746" s="181"/>
      <c r="E746" s="181"/>
      <c r="F746" s="181"/>
    </row>
    <row r="747" spans="2:6" ht="15">
      <c r="B747" s="181"/>
      <c r="C747" s="208"/>
      <c r="D747" s="181"/>
      <c r="E747" s="181"/>
      <c r="F747" s="181"/>
    </row>
    <row r="748" spans="2:6" ht="15">
      <c r="B748" s="181"/>
      <c r="C748" s="208"/>
      <c r="D748" s="181"/>
      <c r="E748" s="181"/>
      <c r="F748" s="181"/>
    </row>
    <row r="749" spans="2:6" ht="15">
      <c r="B749" s="181"/>
      <c r="C749" s="208"/>
      <c r="D749" s="181"/>
      <c r="E749" s="181"/>
      <c r="F749" s="181"/>
    </row>
    <row r="750" spans="2:6" ht="15">
      <c r="B750" s="181"/>
      <c r="C750" s="208"/>
      <c r="D750" s="181"/>
      <c r="E750" s="181"/>
      <c r="F750" s="181"/>
    </row>
    <row r="751" spans="2:6" ht="15">
      <c r="B751" s="181"/>
      <c r="C751" s="208"/>
      <c r="D751" s="181"/>
      <c r="E751" s="181"/>
      <c r="F751" s="181"/>
    </row>
    <row r="752" spans="2:6" ht="15">
      <c r="B752" s="181"/>
      <c r="C752" s="208"/>
      <c r="D752" s="181"/>
      <c r="E752" s="181"/>
      <c r="F752" s="181"/>
    </row>
    <row r="753" spans="2:6" ht="15">
      <c r="B753" s="181"/>
      <c r="C753" s="208"/>
      <c r="D753" s="181"/>
      <c r="E753" s="181"/>
      <c r="F753" s="181"/>
    </row>
    <row r="754" spans="2:6" ht="15">
      <c r="B754" s="181"/>
      <c r="C754" s="208"/>
      <c r="D754" s="181"/>
      <c r="E754" s="181"/>
      <c r="F754" s="181"/>
    </row>
    <row r="755" spans="2:6" ht="15">
      <c r="B755" s="181"/>
      <c r="C755" s="208"/>
      <c r="D755" s="181"/>
      <c r="E755" s="181"/>
      <c r="F755" s="181"/>
    </row>
    <row r="756" spans="2:6" ht="15">
      <c r="B756" s="181"/>
      <c r="C756" s="208"/>
      <c r="D756" s="181"/>
      <c r="E756" s="181"/>
      <c r="F756" s="181"/>
    </row>
    <row r="757" spans="2:6" ht="15">
      <c r="B757" s="181"/>
      <c r="C757" s="208"/>
      <c r="D757" s="181"/>
      <c r="E757" s="181"/>
      <c r="F757" s="181"/>
    </row>
    <row r="758" spans="2:6" ht="15">
      <c r="B758" s="181"/>
      <c r="C758" s="208"/>
      <c r="D758" s="181"/>
      <c r="E758" s="181"/>
      <c r="F758" s="181"/>
    </row>
    <row r="759" spans="2:6" ht="15">
      <c r="B759" s="181"/>
      <c r="C759" s="208"/>
      <c r="D759" s="181"/>
      <c r="E759" s="181"/>
      <c r="F759" s="181"/>
    </row>
    <row r="760" spans="2:6" ht="15">
      <c r="B760" s="181"/>
      <c r="C760" s="208"/>
      <c r="D760" s="181"/>
      <c r="E760" s="181"/>
      <c r="F760" s="181"/>
    </row>
    <row r="761" spans="2:6" ht="15">
      <c r="B761" s="181"/>
      <c r="C761" s="208"/>
      <c r="D761" s="181"/>
      <c r="E761" s="181"/>
      <c r="F761" s="181"/>
    </row>
    <row r="762" spans="2:6" ht="15">
      <c r="B762" s="181"/>
      <c r="C762" s="208"/>
      <c r="D762" s="181"/>
      <c r="E762" s="181"/>
      <c r="F762" s="181"/>
    </row>
    <row r="763" spans="2:6" ht="15">
      <c r="B763" s="181"/>
      <c r="C763" s="208"/>
      <c r="D763" s="181"/>
      <c r="E763" s="181"/>
      <c r="F763" s="181"/>
    </row>
    <row r="764" spans="2:6" ht="15">
      <c r="B764" s="181"/>
      <c r="C764" s="208"/>
      <c r="D764" s="181"/>
      <c r="E764" s="181"/>
      <c r="F764" s="181"/>
    </row>
    <row r="765" spans="2:6" ht="15">
      <c r="B765" s="181"/>
      <c r="C765" s="208"/>
      <c r="D765" s="181"/>
      <c r="E765" s="181"/>
      <c r="F765" s="181"/>
    </row>
    <row r="766" spans="2:6" ht="15">
      <c r="B766" s="181"/>
      <c r="C766" s="208"/>
      <c r="D766" s="181"/>
      <c r="E766" s="181"/>
      <c r="F766" s="181"/>
    </row>
    <row r="767" spans="2:6" ht="15">
      <c r="B767" s="181"/>
      <c r="C767" s="208"/>
      <c r="D767" s="181"/>
      <c r="E767" s="181"/>
      <c r="F767" s="181"/>
    </row>
    <row r="768" spans="2:6" ht="15">
      <c r="B768" s="181"/>
      <c r="C768" s="208"/>
      <c r="D768" s="181"/>
      <c r="E768" s="181"/>
      <c r="F768" s="181"/>
    </row>
    <row r="769" spans="2:6" ht="15">
      <c r="B769" s="181"/>
      <c r="C769" s="208"/>
      <c r="D769" s="181"/>
      <c r="E769" s="181"/>
      <c r="F769" s="181"/>
    </row>
    <row r="770" spans="2:6" ht="15">
      <c r="B770" s="181"/>
      <c r="C770" s="208"/>
      <c r="D770" s="181"/>
      <c r="E770" s="181"/>
      <c r="F770" s="181"/>
    </row>
    <row r="771" spans="2:6" ht="15">
      <c r="B771" s="181"/>
      <c r="C771" s="208"/>
      <c r="D771" s="181"/>
      <c r="E771" s="181"/>
      <c r="F771" s="181"/>
    </row>
    <row r="772" spans="2:6" ht="15">
      <c r="B772" s="181"/>
      <c r="C772" s="208"/>
      <c r="D772" s="181"/>
      <c r="E772" s="181"/>
      <c r="F772" s="181"/>
    </row>
    <row r="773" spans="2:6" ht="15">
      <c r="B773" s="181"/>
      <c r="C773" s="208"/>
      <c r="D773" s="181"/>
      <c r="E773" s="181"/>
      <c r="F773" s="181"/>
    </row>
    <row r="774" spans="2:6" ht="15">
      <c r="B774" s="181"/>
      <c r="C774" s="208"/>
      <c r="D774" s="181"/>
      <c r="E774" s="181"/>
      <c r="F774" s="181"/>
    </row>
    <row r="775" spans="2:6" ht="15">
      <c r="B775" s="181"/>
      <c r="C775" s="208"/>
      <c r="D775" s="181"/>
      <c r="E775" s="181"/>
      <c r="F775" s="181"/>
    </row>
    <row r="776" spans="2:6" ht="15">
      <c r="B776" s="181"/>
      <c r="C776" s="208"/>
      <c r="D776" s="181"/>
      <c r="E776" s="181"/>
      <c r="F776" s="181"/>
    </row>
    <row r="777" spans="2:6" ht="15">
      <c r="B777" s="181"/>
      <c r="C777" s="208"/>
      <c r="D777" s="181"/>
      <c r="E777" s="181"/>
      <c r="F777" s="181"/>
    </row>
    <row r="778" spans="2:6" ht="15">
      <c r="B778" s="181"/>
      <c r="C778" s="208"/>
      <c r="D778" s="181"/>
      <c r="E778" s="181"/>
      <c r="F778" s="181"/>
    </row>
    <row r="779" spans="2:6" ht="15">
      <c r="B779" s="181"/>
      <c r="C779" s="208"/>
      <c r="D779" s="181"/>
      <c r="E779" s="181"/>
      <c r="F779" s="181"/>
    </row>
    <row r="780" spans="2:6" ht="15">
      <c r="B780" s="181"/>
      <c r="C780" s="208"/>
      <c r="D780" s="181"/>
      <c r="E780" s="181"/>
      <c r="F780" s="181"/>
    </row>
    <row r="781" spans="2:6" ht="15">
      <c r="B781" s="181"/>
      <c r="C781" s="208"/>
      <c r="D781" s="181"/>
      <c r="E781" s="181"/>
      <c r="F781" s="181"/>
    </row>
    <row r="782" spans="2:6" ht="15">
      <c r="B782" s="181"/>
      <c r="C782" s="208"/>
      <c r="D782" s="181"/>
      <c r="E782" s="181"/>
      <c r="F782" s="181"/>
    </row>
    <row r="783" spans="2:6" ht="15">
      <c r="B783" s="181"/>
      <c r="C783" s="208"/>
      <c r="D783" s="181"/>
      <c r="E783" s="181"/>
      <c r="F783" s="181"/>
    </row>
    <row r="784" spans="2:6" ht="15">
      <c r="B784" s="181"/>
      <c r="C784" s="208"/>
      <c r="D784" s="181"/>
      <c r="E784" s="181"/>
      <c r="F784" s="181"/>
    </row>
    <row r="785" spans="2:6" ht="15">
      <c r="B785" s="181"/>
      <c r="C785" s="208"/>
      <c r="D785" s="181"/>
      <c r="E785" s="181"/>
      <c r="F785" s="181"/>
    </row>
    <row r="786" spans="2:6" ht="15">
      <c r="B786" s="181"/>
      <c r="C786" s="208"/>
      <c r="D786" s="181"/>
      <c r="E786" s="181"/>
      <c r="F786" s="181"/>
    </row>
    <row r="787" spans="2:6" ht="15">
      <c r="B787" s="181"/>
      <c r="C787" s="208"/>
      <c r="D787" s="181"/>
      <c r="E787" s="181"/>
      <c r="F787" s="181"/>
    </row>
    <row r="788" spans="2:6" ht="15">
      <c r="B788" s="181"/>
      <c r="C788" s="208"/>
      <c r="D788" s="181"/>
      <c r="E788" s="181"/>
      <c r="F788" s="181"/>
    </row>
    <row r="789" spans="2:6" ht="15">
      <c r="B789" s="181"/>
      <c r="C789" s="208"/>
      <c r="D789" s="181"/>
      <c r="E789" s="181"/>
      <c r="F789" s="181"/>
    </row>
    <row r="790" spans="2:6" ht="15">
      <c r="B790" s="181"/>
      <c r="C790" s="208"/>
      <c r="D790" s="181"/>
      <c r="E790" s="181"/>
      <c r="F790" s="181"/>
    </row>
    <row r="791" spans="2:6" ht="15">
      <c r="B791" s="181"/>
      <c r="C791" s="208"/>
      <c r="D791" s="181"/>
      <c r="E791" s="181"/>
      <c r="F791" s="181"/>
    </row>
    <row r="792" spans="2:6" ht="15">
      <c r="B792" s="181"/>
      <c r="C792" s="208"/>
      <c r="D792" s="181"/>
      <c r="E792" s="181"/>
      <c r="F792" s="181"/>
    </row>
    <row r="793" spans="2:6" ht="15">
      <c r="B793" s="181"/>
      <c r="C793" s="208"/>
      <c r="D793" s="181"/>
      <c r="E793" s="181"/>
      <c r="F793" s="181"/>
    </row>
    <row r="794" spans="2:6" ht="15">
      <c r="B794" s="181"/>
      <c r="C794" s="208"/>
      <c r="D794" s="181"/>
      <c r="E794" s="181"/>
      <c r="F794" s="181"/>
    </row>
    <row r="795" spans="2:6" ht="15">
      <c r="B795" s="181"/>
      <c r="C795" s="208"/>
      <c r="D795" s="181"/>
      <c r="E795" s="181"/>
      <c r="F795" s="181"/>
    </row>
    <row r="796" spans="2:6" ht="15">
      <c r="B796" s="181"/>
      <c r="C796" s="208"/>
      <c r="D796" s="181"/>
      <c r="E796" s="181"/>
      <c r="F796" s="181"/>
    </row>
    <row r="797" spans="2:6" ht="15">
      <c r="B797" s="181"/>
      <c r="C797" s="208"/>
      <c r="D797" s="181"/>
      <c r="E797" s="181"/>
      <c r="F797" s="181"/>
    </row>
    <row r="798" spans="2:6" ht="15">
      <c r="B798" s="181"/>
      <c r="C798" s="208"/>
      <c r="D798" s="181"/>
      <c r="E798" s="181"/>
      <c r="F798" s="181"/>
    </row>
    <row r="799" spans="2:6" ht="15">
      <c r="B799" s="181"/>
      <c r="C799" s="208"/>
      <c r="D799" s="181"/>
      <c r="E799" s="181"/>
      <c r="F799" s="181"/>
    </row>
    <row r="800" spans="2:6" ht="15">
      <c r="B800" s="181"/>
      <c r="C800" s="208"/>
      <c r="D800" s="181"/>
      <c r="E800" s="181"/>
      <c r="F800" s="181"/>
    </row>
    <row r="801" spans="2:6" ht="15">
      <c r="B801" s="181"/>
      <c r="C801" s="208"/>
      <c r="D801" s="181"/>
      <c r="E801" s="181"/>
      <c r="F801" s="181"/>
    </row>
    <row r="802" spans="2:6" ht="15">
      <c r="B802" s="181"/>
      <c r="C802" s="208"/>
      <c r="D802" s="181"/>
      <c r="E802" s="181"/>
      <c r="F802" s="181"/>
    </row>
    <row r="803" spans="2:6" ht="15">
      <c r="B803" s="181"/>
      <c r="C803" s="208"/>
      <c r="D803" s="181"/>
      <c r="E803" s="181"/>
      <c r="F803" s="181"/>
    </row>
    <row r="804" spans="2:6" ht="15">
      <c r="B804" s="181"/>
      <c r="C804" s="208"/>
      <c r="D804" s="181"/>
      <c r="E804" s="181"/>
      <c r="F804" s="181"/>
    </row>
    <row r="805" spans="2:6" ht="15">
      <c r="B805" s="181"/>
      <c r="C805" s="208"/>
      <c r="D805" s="181"/>
      <c r="E805" s="181"/>
      <c r="F805" s="181"/>
    </row>
    <row r="806" spans="2:6" ht="15">
      <c r="B806" s="181"/>
      <c r="C806" s="208"/>
      <c r="D806" s="181"/>
      <c r="E806" s="181"/>
      <c r="F806" s="181"/>
    </row>
    <row r="807" spans="2:6" ht="15">
      <c r="B807" s="181"/>
      <c r="C807" s="208"/>
      <c r="D807" s="181"/>
      <c r="E807" s="181"/>
      <c r="F807" s="181"/>
    </row>
    <row r="808" spans="2:6" ht="15">
      <c r="B808" s="181"/>
      <c r="C808" s="208"/>
      <c r="D808" s="181"/>
      <c r="E808" s="181"/>
      <c r="F808" s="181"/>
    </row>
    <row r="809" spans="2:6" ht="15">
      <c r="B809" s="181"/>
      <c r="C809" s="208"/>
      <c r="D809" s="181"/>
      <c r="E809" s="181"/>
      <c r="F809" s="181"/>
    </row>
    <row r="810" spans="2:6" ht="15">
      <c r="B810" s="181"/>
      <c r="C810" s="208"/>
      <c r="D810" s="181"/>
      <c r="E810" s="181"/>
      <c r="F810" s="181"/>
    </row>
    <row r="811" spans="2:6" ht="15">
      <c r="B811" s="181"/>
      <c r="C811" s="208"/>
      <c r="D811" s="181"/>
      <c r="E811" s="181"/>
      <c r="F811" s="181"/>
    </row>
    <row r="812" spans="2:6" ht="15">
      <c r="B812" s="181"/>
      <c r="C812" s="208"/>
      <c r="D812" s="181"/>
      <c r="E812" s="181"/>
      <c r="F812" s="181"/>
    </row>
    <row r="813" spans="2:6" ht="15">
      <c r="B813" s="181"/>
      <c r="C813" s="208"/>
      <c r="D813" s="181"/>
      <c r="E813" s="181"/>
      <c r="F813" s="181"/>
    </row>
    <row r="814" spans="2:6" ht="15">
      <c r="B814" s="181"/>
      <c r="C814" s="208"/>
      <c r="D814" s="181"/>
      <c r="E814" s="181"/>
      <c r="F814" s="181"/>
    </row>
    <row r="815" spans="2:6" ht="15">
      <c r="B815" s="181"/>
      <c r="C815" s="208"/>
      <c r="D815" s="181"/>
      <c r="E815" s="181"/>
      <c r="F815" s="181"/>
    </row>
    <row r="816" spans="2:6" ht="15">
      <c r="B816" s="181"/>
      <c r="C816" s="208"/>
      <c r="D816" s="181"/>
      <c r="E816" s="181"/>
      <c r="F816" s="181"/>
    </row>
    <row r="817" spans="2:6" ht="15">
      <c r="B817" s="181"/>
      <c r="C817" s="208"/>
      <c r="D817" s="181"/>
      <c r="E817" s="181"/>
      <c r="F817" s="181"/>
    </row>
    <row r="818" spans="2:6" ht="15">
      <c r="B818" s="181"/>
      <c r="C818" s="208"/>
      <c r="D818" s="181"/>
      <c r="E818" s="181"/>
      <c r="F818" s="181"/>
    </row>
    <row r="819" spans="2:6" ht="15">
      <c r="B819" s="181"/>
      <c r="C819" s="208"/>
      <c r="D819" s="181"/>
      <c r="E819" s="181"/>
      <c r="F819" s="181"/>
    </row>
    <row r="820" spans="2:6" ht="15">
      <c r="B820" s="181"/>
      <c r="C820" s="208"/>
      <c r="D820" s="181"/>
      <c r="E820" s="181"/>
      <c r="F820" s="181"/>
    </row>
    <row r="821" spans="2:6" ht="15">
      <c r="B821" s="181"/>
      <c r="C821" s="208"/>
      <c r="D821" s="181"/>
      <c r="E821" s="181"/>
      <c r="F821" s="181"/>
    </row>
    <row r="822" spans="2:6" ht="15">
      <c r="B822" s="181"/>
      <c r="C822" s="208"/>
      <c r="D822" s="181"/>
      <c r="E822" s="181"/>
      <c r="F822" s="181"/>
    </row>
    <row r="823" spans="2:6" ht="15">
      <c r="B823" s="181"/>
      <c r="C823" s="208"/>
      <c r="D823" s="181"/>
      <c r="E823" s="181"/>
      <c r="F823" s="181"/>
    </row>
    <row r="824" spans="2:6" ht="15">
      <c r="B824" s="181"/>
      <c r="C824" s="208"/>
      <c r="D824" s="181"/>
      <c r="E824" s="181"/>
      <c r="F824" s="181"/>
    </row>
    <row r="825" spans="2:6" ht="15">
      <c r="B825" s="181"/>
      <c r="C825" s="208"/>
      <c r="D825" s="181"/>
      <c r="E825" s="181"/>
      <c r="F825" s="181"/>
    </row>
    <row r="826" spans="2:6" ht="15">
      <c r="B826" s="181"/>
      <c r="C826" s="208"/>
      <c r="D826" s="181"/>
      <c r="E826" s="181"/>
      <c r="F826" s="181"/>
    </row>
    <row r="827" spans="2:6" ht="15">
      <c r="B827" s="181"/>
      <c r="C827" s="208"/>
      <c r="D827" s="181"/>
      <c r="E827" s="181"/>
      <c r="F827" s="181"/>
    </row>
    <row r="828" spans="2:6" ht="15">
      <c r="B828" s="181"/>
      <c r="C828" s="208"/>
      <c r="D828" s="181"/>
      <c r="E828" s="181"/>
      <c r="F828" s="181"/>
    </row>
    <row r="829" spans="2:6" ht="15">
      <c r="B829" s="181"/>
      <c r="C829" s="208"/>
      <c r="D829" s="181"/>
      <c r="E829" s="181"/>
      <c r="F829" s="181"/>
    </row>
    <row r="830" spans="2:6" ht="15">
      <c r="B830" s="181"/>
      <c r="C830" s="208"/>
      <c r="D830" s="181"/>
      <c r="E830" s="181"/>
      <c r="F830" s="181"/>
    </row>
    <row r="831" spans="2:6" ht="15">
      <c r="B831" s="181"/>
      <c r="C831" s="208"/>
      <c r="D831" s="181"/>
      <c r="E831" s="181"/>
      <c r="F831" s="181"/>
    </row>
    <row r="832" spans="2:6" ht="15">
      <c r="B832" s="181"/>
      <c r="C832" s="208"/>
      <c r="D832" s="181"/>
      <c r="E832" s="181"/>
      <c r="F832" s="181"/>
    </row>
    <row r="833" spans="2:6" ht="15">
      <c r="B833" s="181"/>
      <c r="C833" s="208"/>
      <c r="D833" s="181"/>
      <c r="E833" s="181"/>
      <c r="F833" s="181"/>
    </row>
    <row r="834" spans="2:6" ht="15">
      <c r="B834" s="181"/>
      <c r="C834" s="208"/>
      <c r="D834" s="181"/>
      <c r="E834" s="181"/>
      <c r="F834" s="181"/>
    </row>
    <row r="835" spans="2:6" ht="15">
      <c r="B835" s="181"/>
      <c r="C835" s="208"/>
      <c r="D835" s="181"/>
      <c r="E835" s="181"/>
      <c r="F835" s="181"/>
    </row>
    <row r="836" spans="2:6" ht="15">
      <c r="B836" s="181"/>
      <c r="C836" s="208"/>
      <c r="D836" s="181"/>
      <c r="E836" s="181"/>
      <c r="F836" s="181"/>
    </row>
    <row r="837" spans="2:6" ht="15">
      <c r="B837" s="181"/>
      <c r="C837" s="208"/>
      <c r="D837" s="181"/>
      <c r="E837" s="181"/>
      <c r="F837" s="181"/>
    </row>
    <row r="838" spans="2:6" ht="15">
      <c r="B838" s="181"/>
      <c r="C838" s="208"/>
      <c r="D838" s="181"/>
      <c r="E838" s="181"/>
      <c r="F838" s="181"/>
    </row>
    <row r="839" spans="2:6" ht="15">
      <c r="B839" s="181"/>
      <c r="C839" s="208"/>
      <c r="D839" s="181"/>
      <c r="E839" s="181"/>
      <c r="F839" s="181"/>
    </row>
    <row r="840" spans="2:6" ht="15">
      <c r="B840" s="181"/>
      <c r="C840" s="208"/>
      <c r="D840" s="181"/>
      <c r="E840" s="181"/>
      <c r="F840" s="181"/>
    </row>
    <row r="841" spans="2:6" ht="15">
      <c r="B841" s="181"/>
      <c r="C841" s="208"/>
      <c r="D841" s="181"/>
      <c r="E841" s="181"/>
      <c r="F841" s="181"/>
    </row>
    <row r="842" spans="2:6" ht="15">
      <c r="B842" s="181"/>
      <c r="C842" s="208"/>
      <c r="D842" s="181"/>
      <c r="E842" s="181"/>
      <c r="F842" s="181"/>
    </row>
    <row r="843" spans="2:6" ht="15">
      <c r="B843" s="181"/>
      <c r="C843" s="208"/>
      <c r="D843" s="181"/>
      <c r="E843" s="181"/>
      <c r="F843" s="181"/>
    </row>
    <row r="844" spans="2:6" ht="15">
      <c r="B844" s="181"/>
      <c r="C844" s="208"/>
      <c r="D844" s="181"/>
      <c r="E844" s="181"/>
      <c r="F844" s="181"/>
    </row>
    <row r="845" spans="2:6" ht="15">
      <c r="B845" s="181"/>
      <c r="C845" s="208"/>
      <c r="D845" s="181"/>
      <c r="E845" s="181"/>
      <c r="F845" s="181"/>
    </row>
    <row r="846" spans="2:6" ht="15">
      <c r="B846" s="181"/>
      <c r="C846" s="208"/>
      <c r="D846" s="181"/>
      <c r="E846" s="181"/>
      <c r="F846" s="181"/>
    </row>
    <row r="847" spans="2:6" ht="15">
      <c r="B847" s="181"/>
      <c r="C847" s="208"/>
      <c r="D847" s="181"/>
      <c r="E847" s="181"/>
      <c r="F847" s="181"/>
    </row>
    <row r="848" spans="2:6" ht="15">
      <c r="B848" s="181"/>
      <c r="C848" s="208"/>
      <c r="D848" s="181"/>
      <c r="E848" s="181"/>
      <c r="F848" s="181"/>
    </row>
    <row r="849" spans="2:6" ht="15">
      <c r="B849" s="181"/>
      <c r="C849" s="208"/>
      <c r="D849" s="181"/>
      <c r="E849" s="181"/>
      <c r="F849" s="181"/>
    </row>
    <row r="850" spans="2:6" ht="15">
      <c r="B850" s="181"/>
      <c r="C850" s="208"/>
      <c r="D850" s="181"/>
      <c r="E850" s="181"/>
      <c r="F850" s="181"/>
    </row>
    <row r="851" spans="2:6" ht="15">
      <c r="B851" s="181"/>
      <c r="C851" s="208"/>
      <c r="D851" s="181"/>
      <c r="E851" s="181"/>
      <c r="F851" s="181"/>
    </row>
    <row r="852" spans="2:6" ht="15">
      <c r="B852" s="181"/>
      <c r="C852" s="208"/>
      <c r="D852" s="181"/>
      <c r="E852" s="181"/>
      <c r="F852" s="181"/>
    </row>
    <row r="853" spans="2:6" ht="15">
      <c r="B853" s="181"/>
      <c r="C853" s="208"/>
      <c r="D853" s="181"/>
      <c r="E853" s="181"/>
      <c r="F853" s="181"/>
    </row>
    <row r="854" spans="2:6" ht="15">
      <c r="B854" s="181"/>
      <c r="C854" s="208"/>
      <c r="D854" s="181"/>
      <c r="E854" s="181"/>
      <c r="F854" s="181"/>
    </row>
    <row r="855" spans="2:6" ht="15">
      <c r="B855" s="181"/>
      <c r="C855" s="208"/>
      <c r="D855" s="181"/>
      <c r="E855" s="181"/>
      <c r="F855" s="181"/>
    </row>
    <row r="856" spans="2:6" ht="15">
      <c r="B856" s="181"/>
      <c r="C856" s="208"/>
      <c r="D856" s="181"/>
      <c r="E856" s="181"/>
      <c r="F856" s="181"/>
    </row>
    <row r="857" spans="2:6" ht="15">
      <c r="B857" s="181"/>
      <c r="C857" s="208"/>
      <c r="D857" s="181"/>
      <c r="E857" s="181"/>
      <c r="F857" s="181"/>
    </row>
    <row r="858" spans="2:6" ht="15">
      <c r="B858" s="181"/>
      <c r="C858" s="208"/>
      <c r="D858" s="181"/>
      <c r="E858" s="181"/>
      <c r="F858" s="181"/>
    </row>
    <row r="859" spans="2:6" ht="15">
      <c r="B859" s="181"/>
      <c r="C859" s="208"/>
      <c r="D859" s="181"/>
      <c r="E859" s="181"/>
      <c r="F859" s="181"/>
    </row>
    <row r="860" spans="2:6" ht="15">
      <c r="B860" s="181"/>
      <c r="C860" s="208"/>
      <c r="D860" s="181"/>
      <c r="E860" s="181"/>
      <c r="F860" s="181"/>
    </row>
    <row r="861" spans="2:6" ht="15">
      <c r="B861" s="181"/>
      <c r="C861" s="208"/>
      <c r="D861" s="181"/>
      <c r="E861" s="181"/>
      <c r="F861" s="181"/>
    </row>
    <row r="862" spans="2:6" ht="15">
      <c r="B862" s="181"/>
      <c r="C862" s="208"/>
      <c r="D862" s="181"/>
      <c r="E862" s="181"/>
      <c r="F862" s="181"/>
    </row>
    <row r="863" spans="2:6" ht="15">
      <c r="B863" s="181"/>
      <c r="C863" s="208"/>
      <c r="D863" s="181"/>
      <c r="E863" s="181"/>
      <c r="F863" s="181"/>
    </row>
    <row r="864" spans="2:6" ht="15">
      <c r="B864" s="181"/>
      <c r="C864" s="208"/>
      <c r="D864" s="181"/>
      <c r="E864" s="181"/>
      <c r="F864" s="181"/>
    </row>
    <row r="865" spans="2:6" ht="15">
      <c r="B865" s="181"/>
      <c r="C865" s="208"/>
      <c r="D865" s="181"/>
      <c r="E865" s="181"/>
      <c r="F865" s="181"/>
    </row>
    <row r="866" spans="2:6" ht="15">
      <c r="B866" s="181"/>
      <c r="C866" s="208"/>
      <c r="D866" s="181"/>
      <c r="E866" s="181"/>
      <c r="F866" s="181"/>
    </row>
    <row r="867" spans="2:6" ht="15">
      <c r="B867" s="181"/>
      <c r="C867" s="208"/>
      <c r="D867" s="181"/>
      <c r="E867" s="181"/>
      <c r="F867" s="181"/>
    </row>
    <row r="868" spans="2:6" ht="15">
      <c r="B868" s="181"/>
      <c r="C868" s="208"/>
      <c r="D868" s="181"/>
      <c r="E868" s="181"/>
      <c r="F868" s="181"/>
    </row>
    <row r="869" spans="2:6" ht="15">
      <c r="B869" s="181"/>
      <c r="C869" s="208"/>
      <c r="D869" s="181"/>
      <c r="E869" s="181"/>
      <c r="F869" s="181"/>
    </row>
    <row r="870" spans="2:6" ht="15">
      <c r="B870" s="181"/>
      <c r="C870" s="208"/>
      <c r="D870" s="181"/>
      <c r="E870" s="181"/>
      <c r="F870" s="181"/>
    </row>
    <row r="871" spans="2:6" ht="15">
      <c r="B871" s="181"/>
      <c r="C871" s="208"/>
      <c r="D871" s="181"/>
      <c r="E871" s="181"/>
      <c r="F871" s="181"/>
    </row>
    <row r="872" spans="2:6" ht="15">
      <c r="B872" s="181"/>
      <c r="C872" s="208"/>
      <c r="D872" s="181"/>
      <c r="E872" s="181"/>
      <c r="F872" s="181"/>
    </row>
    <row r="873" spans="2:6" ht="15">
      <c r="B873" s="181"/>
      <c r="C873" s="208"/>
      <c r="D873" s="181"/>
      <c r="E873" s="181"/>
      <c r="F873" s="181"/>
    </row>
    <row r="874" spans="2:6" ht="15">
      <c r="B874" s="181"/>
      <c r="C874" s="208"/>
      <c r="D874" s="181"/>
      <c r="E874" s="181"/>
      <c r="F874" s="181"/>
    </row>
    <row r="875" spans="2:6" ht="15">
      <c r="B875" s="181"/>
      <c r="C875" s="208"/>
      <c r="D875" s="181"/>
      <c r="E875" s="181"/>
      <c r="F875" s="181"/>
    </row>
    <row r="876" spans="2:6" ht="15">
      <c r="B876" s="181"/>
      <c r="C876" s="208"/>
      <c r="D876" s="181"/>
      <c r="E876" s="181"/>
      <c r="F876" s="181"/>
    </row>
    <row r="877" spans="2:6" ht="15">
      <c r="B877" s="181"/>
      <c r="C877" s="208"/>
      <c r="D877" s="181"/>
      <c r="E877" s="181"/>
      <c r="F877" s="181"/>
    </row>
    <row r="878" spans="2:6" ht="15">
      <c r="B878" s="181"/>
      <c r="C878" s="208"/>
      <c r="D878" s="181"/>
      <c r="E878" s="181"/>
      <c r="F878" s="181"/>
    </row>
    <row r="879" spans="2:6" ht="15">
      <c r="B879" s="181"/>
      <c r="C879" s="208"/>
      <c r="D879" s="181"/>
      <c r="E879" s="181"/>
      <c r="F879" s="181"/>
    </row>
    <row r="880" spans="2:6" ht="15">
      <c r="B880" s="181"/>
      <c r="C880" s="208"/>
      <c r="D880" s="181"/>
      <c r="E880" s="181"/>
      <c r="F880" s="181"/>
    </row>
    <row r="881" spans="2:6" ht="15">
      <c r="B881" s="181"/>
      <c r="C881" s="208"/>
      <c r="D881" s="181"/>
      <c r="E881" s="181"/>
      <c r="F881" s="181"/>
    </row>
    <row r="882" spans="2:6" ht="15">
      <c r="B882" s="181"/>
      <c r="C882" s="208"/>
      <c r="D882" s="181"/>
      <c r="E882" s="181"/>
      <c r="F882" s="181"/>
    </row>
    <row r="883" spans="2:6" ht="15">
      <c r="B883" s="181"/>
      <c r="C883" s="208"/>
      <c r="D883" s="181"/>
      <c r="E883" s="181"/>
      <c r="F883" s="181"/>
    </row>
    <row r="884" spans="2:6" ht="15">
      <c r="B884" s="181"/>
      <c r="C884" s="208"/>
      <c r="D884" s="181"/>
      <c r="E884" s="181"/>
      <c r="F884" s="181"/>
    </row>
    <row r="885" spans="2:6" ht="15">
      <c r="B885" s="181"/>
      <c r="C885" s="208"/>
      <c r="D885" s="181"/>
      <c r="E885" s="181"/>
      <c r="F885" s="181"/>
    </row>
    <row r="886" spans="2:6" ht="15">
      <c r="B886" s="181"/>
      <c r="C886" s="208"/>
      <c r="D886" s="181"/>
      <c r="E886" s="181"/>
      <c r="F886" s="181"/>
    </row>
    <row r="887" spans="2:6" ht="15">
      <c r="B887" s="181"/>
      <c r="C887" s="208"/>
      <c r="D887" s="181"/>
      <c r="E887" s="181"/>
      <c r="F887" s="181"/>
    </row>
    <row r="888" spans="2:6" ht="15">
      <c r="B888" s="181"/>
      <c r="C888" s="208"/>
      <c r="D888" s="181"/>
      <c r="E888" s="181"/>
      <c r="F888" s="181"/>
    </row>
    <row r="889" spans="2:6" ht="15">
      <c r="B889" s="181"/>
      <c r="C889" s="208"/>
      <c r="D889" s="181"/>
      <c r="E889" s="181"/>
      <c r="F889" s="181"/>
    </row>
    <row r="890" spans="2:6" ht="15">
      <c r="B890" s="181"/>
      <c r="C890" s="208"/>
      <c r="D890" s="181"/>
      <c r="E890" s="181"/>
      <c r="F890" s="181"/>
    </row>
    <row r="891" spans="2:6" ht="15">
      <c r="B891" s="181"/>
      <c r="C891" s="208"/>
      <c r="D891" s="181"/>
      <c r="E891" s="181"/>
      <c r="F891" s="181"/>
    </row>
    <row r="892" spans="2:6" ht="15">
      <c r="B892" s="181"/>
      <c r="C892" s="208"/>
      <c r="D892" s="181"/>
      <c r="E892" s="181"/>
      <c r="F892" s="181"/>
    </row>
    <row r="893" spans="2:6" ht="15">
      <c r="B893" s="181"/>
      <c r="C893" s="208"/>
      <c r="D893" s="181"/>
      <c r="E893" s="181"/>
      <c r="F893" s="181"/>
    </row>
    <row r="894" spans="2:6" ht="15">
      <c r="B894" s="181"/>
      <c r="C894" s="208"/>
      <c r="D894" s="181"/>
      <c r="E894" s="181"/>
      <c r="F894" s="181"/>
    </row>
    <row r="895" spans="2:6" ht="15">
      <c r="B895" s="181"/>
      <c r="C895" s="208"/>
      <c r="D895" s="181"/>
      <c r="E895" s="181"/>
      <c r="F895" s="181"/>
    </row>
    <row r="896" spans="2:6" ht="15">
      <c r="B896" s="181"/>
      <c r="C896" s="208"/>
      <c r="D896" s="181"/>
      <c r="E896" s="181"/>
      <c r="F896" s="181"/>
    </row>
    <row r="897" spans="2:6" ht="15">
      <c r="B897" s="181"/>
      <c r="C897" s="208"/>
      <c r="D897" s="181"/>
      <c r="E897" s="181"/>
      <c r="F897" s="181"/>
    </row>
    <row r="898" spans="2:6" ht="15">
      <c r="B898" s="181"/>
      <c r="C898" s="208"/>
      <c r="D898" s="181"/>
      <c r="E898" s="181"/>
      <c r="F898" s="181"/>
    </row>
    <row r="899" spans="2:6" ht="15">
      <c r="B899" s="181"/>
      <c r="C899" s="208"/>
      <c r="D899" s="181"/>
      <c r="E899" s="181"/>
      <c r="F899" s="181"/>
    </row>
    <row r="900" spans="2:6" ht="15">
      <c r="B900" s="181"/>
      <c r="C900" s="208"/>
      <c r="D900" s="181"/>
      <c r="E900" s="181"/>
      <c r="F900" s="181"/>
    </row>
    <row r="901" spans="2:6" ht="15">
      <c r="B901" s="181"/>
      <c r="C901" s="208"/>
      <c r="D901" s="181"/>
      <c r="E901" s="181"/>
      <c r="F901" s="181"/>
    </row>
    <row r="902" spans="2:6" ht="15">
      <c r="B902" s="181"/>
      <c r="C902" s="208"/>
      <c r="D902" s="181"/>
      <c r="E902" s="181"/>
      <c r="F902" s="181"/>
    </row>
    <row r="903" spans="2:6" ht="15">
      <c r="B903" s="181"/>
      <c r="C903" s="208"/>
      <c r="D903" s="181"/>
      <c r="E903" s="181"/>
      <c r="F903" s="181"/>
    </row>
    <row r="904" spans="2:6" ht="15">
      <c r="B904" s="181"/>
      <c r="C904" s="208"/>
      <c r="D904" s="181"/>
      <c r="E904" s="181"/>
      <c r="F904" s="181"/>
    </row>
    <row r="905" spans="2:6" ht="15">
      <c r="B905" s="181"/>
      <c r="C905" s="208"/>
      <c r="D905" s="181"/>
      <c r="E905" s="181"/>
      <c r="F905" s="181"/>
    </row>
    <row r="906" spans="2:6" ht="15">
      <c r="B906" s="181"/>
      <c r="C906" s="208"/>
      <c r="D906" s="181"/>
      <c r="E906" s="181"/>
      <c r="F906" s="181"/>
    </row>
    <row r="907" spans="2:6" ht="15">
      <c r="B907" s="181"/>
      <c r="C907" s="208"/>
      <c r="D907" s="181"/>
      <c r="E907" s="181"/>
      <c r="F907" s="181"/>
    </row>
    <row r="908" spans="2:6" ht="15">
      <c r="B908" s="181"/>
      <c r="C908" s="208"/>
      <c r="D908" s="181"/>
      <c r="E908" s="181"/>
      <c r="F908" s="181"/>
    </row>
    <row r="909" spans="2:6" ht="15">
      <c r="B909" s="181"/>
      <c r="C909" s="208"/>
      <c r="D909" s="181"/>
      <c r="E909" s="181"/>
      <c r="F909" s="181"/>
    </row>
    <row r="910" spans="2:6" ht="15">
      <c r="B910" s="181"/>
      <c r="C910" s="208"/>
      <c r="D910" s="181"/>
      <c r="E910" s="181"/>
      <c r="F910" s="181"/>
    </row>
    <row r="911" spans="2:6" ht="15">
      <c r="B911" s="181"/>
      <c r="C911" s="208"/>
      <c r="D911" s="181"/>
      <c r="E911" s="181"/>
      <c r="F911" s="181"/>
    </row>
    <row r="912" spans="2:6" ht="15">
      <c r="B912" s="181"/>
      <c r="C912" s="208"/>
      <c r="D912" s="181"/>
      <c r="E912" s="181"/>
      <c r="F912" s="181"/>
    </row>
    <row r="913" spans="2:6" ht="15">
      <c r="B913" s="181"/>
      <c r="C913" s="208"/>
      <c r="D913" s="181"/>
      <c r="E913" s="181"/>
      <c r="F913" s="181"/>
    </row>
    <row r="914" spans="2:6" ht="15">
      <c r="B914" s="181"/>
      <c r="C914" s="208"/>
      <c r="D914" s="181"/>
      <c r="E914" s="181"/>
      <c r="F914" s="181"/>
    </row>
    <row r="915" spans="2:6" ht="15">
      <c r="B915" s="181"/>
      <c r="C915" s="208"/>
      <c r="D915" s="181"/>
      <c r="E915" s="181"/>
      <c r="F915" s="181"/>
    </row>
    <row r="916" spans="2:6" ht="15">
      <c r="B916" s="181"/>
      <c r="C916" s="208"/>
      <c r="D916" s="181"/>
      <c r="E916" s="181"/>
      <c r="F916" s="181"/>
    </row>
    <row r="917" spans="2:6" ht="15">
      <c r="B917" s="181"/>
      <c r="C917" s="208"/>
      <c r="D917" s="181"/>
      <c r="E917" s="181"/>
      <c r="F917" s="181"/>
    </row>
    <row r="918" spans="2:6" ht="15">
      <c r="B918" s="181"/>
      <c r="C918" s="208"/>
      <c r="D918" s="181"/>
      <c r="E918" s="181"/>
      <c r="F918" s="181"/>
    </row>
    <row r="919" spans="2:6" ht="15">
      <c r="B919" s="181"/>
      <c r="C919" s="208"/>
      <c r="D919" s="181"/>
      <c r="E919" s="181"/>
      <c r="F919" s="181"/>
    </row>
    <row r="920" spans="2:6" ht="15">
      <c r="B920" s="181"/>
      <c r="C920" s="208"/>
      <c r="D920" s="181"/>
      <c r="E920" s="181"/>
      <c r="F920" s="181"/>
    </row>
    <row r="921" spans="2:6" ht="15">
      <c r="B921" s="181"/>
      <c r="C921" s="208"/>
      <c r="D921" s="181"/>
      <c r="E921" s="181"/>
      <c r="F921" s="181"/>
    </row>
    <row r="922" spans="2:6" ht="15">
      <c r="B922" s="181"/>
      <c r="C922" s="208"/>
      <c r="D922" s="181"/>
      <c r="E922" s="181"/>
      <c r="F922" s="181"/>
    </row>
    <row r="923" spans="2:6" ht="15">
      <c r="B923" s="181"/>
      <c r="C923" s="208"/>
      <c r="D923" s="181"/>
      <c r="E923" s="181"/>
      <c r="F923" s="181"/>
    </row>
    <row r="924" spans="2:6" ht="15">
      <c r="B924" s="181"/>
      <c r="C924" s="208"/>
      <c r="D924" s="181"/>
      <c r="E924" s="181"/>
      <c r="F924" s="181"/>
    </row>
    <row r="925" spans="2:6" ht="15">
      <c r="B925" s="181"/>
      <c r="C925" s="208"/>
      <c r="D925" s="181"/>
      <c r="E925" s="181"/>
      <c r="F925" s="181"/>
    </row>
    <row r="926" spans="2:6" ht="15">
      <c r="B926" s="181"/>
      <c r="C926" s="208"/>
      <c r="D926" s="181"/>
      <c r="E926" s="181"/>
      <c r="F926" s="181"/>
    </row>
    <row r="927" spans="2:6" ht="15">
      <c r="B927" s="181"/>
      <c r="C927" s="208"/>
      <c r="D927" s="181"/>
      <c r="E927" s="181"/>
      <c r="F927" s="181"/>
    </row>
    <row r="928" spans="2:6" ht="15">
      <c r="B928" s="181"/>
      <c r="C928" s="208"/>
      <c r="D928" s="181"/>
      <c r="E928" s="181"/>
      <c r="F928" s="181"/>
    </row>
    <row r="929" spans="2:6" ht="15">
      <c r="B929" s="181"/>
      <c r="C929" s="208"/>
      <c r="D929" s="181"/>
      <c r="E929" s="181"/>
      <c r="F929" s="181"/>
    </row>
    <row r="930" spans="2:6" ht="15">
      <c r="B930" s="181"/>
      <c r="C930" s="208"/>
      <c r="D930" s="181"/>
      <c r="E930" s="181"/>
      <c r="F930" s="181"/>
    </row>
    <row r="931" spans="2:6" ht="15">
      <c r="B931" s="181"/>
      <c r="C931" s="208"/>
      <c r="D931" s="181"/>
      <c r="E931" s="181"/>
      <c r="F931" s="181"/>
    </row>
    <row r="932" spans="2:6" ht="15">
      <c r="B932" s="181"/>
      <c r="C932" s="208"/>
      <c r="D932" s="181"/>
      <c r="E932" s="181"/>
      <c r="F932" s="181"/>
    </row>
    <row r="933" spans="2:6" ht="15">
      <c r="B933" s="181"/>
      <c r="C933" s="208"/>
      <c r="D933" s="181"/>
      <c r="E933" s="181"/>
      <c r="F933" s="181"/>
    </row>
    <row r="934" spans="2:6" ht="15">
      <c r="B934" s="181"/>
      <c r="C934" s="208"/>
      <c r="D934" s="181"/>
      <c r="E934" s="181"/>
      <c r="F934" s="181"/>
    </row>
    <row r="935" spans="2:6" ht="15">
      <c r="B935" s="181"/>
      <c r="C935" s="208"/>
      <c r="D935" s="181"/>
      <c r="E935" s="181"/>
      <c r="F935" s="181"/>
    </row>
    <row r="936" spans="2:6" ht="15">
      <c r="B936" s="181"/>
      <c r="C936" s="208"/>
      <c r="D936" s="181"/>
      <c r="E936" s="181"/>
      <c r="F936" s="181"/>
    </row>
    <row r="937" spans="2:6" ht="15">
      <c r="B937" s="181"/>
      <c r="C937" s="208"/>
      <c r="D937" s="181"/>
      <c r="E937" s="181"/>
      <c r="F937" s="181"/>
    </row>
    <row r="938" spans="2:6" ht="15">
      <c r="B938" s="181"/>
      <c r="C938" s="208"/>
      <c r="D938" s="181"/>
      <c r="E938" s="181"/>
      <c r="F938" s="181"/>
    </row>
    <row r="939" spans="2:6" ht="15">
      <c r="B939" s="181"/>
      <c r="C939" s="208"/>
      <c r="D939" s="181"/>
      <c r="E939" s="181"/>
      <c r="F939" s="181"/>
    </row>
    <row r="940" spans="2:6" ht="15">
      <c r="B940" s="181"/>
      <c r="C940" s="208"/>
      <c r="D940" s="181"/>
      <c r="E940" s="181"/>
      <c r="F940" s="181"/>
    </row>
    <row r="941" spans="2:6" ht="15">
      <c r="B941" s="181"/>
      <c r="C941" s="208"/>
      <c r="D941" s="181"/>
      <c r="E941" s="181"/>
      <c r="F941" s="181"/>
    </row>
    <row r="942" spans="2:6" ht="15">
      <c r="B942" s="181"/>
      <c r="C942" s="208"/>
      <c r="D942" s="181"/>
      <c r="E942" s="181"/>
      <c r="F942" s="181"/>
    </row>
    <row r="943" spans="2:6" ht="15">
      <c r="B943" s="181"/>
      <c r="C943" s="208"/>
      <c r="D943" s="181"/>
      <c r="E943" s="181"/>
      <c r="F943" s="181"/>
    </row>
    <row r="944" spans="2:6" ht="15">
      <c r="B944" s="181"/>
      <c r="C944" s="208"/>
      <c r="D944" s="181"/>
      <c r="E944" s="181"/>
      <c r="F944" s="181"/>
    </row>
    <row r="945" spans="2:6" ht="15">
      <c r="B945" s="181"/>
      <c r="C945" s="208"/>
      <c r="D945" s="181"/>
      <c r="E945" s="181"/>
      <c r="F945" s="181"/>
    </row>
    <row r="946" spans="2:6" ht="15">
      <c r="B946" s="181"/>
      <c r="C946" s="208"/>
      <c r="D946" s="181"/>
      <c r="E946" s="181"/>
      <c r="F946" s="181"/>
    </row>
    <row r="947" spans="2:6" ht="15">
      <c r="B947" s="181"/>
      <c r="C947" s="208"/>
      <c r="D947" s="181"/>
      <c r="E947" s="181"/>
      <c r="F947" s="181"/>
    </row>
    <row r="948" spans="2:6" ht="15">
      <c r="B948" s="181"/>
      <c r="C948" s="208"/>
      <c r="D948" s="181"/>
      <c r="E948" s="181"/>
      <c r="F948" s="181"/>
    </row>
    <row r="949" spans="2:6" ht="15">
      <c r="B949" s="181"/>
      <c r="C949" s="208"/>
      <c r="D949" s="181"/>
      <c r="E949" s="181"/>
      <c r="F949" s="181"/>
    </row>
    <row r="950" spans="2:6" ht="15">
      <c r="B950" s="181"/>
      <c r="C950" s="208"/>
      <c r="D950" s="181"/>
      <c r="E950" s="181"/>
      <c r="F950" s="181"/>
    </row>
    <row r="951" spans="2:6" ht="15">
      <c r="B951" s="181"/>
      <c r="C951" s="208"/>
      <c r="D951" s="181"/>
      <c r="E951" s="181"/>
      <c r="F951" s="181"/>
    </row>
    <row r="952" spans="2:6" ht="15">
      <c r="B952" s="181"/>
      <c r="C952" s="208"/>
      <c r="D952" s="181"/>
      <c r="E952" s="181"/>
      <c r="F952" s="181"/>
    </row>
    <row r="953" spans="2:6" ht="15">
      <c r="B953" s="181"/>
      <c r="C953" s="208"/>
      <c r="D953" s="181"/>
      <c r="E953" s="181"/>
      <c r="F953" s="181"/>
    </row>
    <row r="954" spans="2:6" ht="15">
      <c r="B954" s="181"/>
      <c r="C954" s="208"/>
      <c r="D954" s="181"/>
      <c r="E954" s="181"/>
      <c r="F954" s="181"/>
    </row>
    <row r="955" spans="2:6" ht="15">
      <c r="B955" s="181"/>
      <c r="C955" s="208"/>
      <c r="D955" s="181"/>
      <c r="E955" s="181"/>
      <c r="F955" s="181"/>
    </row>
    <row r="956" spans="2:6" ht="15">
      <c r="B956" s="181"/>
      <c r="C956" s="208"/>
      <c r="D956" s="181"/>
      <c r="E956" s="181"/>
      <c r="F956" s="181"/>
    </row>
    <row r="957" spans="2:6" ht="15">
      <c r="B957" s="181"/>
      <c r="C957" s="208"/>
      <c r="D957" s="181"/>
      <c r="E957" s="181"/>
      <c r="F957" s="181"/>
    </row>
    <row r="958" spans="2:6" ht="15">
      <c r="B958" s="181"/>
      <c r="C958" s="208"/>
      <c r="D958" s="181"/>
      <c r="E958" s="181"/>
      <c r="F958" s="181"/>
    </row>
    <row r="959" spans="2:6" ht="15">
      <c r="B959" s="181"/>
      <c r="C959" s="208"/>
      <c r="D959" s="181"/>
      <c r="E959" s="181"/>
      <c r="F959" s="181"/>
    </row>
    <row r="960" spans="2:6" ht="15">
      <c r="B960" s="181"/>
      <c r="C960" s="208"/>
      <c r="D960" s="181"/>
      <c r="E960" s="181"/>
      <c r="F960" s="181"/>
    </row>
    <row r="961" spans="2:6" ht="15">
      <c r="B961" s="181"/>
      <c r="C961" s="208"/>
      <c r="D961" s="181"/>
      <c r="E961" s="181"/>
      <c r="F961" s="181"/>
    </row>
    <row r="962" spans="2:6" ht="15">
      <c r="B962" s="181"/>
      <c r="C962" s="208"/>
      <c r="D962" s="181"/>
      <c r="E962" s="181"/>
      <c r="F962" s="181"/>
    </row>
    <row r="963" spans="2:6" ht="15">
      <c r="B963" s="181"/>
      <c r="C963" s="208"/>
      <c r="D963" s="181"/>
      <c r="E963" s="181"/>
      <c r="F963" s="181"/>
    </row>
    <row r="964" spans="2:6" ht="15">
      <c r="B964" s="181"/>
      <c r="C964" s="208"/>
      <c r="D964" s="181"/>
      <c r="E964" s="181"/>
      <c r="F964" s="181"/>
    </row>
    <row r="965" spans="2:6" ht="15">
      <c r="B965" s="181"/>
      <c r="C965" s="208"/>
      <c r="D965" s="181"/>
      <c r="E965" s="181"/>
      <c r="F965" s="181"/>
    </row>
    <row r="966" spans="2:6" ht="15">
      <c r="B966" s="181"/>
      <c r="C966" s="208"/>
      <c r="D966" s="181"/>
      <c r="E966" s="181"/>
      <c r="F966" s="181"/>
    </row>
    <row r="967" spans="2:6" ht="15">
      <c r="B967" s="181"/>
      <c r="C967" s="208"/>
      <c r="D967" s="181"/>
      <c r="E967" s="181"/>
      <c r="F967" s="181"/>
    </row>
    <row r="968" spans="2:6" ht="15">
      <c r="B968" s="181"/>
      <c r="C968" s="208"/>
      <c r="D968" s="181"/>
      <c r="E968" s="181"/>
      <c r="F968" s="181"/>
    </row>
    <row r="969" spans="2:6" ht="15">
      <c r="B969" s="181"/>
      <c r="C969" s="208"/>
      <c r="D969" s="181"/>
      <c r="E969" s="181"/>
      <c r="F969" s="181"/>
    </row>
    <row r="970" spans="2:6" ht="15">
      <c r="B970" s="181"/>
      <c r="C970" s="208"/>
      <c r="D970" s="181"/>
      <c r="E970" s="181"/>
      <c r="F970" s="181"/>
    </row>
    <row r="971" spans="2:6" ht="15">
      <c r="B971" s="181"/>
      <c r="C971" s="208"/>
      <c r="D971" s="181"/>
      <c r="E971" s="181"/>
      <c r="F971" s="181"/>
    </row>
    <row r="972" spans="2:6" ht="15">
      <c r="B972" s="181"/>
      <c r="C972" s="208"/>
      <c r="D972" s="181"/>
      <c r="E972" s="181"/>
      <c r="F972" s="181"/>
    </row>
    <row r="973" spans="2:6" ht="15">
      <c r="B973" s="181"/>
      <c r="C973" s="208"/>
      <c r="D973" s="181"/>
      <c r="E973" s="181"/>
      <c r="F973" s="181"/>
    </row>
    <row r="974" spans="2:6" ht="15">
      <c r="B974" s="181"/>
      <c r="C974" s="208"/>
      <c r="D974" s="181"/>
      <c r="E974" s="181"/>
      <c r="F974" s="181"/>
    </row>
    <row r="975" spans="2:6" ht="15">
      <c r="B975" s="181"/>
      <c r="C975" s="208"/>
      <c r="D975" s="181"/>
      <c r="E975" s="181"/>
      <c r="F975" s="181"/>
    </row>
    <row r="976" spans="2:6" ht="15">
      <c r="B976" s="181"/>
      <c r="C976" s="208"/>
      <c r="D976" s="181"/>
      <c r="E976" s="181"/>
      <c r="F976" s="181"/>
    </row>
    <row r="977" spans="2:6" ht="15">
      <c r="B977" s="181"/>
      <c r="C977" s="208"/>
      <c r="D977" s="181"/>
      <c r="E977" s="181"/>
      <c r="F977" s="181"/>
    </row>
    <row r="978" spans="2:6" ht="15">
      <c r="B978" s="181"/>
      <c r="C978" s="208"/>
      <c r="D978" s="181"/>
      <c r="E978" s="181"/>
      <c r="F978" s="181"/>
    </row>
    <row r="979" spans="2:6" ht="15">
      <c r="B979" s="181"/>
      <c r="C979" s="208"/>
      <c r="D979" s="181"/>
      <c r="E979" s="181"/>
      <c r="F979" s="181"/>
    </row>
    <row r="980" spans="2:6" ht="15">
      <c r="B980" s="181"/>
      <c r="C980" s="208"/>
      <c r="D980" s="181"/>
      <c r="E980" s="181"/>
      <c r="F980" s="181"/>
    </row>
    <row r="981" spans="2:6" ht="15">
      <c r="B981" s="181"/>
      <c r="C981" s="208"/>
      <c r="D981" s="181"/>
      <c r="E981" s="181"/>
      <c r="F981" s="181"/>
    </row>
    <row r="982" spans="2:6" ht="15">
      <c r="B982" s="181"/>
      <c r="C982" s="208"/>
      <c r="D982" s="181"/>
      <c r="E982" s="181"/>
      <c r="F982" s="181"/>
    </row>
    <row r="983" spans="2:6" ht="15">
      <c r="B983" s="181"/>
      <c r="C983" s="208"/>
      <c r="D983" s="181"/>
      <c r="E983" s="181"/>
      <c r="F983" s="181"/>
    </row>
    <row r="984" spans="2:6" ht="15">
      <c r="B984" s="181"/>
      <c r="C984" s="208"/>
      <c r="D984" s="181"/>
      <c r="E984" s="181"/>
      <c r="F984" s="181"/>
    </row>
    <row r="985" spans="2:6" ht="15">
      <c r="B985" s="181"/>
      <c r="C985" s="208"/>
      <c r="D985" s="181"/>
      <c r="E985" s="181"/>
      <c r="F985" s="181"/>
    </row>
    <row r="986" spans="2:6" ht="15">
      <c r="B986" s="181"/>
      <c r="C986" s="208"/>
      <c r="D986" s="181"/>
      <c r="E986" s="181"/>
      <c r="F986" s="181"/>
    </row>
    <row r="987" spans="2:6" ht="15">
      <c r="B987" s="181"/>
      <c r="C987" s="208"/>
      <c r="D987" s="181"/>
      <c r="E987" s="181"/>
      <c r="F987" s="181"/>
    </row>
    <row r="988" spans="2:6" ht="15">
      <c r="B988" s="181"/>
      <c r="C988" s="208"/>
      <c r="D988" s="181"/>
      <c r="E988" s="181"/>
      <c r="F988" s="181"/>
    </row>
    <row r="989" spans="2:6" ht="15">
      <c r="B989" s="181"/>
      <c r="C989" s="208"/>
      <c r="D989" s="181"/>
      <c r="E989" s="181"/>
      <c r="F989" s="181"/>
    </row>
    <row r="990" spans="2:6" ht="15">
      <c r="B990" s="181"/>
      <c r="C990" s="208"/>
      <c r="D990" s="181"/>
      <c r="E990" s="181"/>
      <c r="F990" s="181"/>
    </row>
    <row r="991" spans="2:6" ht="15">
      <c r="B991" s="181"/>
      <c r="C991" s="208"/>
      <c r="D991" s="181"/>
      <c r="E991" s="181"/>
      <c r="F991" s="181"/>
    </row>
    <row r="992" spans="2:6" ht="15">
      <c r="B992" s="181"/>
      <c r="C992" s="208"/>
      <c r="D992" s="181"/>
      <c r="E992" s="181"/>
      <c r="F992" s="181"/>
    </row>
    <row r="993" spans="2:6" ht="15">
      <c r="B993" s="181"/>
      <c r="C993" s="208"/>
      <c r="D993" s="181"/>
      <c r="E993" s="181"/>
      <c r="F993" s="181"/>
    </row>
    <row r="994" spans="2:6" ht="15">
      <c r="B994" s="181"/>
      <c r="C994" s="208"/>
      <c r="D994" s="181"/>
      <c r="E994" s="181"/>
      <c r="F994" s="181"/>
    </row>
    <row r="995" spans="2:6" ht="15">
      <c r="B995" s="181"/>
      <c r="C995" s="208"/>
      <c r="D995" s="181"/>
      <c r="E995" s="181"/>
      <c r="F995" s="181"/>
    </row>
    <row r="996" spans="2:6" ht="15">
      <c r="B996" s="181"/>
      <c r="C996" s="208"/>
      <c r="D996" s="181"/>
      <c r="E996" s="181"/>
      <c r="F996" s="181"/>
    </row>
    <row r="997" spans="2:6" ht="15">
      <c r="B997" s="181"/>
      <c r="C997" s="208"/>
      <c r="D997" s="181"/>
      <c r="E997" s="181"/>
      <c r="F997" s="181"/>
    </row>
    <row r="998" spans="2:6" ht="15">
      <c r="B998" s="181"/>
      <c r="C998" s="208"/>
      <c r="D998" s="181"/>
      <c r="E998" s="181"/>
      <c r="F998" s="181"/>
    </row>
    <row r="999" spans="2:6" ht="15">
      <c r="B999" s="181"/>
      <c r="C999" s="208"/>
      <c r="D999" s="181"/>
      <c r="E999" s="181"/>
      <c r="F999" s="181"/>
    </row>
    <row r="1000" spans="2:6" ht="15">
      <c r="B1000" s="181"/>
      <c r="C1000" s="208"/>
      <c r="D1000" s="181"/>
      <c r="E1000" s="181"/>
      <c r="F1000" s="181"/>
    </row>
    <row r="1001" spans="2:6" ht="15">
      <c r="B1001" s="181"/>
      <c r="C1001" s="208"/>
      <c r="D1001" s="181"/>
      <c r="E1001" s="181"/>
      <c r="F1001" s="181"/>
    </row>
    <row r="1002" spans="2:6" ht="15">
      <c r="B1002" s="181"/>
      <c r="C1002" s="208"/>
      <c r="D1002" s="181"/>
      <c r="E1002" s="181"/>
      <c r="F1002" s="181"/>
    </row>
    <row r="1003" spans="2:6" ht="15">
      <c r="B1003" s="181"/>
      <c r="C1003" s="208"/>
      <c r="D1003" s="181"/>
      <c r="E1003" s="181"/>
      <c r="F1003" s="181"/>
    </row>
    <row r="1004" spans="2:6" ht="15">
      <c r="B1004" s="181"/>
      <c r="C1004" s="208"/>
      <c r="D1004" s="181"/>
      <c r="E1004" s="181"/>
      <c r="F1004" s="181"/>
    </row>
    <row r="1005" spans="2:6" ht="15">
      <c r="B1005" s="181"/>
      <c r="C1005" s="208"/>
      <c r="D1005" s="181"/>
      <c r="E1005" s="181"/>
      <c r="F1005" s="181"/>
    </row>
    <row r="1006" spans="2:6" ht="15">
      <c r="B1006" s="181"/>
      <c r="C1006" s="208"/>
      <c r="D1006" s="181"/>
      <c r="E1006" s="181"/>
      <c r="F1006" s="181"/>
    </row>
    <row r="1007" spans="2:6" ht="15">
      <c r="B1007" s="181"/>
      <c r="C1007" s="208"/>
      <c r="D1007" s="181"/>
      <c r="E1007" s="181"/>
      <c r="F1007" s="181"/>
    </row>
    <row r="1008" spans="2:6" ht="15">
      <c r="B1008" s="181"/>
      <c r="C1008" s="208"/>
      <c r="D1008" s="181"/>
      <c r="E1008" s="181"/>
      <c r="F1008" s="181"/>
    </row>
    <row r="1009" spans="2:6" ht="15">
      <c r="B1009" s="181"/>
      <c r="C1009" s="208"/>
      <c r="D1009" s="181"/>
      <c r="E1009" s="181"/>
      <c r="F1009" s="181"/>
    </row>
    <row r="1010" spans="2:6" ht="15">
      <c r="B1010" s="181"/>
      <c r="C1010" s="208"/>
      <c r="D1010" s="181"/>
      <c r="E1010" s="181"/>
      <c r="F1010" s="181"/>
    </row>
    <row r="1011" spans="2:6" ht="15">
      <c r="B1011" s="181"/>
      <c r="C1011" s="208"/>
      <c r="D1011" s="181"/>
      <c r="E1011" s="181"/>
      <c r="F1011" s="181"/>
    </row>
    <row r="1012" spans="2:6" ht="15">
      <c r="B1012" s="181"/>
      <c r="C1012" s="208"/>
      <c r="D1012" s="181"/>
      <c r="E1012" s="181"/>
      <c r="F1012" s="181"/>
    </row>
    <row r="1013" spans="2:6" ht="15">
      <c r="B1013" s="181"/>
      <c r="C1013" s="208"/>
      <c r="D1013" s="181"/>
      <c r="E1013" s="181"/>
      <c r="F1013" s="181"/>
    </row>
    <row r="1014" spans="2:6" ht="15">
      <c r="B1014" s="181"/>
      <c r="C1014" s="208"/>
      <c r="D1014" s="181"/>
      <c r="E1014" s="181"/>
      <c r="F1014" s="181"/>
    </row>
    <row r="1015" spans="2:6" ht="15">
      <c r="B1015" s="181"/>
      <c r="C1015" s="208"/>
      <c r="D1015" s="181"/>
      <c r="E1015" s="181"/>
      <c r="F1015" s="181"/>
    </row>
    <row r="1016" spans="2:6" ht="15">
      <c r="B1016" s="181"/>
      <c r="C1016" s="208"/>
      <c r="D1016" s="181"/>
      <c r="E1016" s="181"/>
      <c r="F1016" s="181"/>
    </row>
    <row r="1017" spans="2:6" ht="15">
      <c r="B1017" s="181"/>
      <c r="C1017" s="208"/>
      <c r="D1017" s="181"/>
      <c r="E1017" s="181"/>
      <c r="F1017" s="181"/>
    </row>
    <row r="1018" spans="2:6" ht="15">
      <c r="B1018" s="181"/>
      <c r="C1018" s="208"/>
      <c r="D1018" s="181"/>
      <c r="E1018" s="181"/>
      <c r="F1018" s="181"/>
    </row>
    <row r="1019" spans="2:6" ht="15">
      <c r="B1019" s="181"/>
      <c r="C1019" s="208"/>
      <c r="D1019" s="181"/>
      <c r="E1019" s="181"/>
      <c r="F1019" s="181"/>
    </row>
    <row r="1020" spans="2:6" ht="15">
      <c r="B1020" s="181"/>
      <c r="C1020" s="208"/>
      <c r="D1020" s="181"/>
      <c r="E1020" s="181"/>
      <c r="F1020" s="181"/>
    </row>
  </sheetData>
  <mergeCells count="1">
    <mergeCell ref="C60:H60"/>
  </mergeCells>
  <printOptions horizontalCentered="1"/>
  <pageMargins left="0.1968503937007874" right="0.1968503937007874" top="0.7874015748031497" bottom="0.7874015748031497" header="0.5118110236220472" footer="0.5118110236220472"/>
  <pageSetup horizontalDpi="144" verticalDpi="144" orientation="landscape" paperSize="9" scale="91" r:id="rId1"/>
  <headerFooter alignWithMargins="0">
    <oddFooter>&amp;CStránka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workbookViewId="0" topLeftCell="A31">
      <selection activeCell="E57" sqref="E57:E60"/>
    </sheetView>
  </sheetViews>
  <sheetFormatPr defaultColWidth="6.421875" defaultRowHeight="15"/>
  <cols>
    <col min="1" max="1" width="6.28125" style="319" customWidth="1"/>
    <col min="2" max="2" width="67.140625" style="319" customWidth="1"/>
    <col min="3" max="3" width="6.28125" style="319" customWidth="1"/>
    <col min="4" max="4" width="6.8515625" style="319" customWidth="1"/>
    <col min="5" max="5" width="7.421875" style="319" customWidth="1"/>
    <col min="6" max="6" width="9.8515625" style="319" customWidth="1"/>
    <col min="7" max="7" width="6.00390625" style="319" customWidth="1"/>
    <col min="8" max="8" width="9.00390625" style="319" customWidth="1"/>
    <col min="9" max="9" width="10.421875" style="319" customWidth="1"/>
    <col min="10" max="10" width="12.28125" style="319" customWidth="1"/>
    <col min="11" max="11" width="6.421875" style="319" customWidth="1"/>
    <col min="12" max="12" width="8.8515625" style="319" bestFit="1" customWidth="1"/>
    <col min="13" max="256" width="6.421875" style="319" customWidth="1"/>
    <col min="257" max="257" width="6.28125" style="319" customWidth="1"/>
    <col min="258" max="258" width="67.140625" style="319" customWidth="1"/>
    <col min="259" max="259" width="6.28125" style="319" customWidth="1"/>
    <col min="260" max="260" width="6.8515625" style="319" customWidth="1"/>
    <col min="261" max="261" width="7.421875" style="319" customWidth="1"/>
    <col min="262" max="262" width="9.8515625" style="319" customWidth="1"/>
    <col min="263" max="263" width="6.00390625" style="319" customWidth="1"/>
    <col min="264" max="264" width="9.00390625" style="319" customWidth="1"/>
    <col min="265" max="265" width="10.421875" style="319" customWidth="1"/>
    <col min="266" max="266" width="12.28125" style="319" customWidth="1"/>
    <col min="267" max="267" width="6.421875" style="319" customWidth="1"/>
    <col min="268" max="268" width="8.8515625" style="319" bestFit="1" customWidth="1"/>
    <col min="269" max="512" width="6.421875" style="319" customWidth="1"/>
    <col min="513" max="513" width="6.28125" style="319" customWidth="1"/>
    <col min="514" max="514" width="67.140625" style="319" customWidth="1"/>
    <col min="515" max="515" width="6.28125" style="319" customWidth="1"/>
    <col min="516" max="516" width="6.8515625" style="319" customWidth="1"/>
    <col min="517" max="517" width="7.421875" style="319" customWidth="1"/>
    <col min="518" max="518" width="9.8515625" style="319" customWidth="1"/>
    <col min="519" max="519" width="6.00390625" style="319" customWidth="1"/>
    <col min="520" max="520" width="9.00390625" style="319" customWidth="1"/>
    <col min="521" max="521" width="10.421875" style="319" customWidth="1"/>
    <col min="522" max="522" width="12.28125" style="319" customWidth="1"/>
    <col min="523" max="523" width="6.421875" style="319" customWidth="1"/>
    <col min="524" max="524" width="8.8515625" style="319" bestFit="1" customWidth="1"/>
    <col min="525" max="768" width="6.421875" style="319" customWidth="1"/>
    <col min="769" max="769" width="6.28125" style="319" customWidth="1"/>
    <col min="770" max="770" width="67.140625" style="319" customWidth="1"/>
    <col min="771" max="771" width="6.28125" style="319" customWidth="1"/>
    <col min="772" max="772" width="6.8515625" style="319" customWidth="1"/>
    <col min="773" max="773" width="7.421875" style="319" customWidth="1"/>
    <col min="774" max="774" width="9.8515625" style="319" customWidth="1"/>
    <col min="775" max="775" width="6.00390625" style="319" customWidth="1"/>
    <col min="776" max="776" width="9.00390625" style="319" customWidth="1"/>
    <col min="777" max="777" width="10.421875" style="319" customWidth="1"/>
    <col min="778" max="778" width="12.28125" style="319" customWidth="1"/>
    <col min="779" max="779" width="6.421875" style="319" customWidth="1"/>
    <col min="780" max="780" width="8.8515625" style="319" bestFit="1" customWidth="1"/>
    <col min="781" max="1024" width="6.421875" style="319" customWidth="1"/>
    <col min="1025" max="1025" width="6.28125" style="319" customWidth="1"/>
    <col min="1026" max="1026" width="67.140625" style="319" customWidth="1"/>
    <col min="1027" max="1027" width="6.28125" style="319" customWidth="1"/>
    <col min="1028" max="1028" width="6.8515625" style="319" customWidth="1"/>
    <col min="1029" max="1029" width="7.421875" style="319" customWidth="1"/>
    <col min="1030" max="1030" width="9.8515625" style="319" customWidth="1"/>
    <col min="1031" max="1031" width="6.00390625" style="319" customWidth="1"/>
    <col min="1032" max="1032" width="9.00390625" style="319" customWidth="1"/>
    <col min="1033" max="1033" width="10.421875" style="319" customWidth="1"/>
    <col min="1034" max="1034" width="12.28125" style="319" customWidth="1"/>
    <col min="1035" max="1035" width="6.421875" style="319" customWidth="1"/>
    <col min="1036" max="1036" width="8.8515625" style="319" bestFit="1" customWidth="1"/>
    <col min="1037" max="1280" width="6.421875" style="319" customWidth="1"/>
    <col min="1281" max="1281" width="6.28125" style="319" customWidth="1"/>
    <col min="1282" max="1282" width="67.140625" style="319" customWidth="1"/>
    <col min="1283" max="1283" width="6.28125" style="319" customWidth="1"/>
    <col min="1284" max="1284" width="6.8515625" style="319" customWidth="1"/>
    <col min="1285" max="1285" width="7.421875" style="319" customWidth="1"/>
    <col min="1286" max="1286" width="9.8515625" style="319" customWidth="1"/>
    <col min="1287" max="1287" width="6.00390625" style="319" customWidth="1"/>
    <col min="1288" max="1288" width="9.00390625" style="319" customWidth="1"/>
    <col min="1289" max="1289" width="10.421875" style="319" customWidth="1"/>
    <col min="1290" max="1290" width="12.28125" style="319" customWidth="1"/>
    <col min="1291" max="1291" width="6.421875" style="319" customWidth="1"/>
    <col min="1292" max="1292" width="8.8515625" style="319" bestFit="1" customWidth="1"/>
    <col min="1293" max="1536" width="6.421875" style="319" customWidth="1"/>
    <col min="1537" max="1537" width="6.28125" style="319" customWidth="1"/>
    <col min="1538" max="1538" width="67.140625" style="319" customWidth="1"/>
    <col min="1539" max="1539" width="6.28125" style="319" customWidth="1"/>
    <col min="1540" max="1540" width="6.8515625" style="319" customWidth="1"/>
    <col min="1541" max="1541" width="7.421875" style="319" customWidth="1"/>
    <col min="1542" max="1542" width="9.8515625" style="319" customWidth="1"/>
    <col min="1543" max="1543" width="6.00390625" style="319" customWidth="1"/>
    <col min="1544" max="1544" width="9.00390625" style="319" customWidth="1"/>
    <col min="1545" max="1545" width="10.421875" style="319" customWidth="1"/>
    <col min="1546" max="1546" width="12.28125" style="319" customWidth="1"/>
    <col min="1547" max="1547" width="6.421875" style="319" customWidth="1"/>
    <col min="1548" max="1548" width="8.8515625" style="319" bestFit="1" customWidth="1"/>
    <col min="1549" max="1792" width="6.421875" style="319" customWidth="1"/>
    <col min="1793" max="1793" width="6.28125" style="319" customWidth="1"/>
    <col min="1794" max="1794" width="67.140625" style="319" customWidth="1"/>
    <col min="1795" max="1795" width="6.28125" style="319" customWidth="1"/>
    <col min="1796" max="1796" width="6.8515625" style="319" customWidth="1"/>
    <col min="1797" max="1797" width="7.421875" style="319" customWidth="1"/>
    <col min="1798" max="1798" width="9.8515625" style="319" customWidth="1"/>
    <col min="1799" max="1799" width="6.00390625" style="319" customWidth="1"/>
    <col min="1800" max="1800" width="9.00390625" style="319" customWidth="1"/>
    <col min="1801" max="1801" width="10.421875" style="319" customWidth="1"/>
    <col min="1802" max="1802" width="12.28125" style="319" customWidth="1"/>
    <col min="1803" max="1803" width="6.421875" style="319" customWidth="1"/>
    <col min="1804" max="1804" width="8.8515625" style="319" bestFit="1" customWidth="1"/>
    <col min="1805" max="2048" width="6.421875" style="319" customWidth="1"/>
    <col min="2049" max="2049" width="6.28125" style="319" customWidth="1"/>
    <col min="2050" max="2050" width="67.140625" style="319" customWidth="1"/>
    <col min="2051" max="2051" width="6.28125" style="319" customWidth="1"/>
    <col min="2052" max="2052" width="6.8515625" style="319" customWidth="1"/>
    <col min="2053" max="2053" width="7.421875" style="319" customWidth="1"/>
    <col min="2054" max="2054" width="9.8515625" style="319" customWidth="1"/>
    <col min="2055" max="2055" width="6.00390625" style="319" customWidth="1"/>
    <col min="2056" max="2056" width="9.00390625" style="319" customWidth="1"/>
    <col min="2057" max="2057" width="10.421875" style="319" customWidth="1"/>
    <col min="2058" max="2058" width="12.28125" style="319" customWidth="1"/>
    <col min="2059" max="2059" width="6.421875" style="319" customWidth="1"/>
    <col min="2060" max="2060" width="8.8515625" style="319" bestFit="1" customWidth="1"/>
    <col min="2061" max="2304" width="6.421875" style="319" customWidth="1"/>
    <col min="2305" max="2305" width="6.28125" style="319" customWidth="1"/>
    <col min="2306" max="2306" width="67.140625" style="319" customWidth="1"/>
    <col min="2307" max="2307" width="6.28125" style="319" customWidth="1"/>
    <col min="2308" max="2308" width="6.8515625" style="319" customWidth="1"/>
    <col min="2309" max="2309" width="7.421875" style="319" customWidth="1"/>
    <col min="2310" max="2310" width="9.8515625" style="319" customWidth="1"/>
    <col min="2311" max="2311" width="6.00390625" style="319" customWidth="1"/>
    <col min="2312" max="2312" width="9.00390625" style="319" customWidth="1"/>
    <col min="2313" max="2313" width="10.421875" style="319" customWidth="1"/>
    <col min="2314" max="2314" width="12.28125" style="319" customWidth="1"/>
    <col min="2315" max="2315" width="6.421875" style="319" customWidth="1"/>
    <col min="2316" max="2316" width="8.8515625" style="319" bestFit="1" customWidth="1"/>
    <col min="2317" max="2560" width="6.421875" style="319" customWidth="1"/>
    <col min="2561" max="2561" width="6.28125" style="319" customWidth="1"/>
    <col min="2562" max="2562" width="67.140625" style="319" customWidth="1"/>
    <col min="2563" max="2563" width="6.28125" style="319" customWidth="1"/>
    <col min="2564" max="2564" width="6.8515625" style="319" customWidth="1"/>
    <col min="2565" max="2565" width="7.421875" style="319" customWidth="1"/>
    <col min="2566" max="2566" width="9.8515625" style="319" customWidth="1"/>
    <col min="2567" max="2567" width="6.00390625" style="319" customWidth="1"/>
    <col min="2568" max="2568" width="9.00390625" style="319" customWidth="1"/>
    <col min="2569" max="2569" width="10.421875" style="319" customWidth="1"/>
    <col min="2570" max="2570" width="12.28125" style="319" customWidth="1"/>
    <col min="2571" max="2571" width="6.421875" style="319" customWidth="1"/>
    <col min="2572" max="2572" width="8.8515625" style="319" bestFit="1" customWidth="1"/>
    <col min="2573" max="2816" width="6.421875" style="319" customWidth="1"/>
    <col min="2817" max="2817" width="6.28125" style="319" customWidth="1"/>
    <col min="2818" max="2818" width="67.140625" style="319" customWidth="1"/>
    <col min="2819" max="2819" width="6.28125" style="319" customWidth="1"/>
    <col min="2820" max="2820" width="6.8515625" style="319" customWidth="1"/>
    <col min="2821" max="2821" width="7.421875" style="319" customWidth="1"/>
    <col min="2822" max="2822" width="9.8515625" style="319" customWidth="1"/>
    <col min="2823" max="2823" width="6.00390625" style="319" customWidth="1"/>
    <col min="2824" max="2824" width="9.00390625" style="319" customWidth="1"/>
    <col min="2825" max="2825" width="10.421875" style="319" customWidth="1"/>
    <col min="2826" max="2826" width="12.28125" style="319" customWidth="1"/>
    <col min="2827" max="2827" width="6.421875" style="319" customWidth="1"/>
    <col min="2828" max="2828" width="8.8515625" style="319" bestFit="1" customWidth="1"/>
    <col min="2829" max="3072" width="6.421875" style="319" customWidth="1"/>
    <col min="3073" max="3073" width="6.28125" style="319" customWidth="1"/>
    <col min="3074" max="3074" width="67.140625" style="319" customWidth="1"/>
    <col min="3075" max="3075" width="6.28125" style="319" customWidth="1"/>
    <col min="3076" max="3076" width="6.8515625" style="319" customWidth="1"/>
    <col min="3077" max="3077" width="7.421875" style="319" customWidth="1"/>
    <col min="3078" max="3078" width="9.8515625" style="319" customWidth="1"/>
    <col min="3079" max="3079" width="6.00390625" style="319" customWidth="1"/>
    <col min="3080" max="3080" width="9.00390625" style="319" customWidth="1"/>
    <col min="3081" max="3081" width="10.421875" style="319" customWidth="1"/>
    <col min="3082" max="3082" width="12.28125" style="319" customWidth="1"/>
    <col min="3083" max="3083" width="6.421875" style="319" customWidth="1"/>
    <col min="3084" max="3084" width="8.8515625" style="319" bestFit="1" customWidth="1"/>
    <col min="3085" max="3328" width="6.421875" style="319" customWidth="1"/>
    <col min="3329" max="3329" width="6.28125" style="319" customWidth="1"/>
    <col min="3330" max="3330" width="67.140625" style="319" customWidth="1"/>
    <col min="3331" max="3331" width="6.28125" style="319" customWidth="1"/>
    <col min="3332" max="3332" width="6.8515625" style="319" customWidth="1"/>
    <col min="3333" max="3333" width="7.421875" style="319" customWidth="1"/>
    <col min="3334" max="3334" width="9.8515625" style="319" customWidth="1"/>
    <col min="3335" max="3335" width="6.00390625" style="319" customWidth="1"/>
    <col min="3336" max="3336" width="9.00390625" style="319" customWidth="1"/>
    <col min="3337" max="3337" width="10.421875" style="319" customWidth="1"/>
    <col min="3338" max="3338" width="12.28125" style="319" customWidth="1"/>
    <col min="3339" max="3339" width="6.421875" style="319" customWidth="1"/>
    <col min="3340" max="3340" width="8.8515625" style="319" bestFit="1" customWidth="1"/>
    <col min="3341" max="3584" width="6.421875" style="319" customWidth="1"/>
    <col min="3585" max="3585" width="6.28125" style="319" customWidth="1"/>
    <col min="3586" max="3586" width="67.140625" style="319" customWidth="1"/>
    <col min="3587" max="3587" width="6.28125" style="319" customWidth="1"/>
    <col min="3588" max="3588" width="6.8515625" style="319" customWidth="1"/>
    <col min="3589" max="3589" width="7.421875" style="319" customWidth="1"/>
    <col min="3590" max="3590" width="9.8515625" style="319" customWidth="1"/>
    <col min="3591" max="3591" width="6.00390625" style="319" customWidth="1"/>
    <col min="3592" max="3592" width="9.00390625" style="319" customWidth="1"/>
    <col min="3593" max="3593" width="10.421875" style="319" customWidth="1"/>
    <col min="3594" max="3594" width="12.28125" style="319" customWidth="1"/>
    <col min="3595" max="3595" width="6.421875" style="319" customWidth="1"/>
    <col min="3596" max="3596" width="8.8515625" style="319" bestFit="1" customWidth="1"/>
    <col min="3597" max="3840" width="6.421875" style="319" customWidth="1"/>
    <col min="3841" max="3841" width="6.28125" style="319" customWidth="1"/>
    <col min="3842" max="3842" width="67.140625" style="319" customWidth="1"/>
    <col min="3843" max="3843" width="6.28125" style="319" customWidth="1"/>
    <col min="3844" max="3844" width="6.8515625" style="319" customWidth="1"/>
    <col min="3845" max="3845" width="7.421875" style="319" customWidth="1"/>
    <col min="3846" max="3846" width="9.8515625" style="319" customWidth="1"/>
    <col min="3847" max="3847" width="6.00390625" style="319" customWidth="1"/>
    <col min="3848" max="3848" width="9.00390625" style="319" customWidth="1"/>
    <col min="3849" max="3849" width="10.421875" style="319" customWidth="1"/>
    <col min="3850" max="3850" width="12.28125" style="319" customWidth="1"/>
    <col min="3851" max="3851" width="6.421875" style="319" customWidth="1"/>
    <col min="3852" max="3852" width="8.8515625" style="319" bestFit="1" customWidth="1"/>
    <col min="3853" max="4096" width="6.421875" style="319" customWidth="1"/>
    <col min="4097" max="4097" width="6.28125" style="319" customWidth="1"/>
    <col min="4098" max="4098" width="67.140625" style="319" customWidth="1"/>
    <col min="4099" max="4099" width="6.28125" style="319" customWidth="1"/>
    <col min="4100" max="4100" width="6.8515625" style="319" customWidth="1"/>
    <col min="4101" max="4101" width="7.421875" style="319" customWidth="1"/>
    <col min="4102" max="4102" width="9.8515625" style="319" customWidth="1"/>
    <col min="4103" max="4103" width="6.00390625" style="319" customWidth="1"/>
    <col min="4104" max="4104" width="9.00390625" style="319" customWidth="1"/>
    <col min="4105" max="4105" width="10.421875" style="319" customWidth="1"/>
    <col min="4106" max="4106" width="12.28125" style="319" customWidth="1"/>
    <col min="4107" max="4107" width="6.421875" style="319" customWidth="1"/>
    <col min="4108" max="4108" width="8.8515625" style="319" bestFit="1" customWidth="1"/>
    <col min="4109" max="4352" width="6.421875" style="319" customWidth="1"/>
    <col min="4353" max="4353" width="6.28125" style="319" customWidth="1"/>
    <col min="4354" max="4354" width="67.140625" style="319" customWidth="1"/>
    <col min="4355" max="4355" width="6.28125" style="319" customWidth="1"/>
    <col min="4356" max="4356" width="6.8515625" style="319" customWidth="1"/>
    <col min="4357" max="4357" width="7.421875" style="319" customWidth="1"/>
    <col min="4358" max="4358" width="9.8515625" style="319" customWidth="1"/>
    <col min="4359" max="4359" width="6.00390625" style="319" customWidth="1"/>
    <col min="4360" max="4360" width="9.00390625" style="319" customWidth="1"/>
    <col min="4361" max="4361" width="10.421875" style="319" customWidth="1"/>
    <col min="4362" max="4362" width="12.28125" style="319" customWidth="1"/>
    <col min="4363" max="4363" width="6.421875" style="319" customWidth="1"/>
    <col min="4364" max="4364" width="8.8515625" style="319" bestFit="1" customWidth="1"/>
    <col min="4365" max="4608" width="6.421875" style="319" customWidth="1"/>
    <col min="4609" max="4609" width="6.28125" style="319" customWidth="1"/>
    <col min="4610" max="4610" width="67.140625" style="319" customWidth="1"/>
    <col min="4611" max="4611" width="6.28125" style="319" customWidth="1"/>
    <col min="4612" max="4612" width="6.8515625" style="319" customWidth="1"/>
    <col min="4613" max="4613" width="7.421875" style="319" customWidth="1"/>
    <col min="4614" max="4614" width="9.8515625" style="319" customWidth="1"/>
    <col min="4615" max="4615" width="6.00390625" style="319" customWidth="1"/>
    <col min="4616" max="4616" width="9.00390625" style="319" customWidth="1"/>
    <col min="4617" max="4617" width="10.421875" style="319" customWidth="1"/>
    <col min="4618" max="4618" width="12.28125" style="319" customWidth="1"/>
    <col min="4619" max="4619" width="6.421875" style="319" customWidth="1"/>
    <col min="4620" max="4620" width="8.8515625" style="319" bestFit="1" customWidth="1"/>
    <col min="4621" max="4864" width="6.421875" style="319" customWidth="1"/>
    <col min="4865" max="4865" width="6.28125" style="319" customWidth="1"/>
    <col min="4866" max="4866" width="67.140625" style="319" customWidth="1"/>
    <col min="4867" max="4867" width="6.28125" style="319" customWidth="1"/>
    <col min="4868" max="4868" width="6.8515625" style="319" customWidth="1"/>
    <col min="4869" max="4869" width="7.421875" style="319" customWidth="1"/>
    <col min="4870" max="4870" width="9.8515625" style="319" customWidth="1"/>
    <col min="4871" max="4871" width="6.00390625" style="319" customWidth="1"/>
    <col min="4872" max="4872" width="9.00390625" style="319" customWidth="1"/>
    <col min="4873" max="4873" width="10.421875" style="319" customWidth="1"/>
    <col min="4874" max="4874" width="12.28125" style="319" customWidth="1"/>
    <col min="4875" max="4875" width="6.421875" style="319" customWidth="1"/>
    <col min="4876" max="4876" width="8.8515625" style="319" bestFit="1" customWidth="1"/>
    <col min="4877" max="5120" width="6.421875" style="319" customWidth="1"/>
    <col min="5121" max="5121" width="6.28125" style="319" customWidth="1"/>
    <col min="5122" max="5122" width="67.140625" style="319" customWidth="1"/>
    <col min="5123" max="5123" width="6.28125" style="319" customWidth="1"/>
    <col min="5124" max="5124" width="6.8515625" style="319" customWidth="1"/>
    <col min="5125" max="5125" width="7.421875" style="319" customWidth="1"/>
    <col min="5126" max="5126" width="9.8515625" style="319" customWidth="1"/>
    <col min="5127" max="5127" width="6.00390625" style="319" customWidth="1"/>
    <col min="5128" max="5128" width="9.00390625" style="319" customWidth="1"/>
    <col min="5129" max="5129" width="10.421875" style="319" customWidth="1"/>
    <col min="5130" max="5130" width="12.28125" style="319" customWidth="1"/>
    <col min="5131" max="5131" width="6.421875" style="319" customWidth="1"/>
    <col min="5132" max="5132" width="8.8515625" style="319" bestFit="1" customWidth="1"/>
    <col min="5133" max="5376" width="6.421875" style="319" customWidth="1"/>
    <col min="5377" max="5377" width="6.28125" style="319" customWidth="1"/>
    <col min="5378" max="5378" width="67.140625" style="319" customWidth="1"/>
    <col min="5379" max="5379" width="6.28125" style="319" customWidth="1"/>
    <col min="5380" max="5380" width="6.8515625" style="319" customWidth="1"/>
    <col min="5381" max="5381" width="7.421875" style="319" customWidth="1"/>
    <col min="5382" max="5382" width="9.8515625" style="319" customWidth="1"/>
    <col min="5383" max="5383" width="6.00390625" style="319" customWidth="1"/>
    <col min="5384" max="5384" width="9.00390625" style="319" customWidth="1"/>
    <col min="5385" max="5385" width="10.421875" style="319" customWidth="1"/>
    <col min="5386" max="5386" width="12.28125" style="319" customWidth="1"/>
    <col min="5387" max="5387" width="6.421875" style="319" customWidth="1"/>
    <col min="5388" max="5388" width="8.8515625" style="319" bestFit="1" customWidth="1"/>
    <col min="5389" max="5632" width="6.421875" style="319" customWidth="1"/>
    <col min="5633" max="5633" width="6.28125" style="319" customWidth="1"/>
    <col min="5634" max="5634" width="67.140625" style="319" customWidth="1"/>
    <col min="5635" max="5635" width="6.28125" style="319" customWidth="1"/>
    <col min="5636" max="5636" width="6.8515625" style="319" customWidth="1"/>
    <col min="5637" max="5637" width="7.421875" style="319" customWidth="1"/>
    <col min="5638" max="5638" width="9.8515625" style="319" customWidth="1"/>
    <col min="5639" max="5639" width="6.00390625" style="319" customWidth="1"/>
    <col min="5640" max="5640" width="9.00390625" style="319" customWidth="1"/>
    <col min="5641" max="5641" width="10.421875" style="319" customWidth="1"/>
    <col min="5642" max="5642" width="12.28125" style="319" customWidth="1"/>
    <col min="5643" max="5643" width="6.421875" style="319" customWidth="1"/>
    <col min="5644" max="5644" width="8.8515625" style="319" bestFit="1" customWidth="1"/>
    <col min="5645" max="5888" width="6.421875" style="319" customWidth="1"/>
    <col min="5889" max="5889" width="6.28125" style="319" customWidth="1"/>
    <col min="5890" max="5890" width="67.140625" style="319" customWidth="1"/>
    <col min="5891" max="5891" width="6.28125" style="319" customWidth="1"/>
    <col min="5892" max="5892" width="6.8515625" style="319" customWidth="1"/>
    <col min="5893" max="5893" width="7.421875" style="319" customWidth="1"/>
    <col min="5894" max="5894" width="9.8515625" style="319" customWidth="1"/>
    <col min="5895" max="5895" width="6.00390625" style="319" customWidth="1"/>
    <col min="5896" max="5896" width="9.00390625" style="319" customWidth="1"/>
    <col min="5897" max="5897" width="10.421875" style="319" customWidth="1"/>
    <col min="5898" max="5898" width="12.28125" style="319" customWidth="1"/>
    <col min="5899" max="5899" width="6.421875" style="319" customWidth="1"/>
    <col min="5900" max="5900" width="8.8515625" style="319" bestFit="1" customWidth="1"/>
    <col min="5901" max="6144" width="6.421875" style="319" customWidth="1"/>
    <col min="6145" max="6145" width="6.28125" style="319" customWidth="1"/>
    <col min="6146" max="6146" width="67.140625" style="319" customWidth="1"/>
    <col min="6147" max="6147" width="6.28125" style="319" customWidth="1"/>
    <col min="6148" max="6148" width="6.8515625" style="319" customWidth="1"/>
    <col min="6149" max="6149" width="7.421875" style="319" customWidth="1"/>
    <col min="6150" max="6150" width="9.8515625" style="319" customWidth="1"/>
    <col min="6151" max="6151" width="6.00390625" style="319" customWidth="1"/>
    <col min="6152" max="6152" width="9.00390625" style="319" customWidth="1"/>
    <col min="6153" max="6153" width="10.421875" style="319" customWidth="1"/>
    <col min="6154" max="6154" width="12.28125" style="319" customWidth="1"/>
    <col min="6155" max="6155" width="6.421875" style="319" customWidth="1"/>
    <col min="6156" max="6156" width="8.8515625" style="319" bestFit="1" customWidth="1"/>
    <col min="6157" max="6400" width="6.421875" style="319" customWidth="1"/>
    <col min="6401" max="6401" width="6.28125" style="319" customWidth="1"/>
    <col min="6402" max="6402" width="67.140625" style="319" customWidth="1"/>
    <col min="6403" max="6403" width="6.28125" style="319" customWidth="1"/>
    <col min="6404" max="6404" width="6.8515625" style="319" customWidth="1"/>
    <col min="6405" max="6405" width="7.421875" style="319" customWidth="1"/>
    <col min="6406" max="6406" width="9.8515625" style="319" customWidth="1"/>
    <col min="6407" max="6407" width="6.00390625" style="319" customWidth="1"/>
    <col min="6408" max="6408" width="9.00390625" style="319" customWidth="1"/>
    <col min="6409" max="6409" width="10.421875" style="319" customWidth="1"/>
    <col min="6410" max="6410" width="12.28125" style="319" customWidth="1"/>
    <col min="6411" max="6411" width="6.421875" style="319" customWidth="1"/>
    <col min="6412" max="6412" width="8.8515625" style="319" bestFit="1" customWidth="1"/>
    <col min="6413" max="6656" width="6.421875" style="319" customWidth="1"/>
    <col min="6657" max="6657" width="6.28125" style="319" customWidth="1"/>
    <col min="6658" max="6658" width="67.140625" style="319" customWidth="1"/>
    <col min="6659" max="6659" width="6.28125" style="319" customWidth="1"/>
    <col min="6660" max="6660" width="6.8515625" style="319" customWidth="1"/>
    <col min="6661" max="6661" width="7.421875" style="319" customWidth="1"/>
    <col min="6662" max="6662" width="9.8515625" style="319" customWidth="1"/>
    <col min="6663" max="6663" width="6.00390625" style="319" customWidth="1"/>
    <col min="6664" max="6664" width="9.00390625" style="319" customWidth="1"/>
    <col min="6665" max="6665" width="10.421875" style="319" customWidth="1"/>
    <col min="6666" max="6666" width="12.28125" style="319" customWidth="1"/>
    <col min="6667" max="6667" width="6.421875" style="319" customWidth="1"/>
    <col min="6668" max="6668" width="8.8515625" style="319" bestFit="1" customWidth="1"/>
    <col min="6669" max="6912" width="6.421875" style="319" customWidth="1"/>
    <col min="6913" max="6913" width="6.28125" style="319" customWidth="1"/>
    <col min="6914" max="6914" width="67.140625" style="319" customWidth="1"/>
    <col min="6915" max="6915" width="6.28125" style="319" customWidth="1"/>
    <col min="6916" max="6916" width="6.8515625" style="319" customWidth="1"/>
    <col min="6917" max="6917" width="7.421875" style="319" customWidth="1"/>
    <col min="6918" max="6918" width="9.8515625" style="319" customWidth="1"/>
    <col min="6919" max="6919" width="6.00390625" style="319" customWidth="1"/>
    <col min="6920" max="6920" width="9.00390625" style="319" customWidth="1"/>
    <col min="6921" max="6921" width="10.421875" style="319" customWidth="1"/>
    <col min="6922" max="6922" width="12.28125" style="319" customWidth="1"/>
    <col min="6923" max="6923" width="6.421875" style="319" customWidth="1"/>
    <col min="6924" max="6924" width="8.8515625" style="319" bestFit="1" customWidth="1"/>
    <col min="6925" max="7168" width="6.421875" style="319" customWidth="1"/>
    <col min="7169" max="7169" width="6.28125" style="319" customWidth="1"/>
    <col min="7170" max="7170" width="67.140625" style="319" customWidth="1"/>
    <col min="7171" max="7171" width="6.28125" style="319" customWidth="1"/>
    <col min="7172" max="7172" width="6.8515625" style="319" customWidth="1"/>
    <col min="7173" max="7173" width="7.421875" style="319" customWidth="1"/>
    <col min="7174" max="7174" width="9.8515625" style="319" customWidth="1"/>
    <col min="7175" max="7175" width="6.00390625" style="319" customWidth="1"/>
    <col min="7176" max="7176" width="9.00390625" style="319" customWidth="1"/>
    <col min="7177" max="7177" width="10.421875" style="319" customWidth="1"/>
    <col min="7178" max="7178" width="12.28125" style="319" customWidth="1"/>
    <col min="7179" max="7179" width="6.421875" style="319" customWidth="1"/>
    <col min="7180" max="7180" width="8.8515625" style="319" bestFit="1" customWidth="1"/>
    <col min="7181" max="7424" width="6.421875" style="319" customWidth="1"/>
    <col min="7425" max="7425" width="6.28125" style="319" customWidth="1"/>
    <col min="7426" max="7426" width="67.140625" style="319" customWidth="1"/>
    <col min="7427" max="7427" width="6.28125" style="319" customWidth="1"/>
    <col min="7428" max="7428" width="6.8515625" style="319" customWidth="1"/>
    <col min="7429" max="7429" width="7.421875" style="319" customWidth="1"/>
    <col min="7430" max="7430" width="9.8515625" style="319" customWidth="1"/>
    <col min="7431" max="7431" width="6.00390625" style="319" customWidth="1"/>
    <col min="7432" max="7432" width="9.00390625" style="319" customWidth="1"/>
    <col min="7433" max="7433" width="10.421875" style="319" customWidth="1"/>
    <col min="7434" max="7434" width="12.28125" style="319" customWidth="1"/>
    <col min="7435" max="7435" width="6.421875" style="319" customWidth="1"/>
    <col min="7436" max="7436" width="8.8515625" style="319" bestFit="1" customWidth="1"/>
    <col min="7437" max="7680" width="6.421875" style="319" customWidth="1"/>
    <col min="7681" max="7681" width="6.28125" style="319" customWidth="1"/>
    <col min="7682" max="7682" width="67.140625" style="319" customWidth="1"/>
    <col min="7683" max="7683" width="6.28125" style="319" customWidth="1"/>
    <col min="7684" max="7684" width="6.8515625" style="319" customWidth="1"/>
    <col min="7685" max="7685" width="7.421875" style="319" customWidth="1"/>
    <col min="7686" max="7686" width="9.8515625" style="319" customWidth="1"/>
    <col min="7687" max="7687" width="6.00390625" style="319" customWidth="1"/>
    <col min="7688" max="7688" width="9.00390625" style="319" customWidth="1"/>
    <col min="7689" max="7689" width="10.421875" style="319" customWidth="1"/>
    <col min="7690" max="7690" width="12.28125" style="319" customWidth="1"/>
    <col min="7691" max="7691" width="6.421875" style="319" customWidth="1"/>
    <col min="7692" max="7692" width="8.8515625" style="319" bestFit="1" customWidth="1"/>
    <col min="7693" max="7936" width="6.421875" style="319" customWidth="1"/>
    <col min="7937" max="7937" width="6.28125" style="319" customWidth="1"/>
    <col min="7938" max="7938" width="67.140625" style="319" customWidth="1"/>
    <col min="7939" max="7939" width="6.28125" style="319" customWidth="1"/>
    <col min="7940" max="7940" width="6.8515625" style="319" customWidth="1"/>
    <col min="7941" max="7941" width="7.421875" style="319" customWidth="1"/>
    <col min="7942" max="7942" width="9.8515625" style="319" customWidth="1"/>
    <col min="7943" max="7943" width="6.00390625" style="319" customWidth="1"/>
    <col min="7944" max="7944" width="9.00390625" style="319" customWidth="1"/>
    <col min="7945" max="7945" width="10.421875" style="319" customWidth="1"/>
    <col min="7946" max="7946" width="12.28125" style="319" customWidth="1"/>
    <col min="7947" max="7947" width="6.421875" style="319" customWidth="1"/>
    <col min="7948" max="7948" width="8.8515625" style="319" bestFit="1" customWidth="1"/>
    <col min="7949" max="8192" width="6.421875" style="319" customWidth="1"/>
    <col min="8193" max="8193" width="6.28125" style="319" customWidth="1"/>
    <col min="8194" max="8194" width="67.140625" style="319" customWidth="1"/>
    <col min="8195" max="8195" width="6.28125" style="319" customWidth="1"/>
    <col min="8196" max="8196" width="6.8515625" style="319" customWidth="1"/>
    <col min="8197" max="8197" width="7.421875" style="319" customWidth="1"/>
    <col min="8198" max="8198" width="9.8515625" style="319" customWidth="1"/>
    <col min="8199" max="8199" width="6.00390625" style="319" customWidth="1"/>
    <col min="8200" max="8200" width="9.00390625" style="319" customWidth="1"/>
    <col min="8201" max="8201" width="10.421875" style="319" customWidth="1"/>
    <col min="8202" max="8202" width="12.28125" style="319" customWidth="1"/>
    <col min="8203" max="8203" width="6.421875" style="319" customWidth="1"/>
    <col min="8204" max="8204" width="8.8515625" style="319" bestFit="1" customWidth="1"/>
    <col min="8205" max="8448" width="6.421875" style="319" customWidth="1"/>
    <col min="8449" max="8449" width="6.28125" style="319" customWidth="1"/>
    <col min="8450" max="8450" width="67.140625" style="319" customWidth="1"/>
    <col min="8451" max="8451" width="6.28125" style="319" customWidth="1"/>
    <col min="8452" max="8452" width="6.8515625" style="319" customWidth="1"/>
    <col min="8453" max="8453" width="7.421875" style="319" customWidth="1"/>
    <col min="8454" max="8454" width="9.8515625" style="319" customWidth="1"/>
    <col min="8455" max="8455" width="6.00390625" style="319" customWidth="1"/>
    <col min="8456" max="8456" width="9.00390625" style="319" customWidth="1"/>
    <col min="8457" max="8457" width="10.421875" style="319" customWidth="1"/>
    <col min="8458" max="8458" width="12.28125" style="319" customWidth="1"/>
    <col min="8459" max="8459" width="6.421875" style="319" customWidth="1"/>
    <col min="8460" max="8460" width="8.8515625" style="319" bestFit="1" customWidth="1"/>
    <col min="8461" max="8704" width="6.421875" style="319" customWidth="1"/>
    <col min="8705" max="8705" width="6.28125" style="319" customWidth="1"/>
    <col min="8706" max="8706" width="67.140625" style="319" customWidth="1"/>
    <col min="8707" max="8707" width="6.28125" style="319" customWidth="1"/>
    <col min="8708" max="8708" width="6.8515625" style="319" customWidth="1"/>
    <col min="8709" max="8709" width="7.421875" style="319" customWidth="1"/>
    <col min="8710" max="8710" width="9.8515625" style="319" customWidth="1"/>
    <col min="8711" max="8711" width="6.00390625" style="319" customWidth="1"/>
    <col min="8712" max="8712" width="9.00390625" style="319" customWidth="1"/>
    <col min="8713" max="8713" width="10.421875" style="319" customWidth="1"/>
    <col min="8714" max="8714" width="12.28125" style="319" customWidth="1"/>
    <col min="8715" max="8715" width="6.421875" style="319" customWidth="1"/>
    <col min="8716" max="8716" width="8.8515625" style="319" bestFit="1" customWidth="1"/>
    <col min="8717" max="8960" width="6.421875" style="319" customWidth="1"/>
    <col min="8961" max="8961" width="6.28125" style="319" customWidth="1"/>
    <col min="8962" max="8962" width="67.140625" style="319" customWidth="1"/>
    <col min="8963" max="8963" width="6.28125" style="319" customWidth="1"/>
    <col min="8964" max="8964" width="6.8515625" style="319" customWidth="1"/>
    <col min="8965" max="8965" width="7.421875" style="319" customWidth="1"/>
    <col min="8966" max="8966" width="9.8515625" style="319" customWidth="1"/>
    <col min="8967" max="8967" width="6.00390625" style="319" customWidth="1"/>
    <col min="8968" max="8968" width="9.00390625" style="319" customWidth="1"/>
    <col min="8969" max="8969" width="10.421875" style="319" customWidth="1"/>
    <col min="8970" max="8970" width="12.28125" style="319" customWidth="1"/>
    <col min="8971" max="8971" width="6.421875" style="319" customWidth="1"/>
    <col min="8972" max="8972" width="8.8515625" style="319" bestFit="1" customWidth="1"/>
    <col min="8973" max="9216" width="6.421875" style="319" customWidth="1"/>
    <col min="9217" max="9217" width="6.28125" style="319" customWidth="1"/>
    <col min="9218" max="9218" width="67.140625" style="319" customWidth="1"/>
    <col min="9219" max="9219" width="6.28125" style="319" customWidth="1"/>
    <col min="9220" max="9220" width="6.8515625" style="319" customWidth="1"/>
    <col min="9221" max="9221" width="7.421875" style="319" customWidth="1"/>
    <col min="9222" max="9222" width="9.8515625" style="319" customWidth="1"/>
    <col min="9223" max="9223" width="6.00390625" style="319" customWidth="1"/>
    <col min="9224" max="9224" width="9.00390625" style="319" customWidth="1"/>
    <col min="9225" max="9225" width="10.421875" style="319" customWidth="1"/>
    <col min="9226" max="9226" width="12.28125" style="319" customWidth="1"/>
    <col min="9227" max="9227" width="6.421875" style="319" customWidth="1"/>
    <col min="9228" max="9228" width="8.8515625" style="319" bestFit="1" customWidth="1"/>
    <col min="9229" max="9472" width="6.421875" style="319" customWidth="1"/>
    <col min="9473" max="9473" width="6.28125" style="319" customWidth="1"/>
    <col min="9474" max="9474" width="67.140625" style="319" customWidth="1"/>
    <col min="9475" max="9475" width="6.28125" style="319" customWidth="1"/>
    <col min="9476" max="9476" width="6.8515625" style="319" customWidth="1"/>
    <col min="9477" max="9477" width="7.421875" style="319" customWidth="1"/>
    <col min="9478" max="9478" width="9.8515625" style="319" customWidth="1"/>
    <col min="9479" max="9479" width="6.00390625" style="319" customWidth="1"/>
    <col min="9480" max="9480" width="9.00390625" style="319" customWidth="1"/>
    <col min="9481" max="9481" width="10.421875" style="319" customWidth="1"/>
    <col min="9482" max="9482" width="12.28125" style="319" customWidth="1"/>
    <col min="9483" max="9483" width="6.421875" style="319" customWidth="1"/>
    <col min="9484" max="9484" width="8.8515625" style="319" bestFit="1" customWidth="1"/>
    <col min="9485" max="9728" width="6.421875" style="319" customWidth="1"/>
    <col min="9729" max="9729" width="6.28125" style="319" customWidth="1"/>
    <col min="9730" max="9730" width="67.140625" style="319" customWidth="1"/>
    <col min="9731" max="9731" width="6.28125" style="319" customWidth="1"/>
    <col min="9732" max="9732" width="6.8515625" style="319" customWidth="1"/>
    <col min="9733" max="9733" width="7.421875" style="319" customWidth="1"/>
    <col min="9734" max="9734" width="9.8515625" style="319" customWidth="1"/>
    <col min="9735" max="9735" width="6.00390625" style="319" customWidth="1"/>
    <col min="9736" max="9736" width="9.00390625" style="319" customWidth="1"/>
    <col min="9737" max="9737" width="10.421875" style="319" customWidth="1"/>
    <col min="9738" max="9738" width="12.28125" style="319" customWidth="1"/>
    <col min="9739" max="9739" width="6.421875" style="319" customWidth="1"/>
    <col min="9740" max="9740" width="8.8515625" style="319" bestFit="1" customWidth="1"/>
    <col min="9741" max="9984" width="6.421875" style="319" customWidth="1"/>
    <col min="9985" max="9985" width="6.28125" style="319" customWidth="1"/>
    <col min="9986" max="9986" width="67.140625" style="319" customWidth="1"/>
    <col min="9987" max="9987" width="6.28125" style="319" customWidth="1"/>
    <col min="9988" max="9988" width="6.8515625" style="319" customWidth="1"/>
    <col min="9989" max="9989" width="7.421875" style="319" customWidth="1"/>
    <col min="9990" max="9990" width="9.8515625" style="319" customWidth="1"/>
    <col min="9991" max="9991" width="6.00390625" style="319" customWidth="1"/>
    <col min="9992" max="9992" width="9.00390625" style="319" customWidth="1"/>
    <col min="9993" max="9993" width="10.421875" style="319" customWidth="1"/>
    <col min="9994" max="9994" width="12.28125" style="319" customWidth="1"/>
    <col min="9995" max="9995" width="6.421875" style="319" customWidth="1"/>
    <col min="9996" max="9996" width="8.8515625" style="319" bestFit="1" customWidth="1"/>
    <col min="9997" max="10240" width="6.421875" style="319" customWidth="1"/>
    <col min="10241" max="10241" width="6.28125" style="319" customWidth="1"/>
    <col min="10242" max="10242" width="67.140625" style="319" customWidth="1"/>
    <col min="10243" max="10243" width="6.28125" style="319" customWidth="1"/>
    <col min="10244" max="10244" width="6.8515625" style="319" customWidth="1"/>
    <col min="10245" max="10245" width="7.421875" style="319" customWidth="1"/>
    <col min="10246" max="10246" width="9.8515625" style="319" customWidth="1"/>
    <col min="10247" max="10247" width="6.00390625" style="319" customWidth="1"/>
    <col min="10248" max="10248" width="9.00390625" style="319" customWidth="1"/>
    <col min="10249" max="10249" width="10.421875" style="319" customWidth="1"/>
    <col min="10250" max="10250" width="12.28125" style="319" customWidth="1"/>
    <col min="10251" max="10251" width="6.421875" style="319" customWidth="1"/>
    <col min="10252" max="10252" width="8.8515625" style="319" bestFit="1" customWidth="1"/>
    <col min="10253" max="10496" width="6.421875" style="319" customWidth="1"/>
    <col min="10497" max="10497" width="6.28125" style="319" customWidth="1"/>
    <col min="10498" max="10498" width="67.140625" style="319" customWidth="1"/>
    <col min="10499" max="10499" width="6.28125" style="319" customWidth="1"/>
    <col min="10500" max="10500" width="6.8515625" style="319" customWidth="1"/>
    <col min="10501" max="10501" width="7.421875" style="319" customWidth="1"/>
    <col min="10502" max="10502" width="9.8515625" style="319" customWidth="1"/>
    <col min="10503" max="10503" width="6.00390625" style="319" customWidth="1"/>
    <col min="10504" max="10504" width="9.00390625" style="319" customWidth="1"/>
    <col min="10505" max="10505" width="10.421875" style="319" customWidth="1"/>
    <col min="10506" max="10506" width="12.28125" style="319" customWidth="1"/>
    <col min="10507" max="10507" width="6.421875" style="319" customWidth="1"/>
    <col min="10508" max="10508" width="8.8515625" style="319" bestFit="1" customWidth="1"/>
    <col min="10509" max="10752" width="6.421875" style="319" customWidth="1"/>
    <col min="10753" max="10753" width="6.28125" style="319" customWidth="1"/>
    <col min="10754" max="10754" width="67.140625" style="319" customWidth="1"/>
    <col min="10755" max="10755" width="6.28125" style="319" customWidth="1"/>
    <col min="10756" max="10756" width="6.8515625" style="319" customWidth="1"/>
    <col min="10757" max="10757" width="7.421875" style="319" customWidth="1"/>
    <col min="10758" max="10758" width="9.8515625" style="319" customWidth="1"/>
    <col min="10759" max="10759" width="6.00390625" style="319" customWidth="1"/>
    <col min="10760" max="10760" width="9.00390625" style="319" customWidth="1"/>
    <col min="10761" max="10761" width="10.421875" style="319" customWidth="1"/>
    <col min="10762" max="10762" width="12.28125" style="319" customWidth="1"/>
    <col min="10763" max="10763" width="6.421875" style="319" customWidth="1"/>
    <col min="10764" max="10764" width="8.8515625" style="319" bestFit="1" customWidth="1"/>
    <col min="10765" max="11008" width="6.421875" style="319" customWidth="1"/>
    <col min="11009" max="11009" width="6.28125" style="319" customWidth="1"/>
    <col min="11010" max="11010" width="67.140625" style="319" customWidth="1"/>
    <col min="11011" max="11011" width="6.28125" style="319" customWidth="1"/>
    <col min="11012" max="11012" width="6.8515625" style="319" customWidth="1"/>
    <col min="11013" max="11013" width="7.421875" style="319" customWidth="1"/>
    <col min="11014" max="11014" width="9.8515625" style="319" customWidth="1"/>
    <col min="11015" max="11015" width="6.00390625" style="319" customWidth="1"/>
    <col min="11016" max="11016" width="9.00390625" style="319" customWidth="1"/>
    <col min="11017" max="11017" width="10.421875" style="319" customWidth="1"/>
    <col min="11018" max="11018" width="12.28125" style="319" customWidth="1"/>
    <col min="11019" max="11019" width="6.421875" style="319" customWidth="1"/>
    <col min="11020" max="11020" width="8.8515625" style="319" bestFit="1" customWidth="1"/>
    <col min="11021" max="11264" width="6.421875" style="319" customWidth="1"/>
    <col min="11265" max="11265" width="6.28125" style="319" customWidth="1"/>
    <col min="11266" max="11266" width="67.140625" style="319" customWidth="1"/>
    <col min="11267" max="11267" width="6.28125" style="319" customWidth="1"/>
    <col min="11268" max="11268" width="6.8515625" style="319" customWidth="1"/>
    <col min="11269" max="11269" width="7.421875" style="319" customWidth="1"/>
    <col min="11270" max="11270" width="9.8515625" style="319" customWidth="1"/>
    <col min="11271" max="11271" width="6.00390625" style="319" customWidth="1"/>
    <col min="11272" max="11272" width="9.00390625" style="319" customWidth="1"/>
    <col min="11273" max="11273" width="10.421875" style="319" customWidth="1"/>
    <col min="11274" max="11274" width="12.28125" style="319" customWidth="1"/>
    <col min="11275" max="11275" width="6.421875" style="319" customWidth="1"/>
    <col min="11276" max="11276" width="8.8515625" style="319" bestFit="1" customWidth="1"/>
    <col min="11277" max="11520" width="6.421875" style="319" customWidth="1"/>
    <col min="11521" max="11521" width="6.28125" style="319" customWidth="1"/>
    <col min="11522" max="11522" width="67.140625" style="319" customWidth="1"/>
    <col min="11523" max="11523" width="6.28125" style="319" customWidth="1"/>
    <col min="11524" max="11524" width="6.8515625" style="319" customWidth="1"/>
    <col min="11525" max="11525" width="7.421875" style="319" customWidth="1"/>
    <col min="11526" max="11526" width="9.8515625" style="319" customWidth="1"/>
    <col min="11527" max="11527" width="6.00390625" style="319" customWidth="1"/>
    <col min="11528" max="11528" width="9.00390625" style="319" customWidth="1"/>
    <col min="11529" max="11529" width="10.421875" style="319" customWidth="1"/>
    <col min="11530" max="11530" width="12.28125" style="319" customWidth="1"/>
    <col min="11531" max="11531" width="6.421875" style="319" customWidth="1"/>
    <col min="11532" max="11532" width="8.8515625" style="319" bestFit="1" customWidth="1"/>
    <col min="11533" max="11776" width="6.421875" style="319" customWidth="1"/>
    <col min="11777" max="11777" width="6.28125" style="319" customWidth="1"/>
    <col min="11778" max="11778" width="67.140625" style="319" customWidth="1"/>
    <col min="11779" max="11779" width="6.28125" style="319" customWidth="1"/>
    <col min="11780" max="11780" width="6.8515625" style="319" customWidth="1"/>
    <col min="11781" max="11781" width="7.421875" style="319" customWidth="1"/>
    <col min="11782" max="11782" width="9.8515625" style="319" customWidth="1"/>
    <col min="11783" max="11783" width="6.00390625" style="319" customWidth="1"/>
    <col min="11784" max="11784" width="9.00390625" style="319" customWidth="1"/>
    <col min="11785" max="11785" width="10.421875" style="319" customWidth="1"/>
    <col min="11786" max="11786" width="12.28125" style="319" customWidth="1"/>
    <col min="11787" max="11787" width="6.421875" style="319" customWidth="1"/>
    <col min="11788" max="11788" width="8.8515625" style="319" bestFit="1" customWidth="1"/>
    <col min="11789" max="12032" width="6.421875" style="319" customWidth="1"/>
    <col min="12033" max="12033" width="6.28125" style="319" customWidth="1"/>
    <col min="12034" max="12034" width="67.140625" style="319" customWidth="1"/>
    <col min="12035" max="12035" width="6.28125" style="319" customWidth="1"/>
    <col min="12036" max="12036" width="6.8515625" style="319" customWidth="1"/>
    <col min="12037" max="12037" width="7.421875" style="319" customWidth="1"/>
    <col min="12038" max="12038" width="9.8515625" style="319" customWidth="1"/>
    <col min="12039" max="12039" width="6.00390625" style="319" customWidth="1"/>
    <col min="12040" max="12040" width="9.00390625" style="319" customWidth="1"/>
    <col min="12041" max="12041" width="10.421875" style="319" customWidth="1"/>
    <col min="12042" max="12042" width="12.28125" style="319" customWidth="1"/>
    <col min="12043" max="12043" width="6.421875" style="319" customWidth="1"/>
    <col min="12044" max="12044" width="8.8515625" style="319" bestFit="1" customWidth="1"/>
    <col min="12045" max="12288" width="6.421875" style="319" customWidth="1"/>
    <col min="12289" max="12289" width="6.28125" style="319" customWidth="1"/>
    <col min="12290" max="12290" width="67.140625" style="319" customWidth="1"/>
    <col min="12291" max="12291" width="6.28125" style="319" customWidth="1"/>
    <col min="12292" max="12292" width="6.8515625" style="319" customWidth="1"/>
    <col min="12293" max="12293" width="7.421875" style="319" customWidth="1"/>
    <col min="12294" max="12294" width="9.8515625" style="319" customWidth="1"/>
    <col min="12295" max="12295" width="6.00390625" style="319" customWidth="1"/>
    <col min="12296" max="12296" width="9.00390625" style="319" customWidth="1"/>
    <col min="12297" max="12297" width="10.421875" style="319" customWidth="1"/>
    <col min="12298" max="12298" width="12.28125" style="319" customWidth="1"/>
    <col min="12299" max="12299" width="6.421875" style="319" customWidth="1"/>
    <col min="12300" max="12300" width="8.8515625" style="319" bestFit="1" customWidth="1"/>
    <col min="12301" max="12544" width="6.421875" style="319" customWidth="1"/>
    <col min="12545" max="12545" width="6.28125" style="319" customWidth="1"/>
    <col min="12546" max="12546" width="67.140625" style="319" customWidth="1"/>
    <col min="12547" max="12547" width="6.28125" style="319" customWidth="1"/>
    <col min="12548" max="12548" width="6.8515625" style="319" customWidth="1"/>
    <col min="12549" max="12549" width="7.421875" style="319" customWidth="1"/>
    <col min="12550" max="12550" width="9.8515625" style="319" customWidth="1"/>
    <col min="12551" max="12551" width="6.00390625" style="319" customWidth="1"/>
    <col min="12552" max="12552" width="9.00390625" style="319" customWidth="1"/>
    <col min="12553" max="12553" width="10.421875" style="319" customWidth="1"/>
    <col min="12554" max="12554" width="12.28125" style="319" customWidth="1"/>
    <col min="12555" max="12555" width="6.421875" style="319" customWidth="1"/>
    <col min="12556" max="12556" width="8.8515625" style="319" bestFit="1" customWidth="1"/>
    <col min="12557" max="12800" width="6.421875" style="319" customWidth="1"/>
    <col min="12801" max="12801" width="6.28125" style="319" customWidth="1"/>
    <col min="12802" max="12802" width="67.140625" style="319" customWidth="1"/>
    <col min="12803" max="12803" width="6.28125" style="319" customWidth="1"/>
    <col min="12804" max="12804" width="6.8515625" style="319" customWidth="1"/>
    <col min="12805" max="12805" width="7.421875" style="319" customWidth="1"/>
    <col min="12806" max="12806" width="9.8515625" style="319" customWidth="1"/>
    <col min="12807" max="12807" width="6.00390625" style="319" customWidth="1"/>
    <col min="12808" max="12808" width="9.00390625" style="319" customWidth="1"/>
    <col min="12809" max="12809" width="10.421875" style="319" customWidth="1"/>
    <col min="12810" max="12810" width="12.28125" style="319" customWidth="1"/>
    <col min="12811" max="12811" width="6.421875" style="319" customWidth="1"/>
    <col min="12812" max="12812" width="8.8515625" style="319" bestFit="1" customWidth="1"/>
    <col min="12813" max="13056" width="6.421875" style="319" customWidth="1"/>
    <col min="13057" max="13057" width="6.28125" style="319" customWidth="1"/>
    <col min="13058" max="13058" width="67.140625" style="319" customWidth="1"/>
    <col min="13059" max="13059" width="6.28125" style="319" customWidth="1"/>
    <col min="13060" max="13060" width="6.8515625" style="319" customWidth="1"/>
    <col min="13061" max="13061" width="7.421875" style="319" customWidth="1"/>
    <col min="13062" max="13062" width="9.8515625" style="319" customWidth="1"/>
    <col min="13063" max="13063" width="6.00390625" style="319" customWidth="1"/>
    <col min="13064" max="13064" width="9.00390625" style="319" customWidth="1"/>
    <col min="13065" max="13065" width="10.421875" style="319" customWidth="1"/>
    <col min="13066" max="13066" width="12.28125" style="319" customWidth="1"/>
    <col min="13067" max="13067" width="6.421875" style="319" customWidth="1"/>
    <col min="13068" max="13068" width="8.8515625" style="319" bestFit="1" customWidth="1"/>
    <col min="13069" max="13312" width="6.421875" style="319" customWidth="1"/>
    <col min="13313" max="13313" width="6.28125" style="319" customWidth="1"/>
    <col min="13314" max="13314" width="67.140625" style="319" customWidth="1"/>
    <col min="13315" max="13315" width="6.28125" style="319" customWidth="1"/>
    <col min="13316" max="13316" width="6.8515625" style="319" customWidth="1"/>
    <col min="13317" max="13317" width="7.421875" style="319" customWidth="1"/>
    <col min="13318" max="13318" width="9.8515625" style="319" customWidth="1"/>
    <col min="13319" max="13319" width="6.00390625" style="319" customWidth="1"/>
    <col min="13320" max="13320" width="9.00390625" style="319" customWidth="1"/>
    <col min="13321" max="13321" width="10.421875" style="319" customWidth="1"/>
    <col min="13322" max="13322" width="12.28125" style="319" customWidth="1"/>
    <col min="13323" max="13323" width="6.421875" style="319" customWidth="1"/>
    <col min="13324" max="13324" width="8.8515625" style="319" bestFit="1" customWidth="1"/>
    <col min="13325" max="13568" width="6.421875" style="319" customWidth="1"/>
    <col min="13569" max="13569" width="6.28125" style="319" customWidth="1"/>
    <col min="13570" max="13570" width="67.140625" style="319" customWidth="1"/>
    <col min="13571" max="13571" width="6.28125" style="319" customWidth="1"/>
    <col min="13572" max="13572" width="6.8515625" style="319" customWidth="1"/>
    <col min="13573" max="13573" width="7.421875" style="319" customWidth="1"/>
    <col min="13574" max="13574" width="9.8515625" style="319" customWidth="1"/>
    <col min="13575" max="13575" width="6.00390625" style="319" customWidth="1"/>
    <col min="13576" max="13576" width="9.00390625" style="319" customWidth="1"/>
    <col min="13577" max="13577" width="10.421875" style="319" customWidth="1"/>
    <col min="13578" max="13578" width="12.28125" style="319" customWidth="1"/>
    <col min="13579" max="13579" width="6.421875" style="319" customWidth="1"/>
    <col min="13580" max="13580" width="8.8515625" style="319" bestFit="1" customWidth="1"/>
    <col min="13581" max="13824" width="6.421875" style="319" customWidth="1"/>
    <col min="13825" max="13825" width="6.28125" style="319" customWidth="1"/>
    <col min="13826" max="13826" width="67.140625" style="319" customWidth="1"/>
    <col min="13827" max="13827" width="6.28125" style="319" customWidth="1"/>
    <col min="13828" max="13828" width="6.8515625" style="319" customWidth="1"/>
    <col min="13829" max="13829" width="7.421875" style="319" customWidth="1"/>
    <col min="13830" max="13830" width="9.8515625" style="319" customWidth="1"/>
    <col min="13831" max="13831" width="6.00390625" style="319" customWidth="1"/>
    <col min="13832" max="13832" width="9.00390625" style="319" customWidth="1"/>
    <col min="13833" max="13833" width="10.421875" style="319" customWidth="1"/>
    <col min="13834" max="13834" width="12.28125" style="319" customWidth="1"/>
    <col min="13835" max="13835" width="6.421875" style="319" customWidth="1"/>
    <col min="13836" max="13836" width="8.8515625" style="319" bestFit="1" customWidth="1"/>
    <col min="13837" max="14080" width="6.421875" style="319" customWidth="1"/>
    <col min="14081" max="14081" width="6.28125" style="319" customWidth="1"/>
    <col min="14082" max="14082" width="67.140625" style="319" customWidth="1"/>
    <col min="14083" max="14083" width="6.28125" style="319" customWidth="1"/>
    <col min="14084" max="14084" width="6.8515625" style="319" customWidth="1"/>
    <col min="14085" max="14085" width="7.421875" style="319" customWidth="1"/>
    <col min="14086" max="14086" width="9.8515625" style="319" customWidth="1"/>
    <col min="14087" max="14087" width="6.00390625" style="319" customWidth="1"/>
    <col min="14088" max="14088" width="9.00390625" style="319" customWidth="1"/>
    <col min="14089" max="14089" width="10.421875" style="319" customWidth="1"/>
    <col min="14090" max="14090" width="12.28125" style="319" customWidth="1"/>
    <col min="14091" max="14091" width="6.421875" style="319" customWidth="1"/>
    <col min="14092" max="14092" width="8.8515625" style="319" bestFit="1" customWidth="1"/>
    <col min="14093" max="14336" width="6.421875" style="319" customWidth="1"/>
    <col min="14337" max="14337" width="6.28125" style="319" customWidth="1"/>
    <col min="14338" max="14338" width="67.140625" style="319" customWidth="1"/>
    <col min="14339" max="14339" width="6.28125" style="319" customWidth="1"/>
    <col min="14340" max="14340" width="6.8515625" style="319" customWidth="1"/>
    <col min="14341" max="14341" width="7.421875" style="319" customWidth="1"/>
    <col min="14342" max="14342" width="9.8515625" style="319" customWidth="1"/>
    <col min="14343" max="14343" width="6.00390625" style="319" customWidth="1"/>
    <col min="14344" max="14344" width="9.00390625" style="319" customWidth="1"/>
    <col min="14345" max="14345" width="10.421875" style="319" customWidth="1"/>
    <col min="14346" max="14346" width="12.28125" style="319" customWidth="1"/>
    <col min="14347" max="14347" width="6.421875" style="319" customWidth="1"/>
    <col min="14348" max="14348" width="8.8515625" style="319" bestFit="1" customWidth="1"/>
    <col min="14349" max="14592" width="6.421875" style="319" customWidth="1"/>
    <col min="14593" max="14593" width="6.28125" style="319" customWidth="1"/>
    <col min="14594" max="14594" width="67.140625" style="319" customWidth="1"/>
    <col min="14595" max="14595" width="6.28125" style="319" customWidth="1"/>
    <col min="14596" max="14596" width="6.8515625" style="319" customWidth="1"/>
    <col min="14597" max="14597" width="7.421875" style="319" customWidth="1"/>
    <col min="14598" max="14598" width="9.8515625" style="319" customWidth="1"/>
    <col min="14599" max="14599" width="6.00390625" style="319" customWidth="1"/>
    <col min="14600" max="14600" width="9.00390625" style="319" customWidth="1"/>
    <col min="14601" max="14601" width="10.421875" style="319" customWidth="1"/>
    <col min="14602" max="14602" width="12.28125" style="319" customWidth="1"/>
    <col min="14603" max="14603" width="6.421875" style="319" customWidth="1"/>
    <col min="14604" max="14604" width="8.8515625" style="319" bestFit="1" customWidth="1"/>
    <col min="14605" max="14848" width="6.421875" style="319" customWidth="1"/>
    <col min="14849" max="14849" width="6.28125" style="319" customWidth="1"/>
    <col min="14850" max="14850" width="67.140625" style="319" customWidth="1"/>
    <col min="14851" max="14851" width="6.28125" style="319" customWidth="1"/>
    <col min="14852" max="14852" width="6.8515625" style="319" customWidth="1"/>
    <col min="14853" max="14853" width="7.421875" style="319" customWidth="1"/>
    <col min="14854" max="14854" width="9.8515625" style="319" customWidth="1"/>
    <col min="14855" max="14855" width="6.00390625" style="319" customWidth="1"/>
    <col min="14856" max="14856" width="9.00390625" style="319" customWidth="1"/>
    <col min="14857" max="14857" width="10.421875" style="319" customWidth="1"/>
    <col min="14858" max="14858" width="12.28125" style="319" customWidth="1"/>
    <col min="14859" max="14859" width="6.421875" style="319" customWidth="1"/>
    <col min="14860" max="14860" width="8.8515625" style="319" bestFit="1" customWidth="1"/>
    <col min="14861" max="15104" width="6.421875" style="319" customWidth="1"/>
    <col min="15105" max="15105" width="6.28125" style="319" customWidth="1"/>
    <col min="15106" max="15106" width="67.140625" style="319" customWidth="1"/>
    <col min="15107" max="15107" width="6.28125" style="319" customWidth="1"/>
    <col min="15108" max="15108" width="6.8515625" style="319" customWidth="1"/>
    <col min="15109" max="15109" width="7.421875" style="319" customWidth="1"/>
    <col min="15110" max="15110" width="9.8515625" style="319" customWidth="1"/>
    <col min="15111" max="15111" width="6.00390625" style="319" customWidth="1"/>
    <col min="15112" max="15112" width="9.00390625" style="319" customWidth="1"/>
    <col min="15113" max="15113" width="10.421875" style="319" customWidth="1"/>
    <col min="15114" max="15114" width="12.28125" style="319" customWidth="1"/>
    <col min="15115" max="15115" width="6.421875" style="319" customWidth="1"/>
    <col min="15116" max="15116" width="8.8515625" style="319" bestFit="1" customWidth="1"/>
    <col min="15117" max="15360" width="6.421875" style="319" customWidth="1"/>
    <col min="15361" max="15361" width="6.28125" style="319" customWidth="1"/>
    <col min="15362" max="15362" width="67.140625" style="319" customWidth="1"/>
    <col min="15363" max="15363" width="6.28125" style="319" customWidth="1"/>
    <col min="15364" max="15364" width="6.8515625" style="319" customWidth="1"/>
    <col min="15365" max="15365" width="7.421875" style="319" customWidth="1"/>
    <col min="15366" max="15366" width="9.8515625" style="319" customWidth="1"/>
    <col min="15367" max="15367" width="6.00390625" style="319" customWidth="1"/>
    <col min="15368" max="15368" width="9.00390625" style="319" customWidth="1"/>
    <col min="15369" max="15369" width="10.421875" style="319" customWidth="1"/>
    <col min="15370" max="15370" width="12.28125" style="319" customWidth="1"/>
    <col min="15371" max="15371" width="6.421875" style="319" customWidth="1"/>
    <col min="15372" max="15372" width="8.8515625" style="319" bestFit="1" customWidth="1"/>
    <col min="15373" max="15616" width="6.421875" style="319" customWidth="1"/>
    <col min="15617" max="15617" width="6.28125" style="319" customWidth="1"/>
    <col min="15618" max="15618" width="67.140625" style="319" customWidth="1"/>
    <col min="15619" max="15619" width="6.28125" style="319" customWidth="1"/>
    <col min="15620" max="15620" width="6.8515625" style="319" customWidth="1"/>
    <col min="15621" max="15621" width="7.421875" style="319" customWidth="1"/>
    <col min="15622" max="15622" width="9.8515625" style="319" customWidth="1"/>
    <col min="15623" max="15623" width="6.00390625" style="319" customWidth="1"/>
    <col min="15624" max="15624" width="9.00390625" style="319" customWidth="1"/>
    <col min="15625" max="15625" width="10.421875" style="319" customWidth="1"/>
    <col min="15626" max="15626" width="12.28125" style="319" customWidth="1"/>
    <col min="15627" max="15627" width="6.421875" style="319" customWidth="1"/>
    <col min="15628" max="15628" width="8.8515625" style="319" bestFit="1" customWidth="1"/>
    <col min="15629" max="15872" width="6.421875" style="319" customWidth="1"/>
    <col min="15873" max="15873" width="6.28125" style="319" customWidth="1"/>
    <col min="15874" max="15874" width="67.140625" style="319" customWidth="1"/>
    <col min="15875" max="15875" width="6.28125" style="319" customWidth="1"/>
    <col min="15876" max="15876" width="6.8515625" style="319" customWidth="1"/>
    <col min="15877" max="15877" width="7.421875" style="319" customWidth="1"/>
    <col min="15878" max="15878" width="9.8515625" style="319" customWidth="1"/>
    <col min="15879" max="15879" width="6.00390625" style="319" customWidth="1"/>
    <col min="15880" max="15880" width="9.00390625" style="319" customWidth="1"/>
    <col min="15881" max="15881" width="10.421875" style="319" customWidth="1"/>
    <col min="15882" max="15882" width="12.28125" style="319" customWidth="1"/>
    <col min="15883" max="15883" width="6.421875" style="319" customWidth="1"/>
    <col min="15884" max="15884" width="8.8515625" style="319" bestFit="1" customWidth="1"/>
    <col min="15885" max="16128" width="6.421875" style="319" customWidth="1"/>
    <col min="16129" max="16129" width="6.28125" style="319" customWidth="1"/>
    <col min="16130" max="16130" width="67.140625" style="319" customWidth="1"/>
    <col min="16131" max="16131" width="6.28125" style="319" customWidth="1"/>
    <col min="16132" max="16132" width="6.8515625" style="319" customWidth="1"/>
    <col min="16133" max="16133" width="7.421875" style="319" customWidth="1"/>
    <col min="16134" max="16134" width="9.8515625" style="319" customWidth="1"/>
    <col min="16135" max="16135" width="6.00390625" style="319" customWidth="1"/>
    <col min="16136" max="16136" width="9.00390625" style="319" customWidth="1"/>
    <col min="16137" max="16137" width="10.421875" style="319" customWidth="1"/>
    <col min="16138" max="16138" width="12.28125" style="319" customWidth="1"/>
    <col min="16139" max="16139" width="6.421875" style="319" customWidth="1"/>
    <col min="16140" max="16140" width="8.8515625" style="319" bestFit="1" customWidth="1"/>
    <col min="16141" max="16384" width="6.421875" style="319" customWidth="1"/>
  </cols>
  <sheetData>
    <row r="1" spans="1:10" ht="15">
      <c r="A1" s="318" t="s">
        <v>1621</v>
      </c>
      <c r="B1" s="319" t="s">
        <v>1622</v>
      </c>
      <c r="C1" s="320"/>
      <c r="E1" s="321"/>
      <c r="F1" s="321"/>
      <c r="G1" s="322"/>
      <c r="H1" s="323"/>
      <c r="J1" s="319" t="s">
        <v>1623</v>
      </c>
    </row>
    <row r="2" spans="1:10" ht="15">
      <c r="A2" s="324"/>
      <c r="B2" s="325"/>
      <c r="C2" s="326"/>
      <c r="D2" s="325"/>
      <c r="E2" s="369" t="s">
        <v>1624</v>
      </c>
      <c r="F2" s="369"/>
      <c r="G2" s="369" t="s">
        <v>1625</v>
      </c>
      <c r="H2" s="369"/>
      <c r="I2" s="369"/>
      <c r="J2" s="326" t="s">
        <v>1626</v>
      </c>
    </row>
    <row r="3" spans="1:10" ht="15">
      <c r="A3" s="324" t="s">
        <v>1627</v>
      </c>
      <c r="B3" s="325" t="s">
        <v>21</v>
      </c>
      <c r="C3" s="326" t="s">
        <v>1628</v>
      </c>
      <c r="D3" s="326" t="s">
        <v>22</v>
      </c>
      <c r="E3" s="327" t="s">
        <v>1629</v>
      </c>
      <c r="F3" s="327" t="s">
        <v>1630</v>
      </c>
      <c r="G3" s="326" t="s">
        <v>1631</v>
      </c>
      <c r="H3" s="327" t="s">
        <v>1629</v>
      </c>
      <c r="I3" s="327" t="s">
        <v>1632</v>
      </c>
      <c r="J3" s="328" t="s">
        <v>1633</v>
      </c>
    </row>
    <row r="4" spans="1:10" ht="15">
      <c r="A4" s="329"/>
      <c r="B4" s="330"/>
      <c r="C4" s="331"/>
      <c r="D4" s="331"/>
      <c r="E4" s="332"/>
      <c r="F4" s="332"/>
      <c r="G4" s="331"/>
      <c r="H4" s="332"/>
      <c r="I4" s="332"/>
      <c r="J4" s="333"/>
    </row>
    <row r="5" spans="1:10" ht="15">
      <c r="A5" s="329"/>
      <c r="B5" s="319" t="s">
        <v>1634</v>
      </c>
      <c r="C5" s="320" t="s">
        <v>8</v>
      </c>
      <c r="D5" s="319">
        <v>34</v>
      </c>
      <c r="E5" s="347"/>
      <c r="F5" s="321">
        <f aca="true" t="shared" si="0" ref="F5:F16">E5*D5</f>
        <v>0</v>
      </c>
      <c r="G5" s="321">
        <f>D5</f>
        <v>34</v>
      </c>
      <c r="H5" s="349"/>
      <c r="I5" s="319">
        <f aca="true" t="shared" si="1" ref="I5:I16">H5*G5</f>
        <v>0</v>
      </c>
      <c r="J5" s="321">
        <f aca="true" t="shared" si="2" ref="J5:J25">I5+F5</f>
        <v>0</v>
      </c>
    </row>
    <row r="6" spans="1:10" ht="15">
      <c r="A6" s="329"/>
      <c r="B6" s="319" t="s">
        <v>1635</v>
      </c>
      <c r="C6" s="320" t="s">
        <v>8</v>
      </c>
      <c r="D6" s="319">
        <v>12</v>
      </c>
      <c r="E6" s="348"/>
      <c r="F6" s="321">
        <f t="shared" si="0"/>
        <v>0</v>
      </c>
      <c r="G6" s="334">
        <f>D6</f>
        <v>12</v>
      </c>
      <c r="H6" s="349"/>
      <c r="I6" s="319">
        <f t="shared" si="1"/>
        <v>0</v>
      </c>
      <c r="J6" s="321">
        <f t="shared" si="2"/>
        <v>0</v>
      </c>
    </row>
    <row r="7" spans="1:10" ht="15">
      <c r="A7" s="329"/>
      <c r="B7" s="319" t="s">
        <v>1636</v>
      </c>
      <c r="C7" s="320" t="s">
        <v>8</v>
      </c>
      <c r="E7" s="322"/>
      <c r="F7" s="321">
        <f>E7*D7</f>
        <v>0</v>
      </c>
      <c r="G7" s="334">
        <v>12</v>
      </c>
      <c r="H7" s="349"/>
      <c r="I7" s="319">
        <f>H7*G7</f>
        <v>0</v>
      </c>
      <c r="J7" s="321">
        <f t="shared" si="2"/>
        <v>0</v>
      </c>
    </row>
    <row r="8" spans="1:10" ht="15">
      <c r="A8" s="329"/>
      <c r="B8" s="319" t="s">
        <v>1637</v>
      </c>
      <c r="C8" s="320" t="s">
        <v>6</v>
      </c>
      <c r="D8" s="319">
        <v>10</v>
      </c>
      <c r="E8" s="348"/>
      <c r="F8" s="321">
        <f>E8*D8</f>
        <v>0</v>
      </c>
      <c r="G8" s="334">
        <f aca="true" t="shared" si="3" ref="G8:G15">D8</f>
        <v>10</v>
      </c>
      <c r="H8" s="350"/>
      <c r="I8" s="319">
        <f>H8*G8</f>
        <v>0</v>
      </c>
      <c r="J8" s="321">
        <f t="shared" si="2"/>
        <v>0</v>
      </c>
    </row>
    <row r="9" spans="1:10" ht="15">
      <c r="A9" s="329"/>
      <c r="B9" s="319" t="s">
        <v>1638</v>
      </c>
      <c r="C9" s="320" t="s">
        <v>8</v>
      </c>
      <c r="D9" s="319">
        <v>60</v>
      </c>
      <c r="E9" s="347"/>
      <c r="F9" s="321">
        <f t="shared" si="0"/>
        <v>0</v>
      </c>
      <c r="G9" s="321">
        <f t="shared" si="3"/>
        <v>60</v>
      </c>
      <c r="H9" s="349"/>
      <c r="I9" s="319">
        <f t="shared" si="1"/>
        <v>0</v>
      </c>
      <c r="J9" s="321">
        <f t="shared" si="2"/>
        <v>0</v>
      </c>
    </row>
    <row r="10" spans="1:10" ht="15">
      <c r="A10" s="318"/>
      <c r="B10" s="319" t="s">
        <v>1639</v>
      </c>
      <c r="C10" s="320" t="s">
        <v>6</v>
      </c>
      <c r="D10" s="319">
        <v>560</v>
      </c>
      <c r="E10" s="348"/>
      <c r="F10" s="321">
        <f t="shared" si="0"/>
        <v>0</v>
      </c>
      <c r="G10" s="334">
        <f t="shared" si="3"/>
        <v>560</v>
      </c>
      <c r="H10" s="350"/>
      <c r="I10" s="319">
        <f t="shared" si="1"/>
        <v>0</v>
      </c>
      <c r="J10" s="321">
        <f t="shared" si="2"/>
        <v>0</v>
      </c>
    </row>
    <row r="11" spans="1:10" ht="15">
      <c r="A11" s="318"/>
      <c r="B11" s="319" t="s">
        <v>1640</v>
      </c>
      <c r="C11" s="320" t="s">
        <v>6</v>
      </c>
      <c r="D11" s="319">
        <v>20</v>
      </c>
      <c r="E11" s="348"/>
      <c r="F11" s="321">
        <f>E11*D11</f>
        <v>0</v>
      </c>
      <c r="G11" s="334">
        <f t="shared" si="3"/>
        <v>20</v>
      </c>
      <c r="H11" s="350"/>
      <c r="I11" s="319">
        <f>H11*G11</f>
        <v>0</v>
      </c>
      <c r="J11" s="321">
        <f t="shared" si="2"/>
        <v>0</v>
      </c>
    </row>
    <row r="12" spans="1:10" ht="15">
      <c r="A12" s="318"/>
      <c r="B12" s="319" t="s">
        <v>1641</v>
      </c>
      <c r="C12" s="320" t="s">
        <v>6</v>
      </c>
      <c r="D12" s="319">
        <v>400</v>
      </c>
      <c r="E12" s="348"/>
      <c r="F12" s="321">
        <f t="shared" si="0"/>
        <v>0</v>
      </c>
      <c r="G12" s="334">
        <f t="shared" si="3"/>
        <v>400</v>
      </c>
      <c r="H12" s="350"/>
      <c r="I12" s="319">
        <f t="shared" si="1"/>
        <v>0</v>
      </c>
      <c r="J12" s="321">
        <f t="shared" si="2"/>
        <v>0</v>
      </c>
    </row>
    <row r="13" spans="1:10" ht="15">
      <c r="A13" s="318"/>
      <c r="B13" s="319" t="s">
        <v>1642</v>
      </c>
      <c r="C13" s="320" t="s">
        <v>6</v>
      </c>
      <c r="D13" s="319">
        <v>20</v>
      </c>
      <c r="E13" s="348"/>
      <c r="F13" s="321">
        <f>E13*D13</f>
        <v>0</v>
      </c>
      <c r="G13" s="334">
        <f t="shared" si="3"/>
        <v>20</v>
      </c>
      <c r="H13" s="350"/>
      <c r="I13" s="319">
        <f>H13*G13</f>
        <v>0</v>
      </c>
      <c r="J13" s="321">
        <f t="shared" si="2"/>
        <v>0</v>
      </c>
    </row>
    <row r="14" spans="1:10" ht="15">
      <c r="A14" s="318"/>
      <c r="B14" s="319" t="s">
        <v>1643</v>
      </c>
      <c r="C14" s="320" t="s">
        <v>6</v>
      </c>
      <c r="D14" s="319">
        <v>20</v>
      </c>
      <c r="E14" s="348"/>
      <c r="F14" s="321">
        <f>E14*D14</f>
        <v>0</v>
      </c>
      <c r="G14" s="334">
        <f t="shared" si="3"/>
        <v>20</v>
      </c>
      <c r="H14" s="350"/>
      <c r="I14" s="319">
        <f>H14*G14</f>
        <v>0</v>
      </c>
      <c r="J14" s="321">
        <f t="shared" si="2"/>
        <v>0</v>
      </c>
    </row>
    <row r="15" spans="1:10" ht="15">
      <c r="A15" s="318"/>
      <c r="B15" s="319" t="s">
        <v>1644</v>
      </c>
      <c r="C15" s="320" t="s">
        <v>6</v>
      </c>
      <c r="D15" s="319">
        <v>50</v>
      </c>
      <c r="E15" s="348"/>
      <c r="F15" s="321">
        <f>E15*D15</f>
        <v>0</v>
      </c>
      <c r="G15" s="334">
        <f t="shared" si="3"/>
        <v>50</v>
      </c>
      <c r="H15" s="350"/>
      <c r="I15" s="319">
        <f>H15*G15</f>
        <v>0</v>
      </c>
      <c r="J15" s="321">
        <f t="shared" si="2"/>
        <v>0</v>
      </c>
    </row>
    <row r="16" spans="1:10" ht="13.5" customHeight="1">
      <c r="A16" s="329"/>
      <c r="B16" s="319" t="s">
        <v>1645</v>
      </c>
      <c r="C16" s="320" t="s">
        <v>8</v>
      </c>
      <c r="D16" s="319">
        <v>78</v>
      </c>
      <c r="E16" s="348"/>
      <c r="F16" s="321">
        <f t="shared" si="0"/>
        <v>0</v>
      </c>
      <c r="G16" s="321">
        <v>0</v>
      </c>
      <c r="H16" s="349"/>
      <c r="I16" s="319">
        <f t="shared" si="1"/>
        <v>0</v>
      </c>
      <c r="J16" s="321">
        <f t="shared" si="2"/>
        <v>0</v>
      </c>
    </row>
    <row r="17" spans="1:10" ht="13.5" customHeight="1">
      <c r="A17" s="329"/>
      <c r="B17" s="319" t="s">
        <v>1646</v>
      </c>
      <c r="C17" s="320" t="s">
        <v>8</v>
      </c>
      <c r="D17" s="319">
        <v>2</v>
      </c>
      <c r="E17" s="348"/>
      <c r="F17" s="321">
        <f>E17*D17</f>
        <v>0</v>
      </c>
      <c r="G17" s="321">
        <v>0</v>
      </c>
      <c r="H17" s="349"/>
      <c r="I17" s="319">
        <f>H17*G17</f>
        <v>0</v>
      </c>
      <c r="J17" s="321">
        <f t="shared" si="2"/>
        <v>0</v>
      </c>
    </row>
    <row r="18" spans="1:10" ht="15">
      <c r="A18" s="329"/>
      <c r="B18" s="319" t="s">
        <v>1647</v>
      </c>
      <c r="C18" s="320" t="s">
        <v>8</v>
      </c>
      <c r="D18" s="319">
        <v>5</v>
      </c>
      <c r="E18" s="348"/>
      <c r="F18" s="321">
        <f aca="true" t="shared" si="4" ref="F18:F30">E18*D18</f>
        <v>0</v>
      </c>
      <c r="G18" s="321">
        <f aca="true" t="shared" si="5" ref="G18:G27">D18</f>
        <v>5</v>
      </c>
      <c r="H18" s="349"/>
      <c r="I18" s="319">
        <f aca="true" t="shared" si="6" ref="I18:I24">H18*G18</f>
        <v>0</v>
      </c>
      <c r="J18" s="321">
        <f t="shared" si="2"/>
        <v>0</v>
      </c>
    </row>
    <row r="19" spans="1:10" ht="15">
      <c r="A19" s="329"/>
      <c r="B19" s="319" t="s">
        <v>1648</v>
      </c>
      <c r="C19" s="320" t="s">
        <v>8</v>
      </c>
      <c r="D19" s="319">
        <v>2</v>
      </c>
      <c r="E19" s="348"/>
      <c r="F19" s="321">
        <f t="shared" si="4"/>
        <v>0</v>
      </c>
      <c r="G19" s="321">
        <f t="shared" si="5"/>
        <v>2</v>
      </c>
      <c r="H19" s="349"/>
      <c r="I19" s="319">
        <f t="shared" si="6"/>
        <v>0</v>
      </c>
      <c r="J19" s="321">
        <f t="shared" si="2"/>
        <v>0</v>
      </c>
    </row>
    <row r="20" spans="1:10" ht="15">
      <c r="A20" s="329"/>
      <c r="B20" s="319" t="s">
        <v>1649</v>
      </c>
      <c r="C20" s="320" t="s">
        <v>8</v>
      </c>
      <c r="D20" s="319">
        <v>6</v>
      </c>
      <c r="E20" s="348"/>
      <c r="F20" s="321">
        <f t="shared" si="4"/>
        <v>0</v>
      </c>
      <c r="G20" s="321">
        <f t="shared" si="5"/>
        <v>6</v>
      </c>
      <c r="H20" s="349"/>
      <c r="I20" s="319">
        <f t="shared" si="6"/>
        <v>0</v>
      </c>
      <c r="J20" s="321">
        <f t="shared" si="2"/>
        <v>0</v>
      </c>
    </row>
    <row r="21" spans="1:10" ht="15">
      <c r="A21" s="329"/>
      <c r="B21" s="319" t="s">
        <v>1650</v>
      </c>
      <c r="C21" s="320" t="s">
        <v>8</v>
      </c>
      <c r="D21" s="319">
        <v>2</v>
      </c>
      <c r="E21" s="348"/>
      <c r="F21" s="321">
        <f>E21*D21</f>
        <v>0</v>
      </c>
      <c r="G21" s="334">
        <f t="shared" si="5"/>
        <v>2</v>
      </c>
      <c r="H21" s="349"/>
      <c r="I21" s="319">
        <f t="shared" si="6"/>
        <v>0</v>
      </c>
      <c r="J21" s="321">
        <f t="shared" si="2"/>
        <v>0</v>
      </c>
    </row>
    <row r="22" spans="1:10" ht="15">
      <c r="A22" s="318"/>
      <c r="B22" s="319" t="s">
        <v>1651</v>
      </c>
      <c r="C22" s="320" t="s">
        <v>8</v>
      </c>
      <c r="D22" s="319">
        <v>3</v>
      </c>
      <c r="E22" s="348"/>
      <c r="F22" s="321">
        <f>E22*D22</f>
        <v>0</v>
      </c>
      <c r="G22" s="334">
        <f t="shared" si="5"/>
        <v>3</v>
      </c>
      <c r="H22" s="349"/>
      <c r="I22" s="319">
        <f t="shared" si="6"/>
        <v>0</v>
      </c>
      <c r="J22" s="321">
        <f t="shared" si="2"/>
        <v>0</v>
      </c>
    </row>
    <row r="23" spans="1:10" ht="15">
      <c r="A23" s="329"/>
      <c r="B23" s="319" t="s">
        <v>1652</v>
      </c>
      <c r="C23" s="320" t="s">
        <v>8</v>
      </c>
      <c r="D23" s="319">
        <v>4</v>
      </c>
      <c r="E23" s="348"/>
      <c r="F23" s="321">
        <f>E23*D23</f>
        <v>0</v>
      </c>
      <c r="G23" s="321">
        <f>D23</f>
        <v>4</v>
      </c>
      <c r="H23" s="349"/>
      <c r="I23" s="319">
        <f>H23*G23</f>
        <v>0</v>
      </c>
      <c r="J23" s="321">
        <f t="shared" si="2"/>
        <v>0</v>
      </c>
    </row>
    <row r="24" spans="1:10" ht="15">
      <c r="A24" s="329"/>
      <c r="B24" s="319" t="s">
        <v>1653</v>
      </c>
      <c r="C24" s="320" t="s">
        <v>8</v>
      </c>
      <c r="D24" s="319">
        <v>12</v>
      </c>
      <c r="E24" s="348"/>
      <c r="F24" s="321">
        <f t="shared" si="4"/>
        <v>0</v>
      </c>
      <c r="G24" s="321">
        <f t="shared" si="5"/>
        <v>12</v>
      </c>
      <c r="H24" s="349"/>
      <c r="I24" s="319">
        <f t="shared" si="6"/>
        <v>0</v>
      </c>
      <c r="J24" s="321">
        <f t="shared" si="2"/>
        <v>0</v>
      </c>
    </row>
    <row r="25" spans="1:10" ht="15">
      <c r="A25" s="329"/>
      <c r="B25" s="319" t="s">
        <v>1654</v>
      </c>
      <c r="C25" s="320" t="s">
        <v>8</v>
      </c>
      <c r="D25" s="319">
        <v>36</v>
      </c>
      <c r="E25" s="348"/>
      <c r="F25" s="321">
        <f t="shared" si="4"/>
        <v>0</v>
      </c>
      <c r="G25" s="334">
        <f t="shared" si="5"/>
        <v>36</v>
      </c>
      <c r="H25" s="349"/>
      <c r="I25" s="319">
        <f>H25*G25</f>
        <v>0</v>
      </c>
      <c r="J25" s="321">
        <f t="shared" si="2"/>
        <v>0</v>
      </c>
    </row>
    <row r="26" spans="1:10" ht="15">
      <c r="A26" s="329"/>
      <c r="C26" s="320"/>
      <c r="E26" s="322"/>
      <c r="F26" s="321"/>
      <c r="G26" s="334"/>
      <c r="H26" s="321"/>
      <c r="J26" s="321"/>
    </row>
    <row r="27" spans="1:10" ht="15">
      <c r="A27" s="329"/>
      <c r="B27" s="319" t="s">
        <v>1655</v>
      </c>
      <c r="C27" s="320" t="s">
        <v>8</v>
      </c>
      <c r="D27" s="319">
        <v>12</v>
      </c>
      <c r="E27" s="348"/>
      <c r="F27" s="321">
        <f t="shared" si="4"/>
        <v>0</v>
      </c>
      <c r="G27" s="334">
        <f t="shared" si="5"/>
        <v>12</v>
      </c>
      <c r="H27" s="349"/>
      <c r="I27" s="319">
        <f>H27*G27</f>
        <v>0</v>
      </c>
      <c r="J27" s="321">
        <f>I27+F27</f>
        <v>0</v>
      </c>
    </row>
    <row r="28" spans="1:10" ht="15">
      <c r="A28" s="318"/>
      <c r="B28" s="319" t="s">
        <v>1656</v>
      </c>
      <c r="C28" s="320" t="s">
        <v>24</v>
      </c>
      <c r="D28" s="319">
        <v>8</v>
      </c>
      <c r="E28" s="348"/>
      <c r="F28" s="321">
        <f t="shared" si="4"/>
        <v>0</v>
      </c>
      <c r="G28" s="321">
        <v>0</v>
      </c>
      <c r="H28" s="321"/>
      <c r="J28" s="321">
        <f>I28+F28</f>
        <v>0</v>
      </c>
    </row>
    <row r="29" spans="1:10" ht="15">
      <c r="A29" s="318" t="s">
        <v>1549</v>
      </c>
      <c r="B29" s="319" t="s">
        <v>1657</v>
      </c>
      <c r="C29" s="320" t="s">
        <v>8</v>
      </c>
      <c r="D29" s="319">
        <v>1</v>
      </c>
      <c r="E29" s="348"/>
      <c r="F29" s="321">
        <f t="shared" si="4"/>
        <v>0</v>
      </c>
      <c r="G29" s="321">
        <f>D29</f>
        <v>1</v>
      </c>
      <c r="H29" s="349"/>
      <c r="I29" s="319">
        <f>H29*G29</f>
        <v>0</v>
      </c>
      <c r="J29" s="321">
        <f>I29+F29</f>
        <v>0</v>
      </c>
    </row>
    <row r="30" spans="1:10" ht="15">
      <c r="A30" s="318" t="s">
        <v>1549</v>
      </c>
      <c r="B30" s="319" t="s">
        <v>1658</v>
      </c>
      <c r="C30" s="320" t="s">
        <v>8</v>
      </c>
      <c r="D30" s="319">
        <v>1</v>
      </c>
      <c r="E30" s="348"/>
      <c r="F30" s="321">
        <f t="shared" si="4"/>
        <v>0</v>
      </c>
      <c r="G30" s="321">
        <f>D30</f>
        <v>1</v>
      </c>
      <c r="H30" s="349"/>
      <c r="I30" s="319">
        <f>H30*G30</f>
        <v>0</v>
      </c>
      <c r="J30" s="321">
        <f>I30+F30</f>
        <v>0</v>
      </c>
    </row>
    <row r="31" spans="1:10" ht="15">
      <c r="A31" s="318" t="s">
        <v>1549</v>
      </c>
      <c r="B31" s="319" t="s">
        <v>1659</v>
      </c>
      <c r="C31" s="320" t="s">
        <v>8</v>
      </c>
      <c r="D31" s="319">
        <v>1</v>
      </c>
      <c r="E31" s="348"/>
      <c r="F31" s="321">
        <f>E31*D31</f>
        <v>0</v>
      </c>
      <c r="G31" s="321">
        <f>D31</f>
        <v>1</v>
      </c>
      <c r="H31" s="349"/>
      <c r="I31" s="319">
        <f>H31*G31</f>
        <v>0</v>
      </c>
      <c r="J31" s="321">
        <f>I31+F31</f>
        <v>0</v>
      </c>
    </row>
    <row r="32" spans="1:10" ht="15">
      <c r="A32" s="318"/>
      <c r="C32" s="320"/>
      <c r="E32" s="322"/>
      <c r="F32" s="321"/>
      <c r="G32" s="321"/>
      <c r="H32" s="321"/>
      <c r="J32" s="321"/>
    </row>
    <row r="33" spans="1:10" ht="15">
      <c r="A33" s="318" t="s">
        <v>1660</v>
      </c>
      <c r="B33" s="319" t="s">
        <v>1661</v>
      </c>
      <c r="C33" s="320" t="s">
        <v>8</v>
      </c>
      <c r="D33" s="319">
        <v>1</v>
      </c>
      <c r="E33" s="348"/>
      <c r="F33" s="321">
        <f>E33*D33</f>
        <v>0</v>
      </c>
      <c r="G33" s="321">
        <f>D33</f>
        <v>1</v>
      </c>
      <c r="H33" s="349"/>
      <c r="I33" s="319">
        <f>H33*G33</f>
        <v>0</v>
      </c>
      <c r="J33" s="321">
        <f>I33+F33</f>
        <v>0</v>
      </c>
    </row>
    <row r="34" spans="1:10" ht="15">
      <c r="A34" s="318" t="s">
        <v>1662</v>
      </c>
      <c r="B34" s="319" t="s">
        <v>1663</v>
      </c>
      <c r="C34" s="320" t="s">
        <v>8</v>
      </c>
      <c r="D34" s="319">
        <v>1</v>
      </c>
      <c r="E34" s="348"/>
      <c r="F34" s="321">
        <f>E34*D34</f>
        <v>0</v>
      </c>
      <c r="G34" s="321">
        <f>D34</f>
        <v>1</v>
      </c>
      <c r="H34" s="349"/>
      <c r="I34" s="319">
        <f>H34*G34</f>
        <v>0</v>
      </c>
      <c r="J34" s="321">
        <f>I34+F34</f>
        <v>0</v>
      </c>
    </row>
    <row r="35" spans="1:10" ht="15">
      <c r="A35" s="318"/>
      <c r="C35" s="320"/>
      <c r="E35" s="322"/>
      <c r="F35" s="321"/>
      <c r="G35" s="321"/>
      <c r="H35" s="321"/>
      <c r="J35" s="321"/>
    </row>
    <row r="36" spans="1:10" ht="15">
      <c r="A36" s="318" t="s">
        <v>1664</v>
      </c>
      <c r="B36" s="319" t="s">
        <v>1665</v>
      </c>
      <c r="C36" s="320" t="s">
        <v>8</v>
      </c>
      <c r="D36" s="319">
        <v>2</v>
      </c>
      <c r="E36" s="348"/>
      <c r="F36" s="321">
        <f>E36*D36</f>
        <v>0</v>
      </c>
      <c r="G36" s="321">
        <f>D36</f>
        <v>2</v>
      </c>
      <c r="H36" s="349"/>
      <c r="I36" s="319">
        <f>H36*G36</f>
        <v>0</v>
      </c>
      <c r="J36" s="321">
        <f>I36+F36</f>
        <v>0</v>
      </c>
    </row>
    <row r="37" spans="1:10" ht="15">
      <c r="A37" s="318" t="s">
        <v>1666</v>
      </c>
      <c r="B37" s="319" t="s">
        <v>1667</v>
      </c>
      <c r="C37" s="320" t="s">
        <v>8</v>
      </c>
      <c r="D37" s="319">
        <v>1</v>
      </c>
      <c r="E37" s="348"/>
      <c r="F37" s="321">
        <f>E37*D37</f>
        <v>0</v>
      </c>
      <c r="G37" s="321">
        <f>D37</f>
        <v>1</v>
      </c>
      <c r="H37" s="349"/>
      <c r="I37" s="319">
        <f>H37*G37</f>
        <v>0</v>
      </c>
      <c r="J37" s="321">
        <f>I37+F37</f>
        <v>0</v>
      </c>
    </row>
    <row r="38" spans="1:10" ht="15">
      <c r="A38" s="318"/>
      <c r="B38" s="319" t="s">
        <v>1668</v>
      </c>
      <c r="C38" s="320" t="s">
        <v>23</v>
      </c>
      <c r="D38" s="319">
        <v>1</v>
      </c>
      <c r="E38" s="348"/>
      <c r="F38" s="321"/>
      <c r="G38" s="321">
        <v>0</v>
      </c>
      <c r="H38" s="321"/>
      <c r="J38" s="321">
        <f>I38+F38</f>
        <v>0</v>
      </c>
    </row>
    <row r="39" spans="1:10" ht="15">
      <c r="A39" s="318"/>
      <c r="C39" s="320"/>
      <c r="E39" s="322"/>
      <c r="F39" s="321"/>
      <c r="G39" s="321"/>
      <c r="H39" s="321"/>
      <c r="J39" s="321"/>
    </row>
    <row r="40" spans="1:10" ht="15">
      <c r="A40" s="329"/>
      <c r="C40" s="320"/>
      <c r="E40" s="322"/>
      <c r="F40" s="321"/>
      <c r="G40" s="321"/>
      <c r="H40" s="321"/>
      <c r="J40" s="321">
        <f>I40+F40</f>
        <v>0</v>
      </c>
    </row>
    <row r="41" spans="1:10" ht="12.75">
      <c r="A41" s="318"/>
      <c r="B41" s="335" t="s">
        <v>1669</v>
      </c>
      <c r="C41" s="320"/>
      <c r="E41" s="322"/>
      <c r="F41" s="321"/>
      <c r="G41" s="321"/>
      <c r="H41" s="321"/>
      <c r="J41" s="321">
        <f>I41+F41</f>
        <v>0</v>
      </c>
    </row>
    <row r="42" spans="1:10" ht="15">
      <c r="A42" s="329" t="s">
        <v>1670</v>
      </c>
      <c r="B42" s="319" t="s">
        <v>1671</v>
      </c>
      <c r="C42" s="320" t="s">
        <v>8</v>
      </c>
      <c r="D42" s="319">
        <v>30</v>
      </c>
      <c r="E42" s="348"/>
      <c r="F42" s="321">
        <f>E42*D42</f>
        <v>0</v>
      </c>
      <c r="G42" s="321">
        <f>D42</f>
        <v>30</v>
      </c>
      <c r="H42" s="349"/>
      <c r="I42" s="319">
        <f>H42*G42</f>
        <v>0</v>
      </c>
      <c r="J42" s="321">
        <f>I42+F42</f>
        <v>0</v>
      </c>
    </row>
    <row r="43" spans="1:10" ht="15">
      <c r="A43" s="329" t="s">
        <v>1672</v>
      </c>
      <c r="B43" s="319" t="s">
        <v>1673</v>
      </c>
      <c r="C43" s="320" t="s">
        <v>8</v>
      </c>
      <c r="D43" s="319">
        <v>17</v>
      </c>
      <c r="E43" s="348"/>
      <c r="F43" s="321">
        <f>E43*D43</f>
        <v>0</v>
      </c>
      <c r="G43" s="321">
        <f>D43</f>
        <v>17</v>
      </c>
      <c r="H43" s="349"/>
      <c r="I43" s="319">
        <f>H43*G43</f>
        <v>0</v>
      </c>
      <c r="J43" s="321">
        <f>I43+F43</f>
        <v>0</v>
      </c>
    </row>
    <row r="44" spans="1:10" ht="15">
      <c r="A44" s="329" t="s">
        <v>1674</v>
      </c>
      <c r="B44" s="319" t="s">
        <v>1675</v>
      </c>
      <c r="C44" s="320" t="s">
        <v>8</v>
      </c>
      <c r="D44" s="319">
        <v>23</v>
      </c>
      <c r="E44" s="348"/>
      <c r="F44" s="321">
        <f aca="true" t="shared" si="7" ref="F44:F50">E44*D44</f>
        <v>0</v>
      </c>
      <c r="G44" s="321">
        <f aca="true" t="shared" si="8" ref="G44:G50">D44</f>
        <v>23</v>
      </c>
      <c r="H44" s="349"/>
      <c r="I44" s="319">
        <f aca="true" t="shared" si="9" ref="I44:I50">H44*G44</f>
        <v>0</v>
      </c>
      <c r="J44" s="321">
        <f aca="true" t="shared" si="10" ref="J44:J50">I44+F44</f>
        <v>0</v>
      </c>
    </row>
    <row r="45" spans="1:10" ht="15">
      <c r="A45" s="329" t="s">
        <v>1676</v>
      </c>
      <c r="B45" s="319" t="s">
        <v>1677</v>
      </c>
      <c r="C45" s="320" t="s">
        <v>8</v>
      </c>
      <c r="D45" s="319">
        <v>3</v>
      </c>
      <c r="E45" s="348"/>
      <c r="F45" s="321">
        <f t="shared" si="7"/>
        <v>0</v>
      </c>
      <c r="G45" s="321">
        <f t="shared" si="8"/>
        <v>3</v>
      </c>
      <c r="H45" s="349"/>
      <c r="I45" s="319">
        <f t="shared" si="9"/>
        <v>0</v>
      </c>
      <c r="J45" s="321">
        <f t="shared" si="10"/>
        <v>0</v>
      </c>
    </row>
    <row r="46" spans="1:10" ht="15">
      <c r="A46" s="329" t="s">
        <v>1678</v>
      </c>
      <c r="B46" s="319" t="s">
        <v>1679</v>
      </c>
      <c r="C46" s="320" t="s">
        <v>8</v>
      </c>
      <c r="D46" s="319">
        <v>9</v>
      </c>
      <c r="E46" s="348"/>
      <c r="F46" s="321">
        <f t="shared" si="7"/>
        <v>0</v>
      </c>
      <c r="G46" s="321">
        <f t="shared" si="8"/>
        <v>9</v>
      </c>
      <c r="H46" s="349"/>
      <c r="I46" s="319">
        <f t="shared" si="9"/>
        <v>0</v>
      </c>
      <c r="J46" s="321">
        <f t="shared" si="10"/>
        <v>0</v>
      </c>
    </row>
    <row r="47" spans="1:10" ht="15">
      <c r="A47" s="329" t="s">
        <v>1680</v>
      </c>
      <c r="B47" s="319" t="s">
        <v>1681</v>
      </c>
      <c r="C47" s="320" t="s">
        <v>8</v>
      </c>
      <c r="D47" s="319">
        <v>4</v>
      </c>
      <c r="E47" s="348"/>
      <c r="F47" s="321">
        <f t="shared" si="7"/>
        <v>0</v>
      </c>
      <c r="G47" s="321">
        <f t="shared" si="8"/>
        <v>4</v>
      </c>
      <c r="H47" s="349"/>
      <c r="I47" s="319">
        <f t="shared" si="9"/>
        <v>0</v>
      </c>
      <c r="J47" s="321">
        <f t="shared" si="10"/>
        <v>0</v>
      </c>
    </row>
    <row r="48" spans="1:10" ht="15">
      <c r="A48" s="329" t="s">
        <v>1682</v>
      </c>
      <c r="B48" s="319" t="s">
        <v>1683</v>
      </c>
      <c r="C48" s="320" t="s">
        <v>8</v>
      </c>
      <c r="D48" s="319">
        <v>2</v>
      </c>
      <c r="E48" s="348"/>
      <c r="F48" s="321">
        <f t="shared" si="7"/>
        <v>0</v>
      </c>
      <c r="G48" s="321">
        <f t="shared" si="8"/>
        <v>2</v>
      </c>
      <c r="H48" s="349"/>
      <c r="I48" s="319">
        <f t="shared" si="9"/>
        <v>0</v>
      </c>
      <c r="J48" s="321">
        <f t="shared" si="10"/>
        <v>0</v>
      </c>
    </row>
    <row r="49" spans="1:10" ht="15">
      <c r="A49" s="329" t="s">
        <v>1684</v>
      </c>
      <c r="B49" s="319" t="s">
        <v>1685</v>
      </c>
      <c r="C49" s="320" t="s">
        <v>8</v>
      </c>
      <c r="D49" s="319">
        <v>2</v>
      </c>
      <c r="E49" s="348"/>
      <c r="F49" s="321">
        <f t="shared" si="7"/>
        <v>0</v>
      </c>
      <c r="G49" s="321">
        <f t="shared" si="8"/>
        <v>2</v>
      </c>
      <c r="H49" s="349"/>
      <c r="I49" s="319">
        <f t="shared" si="9"/>
        <v>0</v>
      </c>
      <c r="J49" s="321">
        <f t="shared" si="10"/>
        <v>0</v>
      </c>
    </row>
    <row r="50" spans="1:10" ht="15">
      <c r="A50" s="329" t="s">
        <v>1686</v>
      </c>
      <c r="B50" s="319" t="s">
        <v>1687</v>
      </c>
      <c r="C50" s="320" t="s">
        <v>8</v>
      </c>
      <c r="D50" s="319">
        <v>1</v>
      </c>
      <c r="E50" s="348"/>
      <c r="F50" s="321">
        <f t="shared" si="7"/>
        <v>0</v>
      </c>
      <c r="G50" s="321">
        <f t="shared" si="8"/>
        <v>1</v>
      </c>
      <c r="H50" s="349"/>
      <c r="I50" s="319">
        <f t="shared" si="9"/>
        <v>0</v>
      </c>
      <c r="J50" s="321">
        <f t="shared" si="10"/>
        <v>0</v>
      </c>
    </row>
    <row r="51" spans="1:10" ht="15">
      <c r="A51" s="329"/>
      <c r="C51" s="320"/>
      <c r="E51" s="322"/>
      <c r="F51" s="321"/>
      <c r="G51" s="321"/>
      <c r="H51" s="321"/>
      <c r="J51" s="321"/>
    </row>
    <row r="52" spans="1:10" ht="15">
      <c r="A52" s="318"/>
      <c r="B52" s="319" t="s">
        <v>1688</v>
      </c>
      <c r="C52" s="320"/>
      <c r="E52" s="322"/>
      <c r="F52" s="321">
        <f>SUM(F5:F50)</f>
        <v>0</v>
      </c>
      <c r="G52" s="321"/>
      <c r="H52" s="321"/>
      <c r="I52" s="321">
        <f>SUM(I5:I50)</f>
        <v>0</v>
      </c>
      <c r="J52" s="321">
        <f>SUM(J5:J50)</f>
        <v>0</v>
      </c>
    </row>
    <row r="53" spans="1:10" ht="15">
      <c r="A53" s="336"/>
      <c r="B53" s="319" t="s">
        <v>1689</v>
      </c>
      <c r="C53" s="319" t="s">
        <v>7</v>
      </c>
      <c r="D53" s="319">
        <v>8</v>
      </c>
      <c r="E53" s="321"/>
      <c r="F53" s="321"/>
      <c r="G53" s="322"/>
      <c r="H53" s="323"/>
      <c r="I53" s="321">
        <f>D53/100*I52</f>
        <v>0</v>
      </c>
      <c r="J53" s="319" t="s">
        <v>1623</v>
      </c>
    </row>
    <row r="54" spans="1:10" ht="15">
      <c r="A54" s="318"/>
      <c r="B54" s="319" t="s">
        <v>1690</v>
      </c>
      <c r="C54" s="320"/>
      <c r="E54" s="321"/>
      <c r="F54" s="321"/>
      <c r="G54" s="322"/>
      <c r="H54" s="323"/>
      <c r="I54" s="322">
        <f>I52+I53</f>
        <v>0</v>
      </c>
      <c r="J54" s="319" t="s">
        <v>1623</v>
      </c>
    </row>
    <row r="55" spans="1:10" ht="15">
      <c r="A55" s="318"/>
      <c r="B55" s="337" t="s">
        <v>1691</v>
      </c>
      <c r="C55" s="320"/>
      <c r="E55" s="321"/>
      <c r="F55" s="321"/>
      <c r="G55" s="322"/>
      <c r="H55" s="323"/>
      <c r="J55" s="338">
        <f>I54+F52</f>
        <v>0</v>
      </c>
    </row>
    <row r="56" spans="1:10" ht="15">
      <c r="A56" s="318"/>
      <c r="B56" s="337"/>
      <c r="C56" s="320"/>
      <c r="E56" s="321"/>
      <c r="F56" s="321"/>
      <c r="G56" s="322"/>
      <c r="H56" s="323"/>
      <c r="J56" s="338"/>
    </row>
    <row r="57" spans="1:10" ht="15">
      <c r="A57" s="318" t="s">
        <v>239</v>
      </c>
      <c r="B57" s="319" t="s">
        <v>1692</v>
      </c>
      <c r="C57" s="320" t="s">
        <v>24</v>
      </c>
      <c r="D57" s="319">
        <v>15</v>
      </c>
      <c r="E57" s="348"/>
      <c r="F57" s="321">
        <f>D57*E57</f>
        <v>0</v>
      </c>
      <c r="G57" s="321">
        <v>0</v>
      </c>
      <c r="H57" s="323"/>
      <c r="J57" s="321">
        <f>F57</f>
        <v>0</v>
      </c>
    </row>
    <row r="58" spans="1:10" ht="15">
      <c r="A58" s="318" t="s">
        <v>239</v>
      </c>
      <c r="B58" s="319" t="s">
        <v>1693</v>
      </c>
      <c r="C58" s="320" t="s">
        <v>24</v>
      </c>
      <c r="D58" s="319">
        <v>25</v>
      </c>
      <c r="E58" s="348"/>
      <c r="F58" s="321">
        <f>D58*E58</f>
        <v>0</v>
      </c>
      <c r="G58" s="321">
        <v>0</v>
      </c>
      <c r="H58" s="323"/>
      <c r="J58" s="321">
        <f>F58</f>
        <v>0</v>
      </c>
    </row>
    <row r="59" spans="1:10" ht="15">
      <c r="A59" s="318" t="s">
        <v>239</v>
      </c>
      <c r="B59" s="319" t="s">
        <v>1694</v>
      </c>
      <c r="C59" s="320" t="s">
        <v>24</v>
      </c>
      <c r="D59" s="319">
        <v>25</v>
      </c>
      <c r="E59" s="348"/>
      <c r="F59" s="321">
        <f>D59*E59</f>
        <v>0</v>
      </c>
      <c r="G59" s="321">
        <v>0</v>
      </c>
      <c r="H59" s="323"/>
      <c r="J59" s="321">
        <f>F59</f>
        <v>0</v>
      </c>
    </row>
    <row r="60" spans="1:10" ht="12.75" thickBot="1">
      <c r="A60" s="318" t="s">
        <v>239</v>
      </c>
      <c r="B60" s="319" t="s">
        <v>141</v>
      </c>
      <c r="C60" s="320" t="s">
        <v>24</v>
      </c>
      <c r="D60" s="319">
        <v>25</v>
      </c>
      <c r="E60" s="349"/>
      <c r="F60" s="321">
        <f>E60*D60</f>
        <v>0</v>
      </c>
      <c r="G60" s="322">
        <v>0</v>
      </c>
      <c r="H60" s="323"/>
      <c r="J60" s="321">
        <f>F60</f>
        <v>0</v>
      </c>
    </row>
    <row r="61" spans="1:10" ht="13.5" thickBot="1">
      <c r="A61" s="339"/>
      <c r="B61" s="340" t="s">
        <v>1695</v>
      </c>
      <c r="C61" s="341"/>
      <c r="D61" s="342"/>
      <c r="E61" s="343"/>
      <c r="F61" s="343"/>
      <c r="G61" s="344"/>
      <c r="H61" s="345"/>
      <c r="I61" s="342"/>
      <c r="J61" s="346">
        <f>J55+J57+J58+J59+J60</f>
        <v>0</v>
      </c>
    </row>
    <row r="62" spans="1:8" ht="15">
      <c r="A62" s="318"/>
      <c r="C62" s="320"/>
      <c r="E62" s="321"/>
      <c r="F62" s="321"/>
      <c r="G62" s="322"/>
      <c r="H62" s="323"/>
    </row>
    <row r="63" spans="1:8" ht="15">
      <c r="A63" s="318"/>
      <c r="C63" s="320"/>
      <c r="E63" s="321"/>
      <c r="F63" s="321"/>
      <c r="G63" s="322"/>
      <c r="H63" s="323"/>
    </row>
  </sheetData>
  <mergeCells count="2">
    <mergeCell ref="E2:F2"/>
    <mergeCell ref="G2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  <headerFooter alignWithMargins="0">
    <oddHeader>&amp;LELEKTROMONTÁŽE&amp;RKnihovna Třeboň - oddělení pro dospělé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4"/>
  <sheetViews>
    <sheetView showGridLines="0" workbookViewId="0" topLeftCell="A16">
      <selection activeCell="E7" sqref="E7:H7"/>
    </sheetView>
  </sheetViews>
  <sheetFormatPr defaultColWidth="9.140625" defaultRowHeight="15"/>
  <cols>
    <col min="1" max="1" width="7.140625" style="177" customWidth="1"/>
    <col min="2" max="2" width="0.9921875" style="177" customWidth="1"/>
    <col min="3" max="3" width="3.57421875" style="177" customWidth="1"/>
    <col min="4" max="4" width="3.7109375" style="177" customWidth="1"/>
    <col min="5" max="5" width="14.7109375" style="177" customWidth="1"/>
    <col min="6" max="6" width="43.57421875" style="177" customWidth="1"/>
    <col min="7" max="7" width="6.421875" style="177" customWidth="1"/>
    <col min="8" max="8" width="12.00390625" style="177" customWidth="1"/>
    <col min="9" max="9" width="13.57421875" style="177" customWidth="1"/>
    <col min="10" max="10" width="19.140625" style="177" customWidth="1"/>
    <col min="11" max="11" width="19.140625" style="177" hidden="1" customWidth="1"/>
    <col min="12" max="12" width="8.00390625" style="177" customWidth="1"/>
    <col min="13" max="13" width="9.28125" style="177" hidden="1" customWidth="1"/>
    <col min="14" max="14" width="9.140625" style="177" customWidth="1"/>
    <col min="15" max="20" width="12.140625" style="177" hidden="1" customWidth="1"/>
    <col min="21" max="21" width="14.00390625" style="177" hidden="1" customWidth="1"/>
    <col min="22" max="22" width="10.57421875" style="177" customWidth="1"/>
    <col min="23" max="23" width="14.00390625" style="177" customWidth="1"/>
    <col min="24" max="24" width="10.57421875" style="177" customWidth="1"/>
    <col min="25" max="25" width="12.8515625" style="177" customWidth="1"/>
    <col min="26" max="26" width="9.421875" style="177" customWidth="1"/>
    <col min="27" max="27" width="12.8515625" style="177" customWidth="1"/>
    <col min="28" max="28" width="14.00390625" style="177" customWidth="1"/>
    <col min="29" max="29" width="9.421875" style="177" customWidth="1"/>
    <col min="30" max="30" width="12.8515625" style="177" customWidth="1"/>
    <col min="31" max="31" width="14.00390625" style="177" customWidth="1"/>
    <col min="32" max="16384" width="9.140625" style="177" customWidth="1"/>
  </cols>
  <sheetData>
    <row r="1" ht="12"/>
    <row r="2" spans="12:46" ht="36.95" customHeight="1"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27" t="s">
        <v>1547</v>
      </c>
    </row>
    <row r="3" spans="2:46" ht="6.95" customHeight="1">
      <c r="B3" s="28"/>
      <c r="C3" s="29"/>
      <c r="D3" s="29"/>
      <c r="E3" s="29"/>
      <c r="F3" s="29"/>
      <c r="G3" s="29"/>
      <c r="H3" s="29"/>
      <c r="I3" s="29"/>
      <c r="J3" s="29"/>
      <c r="K3" s="29"/>
      <c r="L3" s="30"/>
      <c r="AT3" s="27" t="s">
        <v>27</v>
      </c>
    </row>
    <row r="4" spans="2:46" ht="24.95" customHeight="1">
      <c r="B4" s="30"/>
      <c r="D4" s="31" t="s">
        <v>247</v>
      </c>
      <c r="L4" s="30"/>
      <c r="M4" s="32" t="s">
        <v>248</v>
      </c>
      <c r="AT4" s="27" t="s">
        <v>28</v>
      </c>
    </row>
    <row r="5" spans="2:12" ht="6.95" customHeight="1">
      <c r="B5" s="30"/>
      <c r="L5" s="30"/>
    </row>
    <row r="6" spans="1:31" s="37" customFormat="1" ht="12" customHeight="1">
      <c r="A6" s="178"/>
      <c r="B6" s="34"/>
      <c r="C6" s="178"/>
      <c r="D6" s="180" t="s">
        <v>130</v>
      </c>
      <c r="E6" s="178"/>
      <c r="F6" s="178"/>
      <c r="G6" s="178"/>
      <c r="H6" s="178"/>
      <c r="I6" s="178"/>
      <c r="J6" s="178"/>
      <c r="K6" s="178"/>
      <c r="L6" s="36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</row>
    <row r="7" spans="1:31" s="37" customFormat="1" ht="16.5" customHeight="1">
      <c r="A7" s="178"/>
      <c r="B7" s="34"/>
      <c r="C7" s="178"/>
      <c r="D7" s="178"/>
      <c r="E7" s="360" t="s">
        <v>1548</v>
      </c>
      <c r="F7" s="361"/>
      <c r="G7" s="361"/>
      <c r="H7" s="361"/>
      <c r="I7" s="178"/>
      <c r="J7" s="178"/>
      <c r="K7" s="178"/>
      <c r="L7" s="36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</row>
    <row r="8" spans="1:31" s="37" customFormat="1" ht="15">
      <c r="A8" s="178"/>
      <c r="B8" s="34"/>
      <c r="C8" s="178"/>
      <c r="D8" s="178"/>
      <c r="E8" s="178"/>
      <c r="F8" s="178"/>
      <c r="G8" s="178"/>
      <c r="H8" s="178"/>
      <c r="I8" s="178"/>
      <c r="J8" s="178"/>
      <c r="K8" s="178"/>
      <c r="L8" s="36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</row>
    <row r="9" spans="1:31" s="37" customFormat="1" ht="12" customHeight="1">
      <c r="A9" s="178"/>
      <c r="B9" s="34"/>
      <c r="C9" s="178"/>
      <c r="D9" s="180" t="s">
        <v>249</v>
      </c>
      <c r="E9" s="178"/>
      <c r="F9" s="179" t="s">
        <v>30</v>
      </c>
      <c r="G9" s="178"/>
      <c r="H9" s="178"/>
      <c r="I9" s="180" t="s">
        <v>250</v>
      </c>
      <c r="J9" s="179" t="s">
        <v>30</v>
      </c>
      <c r="K9" s="178"/>
      <c r="L9" s="36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</row>
    <row r="10" spans="1:31" s="37" customFormat="1" ht="12" customHeight="1">
      <c r="A10" s="178"/>
      <c r="B10" s="34"/>
      <c r="C10" s="178"/>
      <c r="D10" s="180" t="s">
        <v>31</v>
      </c>
      <c r="E10" s="178"/>
      <c r="F10" s="179" t="s">
        <v>1549</v>
      </c>
      <c r="G10" s="178"/>
      <c r="H10" s="178"/>
      <c r="I10" s="180" t="s">
        <v>32</v>
      </c>
      <c r="J10" s="40" t="s">
        <v>1619</v>
      </c>
      <c r="K10" s="178"/>
      <c r="L10" s="36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</row>
    <row r="11" spans="1:31" s="37" customFormat="1" ht="10.9" customHeight="1">
      <c r="A11" s="178"/>
      <c r="B11" s="34"/>
      <c r="C11" s="178"/>
      <c r="D11" s="178"/>
      <c r="E11" s="178"/>
      <c r="F11" s="178"/>
      <c r="G11" s="178"/>
      <c r="H11" s="178"/>
      <c r="I11" s="178"/>
      <c r="J11" s="178"/>
      <c r="K11" s="178"/>
      <c r="L11" s="36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</row>
    <row r="12" spans="1:31" s="37" customFormat="1" ht="12" customHeight="1">
      <c r="A12" s="178"/>
      <c r="B12" s="34"/>
      <c r="C12" s="178"/>
      <c r="D12" s="180" t="s">
        <v>131</v>
      </c>
      <c r="E12" s="178"/>
      <c r="F12" s="178"/>
      <c r="G12" s="178"/>
      <c r="H12" s="178"/>
      <c r="I12" s="180" t="s">
        <v>252</v>
      </c>
      <c r="J12" s="179" t="s">
        <v>30</v>
      </c>
      <c r="K12" s="178"/>
      <c r="L12" s="36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</row>
    <row r="13" spans="1:31" s="37" customFormat="1" ht="18" customHeight="1">
      <c r="A13" s="178"/>
      <c r="B13" s="34"/>
      <c r="C13" s="178"/>
      <c r="D13" s="178"/>
      <c r="E13" s="179" t="s">
        <v>1549</v>
      </c>
      <c r="F13" s="178"/>
      <c r="G13" s="178"/>
      <c r="H13" s="178"/>
      <c r="I13" s="180" t="s">
        <v>253</v>
      </c>
      <c r="J13" s="179" t="s">
        <v>30</v>
      </c>
      <c r="K13" s="178"/>
      <c r="L13" s="36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</row>
    <row r="14" spans="1:31" s="37" customFormat="1" ht="6.95" customHeight="1">
      <c r="A14" s="178"/>
      <c r="B14" s="34"/>
      <c r="C14" s="178"/>
      <c r="D14" s="178"/>
      <c r="E14" s="178"/>
      <c r="F14" s="178"/>
      <c r="G14" s="178"/>
      <c r="H14" s="178"/>
      <c r="I14" s="178"/>
      <c r="J14" s="178"/>
      <c r="K14" s="178"/>
      <c r="L14" s="36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</row>
    <row r="15" spans="1:31" s="37" customFormat="1" ht="12" customHeight="1">
      <c r="A15" s="178"/>
      <c r="B15" s="34"/>
      <c r="C15" s="178"/>
      <c r="D15" s="180" t="s">
        <v>1617</v>
      </c>
      <c r="E15" s="178"/>
      <c r="F15" s="178"/>
      <c r="G15" s="178"/>
      <c r="H15" s="178"/>
      <c r="I15" s="180" t="s">
        <v>252</v>
      </c>
      <c r="J15" s="311" t="s">
        <v>1620</v>
      </c>
      <c r="K15" s="178"/>
      <c r="L15" s="36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</row>
    <row r="16" spans="1:31" s="37" customFormat="1" ht="18" customHeight="1">
      <c r="A16" s="178"/>
      <c r="B16" s="34"/>
      <c r="C16" s="178"/>
      <c r="D16" s="178"/>
      <c r="E16" s="372" t="s">
        <v>1620</v>
      </c>
      <c r="F16" s="364"/>
      <c r="G16" s="364"/>
      <c r="H16" s="364"/>
      <c r="I16" s="180" t="s">
        <v>253</v>
      </c>
      <c r="J16" s="311" t="s">
        <v>1620</v>
      </c>
      <c r="K16" s="178"/>
      <c r="L16" s="36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</row>
    <row r="17" spans="1:31" s="37" customFormat="1" ht="6.95" customHeight="1">
      <c r="A17" s="178"/>
      <c r="B17" s="34"/>
      <c r="C17" s="178"/>
      <c r="D17" s="178"/>
      <c r="E17" s="178"/>
      <c r="F17" s="178"/>
      <c r="G17" s="178"/>
      <c r="H17" s="178"/>
      <c r="I17" s="178"/>
      <c r="J17" s="178"/>
      <c r="K17" s="178"/>
      <c r="L17" s="36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</row>
    <row r="18" spans="1:31" s="37" customFormat="1" ht="12" customHeight="1">
      <c r="A18" s="178"/>
      <c r="B18" s="34"/>
      <c r="C18" s="178"/>
      <c r="D18" s="180" t="s">
        <v>133</v>
      </c>
      <c r="E18" s="178"/>
      <c r="F18" s="178"/>
      <c r="G18" s="178"/>
      <c r="H18" s="178"/>
      <c r="I18" s="180" t="s">
        <v>252</v>
      </c>
      <c r="J18" s="179" t="s">
        <v>30</v>
      </c>
      <c r="K18" s="178"/>
      <c r="L18" s="36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</row>
    <row r="19" spans="1:31" s="37" customFormat="1" ht="18" customHeight="1">
      <c r="A19" s="178"/>
      <c r="B19" s="34"/>
      <c r="C19" s="178"/>
      <c r="D19" s="178"/>
      <c r="E19" s="179" t="s">
        <v>1549</v>
      </c>
      <c r="F19" s="178"/>
      <c r="G19" s="178"/>
      <c r="H19" s="178"/>
      <c r="I19" s="180" t="s">
        <v>253</v>
      </c>
      <c r="J19" s="179" t="s">
        <v>30</v>
      </c>
      <c r="K19" s="178"/>
      <c r="L19" s="36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</row>
    <row r="20" spans="1:31" s="37" customFormat="1" ht="6.95" customHeight="1">
      <c r="A20" s="178"/>
      <c r="B20" s="34"/>
      <c r="C20" s="178"/>
      <c r="D20" s="178"/>
      <c r="E20" s="178"/>
      <c r="F20" s="178"/>
      <c r="G20" s="178"/>
      <c r="H20" s="178"/>
      <c r="I20" s="178"/>
      <c r="J20" s="178"/>
      <c r="K20" s="178"/>
      <c r="L20" s="36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</row>
    <row r="21" spans="1:31" s="37" customFormat="1" ht="12" customHeight="1">
      <c r="A21" s="178"/>
      <c r="B21" s="34"/>
      <c r="C21" s="178"/>
      <c r="D21" s="180" t="s">
        <v>134</v>
      </c>
      <c r="E21" s="178"/>
      <c r="F21" s="178"/>
      <c r="G21" s="178"/>
      <c r="H21" s="178"/>
      <c r="I21" s="180" t="s">
        <v>252</v>
      </c>
      <c r="J21" s="179" t="s">
        <v>30</v>
      </c>
      <c r="K21" s="178"/>
      <c r="L21" s="36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</row>
    <row r="22" spans="1:31" s="37" customFormat="1" ht="18" customHeight="1">
      <c r="A22" s="178"/>
      <c r="B22" s="34"/>
      <c r="C22" s="178"/>
      <c r="D22" s="178"/>
      <c r="E22" s="179" t="s">
        <v>1549</v>
      </c>
      <c r="F22" s="178"/>
      <c r="G22" s="178"/>
      <c r="H22" s="178"/>
      <c r="I22" s="180" t="s">
        <v>253</v>
      </c>
      <c r="J22" s="179" t="s">
        <v>30</v>
      </c>
      <c r="K22" s="178"/>
      <c r="L22" s="36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</row>
    <row r="23" spans="1:31" s="37" customFormat="1" ht="6.95" customHeight="1">
      <c r="A23" s="178"/>
      <c r="B23" s="34"/>
      <c r="C23" s="178"/>
      <c r="D23" s="178"/>
      <c r="E23" s="178"/>
      <c r="F23" s="178"/>
      <c r="G23" s="178"/>
      <c r="H23" s="178"/>
      <c r="I23" s="178"/>
      <c r="J23" s="178"/>
      <c r="K23" s="178"/>
      <c r="L23" s="36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</row>
    <row r="24" spans="1:31" s="37" customFormat="1" ht="12" customHeight="1">
      <c r="A24" s="178"/>
      <c r="B24" s="34"/>
      <c r="C24" s="178"/>
      <c r="D24" s="180" t="s">
        <v>254</v>
      </c>
      <c r="E24" s="178"/>
      <c r="F24" s="178"/>
      <c r="G24" s="178"/>
      <c r="H24" s="178"/>
      <c r="I24" s="178"/>
      <c r="J24" s="178"/>
      <c r="K24" s="178"/>
      <c r="L24" s="36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</row>
    <row r="25" spans="1:31" s="45" customFormat="1" ht="16.5" customHeight="1">
      <c r="A25" s="42"/>
      <c r="B25" s="43"/>
      <c r="C25" s="42"/>
      <c r="D25" s="42"/>
      <c r="E25" s="365" t="s">
        <v>30</v>
      </c>
      <c r="F25" s="365"/>
      <c r="G25" s="365"/>
      <c r="H25" s="365"/>
      <c r="I25" s="42"/>
      <c r="J25" s="42"/>
      <c r="K25" s="42"/>
      <c r="L25" s="44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31" s="37" customFormat="1" ht="6.95" customHeight="1">
      <c r="A26" s="178"/>
      <c r="B26" s="34"/>
      <c r="C26" s="178"/>
      <c r="D26" s="178"/>
      <c r="E26" s="178"/>
      <c r="F26" s="178"/>
      <c r="G26" s="178"/>
      <c r="H26" s="178"/>
      <c r="I26" s="178"/>
      <c r="J26" s="178"/>
      <c r="K26" s="178"/>
      <c r="L26" s="36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</row>
    <row r="27" spans="1:31" s="37" customFormat="1" ht="6.95" customHeight="1">
      <c r="A27" s="178"/>
      <c r="B27" s="34"/>
      <c r="C27" s="178"/>
      <c r="D27" s="46"/>
      <c r="E27" s="46"/>
      <c r="F27" s="46"/>
      <c r="G27" s="46"/>
      <c r="H27" s="46"/>
      <c r="I27" s="46"/>
      <c r="J27" s="46"/>
      <c r="K27" s="46"/>
      <c r="L27" s="36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</row>
    <row r="28" spans="1:31" s="37" customFormat="1" ht="25.35" customHeight="1">
      <c r="A28" s="178"/>
      <c r="B28" s="34"/>
      <c r="C28" s="178"/>
      <c r="D28" s="47" t="s">
        <v>255</v>
      </c>
      <c r="E28" s="178"/>
      <c r="F28" s="178"/>
      <c r="G28" s="178"/>
      <c r="H28" s="178"/>
      <c r="I28" s="178"/>
      <c r="J28" s="48">
        <f>ROUND(J114,2)</f>
        <v>0</v>
      </c>
      <c r="K28" s="178"/>
      <c r="L28" s="36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</row>
    <row r="29" spans="1:31" s="37" customFormat="1" ht="6.95" customHeight="1">
      <c r="A29" s="178"/>
      <c r="B29" s="34"/>
      <c r="C29" s="178"/>
      <c r="D29" s="46"/>
      <c r="E29" s="46"/>
      <c r="F29" s="46"/>
      <c r="G29" s="46"/>
      <c r="H29" s="46"/>
      <c r="I29" s="46"/>
      <c r="J29" s="46"/>
      <c r="K29" s="46"/>
      <c r="L29" s="36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</row>
    <row r="30" spans="1:31" s="37" customFormat="1" ht="14.45" customHeight="1">
      <c r="A30" s="178"/>
      <c r="B30" s="34"/>
      <c r="C30" s="178"/>
      <c r="D30" s="178"/>
      <c r="E30" s="178"/>
      <c r="F30" s="49" t="s">
        <v>256</v>
      </c>
      <c r="G30" s="178"/>
      <c r="H30" s="178"/>
      <c r="I30" s="49" t="s">
        <v>257</v>
      </c>
      <c r="J30" s="49" t="s">
        <v>258</v>
      </c>
      <c r="K30" s="178"/>
      <c r="L30" s="36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</row>
    <row r="31" spans="1:31" s="37" customFormat="1" ht="14.45" customHeight="1">
      <c r="A31" s="178"/>
      <c r="B31" s="34"/>
      <c r="C31" s="178"/>
      <c r="D31" s="50" t="s">
        <v>33</v>
      </c>
      <c r="E31" s="180" t="s">
        <v>34</v>
      </c>
      <c r="F31" s="51">
        <f>ROUND((SUM(BE114:BE143)),2)</f>
        <v>0</v>
      </c>
      <c r="G31" s="178"/>
      <c r="H31" s="178"/>
      <c r="I31" s="52">
        <v>0.21</v>
      </c>
      <c r="J31" s="51">
        <f>ROUND(((SUM(BE114:BE143))*I31),2)</f>
        <v>0</v>
      </c>
      <c r="K31" s="178"/>
      <c r="L31" s="36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</row>
    <row r="32" spans="1:31" s="37" customFormat="1" ht="14.45" customHeight="1">
      <c r="A32" s="178"/>
      <c r="B32" s="34"/>
      <c r="C32" s="178"/>
      <c r="D32" s="178"/>
      <c r="E32" s="180" t="s">
        <v>259</v>
      </c>
      <c r="F32" s="51">
        <f>ROUND((SUM(BF114:BF143)),2)</f>
        <v>0</v>
      </c>
      <c r="G32" s="178"/>
      <c r="H32" s="178"/>
      <c r="I32" s="52">
        <v>0.15</v>
      </c>
      <c r="J32" s="51">
        <f>ROUND(((SUM(BF114:BF143))*I32),2)</f>
        <v>0</v>
      </c>
      <c r="K32" s="178"/>
      <c r="L32" s="36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</row>
    <row r="33" spans="1:31" s="37" customFormat="1" ht="14.45" customHeight="1" hidden="1">
      <c r="A33" s="178"/>
      <c r="B33" s="34"/>
      <c r="C33" s="178"/>
      <c r="D33" s="178"/>
      <c r="E33" s="180" t="s">
        <v>260</v>
      </c>
      <c r="F33" s="51">
        <f>ROUND((SUM(BG114:BG143)),2)</f>
        <v>0</v>
      </c>
      <c r="G33" s="178"/>
      <c r="H33" s="178"/>
      <c r="I33" s="52">
        <v>0.21</v>
      </c>
      <c r="J33" s="51">
        <f>0</f>
        <v>0</v>
      </c>
      <c r="K33" s="178"/>
      <c r="L33" s="36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</row>
    <row r="34" spans="1:31" s="37" customFormat="1" ht="14.45" customHeight="1" hidden="1">
      <c r="A34" s="178"/>
      <c r="B34" s="34"/>
      <c r="C34" s="178"/>
      <c r="D34" s="178"/>
      <c r="E34" s="180" t="s">
        <v>261</v>
      </c>
      <c r="F34" s="51">
        <f>ROUND((SUM(BH114:BH143)),2)</f>
        <v>0</v>
      </c>
      <c r="G34" s="178"/>
      <c r="H34" s="178"/>
      <c r="I34" s="52">
        <v>0.15</v>
      </c>
      <c r="J34" s="51">
        <f>0</f>
        <v>0</v>
      </c>
      <c r="K34" s="178"/>
      <c r="L34" s="36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</row>
    <row r="35" spans="1:31" s="37" customFormat="1" ht="14.45" customHeight="1" hidden="1">
      <c r="A35" s="178"/>
      <c r="B35" s="34"/>
      <c r="C35" s="178"/>
      <c r="D35" s="178"/>
      <c r="E35" s="180" t="s">
        <v>262</v>
      </c>
      <c r="F35" s="51">
        <f>ROUND((SUM(BI114:BI143)),2)</f>
        <v>0</v>
      </c>
      <c r="G35" s="178"/>
      <c r="H35" s="178"/>
      <c r="I35" s="52">
        <v>0</v>
      </c>
      <c r="J35" s="51">
        <f>0</f>
        <v>0</v>
      </c>
      <c r="K35" s="178"/>
      <c r="L35" s="36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</row>
    <row r="36" spans="1:31" s="37" customFormat="1" ht="6.95" customHeight="1">
      <c r="A36" s="178"/>
      <c r="B36" s="34"/>
      <c r="C36" s="178"/>
      <c r="D36" s="178"/>
      <c r="E36" s="178"/>
      <c r="F36" s="178"/>
      <c r="G36" s="178"/>
      <c r="H36" s="178"/>
      <c r="I36" s="178"/>
      <c r="J36" s="178"/>
      <c r="K36" s="178"/>
      <c r="L36" s="36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</row>
    <row r="37" spans="1:31" s="37" customFormat="1" ht="25.35" customHeight="1">
      <c r="A37" s="178"/>
      <c r="B37" s="34"/>
      <c r="C37" s="53"/>
      <c r="D37" s="54" t="s">
        <v>263</v>
      </c>
      <c r="E37" s="55"/>
      <c r="F37" s="55"/>
      <c r="G37" s="56" t="s">
        <v>264</v>
      </c>
      <c r="H37" s="57" t="s">
        <v>265</v>
      </c>
      <c r="I37" s="55"/>
      <c r="J37" s="58">
        <f>SUM(J28:J35)</f>
        <v>0</v>
      </c>
      <c r="K37" s="59"/>
      <c r="L37" s="36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</row>
    <row r="38" spans="1:31" s="37" customFormat="1" ht="14.45" customHeight="1">
      <c r="A38" s="178"/>
      <c r="B38" s="34"/>
      <c r="C38" s="178"/>
      <c r="D38" s="178"/>
      <c r="E38" s="178"/>
      <c r="F38" s="178"/>
      <c r="G38" s="178"/>
      <c r="H38" s="178"/>
      <c r="I38" s="178"/>
      <c r="J38" s="178"/>
      <c r="K38" s="178"/>
      <c r="L38" s="36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</row>
    <row r="39" spans="2:12" ht="14.45" customHeight="1">
      <c r="B39" s="30"/>
      <c r="L39" s="30"/>
    </row>
    <row r="40" spans="2:12" ht="14.45" customHeight="1">
      <c r="B40" s="30"/>
      <c r="L40" s="30"/>
    </row>
    <row r="41" spans="2:12" ht="14.45" customHeight="1">
      <c r="B41" s="30"/>
      <c r="L41" s="30"/>
    </row>
    <row r="42" spans="2:12" ht="14.45" customHeight="1">
      <c r="B42" s="30"/>
      <c r="L42" s="30"/>
    </row>
    <row r="43" spans="2:12" ht="14.45" customHeight="1">
      <c r="B43" s="30"/>
      <c r="L43" s="30"/>
    </row>
    <row r="44" spans="2:12" ht="14.45" customHeight="1">
      <c r="B44" s="30"/>
      <c r="L44" s="30"/>
    </row>
    <row r="45" spans="2:12" ht="14.45" customHeight="1">
      <c r="B45" s="30"/>
      <c r="L45" s="30"/>
    </row>
    <row r="46" spans="2:12" ht="14.45" customHeight="1">
      <c r="B46" s="30"/>
      <c r="L46" s="30"/>
    </row>
    <row r="47" spans="2:12" ht="14.45" customHeight="1">
      <c r="B47" s="30"/>
      <c r="L47" s="30"/>
    </row>
    <row r="48" spans="2:12" ht="14.45" customHeight="1">
      <c r="B48" s="30"/>
      <c r="L48" s="30"/>
    </row>
    <row r="49" spans="2:12" ht="14.45" customHeight="1">
      <c r="B49" s="30"/>
      <c r="L49" s="30"/>
    </row>
    <row r="50" spans="2:12" s="37" customFormat="1" ht="14.45" customHeight="1">
      <c r="B50" s="36"/>
      <c r="D50" s="60" t="s">
        <v>266</v>
      </c>
      <c r="E50" s="61"/>
      <c r="F50" s="61"/>
      <c r="G50" s="60" t="s">
        <v>267</v>
      </c>
      <c r="H50" s="61"/>
      <c r="I50" s="61"/>
      <c r="J50" s="61"/>
      <c r="K50" s="61"/>
      <c r="L50" s="36"/>
    </row>
    <row r="51" spans="2:12" ht="15">
      <c r="B51" s="30"/>
      <c r="L51" s="30"/>
    </row>
    <row r="52" spans="2:12" ht="15">
      <c r="B52" s="30"/>
      <c r="L52" s="30"/>
    </row>
    <row r="53" spans="2:12" ht="15">
      <c r="B53" s="30"/>
      <c r="L53" s="30"/>
    </row>
    <row r="54" spans="2:12" ht="15">
      <c r="B54" s="30"/>
      <c r="L54" s="30"/>
    </row>
    <row r="55" spans="2:12" ht="15">
      <c r="B55" s="30"/>
      <c r="L55" s="30"/>
    </row>
    <row r="56" spans="2:12" ht="15">
      <c r="B56" s="30"/>
      <c r="L56" s="30"/>
    </row>
    <row r="57" spans="2:12" ht="15">
      <c r="B57" s="30"/>
      <c r="L57" s="30"/>
    </row>
    <row r="58" spans="2:12" ht="15">
      <c r="B58" s="30"/>
      <c r="L58" s="30"/>
    </row>
    <row r="59" spans="2:12" ht="15">
      <c r="B59" s="30"/>
      <c r="L59" s="30"/>
    </row>
    <row r="60" spans="2:12" ht="15">
      <c r="B60" s="30"/>
      <c r="L60" s="30"/>
    </row>
    <row r="61" spans="1:31" s="37" customFormat="1" ht="12.75">
      <c r="A61" s="178"/>
      <c r="B61" s="34"/>
      <c r="C61" s="178"/>
      <c r="D61" s="62" t="s">
        <v>268</v>
      </c>
      <c r="E61" s="63"/>
      <c r="F61" s="64" t="s">
        <v>269</v>
      </c>
      <c r="G61" s="62" t="s">
        <v>268</v>
      </c>
      <c r="H61" s="63"/>
      <c r="I61" s="63"/>
      <c r="J61" s="65" t="s">
        <v>269</v>
      </c>
      <c r="K61" s="63"/>
      <c r="L61" s="36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</row>
    <row r="62" spans="2:12" ht="15">
      <c r="B62" s="30"/>
      <c r="L62" s="30"/>
    </row>
    <row r="63" spans="2:12" ht="15">
      <c r="B63" s="30"/>
      <c r="L63" s="30"/>
    </row>
    <row r="64" spans="2:12" ht="15">
      <c r="B64" s="30"/>
      <c r="L64" s="30"/>
    </row>
    <row r="65" spans="1:31" s="37" customFormat="1" ht="12.75">
      <c r="A65" s="178"/>
      <c r="B65" s="34"/>
      <c r="C65" s="178"/>
      <c r="D65" s="60" t="s">
        <v>270</v>
      </c>
      <c r="E65" s="66"/>
      <c r="F65" s="66"/>
      <c r="G65" s="60" t="s">
        <v>1618</v>
      </c>
      <c r="H65" s="66"/>
      <c r="I65" s="66"/>
      <c r="J65" s="66"/>
      <c r="K65" s="66"/>
      <c r="L65" s="36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</row>
    <row r="66" spans="2:12" ht="15">
      <c r="B66" s="30"/>
      <c r="L66" s="30"/>
    </row>
    <row r="67" spans="2:12" ht="15">
      <c r="B67" s="30"/>
      <c r="L67" s="30"/>
    </row>
    <row r="68" spans="2:12" ht="15">
      <c r="B68" s="30"/>
      <c r="L68" s="30"/>
    </row>
    <row r="69" spans="2:12" ht="15">
      <c r="B69" s="30"/>
      <c r="L69" s="30"/>
    </row>
    <row r="70" spans="2:12" ht="15">
      <c r="B70" s="30"/>
      <c r="L70" s="30"/>
    </row>
    <row r="71" spans="2:12" ht="15">
      <c r="B71" s="30"/>
      <c r="L71" s="30"/>
    </row>
    <row r="72" spans="2:12" ht="15">
      <c r="B72" s="30"/>
      <c r="L72" s="30"/>
    </row>
    <row r="73" spans="2:12" ht="15">
      <c r="B73" s="30"/>
      <c r="L73" s="30"/>
    </row>
    <row r="74" spans="2:12" ht="15">
      <c r="B74" s="30"/>
      <c r="L74" s="30"/>
    </row>
    <row r="75" spans="2:12" ht="15">
      <c r="B75" s="30"/>
      <c r="L75" s="30"/>
    </row>
    <row r="76" spans="1:31" s="37" customFormat="1" ht="12.75">
      <c r="A76" s="178"/>
      <c r="B76" s="34"/>
      <c r="C76" s="178"/>
      <c r="D76" s="62" t="s">
        <v>268</v>
      </c>
      <c r="E76" s="63"/>
      <c r="F76" s="64" t="s">
        <v>269</v>
      </c>
      <c r="G76" s="62" t="s">
        <v>268</v>
      </c>
      <c r="H76" s="63"/>
      <c r="I76" s="63"/>
      <c r="J76" s="65" t="s">
        <v>269</v>
      </c>
      <c r="K76" s="63"/>
      <c r="L76" s="36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</row>
    <row r="77" spans="1:31" s="37" customFormat="1" ht="14.45" customHeight="1">
      <c r="A77" s="178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36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</row>
    <row r="81" spans="1:31" s="37" customFormat="1" ht="6.95" customHeight="1">
      <c r="A81" s="178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36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</row>
    <row r="82" spans="1:31" s="37" customFormat="1" ht="24.95" customHeight="1">
      <c r="A82" s="178"/>
      <c r="B82" s="219"/>
      <c r="C82" s="220" t="s">
        <v>272</v>
      </c>
      <c r="D82" s="222"/>
      <c r="E82" s="222"/>
      <c r="F82" s="222"/>
      <c r="G82" s="222"/>
      <c r="H82" s="222"/>
      <c r="I82" s="222"/>
      <c r="J82" s="222"/>
      <c r="K82" s="222"/>
      <c r="L82" s="36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31" s="37" customFormat="1" ht="6.95" customHeight="1">
      <c r="A83" s="178"/>
      <c r="B83" s="219"/>
      <c r="C83" s="222"/>
      <c r="D83" s="222"/>
      <c r="E83" s="222"/>
      <c r="F83" s="222"/>
      <c r="G83" s="222"/>
      <c r="H83" s="222"/>
      <c r="I83" s="222"/>
      <c r="J83" s="222"/>
      <c r="K83" s="222"/>
      <c r="L83" s="36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</row>
    <row r="84" spans="1:31" s="37" customFormat="1" ht="12" customHeight="1">
      <c r="A84" s="178"/>
      <c r="B84" s="219"/>
      <c r="C84" s="221" t="s">
        <v>130</v>
      </c>
      <c r="D84" s="222"/>
      <c r="E84" s="222"/>
      <c r="F84" s="222"/>
      <c r="G84" s="222"/>
      <c r="H84" s="222"/>
      <c r="I84" s="222"/>
      <c r="J84" s="222"/>
      <c r="K84" s="222"/>
      <c r="L84" s="36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</row>
    <row r="85" spans="1:31" s="37" customFormat="1" ht="16.5" customHeight="1">
      <c r="A85" s="178"/>
      <c r="B85" s="219"/>
      <c r="C85" s="222"/>
      <c r="D85" s="222"/>
      <c r="E85" s="370" t="str">
        <f>E7</f>
        <v>Revitalizace městské knihovny Třeboň-interiér</v>
      </c>
      <c r="F85" s="371"/>
      <c r="G85" s="371"/>
      <c r="H85" s="371"/>
      <c r="I85" s="222"/>
      <c r="J85" s="222"/>
      <c r="K85" s="222"/>
      <c r="L85" s="36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pans="1:31" s="37" customFormat="1" ht="6.95" customHeight="1">
      <c r="A86" s="178"/>
      <c r="B86" s="219"/>
      <c r="C86" s="222"/>
      <c r="D86" s="222"/>
      <c r="E86" s="222"/>
      <c r="F86" s="222"/>
      <c r="G86" s="222"/>
      <c r="H86" s="222"/>
      <c r="I86" s="222"/>
      <c r="J86" s="222"/>
      <c r="K86" s="222"/>
      <c r="L86" s="36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</row>
    <row r="87" spans="1:31" s="37" customFormat="1" ht="12" customHeight="1">
      <c r="A87" s="178"/>
      <c r="B87" s="219"/>
      <c r="C87" s="221" t="s">
        <v>31</v>
      </c>
      <c r="D87" s="222"/>
      <c r="E87" s="222"/>
      <c r="F87" s="223" t="str">
        <f>F10</f>
        <v xml:space="preserve"> </v>
      </c>
      <c r="G87" s="222"/>
      <c r="H87" s="222"/>
      <c r="I87" s="221" t="s">
        <v>32</v>
      </c>
      <c r="J87" s="224" t="str">
        <f>IF(J10="","",J10)</f>
        <v>25. 4. 2023</v>
      </c>
      <c r="K87" s="222"/>
      <c r="L87" s="36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</row>
    <row r="88" spans="1:31" s="37" customFormat="1" ht="6.95" customHeight="1">
      <c r="A88" s="178"/>
      <c r="B88" s="219"/>
      <c r="C88" s="222"/>
      <c r="D88" s="222"/>
      <c r="E88" s="222"/>
      <c r="F88" s="222"/>
      <c r="G88" s="222"/>
      <c r="H88" s="222"/>
      <c r="I88" s="222"/>
      <c r="J88" s="222"/>
      <c r="K88" s="222"/>
      <c r="L88" s="36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</row>
    <row r="89" spans="1:31" s="37" customFormat="1" ht="15.2" customHeight="1">
      <c r="A89" s="178"/>
      <c r="B89" s="219"/>
      <c r="C89" s="221" t="s">
        <v>131</v>
      </c>
      <c r="D89" s="222"/>
      <c r="E89" s="222"/>
      <c r="F89" s="223" t="str">
        <f>E13</f>
        <v xml:space="preserve"> </v>
      </c>
      <c r="G89" s="222"/>
      <c r="H89" s="222"/>
      <c r="I89" s="221" t="s">
        <v>133</v>
      </c>
      <c r="J89" s="225" t="str">
        <f>E19</f>
        <v xml:space="preserve"> </v>
      </c>
      <c r="K89" s="222"/>
      <c r="L89" s="36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</row>
    <row r="90" spans="1:31" s="37" customFormat="1" ht="15.2" customHeight="1">
      <c r="A90" s="178"/>
      <c r="B90" s="219"/>
      <c r="C90" s="221" t="s">
        <v>1617</v>
      </c>
      <c r="D90" s="222"/>
      <c r="E90" s="222"/>
      <c r="F90" s="223" t="str">
        <f>IF(E16="","",E16)</f>
        <v>Vyplň údaj</v>
      </c>
      <c r="G90" s="222"/>
      <c r="H90" s="222"/>
      <c r="I90" s="221" t="s">
        <v>134</v>
      </c>
      <c r="J90" s="225" t="str">
        <f>E22</f>
        <v xml:space="preserve"> </v>
      </c>
      <c r="K90" s="222"/>
      <c r="L90" s="36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</row>
    <row r="91" spans="1:31" s="37" customFormat="1" ht="10.35" customHeight="1">
      <c r="A91" s="178"/>
      <c r="B91" s="219"/>
      <c r="C91" s="222"/>
      <c r="D91" s="222"/>
      <c r="E91" s="222"/>
      <c r="F91" s="222"/>
      <c r="G91" s="222"/>
      <c r="H91" s="222"/>
      <c r="I91" s="222"/>
      <c r="J91" s="222"/>
      <c r="K91" s="222"/>
      <c r="L91" s="36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</row>
    <row r="92" spans="1:31" s="37" customFormat="1" ht="29.25" customHeight="1">
      <c r="A92" s="178"/>
      <c r="B92" s="219"/>
      <c r="C92" s="226" t="s">
        <v>273</v>
      </c>
      <c r="D92" s="227"/>
      <c r="E92" s="227"/>
      <c r="F92" s="227"/>
      <c r="G92" s="227"/>
      <c r="H92" s="227"/>
      <c r="I92" s="227"/>
      <c r="J92" s="228" t="s">
        <v>35</v>
      </c>
      <c r="K92" s="227"/>
      <c r="L92" s="36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</row>
    <row r="93" spans="1:31" s="37" customFormat="1" ht="10.35" customHeight="1">
      <c r="A93" s="178"/>
      <c r="B93" s="219"/>
      <c r="C93" s="222"/>
      <c r="D93" s="222"/>
      <c r="E93" s="222"/>
      <c r="F93" s="222"/>
      <c r="G93" s="222"/>
      <c r="H93" s="222"/>
      <c r="I93" s="222"/>
      <c r="J93" s="222"/>
      <c r="K93" s="222"/>
      <c r="L93" s="36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</row>
    <row r="94" spans="1:47" s="37" customFormat="1" ht="22.9" customHeight="1">
      <c r="A94" s="178"/>
      <c r="B94" s="219"/>
      <c r="C94" s="229" t="s">
        <v>274</v>
      </c>
      <c r="D94" s="222"/>
      <c r="E94" s="222"/>
      <c r="F94" s="222"/>
      <c r="G94" s="222"/>
      <c r="H94" s="222"/>
      <c r="I94" s="222"/>
      <c r="J94" s="230">
        <f>J114</f>
        <v>0</v>
      </c>
      <c r="K94" s="222"/>
      <c r="L94" s="36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U94" s="27" t="s">
        <v>36</v>
      </c>
    </row>
    <row r="95" spans="2:12" s="75" customFormat="1" ht="24.95" customHeight="1">
      <c r="B95" s="231"/>
      <c r="C95" s="232"/>
      <c r="D95" s="233" t="s">
        <v>1304</v>
      </c>
      <c r="E95" s="234"/>
      <c r="F95" s="234"/>
      <c r="G95" s="234"/>
      <c r="H95" s="234"/>
      <c r="I95" s="234"/>
      <c r="J95" s="235">
        <f>J115</f>
        <v>0</v>
      </c>
      <c r="K95" s="232"/>
      <c r="L95" s="76"/>
    </row>
    <row r="96" spans="2:12" s="80" customFormat="1" ht="19.9" customHeight="1">
      <c r="B96" s="236"/>
      <c r="C96" s="237"/>
      <c r="D96" s="238" t="s">
        <v>298</v>
      </c>
      <c r="E96" s="239"/>
      <c r="F96" s="239"/>
      <c r="G96" s="239"/>
      <c r="H96" s="239"/>
      <c r="I96" s="239"/>
      <c r="J96" s="240">
        <f>J116</f>
        <v>0</v>
      </c>
      <c r="K96" s="237"/>
      <c r="L96" s="81"/>
    </row>
    <row r="97" spans="1:31" s="37" customFormat="1" ht="21.75" customHeight="1">
      <c r="A97" s="178"/>
      <c r="B97" s="219"/>
      <c r="C97" s="222"/>
      <c r="D97" s="222"/>
      <c r="E97" s="222"/>
      <c r="F97" s="222"/>
      <c r="G97" s="222"/>
      <c r="H97" s="222"/>
      <c r="I97" s="222"/>
      <c r="J97" s="222"/>
      <c r="K97" s="222"/>
      <c r="L97" s="36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</row>
    <row r="98" spans="1:31" s="37" customFormat="1" ht="6.95" customHeight="1">
      <c r="A98" s="178"/>
      <c r="B98" s="241"/>
      <c r="C98" s="242"/>
      <c r="D98" s="242"/>
      <c r="E98" s="242"/>
      <c r="F98" s="242"/>
      <c r="G98" s="242"/>
      <c r="H98" s="242"/>
      <c r="I98" s="242"/>
      <c r="J98" s="242"/>
      <c r="K98" s="242"/>
      <c r="L98" s="36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</row>
    <row r="102" spans="1:31" s="37" customFormat="1" ht="6.95" customHeight="1">
      <c r="A102" s="178"/>
      <c r="B102" s="243"/>
      <c r="C102" s="244"/>
      <c r="D102" s="244"/>
      <c r="E102" s="244"/>
      <c r="F102" s="244"/>
      <c r="G102" s="244"/>
      <c r="H102" s="244"/>
      <c r="I102" s="244"/>
      <c r="J102" s="244"/>
      <c r="K102" s="244"/>
      <c r="L102" s="36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</row>
    <row r="103" spans="1:31" s="37" customFormat="1" ht="24.95" customHeight="1">
      <c r="A103" s="178"/>
      <c r="B103" s="219"/>
      <c r="C103" s="220" t="s">
        <v>135</v>
      </c>
      <c r="D103" s="222"/>
      <c r="E103" s="222"/>
      <c r="F103" s="222"/>
      <c r="G103" s="222"/>
      <c r="H103" s="222"/>
      <c r="I103" s="222"/>
      <c r="J103" s="222"/>
      <c r="K103" s="222"/>
      <c r="L103" s="36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</row>
    <row r="104" spans="1:31" s="37" customFormat="1" ht="6.95" customHeight="1">
      <c r="A104" s="178"/>
      <c r="B104" s="219"/>
      <c r="C104" s="222"/>
      <c r="D104" s="222"/>
      <c r="E104" s="222"/>
      <c r="F104" s="222"/>
      <c r="G104" s="222"/>
      <c r="H104" s="222"/>
      <c r="I104" s="222"/>
      <c r="J104" s="222"/>
      <c r="K104" s="222"/>
      <c r="L104" s="36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</row>
    <row r="105" spans="1:31" s="37" customFormat="1" ht="12" customHeight="1">
      <c r="A105" s="178"/>
      <c r="B105" s="219"/>
      <c r="C105" s="221" t="s">
        <v>130</v>
      </c>
      <c r="D105" s="222"/>
      <c r="E105" s="222"/>
      <c r="F105" s="222"/>
      <c r="G105" s="222"/>
      <c r="H105" s="222"/>
      <c r="I105" s="222"/>
      <c r="J105" s="222"/>
      <c r="K105" s="222"/>
      <c r="L105" s="36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</row>
    <row r="106" spans="1:31" s="37" customFormat="1" ht="16.5" customHeight="1">
      <c r="A106" s="178"/>
      <c r="B106" s="219"/>
      <c r="C106" s="222"/>
      <c r="D106" s="222"/>
      <c r="E106" s="370" t="str">
        <f>E7</f>
        <v>Revitalizace městské knihovny Třeboň-interiér</v>
      </c>
      <c r="F106" s="371"/>
      <c r="G106" s="371"/>
      <c r="H106" s="371"/>
      <c r="I106" s="222"/>
      <c r="J106" s="222"/>
      <c r="K106" s="222"/>
      <c r="L106" s="36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  <c r="AC106" s="178"/>
      <c r="AD106" s="178"/>
      <c r="AE106" s="178"/>
    </row>
    <row r="107" spans="1:31" s="37" customFormat="1" ht="6.95" customHeight="1">
      <c r="A107" s="178"/>
      <c r="B107" s="219"/>
      <c r="C107" s="222"/>
      <c r="D107" s="222"/>
      <c r="E107" s="222"/>
      <c r="F107" s="222"/>
      <c r="G107" s="222"/>
      <c r="H107" s="222"/>
      <c r="I107" s="222"/>
      <c r="J107" s="222"/>
      <c r="K107" s="222"/>
      <c r="L107" s="36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8"/>
      <c r="AC107" s="178"/>
      <c r="AD107" s="178"/>
      <c r="AE107" s="178"/>
    </row>
    <row r="108" spans="1:31" s="37" customFormat="1" ht="12" customHeight="1">
      <c r="A108" s="178"/>
      <c r="B108" s="219"/>
      <c r="C108" s="221" t="s">
        <v>31</v>
      </c>
      <c r="D108" s="222"/>
      <c r="E108" s="222"/>
      <c r="F108" s="223" t="str">
        <f>F10</f>
        <v xml:space="preserve"> </v>
      </c>
      <c r="G108" s="222"/>
      <c r="H108" s="222"/>
      <c r="I108" s="221" t="s">
        <v>32</v>
      </c>
      <c r="J108" s="224" t="str">
        <f>IF(J10="","",J10)</f>
        <v>25. 4. 2023</v>
      </c>
      <c r="K108" s="222"/>
      <c r="L108" s="36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  <c r="AC108" s="178"/>
      <c r="AD108" s="178"/>
      <c r="AE108" s="178"/>
    </row>
    <row r="109" spans="1:31" s="37" customFormat="1" ht="6.95" customHeight="1">
      <c r="A109" s="178"/>
      <c r="B109" s="219"/>
      <c r="C109" s="222"/>
      <c r="D109" s="222"/>
      <c r="E109" s="222"/>
      <c r="F109" s="222"/>
      <c r="G109" s="222"/>
      <c r="H109" s="222"/>
      <c r="I109" s="222"/>
      <c r="J109" s="222"/>
      <c r="K109" s="222"/>
      <c r="L109" s="36"/>
      <c r="S109" s="178"/>
      <c r="T109" s="178"/>
      <c r="U109" s="178"/>
      <c r="V109" s="178"/>
      <c r="W109" s="178"/>
      <c r="X109" s="178"/>
      <c r="Y109" s="178"/>
      <c r="Z109" s="178"/>
      <c r="AA109" s="178"/>
      <c r="AB109" s="178"/>
      <c r="AC109" s="178"/>
      <c r="AD109" s="178"/>
      <c r="AE109" s="178"/>
    </row>
    <row r="110" spans="1:31" s="37" customFormat="1" ht="15.2" customHeight="1">
      <c r="A110" s="178"/>
      <c r="B110" s="219"/>
      <c r="C110" s="221" t="s">
        <v>131</v>
      </c>
      <c r="D110" s="222"/>
      <c r="E110" s="222"/>
      <c r="F110" s="223" t="str">
        <f>E13</f>
        <v xml:space="preserve"> </v>
      </c>
      <c r="G110" s="222"/>
      <c r="H110" s="222"/>
      <c r="I110" s="221" t="s">
        <v>133</v>
      </c>
      <c r="J110" s="225" t="str">
        <f>E19</f>
        <v xml:space="preserve"> </v>
      </c>
      <c r="K110" s="222"/>
      <c r="L110" s="36"/>
      <c r="S110" s="178"/>
      <c r="T110" s="178"/>
      <c r="U110" s="178"/>
      <c r="V110" s="178"/>
      <c r="W110" s="178"/>
      <c r="X110" s="178"/>
      <c r="Y110" s="178"/>
      <c r="Z110" s="178"/>
      <c r="AA110" s="178"/>
      <c r="AB110" s="178"/>
      <c r="AC110" s="178"/>
      <c r="AD110" s="178"/>
      <c r="AE110" s="178"/>
    </row>
    <row r="111" spans="1:31" s="37" customFormat="1" ht="15.2" customHeight="1">
      <c r="A111" s="178"/>
      <c r="B111" s="219"/>
      <c r="C111" s="221" t="s">
        <v>1617</v>
      </c>
      <c r="D111" s="222"/>
      <c r="E111" s="222"/>
      <c r="F111" s="223" t="str">
        <f>IF(E16="","",E16)</f>
        <v>Vyplň údaj</v>
      </c>
      <c r="G111" s="222"/>
      <c r="H111" s="222"/>
      <c r="I111" s="221" t="s">
        <v>134</v>
      </c>
      <c r="J111" s="225" t="str">
        <f>E22</f>
        <v xml:space="preserve"> </v>
      </c>
      <c r="K111" s="222"/>
      <c r="L111" s="36"/>
      <c r="S111" s="178"/>
      <c r="T111" s="178"/>
      <c r="U111" s="178"/>
      <c r="V111" s="178"/>
      <c r="W111" s="178"/>
      <c r="X111" s="178"/>
      <c r="Y111" s="178"/>
      <c r="Z111" s="178"/>
      <c r="AA111" s="178"/>
      <c r="AB111" s="178"/>
      <c r="AC111" s="178"/>
      <c r="AD111" s="178"/>
      <c r="AE111" s="178"/>
    </row>
    <row r="112" spans="1:31" s="37" customFormat="1" ht="10.35" customHeight="1">
      <c r="A112" s="178"/>
      <c r="B112" s="219"/>
      <c r="C112" s="222"/>
      <c r="D112" s="222"/>
      <c r="E112" s="222"/>
      <c r="F112" s="222"/>
      <c r="G112" s="222"/>
      <c r="H112" s="222"/>
      <c r="I112" s="222"/>
      <c r="J112" s="222"/>
      <c r="K112" s="222"/>
      <c r="L112" s="36"/>
      <c r="S112" s="178"/>
      <c r="T112" s="178"/>
      <c r="U112" s="178"/>
      <c r="V112" s="178"/>
      <c r="W112" s="178"/>
      <c r="X112" s="178"/>
      <c r="Y112" s="178"/>
      <c r="Z112" s="178"/>
      <c r="AA112" s="178"/>
      <c r="AB112" s="178"/>
      <c r="AC112" s="178"/>
      <c r="AD112" s="178"/>
      <c r="AE112" s="178"/>
    </row>
    <row r="113" spans="1:31" s="95" customFormat="1" ht="29.25" customHeight="1">
      <c r="A113" s="85"/>
      <c r="B113" s="245"/>
      <c r="C113" s="246" t="s">
        <v>37</v>
      </c>
      <c r="D113" s="247" t="s">
        <v>38</v>
      </c>
      <c r="E113" s="247" t="s">
        <v>10</v>
      </c>
      <c r="F113" s="247" t="s">
        <v>11</v>
      </c>
      <c r="G113" s="247" t="s">
        <v>12</v>
      </c>
      <c r="H113" s="247" t="s">
        <v>22</v>
      </c>
      <c r="I113" s="247" t="s">
        <v>39</v>
      </c>
      <c r="J113" s="248" t="s">
        <v>35</v>
      </c>
      <c r="K113" s="249" t="s">
        <v>40</v>
      </c>
      <c r="L113" s="91"/>
      <c r="M113" s="250" t="s">
        <v>30</v>
      </c>
      <c r="N113" s="251" t="s">
        <v>33</v>
      </c>
      <c r="O113" s="251" t="s">
        <v>41</v>
      </c>
      <c r="P113" s="251" t="s">
        <v>42</v>
      </c>
      <c r="Q113" s="251" t="s">
        <v>43</v>
      </c>
      <c r="R113" s="251" t="s">
        <v>44</v>
      </c>
      <c r="S113" s="251" t="s">
        <v>45</v>
      </c>
      <c r="T113" s="252" t="s">
        <v>46</v>
      </c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</row>
    <row r="114" spans="1:63" s="37" customFormat="1" ht="22.9" customHeight="1">
      <c r="A114" s="178"/>
      <c r="B114" s="219"/>
      <c r="C114" s="253" t="s">
        <v>47</v>
      </c>
      <c r="D114" s="222"/>
      <c r="E114" s="222"/>
      <c r="F114" s="222"/>
      <c r="G114" s="222"/>
      <c r="H114" s="222"/>
      <c r="I114" s="222"/>
      <c r="J114" s="254">
        <f>BK114</f>
        <v>0</v>
      </c>
      <c r="K114" s="222"/>
      <c r="L114" s="34"/>
      <c r="M114" s="255"/>
      <c r="N114" s="256"/>
      <c r="O114" s="257"/>
      <c r="P114" s="258">
        <f>P115</f>
        <v>0</v>
      </c>
      <c r="Q114" s="257"/>
      <c r="R114" s="258">
        <f>R115</f>
        <v>0</v>
      </c>
      <c r="S114" s="257"/>
      <c r="T114" s="259">
        <f>T115</f>
        <v>0</v>
      </c>
      <c r="U114" s="178"/>
      <c r="V114" s="178"/>
      <c r="W114" s="178"/>
      <c r="X114" s="178"/>
      <c r="Y114" s="178"/>
      <c r="Z114" s="178"/>
      <c r="AA114" s="178"/>
      <c r="AB114" s="178"/>
      <c r="AC114" s="178"/>
      <c r="AD114" s="178"/>
      <c r="AE114" s="178"/>
      <c r="AT114" s="27" t="s">
        <v>48</v>
      </c>
      <c r="AU114" s="27" t="s">
        <v>36</v>
      </c>
      <c r="BK114" s="102">
        <f>BK115</f>
        <v>0</v>
      </c>
    </row>
    <row r="115" spans="2:63" s="103" customFormat="1" ht="25.9" customHeight="1">
      <c r="B115" s="260"/>
      <c r="C115" s="261"/>
      <c r="D115" s="262" t="s">
        <v>48</v>
      </c>
      <c r="E115" s="263" t="s">
        <v>112</v>
      </c>
      <c r="F115" s="263" t="s">
        <v>1310</v>
      </c>
      <c r="G115" s="261"/>
      <c r="H115" s="261"/>
      <c r="I115" s="312"/>
      <c r="J115" s="264">
        <f>BK115</f>
        <v>0</v>
      </c>
      <c r="K115" s="261"/>
      <c r="L115" s="104"/>
      <c r="M115" s="265"/>
      <c r="N115" s="266"/>
      <c r="O115" s="266"/>
      <c r="P115" s="267">
        <f>P116</f>
        <v>0</v>
      </c>
      <c r="Q115" s="266"/>
      <c r="R115" s="267">
        <f>R116</f>
        <v>0</v>
      </c>
      <c r="S115" s="266"/>
      <c r="T115" s="268">
        <f>T116</f>
        <v>0</v>
      </c>
      <c r="AR115" s="105" t="s">
        <v>27</v>
      </c>
      <c r="AT115" s="112" t="s">
        <v>48</v>
      </c>
      <c r="AU115" s="112" t="s">
        <v>50</v>
      </c>
      <c r="AY115" s="105" t="s">
        <v>51</v>
      </c>
      <c r="BK115" s="113">
        <f>BK116</f>
        <v>0</v>
      </c>
    </row>
    <row r="116" spans="2:63" s="103" customFormat="1" ht="22.9" customHeight="1">
      <c r="B116" s="260"/>
      <c r="C116" s="261"/>
      <c r="D116" s="262" t="s">
        <v>48</v>
      </c>
      <c r="E116" s="269" t="s">
        <v>196</v>
      </c>
      <c r="F116" s="269" t="s">
        <v>197</v>
      </c>
      <c r="G116" s="261"/>
      <c r="H116" s="261"/>
      <c r="I116" s="312"/>
      <c r="J116" s="270">
        <f>BK116</f>
        <v>0</v>
      </c>
      <c r="K116" s="261"/>
      <c r="L116" s="104"/>
      <c r="M116" s="265"/>
      <c r="N116" s="266"/>
      <c r="O116" s="266"/>
      <c r="P116" s="267">
        <f>SUM(P117:P143)</f>
        <v>0</v>
      </c>
      <c r="Q116" s="266"/>
      <c r="R116" s="267">
        <f>SUM(R117:R143)</f>
        <v>0</v>
      </c>
      <c r="S116" s="266"/>
      <c r="T116" s="268">
        <f>SUM(T117:T143)</f>
        <v>0</v>
      </c>
      <c r="AR116" s="105" t="s">
        <v>27</v>
      </c>
      <c r="AT116" s="112" t="s">
        <v>48</v>
      </c>
      <c r="AU116" s="112" t="s">
        <v>19</v>
      </c>
      <c r="AY116" s="105" t="s">
        <v>51</v>
      </c>
      <c r="BK116" s="113">
        <f>SUM(BK117:BK143)</f>
        <v>0</v>
      </c>
    </row>
    <row r="117" spans="1:65" s="37" customFormat="1" ht="62.65" customHeight="1">
      <c r="A117" s="178"/>
      <c r="B117" s="219"/>
      <c r="C117" s="271" t="s">
        <v>19</v>
      </c>
      <c r="D117" s="271" t="s">
        <v>52</v>
      </c>
      <c r="E117" s="272" t="s">
        <v>1000</v>
      </c>
      <c r="F117" s="273" t="s">
        <v>1550</v>
      </c>
      <c r="G117" s="274" t="s">
        <v>137</v>
      </c>
      <c r="H117" s="275">
        <v>0</v>
      </c>
      <c r="I117" s="313">
        <v>0</v>
      </c>
      <c r="J117" s="276">
        <f aca="true" t="shared" si="0" ref="J117:J136">ROUND(I117*H117,2)</f>
        <v>0</v>
      </c>
      <c r="K117" s="277"/>
      <c r="L117" s="34"/>
      <c r="M117" s="314" t="s">
        <v>30</v>
      </c>
      <c r="N117" s="278" t="s">
        <v>34</v>
      </c>
      <c r="O117" s="315"/>
      <c r="P117" s="279">
        <f aca="true" t="shared" si="1" ref="P117:P136">O117*H117</f>
        <v>0</v>
      </c>
      <c r="Q117" s="279">
        <v>0.011</v>
      </c>
      <c r="R117" s="279">
        <f aca="true" t="shared" si="2" ref="R117:R136">Q117*H117</f>
        <v>0</v>
      </c>
      <c r="S117" s="279">
        <v>0</v>
      </c>
      <c r="T117" s="280">
        <f aca="true" t="shared" si="3" ref="T117:T136">S117*H117</f>
        <v>0</v>
      </c>
      <c r="U117" s="178"/>
      <c r="V117" s="178"/>
      <c r="W117" s="178"/>
      <c r="X117" s="178"/>
      <c r="Y117" s="178"/>
      <c r="Z117" s="178"/>
      <c r="AA117" s="178"/>
      <c r="AB117" s="178"/>
      <c r="AC117" s="178"/>
      <c r="AD117" s="178"/>
      <c r="AE117" s="178"/>
      <c r="AR117" s="128" t="s">
        <v>68</v>
      </c>
      <c r="AT117" s="128" t="s">
        <v>52</v>
      </c>
      <c r="AU117" s="128" t="s">
        <v>27</v>
      </c>
      <c r="AY117" s="27" t="s">
        <v>51</v>
      </c>
      <c r="BE117" s="129">
        <f aca="true" t="shared" si="4" ref="BE117:BE136">IF(N117="základní",J117,0)</f>
        <v>0</v>
      </c>
      <c r="BF117" s="129">
        <f aca="true" t="shared" si="5" ref="BF117:BF136">IF(N117="snížená",J117,0)</f>
        <v>0</v>
      </c>
      <c r="BG117" s="129">
        <f aca="true" t="shared" si="6" ref="BG117:BG136">IF(N117="zákl. přenesená",J117,0)</f>
        <v>0</v>
      </c>
      <c r="BH117" s="129">
        <f aca="true" t="shared" si="7" ref="BH117:BH136">IF(N117="sníž. přenesená",J117,0)</f>
        <v>0</v>
      </c>
      <c r="BI117" s="129">
        <f aca="true" t="shared" si="8" ref="BI117:BI136">IF(N117="nulová",J117,0)</f>
        <v>0</v>
      </c>
      <c r="BJ117" s="27" t="s">
        <v>19</v>
      </c>
      <c r="BK117" s="129">
        <f aca="true" t="shared" si="9" ref="BK117:BK136">ROUND(I117*H117,2)</f>
        <v>0</v>
      </c>
      <c r="BL117" s="27" t="s">
        <v>68</v>
      </c>
      <c r="BM117" s="128" t="s">
        <v>1551</v>
      </c>
    </row>
    <row r="118" spans="1:65" s="37" customFormat="1" ht="16.5" customHeight="1">
      <c r="A118" s="178"/>
      <c r="B118" s="219"/>
      <c r="C118" s="271" t="s">
        <v>27</v>
      </c>
      <c r="D118" s="271" t="s">
        <v>52</v>
      </c>
      <c r="E118" s="272" t="s">
        <v>1552</v>
      </c>
      <c r="F118" s="273" t="s">
        <v>1553</v>
      </c>
      <c r="G118" s="274" t="s">
        <v>8</v>
      </c>
      <c r="H118" s="275">
        <v>9</v>
      </c>
      <c r="I118" s="313">
        <v>0</v>
      </c>
      <c r="J118" s="276">
        <f t="shared" si="0"/>
        <v>0</v>
      </c>
      <c r="K118" s="277"/>
      <c r="L118" s="34"/>
      <c r="M118" s="314" t="s">
        <v>30</v>
      </c>
      <c r="N118" s="278" t="s">
        <v>34</v>
      </c>
      <c r="O118" s="315"/>
      <c r="P118" s="279">
        <f t="shared" si="1"/>
        <v>0</v>
      </c>
      <c r="Q118" s="279">
        <v>0</v>
      </c>
      <c r="R118" s="279">
        <f t="shared" si="2"/>
        <v>0</v>
      </c>
      <c r="S118" s="279">
        <v>0</v>
      </c>
      <c r="T118" s="280">
        <f t="shared" si="3"/>
        <v>0</v>
      </c>
      <c r="U118" s="178"/>
      <c r="V118" s="178"/>
      <c r="W118" s="178"/>
      <c r="X118" s="178"/>
      <c r="Y118" s="178"/>
      <c r="Z118" s="178"/>
      <c r="AA118" s="178"/>
      <c r="AB118" s="178"/>
      <c r="AC118" s="178"/>
      <c r="AD118" s="178"/>
      <c r="AE118" s="178"/>
      <c r="AR118" s="128" t="s">
        <v>68</v>
      </c>
      <c r="AT118" s="128" t="s">
        <v>52</v>
      </c>
      <c r="AU118" s="128" t="s">
        <v>27</v>
      </c>
      <c r="AY118" s="27" t="s">
        <v>51</v>
      </c>
      <c r="BE118" s="129">
        <f t="shared" si="4"/>
        <v>0</v>
      </c>
      <c r="BF118" s="129">
        <f t="shared" si="5"/>
        <v>0</v>
      </c>
      <c r="BG118" s="129">
        <f t="shared" si="6"/>
        <v>0</v>
      </c>
      <c r="BH118" s="129">
        <f t="shared" si="7"/>
        <v>0</v>
      </c>
      <c r="BI118" s="129">
        <f t="shared" si="8"/>
        <v>0</v>
      </c>
      <c r="BJ118" s="27" t="s">
        <v>19</v>
      </c>
      <c r="BK118" s="129">
        <f t="shared" si="9"/>
        <v>0</v>
      </c>
      <c r="BL118" s="27" t="s">
        <v>68</v>
      </c>
      <c r="BM118" s="128" t="s">
        <v>1554</v>
      </c>
    </row>
    <row r="119" spans="1:65" s="37" customFormat="1" ht="16.5" customHeight="1">
      <c r="A119" s="178"/>
      <c r="B119" s="219"/>
      <c r="C119" s="271" t="s">
        <v>29</v>
      </c>
      <c r="D119" s="271" t="s">
        <v>52</v>
      </c>
      <c r="E119" s="272" t="s">
        <v>1555</v>
      </c>
      <c r="F119" s="273" t="s">
        <v>1556</v>
      </c>
      <c r="G119" s="274" t="s">
        <v>8</v>
      </c>
      <c r="H119" s="275">
        <v>3</v>
      </c>
      <c r="I119" s="313">
        <v>0</v>
      </c>
      <c r="J119" s="276">
        <f t="shared" si="0"/>
        <v>0</v>
      </c>
      <c r="K119" s="277"/>
      <c r="L119" s="34"/>
      <c r="M119" s="314" t="s">
        <v>30</v>
      </c>
      <c r="N119" s="278" t="s">
        <v>34</v>
      </c>
      <c r="O119" s="315"/>
      <c r="P119" s="279">
        <f t="shared" si="1"/>
        <v>0</v>
      </c>
      <c r="Q119" s="279">
        <v>0</v>
      </c>
      <c r="R119" s="279">
        <f t="shared" si="2"/>
        <v>0</v>
      </c>
      <c r="S119" s="279">
        <v>0</v>
      </c>
      <c r="T119" s="280">
        <f t="shared" si="3"/>
        <v>0</v>
      </c>
      <c r="U119" s="178"/>
      <c r="V119" s="178"/>
      <c r="W119" s="178"/>
      <c r="X119" s="178"/>
      <c r="Y119" s="178"/>
      <c r="Z119" s="178"/>
      <c r="AA119" s="178"/>
      <c r="AB119" s="178"/>
      <c r="AC119" s="178"/>
      <c r="AD119" s="178"/>
      <c r="AE119" s="178"/>
      <c r="AR119" s="128" t="s">
        <v>68</v>
      </c>
      <c r="AT119" s="128" t="s">
        <v>52</v>
      </c>
      <c r="AU119" s="128" t="s">
        <v>27</v>
      </c>
      <c r="AY119" s="27" t="s">
        <v>51</v>
      </c>
      <c r="BE119" s="129">
        <f t="shared" si="4"/>
        <v>0</v>
      </c>
      <c r="BF119" s="129">
        <f t="shared" si="5"/>
        <v>0</v>
      </c>
      <c r="BG119" s="129">
        <f t="shared" si="6"/>
        <v>0</v>
      </c>
      <c r="BH119" s="129">
        <f t="shared" si="7"/>
        <v>0</v>
      </c>
      <c r="BI119" s="129">
        <f t="shared" si="8"/>
        <v>0</v>
      </c>
      <c r="BJ119" s="27" t="s">
        <v>19</v>
      </c>
      <c r="BK119" s="129">
        <f t="shared" si="9"/>
        <v>0</v>
      </c>
      <c r="BL119" s="27" t="s">
        <v>68</v>
      </c>
      <c r="BM119" s="128" t="s">
        <v>1557</v>
      </c>
    </row>
    <row r="120" spans="1:65" s="37" customFormat="1" ht="16.5" customHeight="1">
      <c r="A120" s="178"/>
      <c r="B120" s="219"/>
      <c r="C120" s="271" t="s">
        <v>53</v>
      </c>
      <c r="D120" s="271" t="s">
        <v>52</v>
      </c>
      <c r="E120" s="272" t="s">
        <v>1558</v>
      </c>
      <c r="F120" s="273" t="s">
        <v>1559</v>
      </c>
      <c r="G120" s="274" t="s">
        <v>8</v>
      </c>
      <c r="H120" s="275">
        <v>10</v>
      </c>
      <c r="I120" s="313">
        <v>0</v>
      </c>
      <c r="J120" s="276">
        <f t="shared" si="0"/>
        <v>0</v>
      </c>
      <c r="K120" s="277"/>
      <c r="L120" s="34"/>
      <c r="M120" s="314" t="s">
        <v>30</v>
      </c>
      <c r="N120" s="278" t="s">
        <v>34</v>
      </c>
      <c r="O120" s="315"/>
      <c r="P120" s="279">
        <f t="shared" si="1"/>
        <v>0</v>
      </c>
      <c r="Q120" s="279">
        <v>0</v>
      </c>
      <c r="R120" s="279">
        <f t="shared" si="2"/>
        <v>0</v>
      </c>
      <c r="S120" s="279">
        <v>0</v>
      </c>
      <c r="T120" s="280">
        <f t="shared" si="3"/>
        <v>0</v>
      </c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R120" s="128" t="s">
        <v>68</v>
      </c>
      <c r="AT120" s="128" t="s">
        <v>52</v>
      </c>
      <c r="AU120" s="128" t="s">
        <v>27</v>
      </c>
      <c r="AY120" s="27" t="s">
        <v>51</v>
      </c>
      <c r="BE120" s="129">
        <f t="shared" si="4"/>
        <v>0</v>
      </c>
      <c r="BF120" s="129">
        <f t="shared" si="5"/>
        <v>0</v>
      </c>
      <c r="BG120" s="129">
        <f t="shared" si="6"/>
        <v>0</v>
      </c>
      <c r="BH120" s="129">
        <f t="shared" si="7"/>
        <v>0</v>
      </c>
      <c r="BI120" s="129">
        <f t="shared" si="8"/>
        <v>0</v>
      </c>
      <c r="BJ120" s="27" t="s">
        <v>19</v>
      </c>
      <c r="BK120" s="129">
        <f t="shared" si="9"/>
        <v>0</v>
      </c>
      <c r="BL120" s="27" t="s">
        <v>68</v>
      </c>
      <c r="BM120" s="128" t="s">
        <v>1560</v>
      </c>
    </row>
    <row r="121" spans="1:65" s="37" customFormat="1" ht="21.75" customHeight="1">
      <c r="A121" s="178"/>
      <c r="B121" s="219"/>
      <c r="C121" s="271" t="s">
        <v>56</v>
      </c>
      <c r="D121" s="271" t="s">
        <v>52</v>
      </c>
      <c r="E121" s="272" t="s">
        <v>1561</v>
      </c>
      <c r="F121" s="273" t="s">
        <v>1562</v>
      </c>
      <c r="G121" s="274" t="s">
        <v>8</v>
      </c>
      <c r="H121" s="275">
        <v>8</v>
      </c>
      <c r="I121" s="313">
        <v>0</v>
      </c>
      <c r="J121" s="276">
        <f t="shared" si="0"/>
        <v>0</v>
      </c>
      <c r="K121" s="277"/>
      <c r="L121" s="34"/>
      <c r="M121" s="314" t="s">
        <v>30</v>
      </c>
      <c r="N121" s="278" t="s">
        <v>34</v>
      </c>
      <c r="O121" s="315"/>
      <c r="P121" s="279">
        <f t="shared" si="1"/>
        <v>0</v>
      </c>
      <c r="Q121" s="279">
        <v>0</v>
      </c>
      <c r="R121" s="279">
        <f t="shared" si="2"/>
        <v>0</v>
      </c>
      <c r="S121" s="279">
        <v>0</v>
      </c>
      <c r="T121" s="280">
        <f t="shared" si="3"/>
        <v>0</v>
      </c>
      <c r="U121" s="178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R121" s="128" t="s">
        <v>68</v>
      </c>
      <c r="AT121" s="128" t="s">
        <v>52</v>
      </c>
      <c r="AU121" s="128" t="s">
        <v>27</v>
      </c>
      <c r="AY121" s="27" t="s">
        <v>51</v>
      </c>
      <c r="BE121" s="129">
        <f t="shared" si="4"/>
        <v>0</v>
      </c>
      <c r="BF121" s="129">
        <f t="shared" si="5"/>
        <v>0</v>
      </c>
      <c r="BG121" s="129">
        <f t="shared" si="6"/>
        <v>0</v>
      </c>
      <c r="BH121" s="129">
        <f t="shared" si="7"/>
        <v>0</v>
      </c>
      <c r="BI121" s="129">
        <f t="shared" si="8"/>
        <v>0</v>
      </c>
      <c r="BJ121" s="27" t="s">
        <v>19</v>
      </c>
      <c r="BK121" s="129">
        <f t="shared" si="9"/>
        <v>0</v>
      </c>
      <c r="BL121" s="27" t="s">
        <v>68</v>
      </c>
      <c r="BM121" s="128" t="s">
        <v>1563</v>
      </c>
    </row>
    <row r="122" spans="1:65" s="37" customFormat="1" ht="24.2" customHeight="1">
      <c r="A122" s="178"/>
      <c r="B122" s="219"/>
      <c r="C122" s="271" t="s">
        <v>1037</v>
      </c>
      <c r="D122" s="271" t="s">
        <v>52</v>
      </c>
      <c r="E122" s="272" t="s">
        <v>1564</v>
      </c>
      <c r="F122" s="273" t="s">
        <v>1565</v>
      </c>
      <c r="G122" s="274" t="s">
        <v>8</v>
      </c>
      <c r="H122" s="275">
        <v>7</v>
      </c>
      <c r="I122" s="313">
        <v>0</v>
      </c>
      <c r="J122" s="276">
        <f t="shared" si="0"/>
        <v>0</v>
      </c>
      <c r="K122" s="277"/>
      <c r="L122" s="34"/>
      <c r="M122" s="314" t="s">
        <v>30</v>
      </c>
      <c r="N122" s="278" t="s">
        <v>34</v>
      </c>
      <c r="O122" s="315"/>
      <c r="P122" s="279">
        <f t="shared" si="1"/>
        <v>0</v>
      </c>
      <c r="Q122" s="279">
        <v>0</v>
      </c>
      <c r="R122" s="279">
        <f t="shared" si="2"/>
        <v>0</v>
      </c>
      <c r="S122" s="279">
        <v>0</v>
      </c>
      <c r="T122" s="280">
        <f t="shared" si="3"/>
        <v>0</v>
      </c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R122" s="128" t="s">
        <v>68</v>
      </c>
      <c r="AT122" s="128" t="s">
        <v>52</v>
      </c>
      <c r="AU122" s="128" t="s">
        <v>27</v>
      </c>
      <c r="AY122" s="27" t="s">
        <v>51</v>
      </c>
      <c r="BE122" s="129">
        <f t="shared" si="4"/>
        <v>0</v>
      </c>
      <c r="BF122" s="129">
        <f t="shared" si="5"/>
        <v>0</v>
      </c>
      <c r="BG122" s="129">
        <f t="shared" si="6"/>
        <v>0</v>
      </c>
      <c r="BH122" s="129">
        <f t="shared" si="7"/>
        <v>0</v>
      </c>
      <c r="BI122" s="129">
        <f t="shared" si="8"/>
        <v>0</v>
      </c>
      <c r="BJ122" s="27" t="s">
        <v>19</v>
      </c>
      <c r="BK122" s="129">
        <f t="shared" si="9"/>
        <v>0</v>
      </c>
      <c r="BL122" s="27" t="s">
        <v>68</v>
      </c>
      <c r="BM122" s="128" t="s">
        <v>1566</v>
      </c>
    </row>
    <row r="123" spans="1:65" s="37" customFormat="1" ht="16.5" customHeight="1">
      <c r="A123" s="178"/>
      <c r="B123" s="219"/>
      <c r="C123" s="271" t="s">
        <v>62</v>
      </c>
      <c r="D123" s="271" t="s">
        <v>52</v>
      </c>
      <c r="E123" s="272" t="s">
        <v>1567</v>
      </c>
      <c r="F123" s="273" t="s">
        <v>1568</v>
      </c>
      <c r="G123" s="274" t="s">
        <v>8</v>
      </c>
      <c r="H123" s="275">
        <v>1</v>
      </c>
      <c r="I123" s="313">
        <v>0</v>
      </c>
      <c r="J123" s="276">
        <f t="shared" si="0"/>
        <v>0</v>
      </c>
      <c r="K123" s="277"/>
      <c r="L123" s="34"/>
      <c r="M123" s="314" t="s">
        <v>30</v>
      </c>
      <c r="N123" s="278" t="s">
        <v>34</v>
      </c>
      <c r="O123" s="315"/>
      <c r="P123" s="279">
        <f t="shared" si="1"/>
        <v>0</v>
      </c>
      <c r="Q123" s="279">
        <v>0</v>
      </c>
      <c r="R123" s="279">
        <f t="shared" si="2"/>
        <v>0</v>
      </c>
      <c r="S123" s="279">
        <v>0</v>
      </c>
      <c r="T123" s="280">
        <f t="shared" si="3"/>
        <v>0</v>
      </c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R123" s="128" t="s">
        <v>68</v>
      </c>
      <c r="AT123" s="128" t="s">
        <v>52</v>
      </c>
      <c r="AU123" s="128" t="s">
        <v>27</v>
      </c>
      <c r="AY123" s="27" t="s">
        <v>51</v>
      </c>
      <c r="BE123" s="129">
        <f t="shared" si="4"/>
        <v>0</v>
      </c>
      <c r="BF123" s="129">
        <f t="shared" si="5"/>
        <v>0</v>
      </c>
      <c r="BG123" s="129">
        <f t="shared" si="6"/>
        <v>0</v>
      </c>
      <c r="BH123" s="129">
        <f t="shared" si="7"/>
        <v>0</v>
      </c>
      <c r="BI123" s="129">
        <f t="shared" si="8"/>
        <v>0</v>
      </c>
      <c r="BJ123" s="27" t="s">
        <v>19</v>
      </c>
      <c r="BK123" s="129">
        <f t="shared" si="9"/>
        <v>0</v>
      </c>
      <c r="BL123" s="27" t="s">
        <v>68</v>
      </c>
      <c r="BM123" s="128" t="s">
        <v>1569</v>
      </c>
    </row>
    <row r="124" spans="1:65" s="37" customFormat="1" ht="21.75" customHeight="1">
      <c r="A124" s="178"/>
      <c r="B124" s="219"/>
      <c r="C124" s="271" t="s">
        <v>63</v>
      </c>
      <c r="D124" s="271" t="s">
        <v>52</v>
      </c>
      <c r="E124" s="272" t="s">
        <v>1570</v>
      </c>
      <c r="F124" s="273" t="s">
        <v>1571</v>
      </c>
      <c r="G124" s="274" t="s">
        <v>8</v>
      </c>
      <c r="H124" s="275">
        <v>2</v>
      </c>
      <c r="I124" s="313">
        <v>0</v>
      </c>
      <c r="J124" s="276">
        <f t="shared" si="0"/>
        <v>0</v>
      </c>
      <c r="K124" s="277"/>
      <c r="L124" s="34"/>
      <c r="M124" s="314" t="s">
        <v>30</v>
      </c>
      <c r="N124" s="278" t="s">
        <v>34</v>
      </c>
      <c r="O124" s="315"/>
      <c r="P124" s="279">
        <f t="shared" si="1"/>
        <v>0</v>
      </c>
      <c r="Q124" s="279">
        <v>0</v>
      </c>
      <c r="R124" s="279">
        <f t="shared" si="2"/>
        <v>0</v>
      </c>
      <c r="S124" s="279">
        <v>0</v>
      </c>
      <c r="T124" s="280">
        <f t="shared" si="3"/>
        <v>0</v>
      </c>
      <c r="U124" s="178"/>
      <c r="V124" s="178"/>
      <c r="W124" s="178"/>
      <c r="X124" s="178"/>
      <c r="Y124" s="178"/>
      <c r="Z124" s="178"/>
      <c r="AA124" s="178"/>
      <c r="AB124" s="178"/>
      <c r="AC124" s="178"/>
      <c r="AD124" s="178"/>
      <c r="AE124" s="178"/>
      <c r="AR124" s="128" t="s">
        <v>68</v>
      </c>
      <c r="AT124" s="128" t="s">
        <v>52</v>
      </c>
      <c r="AU124" s="128" t="s">
        <v>27</v>
      </c>
      <c r="AY124" s="27" t="s">
        <v>51</v>
      </c>
      <c r="BE124" s="129">
        <f t="shared" si="4"/>
        <v>0</v>
      </c>
      <c r="BF124" s="129">
        <f t="shared" si="5"/>
        <v>0</v>
      </c>
      <c r="BG124" s="129">
        <f t="shared" si="6"/>
        <v>0</v>
      </c>
      <c r="BH124" s="129">
        <f t="shared" si="7"/>
        <v>0</v>
      </c>
      <c r="BI124" s="129">
        <f t="shared" si="8"/>
        <v>0</v>
      </c>
      <c r="BJ124" s="27" t="s">
        <v>19</v>
      </c>
      <c r="BK124" s="129">
        <f t="shared" si="9"/>
        <v>0</v>
      </c>
      <c r="BL124" s="27" t="s">
        <v>68</v>
      </c>
      <c r="BM124" s="128" t="s">
        <v>1572</v>
      </c>
    </row>
    <row r="125" spans="1:65" s="37" customFormat="1" ht="21.75" customHeight="1">
      <c r="A125" s="178"/>
      <c r="B125" s="219"/>
      <c r="C125" s="271" t="s">
        <v>64</v>
      </c>
      <c r="D125" s="271" t="s">
        <v>52</v>
      </c>
      <c r="E125" s="272" t="s">
        <v>1573</v>
      </c>
      <c r="F125" s="273" t="s">
        <v>1574</v>
      </c>
      <c r="G125" s="274" t="s">
        <v>8</v>
      </c>
      <c r="H125" s="275">
        <v>1</v>
      </c>
      <c r="I125" s="313">
        <v>0</v>
      </c>
      <c r="J125" s="276">
        <f t="shared" si="0"/>
        <v>0</v>
      </c>
      <c r="K125" s="277"/>
      <c r="L125" s="34"/>
      <c r="M125" s="314" t="s">
        <v>30</v>
      </c>
      <c r="N125" s="278" t="s">
        <v>34</v>
      </c>
      <c r="O125" s="315"/>
      <c r="P125" s="279">
        <f t="shared" si="1"/>
        <v>0</v>
      </c>
      <c r="Q125" s="279">
        <v>0</v>
      </c>
      <c r="R125" s="279">
        <f t="shared" si="2"/>
        <v>0</v>
      </c>
      <c r="S125" s="279">
        <v>0</v>
      </c>
      <c r="T125" s="280">
        <f t="shared" si="3"/>
        <v>0</v>
      </c>
      <c r="U125" s="178"/>
      <c r="V125" s="178"/>
      <c r="W125" s="178"/>
      <c r="X125" s="178"/>
      <c r="Y125" s="178"/>
      <c r="Z125" s="178"/>
      <c r="AA125" s="178"/>
      <c r="AB125" s="178"/>
      <c r="AC125" s="178"/>
      <c r="AD125" s="178"/>
      <c r="AE125" s="178"/>
      <c r="AR125" s="128" t="s">
        <v>68</v>
      </c>
      <c r="AT125" s="128" t="s">
        <v>52</v>
      </c>
      <c r="AU125" s="128" t="s">
        <v>27</v>
      </c>
      <c r="AY125" s="27" t="s">
        <v>51</v>
      </c>
      <c r="BE125" s="129">
        <f t="shared" si="4"/>
        <v>0</v>
      </c>
      <c r="BF125" s="129">
        <f t="shared" si="5"/>
        <v>0</v>
      </c>
      <c r="BG125" s="129">
        <f t="shared" si="6"/>
        <v>0</v>
      </c>
      <c r="BH125" s="129">
        <f t="shared" si="7"/>
        <v>0</v>
      </c>
      <c r="BI125" s="129">
        <f t="shared" si="8"/>
        <v>0</v>
      </c>
      <c r="BJ125" s="27" t="s">
        <v>19</v>
      </c>
      <c r="BK125" s="129">
        <f t="shared" si="9"/>
        <v>0</v>
      </c>
      <c r="BL125" s="27" t="s">
        <v>68</v>
      </c>
      <c r="BM125" s="128" t="s">
        <v>1575</v>
      </c>
    </row>
    <row r="126" spans="1:65" s="37" customFormat="1" ht="16.5" customHeight="1">
      <c r="A126" s="178"/>
      <c r="B126" s="219"/>
      <c r="C126" s="271" t="s">
        <v>65</v>
      </c>
      <c r="D126" s="271" t="s">
        <v>52</v>
      </c>
      <c r="E126" s="272" t="s">
        <v>1576</v>
      </c>
      <c r="F126" s="273" t="s">
        <v>1577</v>
      </c>
      <c r="G126" s="274" t="s">
        <v>8</v>
      </c>
      <c r="H126" s="275">
        <v>1</v>
      </c>
      <c r="I126" s="313">
        <v>0</v>
      </c>
      <c r="J126" s="276">
        <f t="shared" si="0"/>
        <v>0</v>
      </c>
      <c r="K126" s="277"/>
      <c r="L126" s="34"/>
      <c r="M126" s="314" t="s">
        <v>30</v>
      </c>
      <c r="N126" s="278" t="s">
        <v>34</v>
      </c>
      <c r="O126" s="315"/>
      <c r="P126" s="279">
        <f t="shared" si="1"/>
        <v>0</v>
      </c>
      <c r="Q126" s="279">
        <v>0</v>
      </c>
      <c r="R126" s="279">
        <f t="shared" si="2"/>
        <v>0</v>
      </c>
      <c r="S126" s="279">
        <v>0</v>
      </c>
      <c r="T126" s="280">
        <f t="shared" si="3"/>
        <v>0</v>
      </c>
      <c r="U126" s="178"/>
      <c r="V126" s="178"/>
      <c r="W126" s="178"/>
      <c r="X126" s="178"/>
      <c r="Y126" s="178"/>
      <c r="Z126" s="178"/>
      <c r="AA126" s="178"/>
      <c r="AB126" s="178"/>
      <c r="AC126" s="178"/>
      <c r="AD126" s="178"/>
      <c r="AE126" s="178"/>
      <c r="AR126" s="128" t="s">
        <v>68</v>
      </c>
      <c r="AT126" s="128" t="s">
        <v>52</v>
      </c>
      <c r="AU126" s="128" t="s">
        <v>27</v>
      </c>
      <c r="AY126" s="27" t="s">
        <v>51</v>
      </c>
      <c r="BE126" s="129">
        <f t="shared" si="4"/>
        <v>0</v>
      </c>
      <c r="BF126" s="129">
        <f t="shared" si="5"/>
        <v>0</v>
      </c>
      <c r="BG126" s="129">
        <f t="shared" si="6"/>
        <v>0</v>
      </c>
      <c r="BH126" s="129">
        <f t="shared" si="7"/>
        <v>0</v>
      </c>
      <c r="BI126" s="129">
        <f t="shared" si="8"/>
        <v>0</v>
      </c>
      <c r="BJ126" s="27" t="s">
        <v>19</v>
      </c>
      <c r="BK126" s="129">
        <f t="shared" si="9"/>
        <v>0</v>
      </c>
      <c r="BL126" s="27" t="s">
        <v>68</v>
      </c>
      <c r="BM126" s="128" t="s">
        <v>1578</v>
      </c>
    </row>
    <row r="127" spans="1:65" s="37" customFormat="1" ht="16.5" customHeight="1">
      <c r="A127" s="178"/>
      <c r="B127" s="219"/>
      <c r="C127" s="271" t="s">
        <v>66</v>
      </c>
      <c r="D127" s="271" t="s">
        <v>52</v>
      </c>
      <c r="E127" s="272" t="s">
        <v>1579</v>
      </c>
      <c r="F127" s="273" t="s">
        <v>1580</v>
      </c>
      <c r="G127" s="274" t="s">
        <v>8</v>
      </c>
      <c r="H127" s="275">
        <v>2</v>
      </c>
      <c r="I127" s="313">
        <v>0</v>
      </c>
      <c r="J127" s="276">
        <f t="shared" si="0"/>
        <v>0</v>
      </c>
      <c r="K127" s="277"/>
      <c r="L127" s="34"/>
      <c r="M127" s="314" t="s">
        <v>30</v>
      </c>
      <c r="N127" s="278" t="s">
        <v>34</v>
      </c>
      <c r="O127" s="315"/>
      <c r="P127" s="279">
        <f t="shared" si="1"/>
        <v>0</v>
      </c>
      <c r="Q127" s="279">
        <v>0</v>
      </c>
      <c r="R127" s="279">
        <f t="shared" si="2"/>
        <v>0</v>
      </c>
      <c r="S127" s="279">
        <v>0</v>
      </c>
      <c r="T127" s="280">
        <f t="shared" si="3"/>
        <v>0</v>
      </c>
      <c r="U127" s="178"/>
      <c r="V127" s="178"/>
      <c r="W127" s="178"/>
      <c r="X127" s="178"/>
      <c r="Y127" s="178"/>
      <c r="Z127" s="178"/>
      <c r="AA127" s="178"/>
      <c r="AB127" s="178"/>
      <c r="AC127" s="178"/>
      <c r="AD127" s="178"/>
      <c r="AE127" s="178"/>
      <c r="AR127" s="128" t="s">
        <v>68</v>
      </c>
      <c r="AT127" s="128" t="s">
        <v>52</v>
      </c>
      <c r="AU127" s="128" t="s">
        <v>27</v>
      </c>
      <c r="AY127" s="27" t="s">
        <v>51</v>
      </c>
      <c r="BE127" s="129">
        <f t="shared" si="4"/>
        <v>0</v>
      </c>
      <c r="BF127" s="129">
        <f t="shared" si="5"/>
        <v>0</v>
      </c>
      <c r="BG127" s="129">
        <f t="shared" si="6"/>
        <v>0</v>
      </c>
      <c r="BH127" s="129">
        <f t="shared" si="7"/>
        <v>0</v>
      </c>
      <c r="BI127" s="129">
        <f t="shared" si="8"/>
        <v>0</v>
      </c>
      <c r="BJ127" s="27" t="s">
        <v>19</v>
      </c>
      <c r="BK127" s="129">
        <f t="shared" si="9"/>
        <v>0</v>
      </c>
      <c r="BL127" s="27" t="s">
        <v>68</v>
      </c>
      <c r="BM127" s="128" t="s">
        <v>1581</v>
      </c>
    </row>
    <row r="128" spans="1:65" s="37" customFormat="1" ht="16.5" customHeight="1">
      <c r="A128" s="178"/>
      <c r="B128" s="219"/>
      <c r="C128" s="271" t="s">
        <v>67</v>
      </c>
      <c r="D128" s="271" t="s">
        <v>52</v>
      </c>
      <c r="E128" s="272" t="s">
        <v>1582</v>
      </c>
      <c r="F128" s="273" t="s">
        <v>1583</v>
      </c>
      <c r="G128" s="274" t="s">
        <v>8</v>
      </c>
      <c r="H128" s="275">
        <v>1</v>
      </c>
      <c r="I128" s="313">
        <v>0</v>
      </c>
      <c r="J128" s="276">
        <f t="shared" si="0"/>
        <v>0</v>
      </c>
      <c r="K128" s="277"/>
      <c r="L128" s="34"/>
      <c r="M128" s="314" t="s">
        <v>30</v>
      </c>
      <c r="N128" s="278" t="s">
        <v>34</v>
      </c>
      <c r="O128" s="315"/>
      <c r="P128" s="279">
        <f t="shared" si="1"/>
        <v>0</v>
      </c>
      <c r="Q128" s="279">
        <v>0</v>
      </c>
      <c r="R128" s="279">
        <f t="shared" si="2"/>
        <v>0</v>
      </c>
      <c r="S128" s="279">
        <v>0</v>
      </c>
      <c r="T128" s="280">
        <f t="shared" si="3"/>
        <v>0</v>
      </c>
      <c r="U128" s="178"/>
      <c r="V128" s="178"/>
      <c r="W128" s="178"/>
      <c r="X128" s="178"/>
      <c r="Y128" s="178"/>
      <c r="Z128" s="178"/>
      <c r="AA128" s="178"/>
      <c r="AB128" s="178"/>
      <c r="AC128" s="178"/>
      <c r="AD128" s="178"/>
      <c r="AE128" s="178"/>
      <c r="AR128" s="128" t="s">
        <v>68</v>
      </c>
      <c r="AT128" s="128" t="s">
        <v>52</v>
      </c>
      <c r="AU128" s="128" t="s">
        <v>27</v>
      </c>
      <c r="AY128" s="27" t="s">
        <v>51</v>
      </c>
      <c r="BE128" s="129">
        <f t="shared" si="4"/>
        <v>0</v>
      </c>
      <c r="BF128" s="129">
        <f t="shared" si="5"/>
        <v>0</v>
      </c>
      <c r="BG128" s="129">
        <f t="shared" si="6"/>
        <v>0</v>
      </c>
      <c r="BH128" s="129">
        <f t="shared" si="7"/>
        <v>0</v>
      </c>
      <c r="BI128" s="129">
        <f t="shared" si="8"/>
        <v>0</v>
      </c>
      <c r="BJ128" s="27" t="s">
        <v>19</v>
      </c>
      <c r="BK128" s="129">
        <f t="shared" si="9"/>
        <v>0</v>
      </c>
      <c r="BL128" s="27" t="s">
        <v>68</v>
      </c>
      <c r="BM128" s="128" t="s">
        <v>1584</v>
      </c>
    </row>
    <row r="129" spans="1:65" s="37" customFormat="1" ht="16.5" customHeight="1">
      <c r="A129" s="178"/>
      <c r="B129" s="219"/>
      <c r="C129" s="271" t="s">
        <v>68</v>
      </c>
      <c r="D129" s="271" t="s">
        <v>52</v>
      </c>
      <c r="E129" s="272" t="s">
        <v>1585</v>
      </c>
      <c r="F129" s="273" t="s">
        <v>1586</v>
      </c>
      <c r="G129" s="274" t="s">
        <v>8</v>
      </c>
      <c r="H129" s="275">
        <v>1</v>
      </c>
      <c r="I129" s="313">
        <v>0</v>
      </c>
      <c r="J129" s="276">
        <f t="shared" si="0"/>
        <v>0</v>
      </c>
      <c r="K129" s="277"/>
      <c r="L129" s="34"/>
      <c r="M129" s="314" t="s">
        <v>30</v>
      </c>
      <c r="N129" s="278" t="s">
        <v>34</v>
      </c>
      <c r="O129" s="315"/>
      <c r="P129" s="279">
        <f t="shared" si="1"/>
        <v>0</v>
      </c>
      <c r="Q129" s="279">
        <v>0</v>
      </c>
      <c r="R129" s="279">
        <f t="shared" si="2"/>
        <v>0</v>
      </c>
      <c r="S129" s="279">
        <v>0</v>
      </c>
      <c r="T129" s="280">
        <f t="shared" si="3"/>
        <v>0</v>
      </c>
      <c r="U129" s="178"/>
      <c r="V129" s="178"/>
      <c r="W129" s="178"/>
      <c r="X129" s="178"/>
      <c r="Y129" s="178"/>
      <c r="Z129" s="178"/>
      <c r="AA129" s="178"/>
      <c r="AB129" s="178"/>
      <c r="AC129" s="178"/>
      <c r="AD129" s="178"/>
      <c r="AE129" s="178"/>
      <c r="AR129" s="128" t="s">
        <v>68</v>
      </c>
      <c r="AT129" s="128" t="s">
        <v>52</v>
      </c>
      <c r="AU129" s="128" t="s">
        <v>27</v>
      </c>
      <c r="AY129" s="27" t="s">
        <v>51</v>
      </c>
      <c r="BE129" s="129">
        <f t="shared" si="4"/>
        <v>0</v>
      </c>
      <c r="BF129" s="129">
        <f t="shared" si="5"/>
        <v>0</v>
      </c>
      <c r="BG129" s="129">
        <f t="shared" si="6"/>
        <v>0</v>
      </c>
      <c r="BH129" s="129">
        <f t="shared" si="7"/>
        <v>0</v>
      </c>
      <c r="BI129" s="129">
        <f t="shared" si="8"/>
        <v>0</v>
      </c>
      <c r="BJ129" s="27" t="s">
        <v>19</v>
      </c>
      <c r="BK129" s="129">
        <f t="shared" si="9"/>
        <v>0</v>
      </c>
      <c r="BL129" s="27" t="s">
        <v>68</v>
      </c>
      <c r="BM129" s="128" t="s">
        <v>1587</v>
      </c>
    </row>
    <row r="130" spans="1:65" s="37" customFormat="1" ht="16.5" customHeight="1">
      <c r="A130" s="178"/>
      <c r="B130" s="219"/>
      <c r="C130" s="271" t="s">
        <v>70</v>
      </c>
      <c r="D130" s="271" t="s">
        <v>52</v>
      </c>
      <c r="E130" s="272" t="s">
        <v>1588</v>
      </c>
      <c r="F130" s="273" t="s">
        <v>1589</v>
      </c>
      <c r="G130" s="274" t="s">
        <v>8</v>
      </c>
      <c r="H130" s="275">
        <v>1</v>
      </c>
      <c r="I130" s="313">
        <v>0</v>
      </c>
      <c r="J130" s="276">
        <f t="shared" si="0"/>
        <v>0</v>
      </c>
      <c r="K130" s="277"/>
      <c r="L130" s="34"/>
      <c r="M130" s="314" t="s">
        <v>30</v>
      </c>
      <c r="N130" s="278" t="s">
        <v>34</v>
      </c>
      <c r="O130" s="315"/>
      <c r="P130" s="279">
        <f t="shared" si="1"/>
        <v>0</v>
      </c>
      <c r="Q130" s="279">
        <v>0</v>
      </c>
      <c r="R130" s="279">
        <f t="shared" si="2"/>
        <v>0</v>
      </c>
      <c r="S130" s="279">
        <v>0</v>
      </c>
      <c r="T130" s="280">
        <f t="shared" si="3"/>
        <v>0</v>
      </c>
      <c r="U130" s="178"/>
      <c r="V130" s="178"/>
      <c r="W130" s="178"/>
      <c r="X130" s="178"/>
      <c r="Y130" s="178"/>
      <c r="Z130" s="178"/>
      <c r="AA130" s="178"/>
      <c r="AB130" s="178"/>
      <c r="AC130" s="178"/>
      <c r="AD130" s="178"/>
      <c r="AE130" s="178"/>
      <c r="AR130" s="128" t="s">
        <v>68</v>
      </c>
      <c r="AT130" s="128" t="s">
        <v>52</v>
      </c>
      <c r="AU130" s="128" t="s">
        <v>27</v>
      </c>
      <c r="AY130" s="27" t="s">
        <v>51</v>
      </c>
      <c r="BE130" s="129">
        <f t="shared" si="4"/>
        <v>0</v>
      </c>
      <c r="BF130" s="129">
        <f t="shared" si="5"/>
        <v>0</v>
      </c>
      <c r="BG130" s="129">
        <f t="shared" si="6"/>
        <v>0</v>
      </c>
      <c r="BH130" s="129">
        <f t="shared" si="7"/>
        <v>0</v>
      </c>
      <c r="BI130" s="129">
        <f t="shared" si="8"/>
        <v>0</v>
      </c>
      <c r="BJ130" s="27" t="s">
        <v>19</v>
      </c>
      <c r="BK130" s="129">
        <f t="shared" si="9"/>
        <v>0</v>
      </c>
      <c r="BL130" s="27" t="s">
        <v>68</v>
      </c>
      <c r="BM130" s="128" t="s">
        <v>1590</v>
      </c>
    </row>
    <row r="131" spans="1:65" s="37" customFormat="1" ht="16.5" customHeight="1">
      <c r="A131" s="178"/>
      <c r="B131" s="219"/>
      <c r="C131" s="271" t="s">
        <v>71</v>
      </c>
      <c r="D131" s="271" t="s">
        <v>52</v>
      </c>
      <c r="E131" s="272" t="s">
        <v>1591</v>
      </c>
      <c r="F131" s="273" t="s">
        <v>1592</v>
      </c>
      <c r="G131" s="274" t="s">
        <v>8</v>
      </c>
      <c r="H131" s="275">
        <v>1</v>
      </c>
      <c r="I131" s="313">
        <v>0</v>
      </c>
      <c r="J131" s="276">
        <f t="shared" si="0"/>
        <v>0</v>
      </c>
      <c r="K131" s="277"/>
      <c r="L131" s="34"/>
      <c r="M131" s="314" t="s">
        <v>30</v>
      </c>
      <c r="N131" s="278" t="s">
        <v>34</v>
      </c>
      <c r="O131" s="315"/>
      <c r="P131" s="279">
        <f t="shared" si="1"/>
        <v>0</v>
      </c>
      <c r="Q131" s="279">
        <v>0</v>
      </c>
      <c r="R131" s="279">
        <f t="shared" si="2"/>
        <v>0</v>
      </c>
      <c r="S131" s="279">
        <v>0</v>
      </c>
      <c r="T131" s="280">
        <f t="shared" si="3"/>
        <v>0</v>
      </c>
      <c r="U131" s="178"/>
      <c r="V131" s="178"/>
      <c r="W131" s="178"/>
      <c r="X131" s="178"/>
      <c r="Y131" s="178"/>
      <c r="Z131" s="178"/>
      <c r="AA131" s="178"/>
      <c r="AB131" s="178"/>
      <c r="AC131" s="178"/>
      <c r="AD131" s="178"/>
      <c r="AE131" s="178"/>
      <c r="AR131" s="128" t="s">
        <v>68</v>
      </c>
      <c r="AT131" s="128" t="s">
        <v>52</v>
      </c>
      <c r="AU131" s="128" t="s">
        <v>27</v>
      </c>
      <c r="AY131" s="27" t="s">
        <v>51</v>
      </c>
      <c r="BE131" s="129">
        <f t="shared" si="4"/>
        <v>0</v>
      </c>
      <c r="BF131" s="129">
        <f t="shared" si="5"/>
        <v>0</v>
      </c>
      <c r="BG131" s="129">
        <f t="shared" si="6"/>
        <v>0</v>
      </c>
      <c r="BH131" s="129">
        <f t="shared" si="7"/>
        <v>0</v>
      </c>
      <c r="BI131" s="129">
        <f t="shared" si="8"/>
        <v>0</v>
      </c>
      <c r="BJ131" s="27" t="s">
        <v>19</v>
      </c>
      <c r="BK131" s="129">
        <f t="shared" si="9"/>
        <v>0</v>
      </c>
      <c r="BL131" s="27" t="s">
        <v>68</v>
      </c>
      <c r="BM131" s="128" t="s">
        <v>1593</v>
      </c>
    </row>
    <row r="132" spans="1:65" s="37" customFormat="1" ht="16.5" customHeight="1">
      <c r="A132" s="178"/>
      <c r="B132" s="219"/>
      <c r="C132" s="271" t="s">
        <v>754</v>
      </c>
      <c r="D132" s="271" t="s">
        <v>52</v>
      </c>
      <c r="E132" s="272" t="s">
        <v>1594</v>
      </c>
      <c r="F132" s="273" t="s">
        <v>1595</v>
      </c>
      <c r="G132" s="274" t="s">
        <v>8</v>
      </c>
      <c r="H132" s="275">
        <v>6</v>
      </c>
      <c r="I132" s="313">
        <v>0</v>
      </c>
      <c r="J132" s="276">
        <f t="shared" si="0"/>
        <v>0</v>
      </c>
      <c r="K132" s="277"/>
      <c r="L132" s="34"/>
      <c r="M132" s="314" t="s">
        <v>30</v>
      </c>
      <c r="N132" s="278" t="s">
        <v>34</v>
      </c>
      <c r="O132" s="315"/>
      <c r="P132" s="279">
        <f t="shared" si="1"/>
        <v>0</v>
      </c>
      <c r="Q132" s="279">
        <v>0</v>
      </c>
      <c r="R132" s="279">
        <f t="shared" si="2"/>
        <v>0</v>
      </c>
      <c r="S132" s="279">
        <v>0</v>
      </c>
      <c r="T132" s="280">
        <f t="shared" si="3"/>
        <v>0</v>
      </c>
      <c r="U132" s="178"/>
      <c r="V132" s="178"/>
      <c r="W132" s="178"/>
      <c r="X132" s="178"/>
      <c r="Y132" s="178"/>
      <c r="Z132" s="178"/>
      <c r="AA132" s="178"/>
      <c r="AB132" s="178"/>
      <c r="AC132" s="178"/>
      <c r="AD132" s="178"/>
      <c r="AE132" s="178"/>
      <c r="AR132" s="128" t="s">
        <v>68</v>
      </c>
      <c r="AT132" s="128" t="s">
        <v>52</v>
      </c>
      <c r="AU132" s="128" t="s">
        <v>27</v>
      </c>
      <c r="AY132" s="27" t="s">
        <v>51</v>
      </c>
      <c r="BE132" s="129">
        <f t="shared" si="4"/>
        <v>0</v>
      </c>
      <c r="BF132" s="129">
        <f t="shared" si="5"/>
        <v>0</v>
      </c>
      <c r="BG132" s="129">
        <f t="shared" si="6"/>
        <v>0</v>
      </c>
      <c r="BH132" s="129">
        <f t="shared" si="7"/>
        <v>0</v>
      </c>
      <c r="BI132" s="129">
        <f t="shared" si="8"/>
        <v>0</v>
      </c>
      <c r="BJ132" s="27" t="s">
        <v>19</v>
      </c>
      <c r="BK132" s="129">
        <f t="shared" si="9"/>
        <v>0</v>
      </c>
      <c r="BL132" s="27" t="s">
        <v>68</v>
      </c>
      <c r="BM132" s="128" t="s">
        <v>1596</v>
      </c>
    </row>
    <row r="133" spans="1:65" s="37" customFormat="1" ht="16.5" customHeight="1">
      <c r="A133" s="178"/>
      <c r="B133" s="219"/>
      <c r="C133" s="271" t="s">
        <v>72</v>
      </c>
      <c r="D133" s="271" t="s">
        <v>52</v>
      </c>
      <c r="E133" s="272" t="s">
        <v>1597</v>
      </c>
      <c r="F133" s="273" t="s">
        <v>1598</v>
      </c>
      <c r="G133" s="274" t="s">
        <v>8</v>
      </c>
      <c r="H133" s="275">
        <v>8</v>
      </c>
      <c r="I133" s="313">
        <v>0</v>
      </c>
      <c r="J133" s="276">
        <f t="shared" si="0"/>
        <v>0</v>
      </c>
      <c r="K133" s="277"/>
      <c r="L133" s="34"/>
      <c r="M133" s="314" t="s">
        <v>30</v>
      </c>
      <c r="N133" s="278" t="s">
        <v>34</v>
      </c>
      <c r="O133" s="315"/>
      <c r="P133" s="279">
        <f t="shared" si="1"/>
        <v>0</v>
      </c>
      <c r="Q133" s="279">
        <v>0</v>
      </c>
      <c r="R133" s="279">
        <f t="shared" si="2"/>
        <v>0</v>
      </c>
      <c r="S133" s="279">
        <v>0</v>
      </c>
      <c r="T133" s="280">
        <f t="shared" si="3"/>
        <v>0</v>
      </c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78"/>
      <c r="AE133" s="178"/>
      <c r="AR133" s="128" t="s">
        <v>68</v>
      </c>
      <c r="AT133" s="128" t="s">
        <v>52</v>
      </c>
      <c r="AU133" s="128" t="s">
        <v>27</v>
      </c>
      <c r="AY133" s="27" t="s">
        <v>51</v>
      </c>
      <c r="BE133" s="129">
        <f t="shared" si="4"/>
        <v>0</v>
      </c>
      <c r="BF133" s="129">
        <f t="shared" si="5"/>
        <v>0</v>
      </c>
      <c r="BG133" s="129">
        <f t="shared" si="6"/>
        <v>0</v>
      </c>
      <c r="BH133" s="129">
        <f t="shared" si="7"/>
        <v>0</v>
      </c>
      <c r="BI133" s="129">
        <f t="shared" si="8"/>
        <v>0</v>
      </c>
      <c r="BJ133" s="27" t="s">
        <v>19</v>
      </c>
      <c r="BK133" s="129">
        <f t="shared" si="9"/>
        <v>0</v>
      </c>
      <c r="BL133" s="27" t="s">
        <v>68</v>
      </c>
      <c r="BM133" s="128" t="s">
        <v>1599</v>
      </c>
    </row>
    <row r="134" spans="1:65" s="37" customFormat="1" ht="16.5" customHeight="1">
      <c r="A134" s="178"/>
      <c r="B134" s="219"/>
      <c r="C134" s="271" t="s">
        <v>73</v>
      </c>
      <c r="D134" s="271" t="s">
        <v>52</v>
      </c>
      <c r="E134" s="272" t="s">
        <v>1600</v>
      </c>
      <c r="F134" s="273" t="s">
        <v>1601</v>
      </c>
      <c r="G134" s="274" t="s">
        <v>8</v>
      </c>
      <c r="H134" s="275">
        <v>8</v>
      </c>
      <c r="I134" s="313">
        <v>0</v>
      </c>
      <c r="J134" s="276">
        <f t="shared" si="0"/>
        <v>0</v>
      </c>
      <c r="K134" s="277"/>
      <c r="L134" s="34"/>
      <c r="M134" s="314" t="s">
        <v>30</v>
      </c>
      <c r="N134" s="278" t="s">
        <v>34</v>
      </c>
      <c r="O134" s="315"/>
      <c r="P134" s="279">
        <f t="shared" si="1"/>
        <v>0</v>
      </c>
      <c r="Q134" s="279">
        <v>0</v>
      </c>
      <c r="R134" s="279">
        <f t="shared" si="2"/>
        <v>0</v>
      </c>
      <c r="S134" s="279">
        <v>0</v>
      </c>
      <c r="T134" s="280">
        <f t="shared" si="3"/>
        <v>0</v>
      </c>
      <c r="U134" s="178"/>
      <c r="V134" s="178"/>
      <c r="W134" s="178"/>
      <c r="X134" s="178"/>
      <c r="Y134" s="178"/>
      <c r="Z134" s="178"/>
      <c r="AA134" s="178"/>
      <c r="AB134" s="178"/>
      <c r="AC134" s="178"/>
      <c r="AD134" s="178"/>
      <c r="AE134" s="178"/>
      <c r="AR134" s="128" t="s">
        <v>68</v>
      </c>
      <c r="AT134" s="128" t="s">
        <v>52</v>
      </c>
      <c r="AU134" s="128" t="s">
        <v>27</v>
      </c>
      <c r="AY134" s="27" t="s">
        <v>51</v>
      </c>
      <c r="BE134" s="129">
        <f t="shared" si="4"/>
        <v>0</v>
      </c>
      <c r="BF134" s="129">
        <f t="shared" si="5"/>
        <v>0</v>
      </c>
      <c r="BG134" s="129">
        <f t="shared" si="6"/>
        <v>0</v>
      </c>
      <c r="BH134" s="129">
        <f t="shared" si="7"/>
        <v>0</v>
      </c>
      <c r="BI134" s="129">
        <f t="shared" si="8"/>
        <v>0</v>
      </c>
      <c r="BJ134" s="27" t="s">
        <v>19</v>
      </c>
      <c r="BK134" s="129">
        <f t="shared" si="9"/>
        <v>0</v>
      </c>
      <c r="BL134" s="27" t="s">
        <v>68</v>
      </c>
      <c r="BM134" s="128" t="s">
        <v>1602</v>
      </c>
    </row>
    <row r="135" spans="1:65" s="37" customFormat="1" ht="16.5" customHeight="1">
      <c r="A135" s="178"/>
      <c r="B135" s="219"/>
      <c r="C135" s="271" t="s">
        <v>74</v>
      </c>
      <c r="D135" s="271" t="s">
        <v>52</v>
      </c>
      <c r="E135" s="272" t="s">
        <v>1603</v>
      </c>
      <c r="F135" s="273" t="s">
        <v>1604</v>
      </c>
      <c r="G135" s="274" t="s">
        <v>8</v>
      </c>
      <c r="H135" s="275">
        <v>1</v>
      </c>
      <c r="I135" s="313">
        <v>0</v>
      </c>
      <c r="J135" s="276">
        <f t="shared" si="0"/>
        <v>0</v>
      </c>
      <c r="K135" s="277"/>
      <c r="L135" s="34"/>
      <c r="M135" s="314" t="s">
        <v>30</v>
      </c>
      <c r="N135" s="278" t="s">
        <v>34</v>
      </c>
      <c r="O135" s="315"/>
      <c r="P135" s="279">
        <f t="shared" si="1"/>
        <v>0</v>
      </c>
      <c r="Q135" s="279">
        <v>0</v>
      </c>
      <c r="R135" s="279">
        <f t="shared" si="2"/>
        <v>0</v>
      </c>
      <c r="S135" s="279">
        <v>0</v>
      </c>
      <c r="T135" s="280">
        <f t="shared" si="3"/>
        <v>0</v>
      </c>
      <c r="U135" s="178"/>
      <c r="V135" s="178"/>
      <c r="W135" s="178"/>
      <c r="X135" s="178"/>
      <c r="Y135" s="178"/>
      <c r="Z135" s="178"/>
      <c r="AA135" s="178"/>
      <c r="AB135" s="178"/>
      <c r="AC135" s="178"/>
      <c r="AD135" s="178"/>
      <c r="AE135" s="178"/>
      <c r="AR135" s="128" t="s">
        <v>68</v>
      </c>
      <c r="AT135" s="128" t="s">
        <v>52</v>
      </c>
      <c r="AU135" s="128" t="s">
        <v>27</v>
      </c>
      <c r="AY135" s="27" t="s">
        <v>51</v>
      </c>
      <c r="BE135" s="129">
        <f t="shared" si="4"/>
        <v>0</v>
      </c>
      <c r="BF135" s="129">
        <f t="shared" si="5"/>
        <v>0</v>
      </c>
      <c r="BG135" s="129">
        <f t="shared" si="6"/>
        <v>0</v>
      </c>
      <c r="BH135" s="129">
        <f t="shared" si="7"/>
        <v>0</v>
      </c>
      <c r="BI135" s="129">
        <f t="shared" si="8"/>
        <v>0</v>
      </c>
      <c r="BJ135" s="27" t="s">
        <v>19</v>
      </c>
      <c r="BK135" s="129">
        <f t="shared" si="9"/>
        <v>0</v>
      </c>
      <c r="BL135" s="27" t="s">
        <v>68</v>
      </c>
      <c r="BM135" s="128" t="s">
        <v>1605</v>
      </c>
    </row>
    <row r="136" spans="1:65" s="37" customFormat="1" ht="24.2" customHeight="1">
      <c r="A136" s="178"/>
      <c r="B136" s="219"/>
      <c r="C136" s="271" t="s">
        <v>60</v>
      </c>
      <c r="D136" s="271" t="s">
        <v>52</v>
      </c>
      <c r="E136" s="272" t="s">
        <v>1606</v>
      </c>
      <c r="F136" s="273" t="s">
        <v>1607</v>
      </c>
      <c r="G136" s="274" t="s">
        <v>23</v>
      </c>
      <c r="H136" s="275">
        <v>1</v>
      </c>
      <c r="I136" s="313">
        <v>0</v>
      </c>
      <c r="J136" s="276">
        <f t="shared" si="0"/>
        <v>0</v>
      </c>
      <c r="K136" s="277"/>
      <c r="L136" s="34"/>
      <c r="M136" s="314" t="s">
        <v>30</v>
      </c>
      <c r="N136" s="278" t="s">
        <v>34</v>
      </c>
      <c r="O136" s="315"/>
      <c r="P136" s="279">
        <f t="shared" si="1"/>
        <v>0</v>
      </c>
      <c r="Q136" s="279">
        <v>0</v>
      </c>
      <c r="R136" s="279">
        <f t="shared" si="2"/>
        <v>0</v>
      </c>
      <c r="S136" s="279">
        <v>0</v>
      </c>
      <c r="T136" s="280">
        <f t="shared" si="3"/>
        <v>0</v>
      </c>
      <c r="U136" s="178"/>
      <c r="V136" s="178"/>
      <c r="W136" s="178"/>
      <c r="X136" s="178"/>
      <c r="Y136" s="178"/>
      <c r="Z136" s="178"/>
      <c r="AA136" s="178"/>
      <c r="AB136" s="178"/>
      <c r="AC136" s="178"/>
      <c r="AD136" s="178"/>
      <c r="AE136" s="178"/>
      <c r="AR136" s="128" t="s">
        <v>68</v>
      </c>
      <c r="AT136" s="128" t="s">
        <v>52</v>
      </c>
      <c r="AU136" s="128" t="s">
        <v>27</v>
      </c>
      <c r="AY136" s="27" t="s">
        <v>51</v>
      </c>
      <c r="BE136" s="129">
        <f t="shared" si="4"/>
        <v>0</v>
      </c>
      <c r="BF136" s="129">
        <f t="shared" si="5"/>
        <v>0</v>
      </c>
      <c r="BG136" s="129">
        <f t="shared" si="6"/>
        <v>0</v>
      </c>
      <c r="BH136" s="129">
        <f t="shared" si="7"/>
        <v>0</v>
      </c>
      <c r="BI136" s="129">
        <f t="shared" si="8"/>
        <v>0</v>
      </c>
      <c r="BJ136" s="27" t="s">
        <v>19</v>
      </c>
      <c r="BK136" s="129">
        <f t="shared" si="9"/>
        <v>0</v>
      </c>
      <c r="BL136" s="27" t="s">
        <v>68</v>
      </c>
      <c r="BM136" s="128" t="s">
        <v>1608</v>
      </c>
    </row>
    <row r="137" spans="2:51" s="130" customFormat="1" ht="15">
      <c r="B137" s="281"/>
      <c r="C137" s="282"/>
      <c r="D137" s="283" t="s">
        <v>54</v>
      </c>
      <c r="E137" s="284" t="s">
        <v>30</v>
      </c>
      <c r="F137" s="285" t="s">
        <v>1609</v>
      </c>
      <c r="G137" s="282"/>
      <c r="H137" s="284" t="s">
        <v>30</v>
      </c>
      <c r="I137" s="316"/>
      <c r="J137" s="282"/>
      <c r="K137" s="282"/>
      <c r="L137" s="131"/>
      <c r="M137" s="286"/>
      <c r="N137" s="287"/>
      <c r="O137" s="287"/>
      <c r="P137" s="287"/>
      <c r="Q137" s="287"/>
      <c r="R137" s="287"/>
      <c r="S137" s="287"/>
      <c r="T137" s="288"/>
      <c r="AT137" s="133" t="s">
        <v>54</v>
      </c>
      <c r="AU137" s="133" t="s">
        <v>27</v>
      </c>
      <c r="AV137" s="130" t="s">
        <v>19</v>
      </c>
      <c r="AW137" s="130" t="s">
        <v>55</v>
      </c>
      <c r="AX137" s="130" t="s">
        <v>50</v>
      </c>
      <c r="AY137" s="133" t="s">
        <v>51</v>
      </c>
    </row>
    <row r="138" spans="2:51" s="138" customFormat="1" ht="15">
      <c r="B138" s="289"/>
      <c r="C138" s="290"/>
      <c r="D138" s="283" t="s">
        <v>54</v>
      </c>
      <c r="E138" s="291" t="s">
        <v>30</v>
      </c>
      <c r="F138" s="292" t="s">
        <v>19</v>
      </c>
      <c r="G138" s="290"/>
      <c r="H138" s="293">
        <v>1</v>
      </c>
      <c r="I138" s="317"/>
      <c r="J138" s="290"/>
      <c r="K138" s="290"/>
      <c r="L138" s="139"/>
      <c r="M138" s="294"/>
      <c r="N138" s="295"/>
      <c r="O138" s="295"/>
      <c r="P138" s="295"/>
      <c r="Q138" s="295"/>
      <c r="R138" s="295"/>
      <c r="S138" s="295"/>
      <c r="T138" s="296"/>
      <c r="AT138" s="140" t="s">
        <v>54</v>
      </c>
      <c r="AU138" s="140" t="s">
        <v>27</v>
      </c>
      <c r="AV138" s="138" t="s">
        <v>27</v>
      </c>
      <c r="AW138" s="138" t="s">
        <v>55</v>
      </c>
      <c r="AX138" s="138" t="s">
        <v>19</v>
      </c>
      <c r="AY138" s="140" t="s">
        <v>51</v>
      </c>
    </row>
    <row r="139" spans="1:65" s="37" customFormat="1" ht="21.75" customHeight="1">
      <c r="A139" s="178"/>
      <c r="B139" s="219"/>
      <c r="C139" s="271" t="s">
        <v>58</v>
      </c>
      <c r="D139" s="271" t="s">
        <v>52</v>
      </c>
      <c r="E139" s="272" t="s">
        <v>1610</v>
      </c>
      <c r="F139" s="273" t="s">
        <v>1611</v>
      </c>
      <c r="G139" s="274" t="s">
        <v>23</v>
      </c>
      <c r="H139" s="275">
        <v>1</v>
      </c>
      <c r="I139" s="313">
        <v>0</v>
      </c>
      <c r="J139" s="276">
        <f>ROUND(I139*H139,2)</f>
        <v>0</v>
      </c>
      <c r="K139" s="277"/>
      <c r="L139" s="34"/>
      <c r="M139" s="314" t="s">
        <v>30</v>
      </c>
      <c r="N139" s="278" t="s">
        <v>34</v>
      </c>
      <c r="O139" s="315"/>
      <c r="P139" s="279">
        <f>O139*H139</f>
        <v>0</v>
      </c>
      <c r="Q139" s="279">
        <v>0</v>
      </c>
      <c r="R139" s="279">
        <f>Q139*H139</f>
        <v>0</v>
      </c>
      <c r="S139" s="279">
        <v>0</v>
      </c>
      <c r="T139" s="280">
        <f>S139*H139</f>
        <v>0</v>
      </c>
      <c r="U139" s="178"/>
      <c r="V139" s="178"/>
      <c r="W139" s="178"/>
      <c r="X139" s="178"/>
      <c r="Y139" s="178"/>
      <c r="Z139" s="178"/>
      <c r="AA139" s="178"/>
      <c r="AB139" s="178"/>
      <c r="AC139" s="178"/>
      <c r="AD139" s="178"/>
      <c r="AE139" s="178"/>
      <c r="AR139" s="128" t="s">
        <v>68</v>
      </c>
      <c r="AT139" s="128" t="s">
        <v>52</v>
      </c>
      <c r="AU139" s="128" t="s">
        <v>27</v>
      </c>
      <c r="AY139" s="27" t="s">
        <v>51</v>
      </c>
      <c r="BE139" s="129">
        <f>IF(N139="základní",J139,0)</f>
        <v>0</v>
      </c>
      <c r="BF139" s="129">
        <f>IF(N139="snížená",J139,0)</f>
        <v>0</v>
      </c>
      <c r="BG139" s="129">
        <f>IF(N139="zákl. přenesená",J139,0)</f>
        <v>0</v>
      </c>
      <c r="BH139" s="129">
        <f>IF(N139="sníž. přenesená",J139,0)</f>
        <v>0</v>
      </c>
      <c r="BI139" s="129">
        <f>IF(N139="nulová",J139,0)</f>
        <v>0</v>
      </c>
      <c r="BJ139" s="27" t="s">
        <v>19</v>
      </c>
      <c r="BK139" s="129">
        <f>ROUND(I139*H139,2)</f>
        <v>0</v>
      </c>
      <c r="BL139" s="27" t="s">
        <v>68</v>
      </c>
      <c r="BM139" s="128" t="s">
        <v>1612</v>
      </c>
    </row>
    <row r="140" spans="2:51" s="130" customFormat="1" ht="15">
      <c r="B140" s="281"/>
      <c r="C140" s="282"/>
      <c r="D140" s="283" t="s">
        <v>54</v>
      </c>
      <c r="E140" s="284" t="s">
        <v>30</v>
      </c>
      <c r="F140" s="285" t="s">
        <v>1613</v>
      </c>
      <c r="G140" s="282"/>
      <c r="H140" s="284" t="s">
        <v>30</v>
      </c>
      <c r="I140" s="316"/>
      <c r="J140" s="282"/>
      <c r="K140" s="282"/>
      <c r="L140" s="131"/>
      <c r="M140" s="286"/>
      <c r="N140" s="287"/>
      <c r="O140" s="287"/>
      <c r="P140" s="287"/>
      <c r="Q140" s="287"/>
      <c r="R140" s="287"/>
      <c r="S140" s="287"/>
      <c r="T140" s="288"/>
      <c r="AT140" s="133" t="s">
        <v>54</v>
      </c>
      <c r="AU140" s="133" t="s">
        <v>27</v>
      </c>
      <c r="AV140" s="130" t="s">
        <v>19</v>
      </c>
      <c r="AW140" s="130" t="s">
        <v>55</v>
      </c>
      <c r="AX140" s="130" t="s">
        <v>50</v>
      </c>
      <c r="AY140" s="133" t="s">
        <v>51</v>
      </c>
    </row>
    <row r="141" spans="2:51" s="130" customFormat="1" ht="15">
      <c r="B141" s="281"/>
      <c r="C141" s="282"/>
      <c r="D141" s="283" t="s">
        <v>54</v>
      </c>
      <c r="E141" s="284" t="s">
        <v>30</v>
      </c>
      <c r="F141" s="285" t="s">
        <v>1614</v>
      </c>
      <c r="G141" s="282"/>
      <c r="H141" s="284" t="s">
        <v>30</v>
      </c>
      <c r="I141" s="316"/>
      <c r="J141" s="282"/>
      <c r="K141" s="282"/>
      <c r="L141" s="131"/>
      <c r="M141" s="286"/>
      <c r="N141" s="287"/>
      <c r="O141" s="287"/>
      <c r="P141" s="287"/>
      <c r="Q141" s="287"/>
      <c r="R141" s="287"/>
      <c r="S141" s="287"/>
      <c r="T141" s="288"/>
      <c r="AT141" s="133" t="s">
        <v>54</v>
      </c>
      <c r="AU141" s="133" t="s">
        <v>27</v>
      </c>
      <c r="AV141" s="130" t="s">
        <v>19</v>
      </c>
      <c r="AW141" s="130" t="s">
        <v>55</v>
      </c>
      <c r="AX141" s="130" t="s">
        <v>50</v>
      </c>
      <c r="AY141" s="133" t="s">
        <v>51</v>
      </c>
    </row>
    <row r="142" spans="2:51" s="130" customFormat="1" ht="15">
      <c r="B142" s="281"/>
      <c r="C142" s="282"/>
      <c r="D142" s="283" t="s">
        <v>54</v>
      </c>
      <c r="E142" s="284" t="s">
        <v>30</v>
      </c>
      <c r="F142" s="285" t="s">
        <v>1615</v>
      </c>
      <c r="G142" s="282"/>
      <c r="H142" s="284" t="s">
        <v>30</v>
      </c>
      <c r="I142" s="316"/>
      <c r="J142" s="282"/>
      <c r="K142" s="282"/>
      <c r="L142" s="131"/>
      <c r="M142" s="286"/>
      <c r="N142" s="287"/>
      <c r="O142" s="287"/>
      <c r="P142" s="287"/>
      <c r="Q142" s="287"/>
      <c r="R142" s="287"/>
      <c r="S142" s="287"/>
      <c r="T142" s="288"/>
      <c r="AT142" s="133" t="s">
        <v>54</v>
      </c>
      <c r="AU142" s="133" t="s">
        <v>27</v>
      </c>
      <c r="AV142" s="130" t="s">
        <v>19</v>
      </c>
      <c r="AW142" s="130" t="s">
        <v>55</v>
      </c>
      <c r="AX142" s="130" t="s">
        <v>50</v>
      </c>
      <c r="AY142" s="133" t="s">
        <v>51</v>
      </c>
    </row>
    <row r="143" spans="2:51" s="138" customFormat="1" ht="15">
      <c r="B143" s="289"/>
      <c r="C143" s="290"/>
      <c r="D143" s="283" t="s">
        <v>54</v>
      </c>
      <c r="E143" s="291" t="s">
        <v>30</v>
      </c>
      <c r="F143" s="292" t="s">
        <v>19</v>
      </c>
      <c r="G143" s="290"/>
      <c r="H143" s="293">
        <v>1</v>
      </c>
      <c r="I143" s="317"/>
      <c r="J143" s="290"/>
      <c r="K143" s="290"/>
      <c r="L143" s="139"/>
      <c r="M143" s="297"/>
      <c r="N143" s="298"/>
      <c r="O143" s="298"/>
      <c r="P143" s="298"/>
      <c r="Q143" s="298"/>
      <c r="R143" s="298"/>
      <c r="S143" s="298"/>
      <c r="T143" s="299"/>
      <c r="AT143" s="140" t="s">
        <v>54</v>
      </c>
      <c r="AU143" s="140" t="s">
        <v>27</v>
      </c>
      <c r="AV143" s="138" t="s">
        <v>27</v>
      </c>
      <c r="AW143" s="138" t="s">
        <v>55</v>
      </c>
      <c r="AX143" s="138" t="s">
        <v>19</v>
      </c>
      <c r="AY143" s="140" t="s">
        <v>51</v>
      </c>
    </row>
    <row r="144" spans="1:31" s="37" customFormat="1" ht="6.95" customHeight="1">
      <c r="A144" s="178"/>
      <c r="B144" s="241"/>
      <c r="C144" s="242"/>
      <c r="D144" s="242"/>
      <c r="E144" s="242"/>
      <c r="F144" s="242"/>
      <c r="G144" s="242"/>
      <c r="H144" s="242"/>
      <c r="I144" s="242"/>
      <c r="J144" s="242"/>
      <c r="K144" s="242"/>
      <c r="L144" s="34"/>
      <c r="M144" s="178"/>
      <c r="O144" s="178"/>
      <c r="P144" s="178"/>
      <c r="Q144" s="178"/>
      <c r="R144" s="178"/>
      <c r="S144" s="178"/>
      <c r="T144" s="178"/>
      <c r="U144" s="178"/>
      <c r="V144" s="178"/>
      <c r="W144" s="178"/>
      <c r="X144" s="178"/>
      <c r="Y144" s="178"/>
      <c r="Z144" s="178"/>
      <c r="AA144" s="178"/>
      <c r="AB144" s="178"/>
      <c r="AC144" s="178"/>
      <c r="AD144" s="178"/>
      <c r="AE144" s="178"/>
    </row>
  </sheetData>
  <sheetProtection algorithmName="SHA-512" hashValue="+PHUmLGR/aRjWtUmeVd/3t4NpxmJy7qakb69cLEi6n9PxEMTc3wN3ZfkB2CfZ3sEi7P5Q47jPIYdWnwVFLbbHg==" saltValue="Wx9Y39pWzdewvMdvEdb8DfRccMqNWr2k98IiVtXZLZLQiHyN/Jkbq0hSZUqdkofLuySiI/k4IeeTPEnNhrs4Tg==" spinCount="100000" sheet="1" objects="1" scenarios="1" formatColumns="0" formatRows="0" autoFilter="0"/>
  <autoFilter ref="C113:K143"/>
  <mergeCells count="6">
    <mergeCell ref="E106:H106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2023-05-05T05:56:20Z</dcterms:modified>
  <cp:category/>
  <cp:version/>
  <cp:contentType/>
  <cp:contentStatus/>
</cp:coreProperties>
</file>