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Ú\STAVBY\A 23 STAVBY LA 2023\A 23 500 Opravy a údržba nad 50tis\A 23513 Oprava zpevněných ploch_technický dvůr_ LDA\01 - VÝBĚROVÉ ŘÍZENÍ\ZD\"/>
    </mc:Choice>
  </mc:AlternateContent>
  <bookViews>
    <workbookView xWindow="0" yWindow="0" windowWidth="10515" windowHeight="98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02 Pol" sheetId="12" r:id="rId4"/>
  </sheets>
  <externalReferences>
    <externalReference r:id="rId5"/>
  </externalReferences>
  <definedNames>
    <definedName name="_xlnm._FilterDatabase" localSheetId="3" hidden="1">'SO 01 02 Pol'!$A$6:$Y$6</definedName>
    <definedName name="CelkemDPHVypocet" localSheetId="1">Stavba!$H$40</definedName>
    <definedName name="CenaCelkem">Stavba!$G$27</definedName>
    <definedName name="CenaCelkemBezDPH">Stavba!$G$26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Stavba!$G$23</definedName>
    <definedName name="DPHZakl">Stavba!$G$25</definedName>
    <definedName name="dpsc" localSheetId="1">Stavba!$D$13</definedName>
    <definedName name="IČO" localSheetId="1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02 Pol'!$1:$7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'SO 01 02 Pol'!$A$1:$Y$18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Stavba!#REF!</definedName>
    <definedName name="ZakladDPHSniVypocet" localSheetId="1">Stavba!$F$40</definedName>
    <definedName name="ZakladDPHZakl">Stavba!$G$24</definedName>
    <definedName name="ZakladDPHZaklVypocet" localSheetId="1">Stavba!$G$40</definedName>
    <definedName name="ZaObjednatele">Stavba!$G$32</definedName>
    <definedName name="Zaokrouhleni">Stavba!#REF!</definedName>
    <definedName name="ZaZhotovitele">Stavba!$D$32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" i="12" l="1"/>
  <c r="G9" i="12" l="1"/>
  <c r="G12" i="12" l="1"/>
  <c r="G13" i="12"/>
  <c r="G14" i="12"/>
  <c r="G16" i="12"/>
  <c r="G11" i="12"/>
  <c r="G10" i="12"/>
  <c r="G8" i="12"/>
  <c r="G17" i="12" l="1"/>
  <c r="I16" i="1" s="1"/>
  <c r="I21" i="1" s="1"/>
  <c r="G24" i="1" s="1"/>
  <c r="I24" i="1" s="1"/>
  <c r="G26" i="1" s="1"/>
  <c r="F40" i="1"/>
  <c r="G40" i="1"/>
  <c r="H40" i="1"/>
  <c r="I40" i="1"/>
  <c r="J39" i="1" s="1"/>
  <c r="J26" i="1"/>
  <c r="J25" i="1"/>
  <c r="G36" i="1"/>
  <c r="F36" i="1"/>
  <c r="J23" i="1"/>
  <c r="J24" i="1"/>
  <c r="E23" i="1"/>
  <c r="E25" i="1"/>
  <c r="J38" i="1" l="1"/>
  <c r="J37" i="1"/>
  <c r="J40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<sst xmlns="http://schemas.openxmlformats.org/spreadsheetml/2006/main" count="182" uniqueCount="120">
  <si>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</si>
  <si>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</si>
  <si>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</si>
  <si>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</si>
  <si>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</si>
  <si>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</si>
  <si>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</si>
  <si>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</si>
  <si>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</si>
  <si>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</si>
  <si>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</si>
  <si>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</si>
  <si>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</si>
  <si>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</si>
  <si>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</si>
  <si>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</si>
  <si>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</si>
  <si>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</si>
  <si>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</si>
  <si>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</si>
  <si>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</si>
  <si>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</si>
  <si>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</si>
  <si>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</si>
  <si>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</si>
  <si>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</si>
  <si>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</si>
  <si>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</si>
  <si>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</si>
  <si>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</si>
  <si>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</si>
  <si>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</si>
  <si>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</si>
  <si>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</si>
  <si>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</si>
  <si>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</si>
  <si>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</si>
  <si>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</si>
  <si>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</si>
  <si>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</si>
  <si>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K 02 - koupelna</t>
  </si>
  <si>
    <t>SO 01</t>
  </si>
  <si>
    <t>Objekt:</t>
  </si>
  <si>
    <t>Rozpočet: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</si>
  <si>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</si>
  <si>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</si>
  <si>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</si>
  <si>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</si>
  <si>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</si>
  <si>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</si>
  <si>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Stavba</t>
  </si>
  <si>
    <t>Celkem za stavbu</t>
  </si>
  <si>
    <t>CZK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</si>
  <si>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</si>
  <si>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</si>
  <si>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</si>
  <si>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</si>
  <si>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</si>
  <si>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</si>
  <si>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</si>
  <si>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</si>
  <si>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</si>
  <si>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</si>
  <si>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</si>
  <si>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</si>
  <si>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</si>
  <si>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</si>
  <si>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</si>
  <si>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</si>
  <si>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</si>
  <si>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</si>
  <si>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</si>
  <si>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</si>
  <si>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</si>
  <si>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</si>
  <si>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</si>
  <si>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</si>
  <si>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</si>
  <si>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</si>
  <si>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</si>
  <si>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</si>
  <si>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m2</t>
  </si>
  <si>
    <t>RTS 23/ I</t>
  </si>
  <si>
    <t>Indiv</t>
  </si>
  <si>
    <t>Práce</t>
  </si>
  <si>
    <t>Běžná</t>
  </si>
  <si>
    <t>POL1_</t>
  </si>
  <si>
    <t>kus</t>
  </si>
  <si>
    <t>Vlastní</t>
  </si>
  <si>
    <t>bm</t>
  </si>
  <si>
    <t>t</t>
  </si>
  <si>
    <t>END</t>
  </si>
  <si>
    <t>CELKEM  součet</t>
  </si>
  <si>
    <t>Cena celkem včetně DPH</t>
  </si>
  <si>
    <t>01</t>
  </si>
  <si>
    <t>938909331</t>
  </si>
  <si>
    <t>919124121</t>
  </si>
  <si>
    <t>Dilatační spáry s vyplněním spár asfaltovou zálivkou</t>
  </si>
  <si>
    <t>129951121</t>
  </si>
  <si>
    <t>Bourání zdiva z betonu prostého neprokládaného v odkopávkách nebo prokopávkách strojně</t>
  </si>
  <si>
    <t>113155123</t>
  </si>
  <si>
    <t>m3</t>
  </si>
  <si>
    <t>899133211</t>
  </si>
  <si>
    <t>Výměna vtokové mříže uliční vpusti s použitím betonových vyrovnávacích prvků</t>
  </si>
  <si>
    <t>997013501</t>
  </si>
  <si>
    <t>Odvoz suti a vybouraných hmot na skládku nebo meziskládku do 1 km se složením</t>
  </si>
  <si>
    <t>Milan Mikyška</t>
  </si>
  <si>
    <t>998225111</t>
  </si>
  <si>
    <t>Přesun hmot pro pozemní komunikace s krytem z kamene, monolitickým betonovým nebo živičným</t>
  </si>
  <si>
    <t>Frézování betonového krytu tl. 50 mm pruh š přes    0,5 do 1 m pl do 500 m2 bez překážek v trase</t>
  </si>
  <si>
    <t>577144121</t>
  </si>
  <si>
    <t>Asfaltový beton vrstva obrusná ACO 11 (ABS) tr. I tl 50 mm š přes 3 m z modifikovaného asfaltu</t>
  </si>
  <si>
    <t>R 6209900</t>
  </si>
  <si>
    <t xml:space="preserve">Zakrývání fasád a výplní  - ochrana před znečištěním a mechanickým poškozením </t>
  </si>
  <si>
    <t>Výkaz výměr - cenová nabídka</t>
  </si>
  <si>
    <t>Oprava zpevněných ploch - technický dvůr - LDA</t>
  </si>
  <si>
    <t>S 01 Oprava zpevněných ploch - technický dvůr - LDA</t>
  </si>
  <si>
    <t>S 01 - Oprava zpevněných ploch - technický dvůr - LDA</t>
  </si>
  <si>
    <t xml:space="preserve">Čištění vozovek metením podkladu nebo krytu betonového nebo živičného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</si>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</sst>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Protection="1">
      <protection locked="0"/>
    </xf>
    <xf numFmtId="0" fontId="0" fillId="0" borderId="21" xfId="0" applyFon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on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" fontId="16" fillId="0" borderId="0" xfId="0" applyNumberFormat="1" applyFont="1" applyBorder="1" applyAlignment="1" applyProtection="1">
      <alignment vertical="top" shrinkToFit="1"/>
      <protection locked="0"/>
    </xf>
    <xf numFmtId="164" fontId="16" fillId="0" borderId="0" xfId="0" applyNumberFormat="1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0" fontId="0" fillId="4" borderId="35" xfId="0" applyFill="1" applyBorder="1" applyProtection="1">
      <protection locked="0"/>
    </xf>
    <xf numFmtId="4" fontId="0" fillId="0" borderId="35" xfId="0" applyNumberFormat="1" applyBorder="1" applyAlignment="1" applyProtection="1">
      <alignment vertical="top"/>
      <protection locked="0"/>
    </xf>
    <xf numFmtId="4" fontId="16" fillId="6" borderId="35" xfId="0" applyNumberFormat="1" applyFont="1" applyFill="1" applyBorder="1" applyAlignment="1" applyProtection="1">
      <alignment vertical="top" shrinkToFit="1"/>
      <protection locked="0"/>
    </xf>
    <xf numFmtId="4" fontId="8" fillId="5" borderId="36" xfId="0" applyNumberFormat="1" applyFont="1" applyFill="1" applyBorder="1" applyAlignment="1" applyProtection="1">
      <alignment vertical="top"/>
    </xf>
    <xf numFmtId="0" fontId="0" fillId="4" borderId="35" xfId="0" applyFill="1" applyBorder="1" applyProtection="1"/>
    <xf numFmtId="4" fontId="0" fillId="0" borderId="35" xfId="0" applyNumberFormat="1" applyBorder="1" applyAlignment="1" applyProtection="1">
      <alignment vertical="top"/>
    </xf>
    <xf numFmtId="4" fontId="16" fillId="0" borderId="35" xfId="0" applyNumberFormat="1" applyFont="1" applyBorder="1" applyAlignment="1" applyProtection="1">
      <alignment vertical="top" shrinkToFit="1"/>
    </xf>
    <xf numFmtId="49" fontId="0" fillId="4" borderId="35" xfId="0" applyNumberFormat="1" applyFill="1" applyBorder="1" applyProtection="1"/>
    <xf numFmtId="0" fontId="0" fillId="4" borderId="35" xfId="0" applyFill="1" applyBorder="1" applyAlignment="1" applyProtection="1">
      <alignment horizontal="center"/>
    </xf>
    <xf numFmtId="0" fontId="0" fillId="0" borderId="35" xfId="0" applyBorder="1" applyAlignment="1" applyProtection="1">
      <alignment vertical="top"/>
    </xf>
    <xf numFmtId="49" fontId="0" fillId="0" borderId="35" xfId="0" applyNumberFormat="1" applyBorder="1" applyAlignment="1" applyProtection="1">
      <alignment vertical="top"/>
    </xf>
    <xf numFmtId="0" fontId="0" fillId="0" borderId="35" xfId="0" applyBorder="1" applyAlignment="1" applyProtection="1">
      <alignment horizontal="center" vertical="top"/>
    </xf>
    <xf numFmtId="164" fontId="0" fillId="0" borderId="35" xfId="0" applyNumberFormat="1" applyBorder="1" applyAlignment="1" applyProtection="1">
      <alignment vertical="top"/>
    </xf>
    <xf numFmtId="0" fontId="16" fillId="0" borderId="35" xfId="0" applyFont="1" applyBorder="1" applyAlignment="1" applyProtection="1">
      <alignment vertical="top"/>
    </xf>
    <xf numFmtId="49" fontId="16" fillId="0" borderId="35" xfId="0" applyNumberFormat="1" applyFont="1" applyBorder="1" applyAlignment="1" applyProtection="1">
      <alignment vertical="top"/>
    </xf>
    <xf numFmtId="49" fontId="16" fillId="0" borderId="35" xfId="0" applyNumberFormat="1" applyFont="1" applyBorder="1" applyAlignment="1" applyProtection="1">
      <alignment horizontal="left" vertical="top" wrapText="1"/>
    </xf>
    <xf numFmtId="0" fontId="16" fillId="0" borderId="35" xfId="0" applyFont="1" applyBorder="1" applyAlignment="1" applyProtection="1">
      <alignment horizontal="center" vertical="top" shrinkToFit="1"/>
    </xf>
    <xf numFmtId="164" fontId="16" fillId="0" borderId="35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8" fillId="5" borderId="3" xfId="0" applyNumberFormat="1" applyFont="1" applyFill="1" applyBorder="1" applyAlignment="1" applyProtection="1">
      <alignment horizontal="left" vertical="top" wrapText="1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4" xfId="0" applyFont="1" applyFill="1" applyBorder="1" applyAlignment="1" applyProtection="1">
      <alignment vertical="top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8" fillId="6" borderId="6" xfId="0" applyFont="1" applyFill="1" applyBorder="1" applyAlignment="1" applyProtection="1">
      <alignment vertical="center"/>
      <protection locked="0"/>
    </xf>
    <xf numFmtId="49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26" xfId="0" applyNumberFormat="1" applyBorder="1" applyProtection="1">
      <protection locked="0"/>
    </xf>
    <xf numFmtId="4" fontId="7" fillId="4" borderId="27" xfId="0" applyNumberFormat="1" applyFont="1" applyFill="1" applyBorder="1" applyAlignment="1" applyProtection="1">
      <alignment vertical="center"/>
      <protection locked="0"/>
    </xf>
    <xf numFmtId="4" fontId="7" fillId="4" borderId="28" xfId="0" applyNumberFormat="1" applyFont="1" applyFill="1" applyBorder="1" applyAlignment="1" applyProtection="1">
      <alignment vertical="center" wrapText="1"/>
      <protection locked="0"/>
    </xf>
    <xf numFmtId="4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0" xfId="0" applyNumberFormat="1" applyBorder="1" applyAlignment="1" applyProtection="1">
      <alignment vertical="center"/>
      <protection locked="0"/>
    </xf>
    <xf numFmtId="4" fontId="3" fillId="0" borderId="31" xfId="0" applyNumberFormat="1" applyFont="1" applyBorder="1" applyAlignment="1" applyProtection="1">
      <alignment horizontal="right" vertical="center" wrapText="1" shrinkToFit="1"/>
      <protection locked="0"/>
    </xf>
    <xf numFmtId="4" fontId="3" fillId="0" borderId="31" xfId="0" applyNumberFormat="1" applyFont="1" applyBorder="1" applyAlignment="1" applyProtection="1">
      <alignment horizontal="right" vertical="center" shrinkToFit="1"/>
      <protection locked="0"/>
    </xf>
    <xf numFmtId="4" fontId="0" fillId="0" borderId="31" xfId="0" applyNumberFormat="1" applyBorder="1" applyAlignment="1" applyProtection="1">
      <alignment vertical="center" shrinkToFit="1"/>
      <protection locked="0"/>
    </xf>
    <xf numFmtId="4" fontId="0" fillId="0" borderId="32" xfId="0" applyNumberFormat="1" applyBorder="1" applyAlignment="1" applyProtection="1">
      <alignment vertical="center" shrinkToFit="1"/>
      <protection locked="0"/>
    </xf>
    <xf numFmtId="3" fontId="0" fillId="0" borderId="32" xfId="0" applyNumberFormat="1" applyBorder="1" applyAlignment="1" applyProtection="1">
      <alignment vertical="center"/>
      <protection locked="0"/>
    </xf>
    <xf numFmtId="4" fontId="8" fillId="0" borderId="30" xfId="0" applyNumberFormat="1" applyFont="1" applyBorder="1" applyAlignment="1" applyProtection="1">
      <alignment vertical="center"/>
      <protection locked="0"/>
    </xf>
    <xf numFmtId="4" fontId="8" fillId="0" borderId="31" xfId="0" applyNumberFormat="1" applyFont="1" applyBorder="1" applyAlignment="1" applyProtection="1">
      <alignment vertical="center" wrapText="1" shrinkToFit="1"/>
      <protection locked="0"/>
    </xf>
    <xf numFmtId="4" fontId="8" fillId="0" borderId="31" xfId="0" applyNumberFormat="1" applyFont="1" applyBorder="1" applyAlignment="1" applyProtection="1">
      <alignment vertical="center" shrinkToFit="1"/>
      <protection locked="0"/>
    </xf>
    <xf numFmtId="4" fontId="8" fillId="0" borderId="32" xfId="0" applyNumberFormat="1" applyFont="1" applyBorder="1" applyAlignment="1" applyProtection="1">
      <alignment vertical="center" shrinkToFit="1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4" fontId="0" fillId="0" borderId="30" xfId="0" applyNumberFormat="1" applyBorder="1" applyAlignment="1" applyProtection="1">
      <alignment horizontal="left" vertical="center"/>
      <protection locked="0"/>
    </xf>
    <xf numFmtId="4" fontId="0" fillId="0" borderId="31" xfId="0" applyNumberFormat="1" applyBorder="1" applyAlignment="1" applyProtection="1">
      <alignment vertical="center" wrapText="1" shrinkToFit="1"/>
      <protection locked="0"/>
    </xf>
    <xf numFmtId="4" fontId="15" fillId="3" borderId="34" xfId="0" applyNumberFormat="1" applyFont="1" applyFill="1" applyBorder="1" applyAlignment="1" applyProtection="1">
      <alignment vertical="center" wrapText="1" shrinkToFit="1"/>
      <protection locked="0"/>
    </xf>
    <xf numFmtId="4" fontId="15" fillId="3" borderId="34" xfId="0" applyNumberFormat="1" applyFont="1" applyFill="1" applyBorder="1" applyAlignment="1" applyProtection="1">
      <alignment vertical="center" shrinkToFit="1"/>
      <protection locked="0"/>
    </xf>
    <xf numFmtId="4" fontId="0" fillId="3" borderId="35" xfId="0" applyNumberFormat="1" applyFill="1" applyBorder="1" applyAlignment="1" applyProtection="1">
      <alignment vertical="center" shrinkToFit="1"/>
      <protection locked="0"/>
    </xf>
    <xf numFmtId="3" fontId="0" fillId="3" borderId="35" xfId="0" applyNumberForma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inden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5" borderId="14" xfId="0" applyFont="1" applyFill="1" applyBorder="1" applyAlignment="1" applyProtection="1">
      <alignment horizontal="left" vertical="center" indent="1"/>
    </xf>
    <xf numFmtId="0" fontId="8" fillId="5" borderId="12" xfId="0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0" xfId="0" applyProtection="1"/>
    <xf numFmtId="0" fontId="0" fillId="0" borderId="2" xfId="0" applyBorder="1" applyAlignment="1" applyProtection="1">
      <alignment horizontal="right"/>
    </xf>
    <xf numFmtId="4" fontId="11" fillId="0" borderId="12" xfId="0" applyNumberFormat="1" applyFont="1" applyBorder="1" applyAlignment="1" applyProtection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49" fontId="8" fillId="6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5" borderId="15" xfId="0" applyNumberFormat="1" applyFont="1" applyFill="1" applyBorder="1" applyAlignment="1" applyProtection="1">
      <alignment horizontal="right" vertical="center" indent="1"/>
    </xf>
    <xf numFmtId="4" fontId="11" fillId="5" borderId="22" xfId="0" applyNumberFormat="1" applyFont="1" applyFill="1" applyBorder="1" applyAlignment="1" applyProtection="1">
      <alignment horizontal="right" vertical="center" indent="1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49" fontId="8" fillId="6" borderId="6" xfId="0" applyNumberFormat="1" applyFont="1" applyFill="1" applyBorder="1" applyAlignment="1" applyProtection="1">
      <alignment horizontal="left" vertical="center"/>
      <protection locked="0"/>
    </xf>
    <xf numFmtId="49" fontId="0" fillId="6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" fontId="12" fillId="3" borderId="7" xfId="0" applyNumberFormat="1" applyFont="1" applyFill="1" applyBorder="1" applyAlignment="1" applyProtection="1">
      <alignment horizontal="right" vertical="center"/>
    </xf>
    <xf numFmtId="4" fontId="13" fillId="6" borderId="15" xfId="0" applyNumberFormat="1" applyFont="1" applyFill="1" applyBorder="1" applyAlignment="1" applyProtection="1">
      <alignment horizontal="right" vertical="center" indent="1"/>
    </xf>
    <xf numFmtId="4" fontId="13" fillId="6" borderId="16" xfId="0" applyNumberFormat="1" applyFont="1" applyFill="1" applyBorder="1" applyAlignment="1" applyProtection="1">
      <alignment horizontal="right" vertical="center" indent="1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5" borderId="16" xfId="0" applyNumberFormat="1" applyFont="1" applyFill="1" applyBorder="1" applyAlignment="1" applyProtection="1">
      <alignment horizontal="right" vertical="center" indent="1"/>
    </xf>
    <xf numFmtId="4" fontId="11" fillId="0" borderId="33" xfId="0" applyNumberFormat="1" applyFont="1" applyBorder="1" applyAlignment="1" applyProtection="1">
      <alignment horizontal="center" vertical="center"/>
    </xf>
    <xf numFmtId="4" fontId="11" fillId="0" borderId="22" xfId="0" applyNumberFormat="1" applyFont="1" applyBorder="1" applyAlignment="1" applyProtection="1">
      <alignment horizontal="center" vertical="center"/>
    </xf>
    <xf numFmtId="4" fontId="0" fillId="0" borderId="31" xfId="0" applyNumberFormat="1" applyBorder="1" applyAlignment="1" applyProtection="1">
      <alignment vertical="center" wrapText="1"/>
      <protection locked="0"/>
    </xf>
    <xf numFmtId="4" fontId="8" fillId="0" borderId="31" xfId="0" applyNumberFormat="1" applyFont="1" applyBorder="1" applyAlignment="1" applyProtection="1">
      <alignment vertical="center" wrapText="1"/>
      <protection locked="0"/>
    </xf>
    <xf numFmtId="4" fontId="0" fillId="3" borderId="33" xfId="0" applyNumberFormat="1" applyFill="1" applyBorder="1" applyAlignment="1" applyProtection="1">
      <alignment vertical="center"/>
      <protection locked="0"/>
    </xf>
    <xf numFmtId="4" fontId="0" fillId="3" borderId="34" xfId="0" applyNumberForma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36</v>
      </c>
    </row>
    <row r="2" spans="1:7" ht="57.75" customHeight="1" x14ac:dyDescent="0.2">
      <c r="A2" s="177" t="s">
        <v>37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J40"/>
  <sheetViews>
    <sheetView showGridLines="0" topLeftCell="B1" zoomScaleNormal="100" zoomScaleSheetLayoutView="75" workbookViewId="0">
      <selection activeCell="N11" sqref="N11"/>
    </sheetView>
  </sheetViews>
  <sheetFormatPr defaultColWidth="9" defaultRowHeight="12.75" x14ac:dyDescent="0.2"/>
  <cols>
    <col min="1" max="1" width="8.42578125" style="9" hidden="1" customWidth="1"/>
    <col min="2" max="2" width="13.42578125" style="9" customWidth="1"/>
    <col min="3" max="3" width="7.42578125" style="53" customWidth="1"/>
    <col min="4" max="4" width="13" style="53" customWidth="1"/>
    <col min="5" max="5" width="9.7109375" style="53" customWidth="1"/>
    <col min="6" max="6" width="11.7109375" style="9" customWidth="1"/>
    <col min="7" max="9" width="13" style="9" customWidth="1"/>
    <col min="10" max="10" width="5.5703125" style="9" customWidth="1"/>
    <col min="11" max="16384" width="9" style="9"/>
  </cols>
  <sheetData>
    <row r="1" spans="1:10" ht="33.75" customHeight="1" x14ac:dyDescent="0.2">
      <c r="A1" s="49" t="s">
        <v>34</v>
      </c>
      <c r="B1" s="178" t="s">
        <v>114</v>
      </c>
      <c r="C1" s="179"/>
      <c r="D1" s="179"/>
      <c r="E1" s="179"/>
      <c r="F1" s="179"/>
      <c r="G1" s="179"/>
      <c r="H1" s="179"/>
      <c r="I1" s="179"/>
      <c r="J1" s="180"/>
    </row>
    <row r="2" spans="1:10" ht="36" customHeight="1" x14ac:dyDescent="0.2">
      <c r="A2" s="50"/>
      <c r="B2" s="117" t="s">
        <v>21</v>
      </c>
      <c r="C2" s="118"/>
      <c r="D2" s="119"/>
      <c r="E2" s="186" t="s">
        <v>115</v>
      </c>
      <c r="F2" s="187"/>
      <c r="G2" s="187"/>
      <c r="H2" s="187"/>
      <c r="I2" s="187"/>
      <c r="J2" s="188"/>
    </row>
    <row r="3" spans="1:10" ht="27" customHeight="1" x14ac:dyDescent="0.2">
      <c r="A3" s="50"/>
      <c r="B3" s="120" t="s">
        <v>42</v>
      </c>
      <c r="C3" s="118"/>
      <c r="D3" s="121" t="s">
        <v>41</v>
      </c>
      <c r="E3" s="189" t="s">
        <v>41</v>
      </c>
      <c r="F3" s="190"/>
      <c r="G3" s="190"/>
      <c r="H3" s="190"/>
      <c r="I3" s="190"/>
      <c r="J3" s="191"/>
    </row>
    <row r="4" spans="1:10" ht="23.25" customHeight="1" x14ac:dyDescent="0.2">
      <c r="A4" s="51">
        <v>5867</v>
      </c>
      <c r="B4" s="122" t="s">
        <v>43</v>
      </c>
      <c r="C4" s="123"/>
      <c r="D4" s="124" t="s">
        <v>94</v>
      </c>
      <c r="E4" s="199" t="s">
        <v>117</v>
      </c>
      <c r="F4" s="200"/>
      <c r="G4" s="200"/>
      <c r="H4" s="200"/>
      <c r="I4" s="200"/>
      <c r="J4" s="201"/>
    </row>
    <row r="5" spans="1:10" ht="24" customHeight="1" x14ac:dyDescent="0.2">
      <c r="A5" s="50"/>
      <c r="B5" s="125" t="s">
        <v>20</v>
      </c>
      <c r="C5" s="126"/>
      <c r="D5" s="204" t="s">
        <v>44</v>
      </c>
      <c r="E5" s="205"/>
      <c r="F5" s="205"/>
      <c r="G5" s="205"/>
      <c r="H5" s="127" t="s">
        <v>38</v>
      </c>
      <c r="I5" s="128" t="s">
        <v>48</v>
      </c>
      <c r="J5" s="129"/>
    </row>
    <row r="6" spans="1:10" ht="15.75" customHeight="1" x14ac:dyDescent="0.2">
      <c r="A6" s="50"/>
      <c r="B6" s="130"/>
      <c r="C6" s="131"/>
      <c r="D6" s="206" t="s">
        <v>45</v>
      </c>
      <c r="E6" s="207"/>
      <c r="F6" s="207"/>
      <c r="G6" s="207"/>
      <c r="H6" s="127" t="s">
        <v>32</v>
      </c>
      <c r="I6" s="128" t="s">
        <v>49</v>
      </c>
      <c r="J6" s="129"/>
    </row>
    <row r="7" spans="1:10" ht="15.75" customHeight="1" x14ac:dyDescent="0.2">
      <c r="A7" s="50"/>
      <c r="B7" s="132"/>
      <c r="C7" s="133"/>
      <c r="D7" s="134" t="s">
        <v>47</v>
      </c>
      <c r="E7" s="208" t="s">
        <v>46</v>
      </c>
      <c r="F7" s="209"/>
      <c r="G7" s="209"/>
      <c r="H7" s="135"/>
      <c r="I7" s="136"/>
      <c r="J7" s="137"/>
    </row>
    <row r="8" spans="1:10" ht="24" hidden="1" customHeight="1" x14ac:dyDescent="0.2">
      <c r="A8" s="50"/>
      <c r="B8" s="52" t="s">
        <v>18</v>
      </c>
      <c r="D8" s="62"/>
      <c r="H8" s="54" t="s">
        <v>38</v>
      </c>
      <c r="I8" s="63"/>
      <c r="J8" s="55"/>
    </row>
    <row r="9" spans="1:10" ht="15.75" hidden="1" customHeight="1" x14ac:dyDescent="0.2">
      <c r="A9" s="50"/>
      <c r="B9" s="50"/>
      <c r="D9" s="62"/>
      <c r="H9" s="54" t="s">
        <v>32</v>
      </c>
      <c r="I9" s="63"/>
      <c r="J9" s="55"/>
    </row>
    <row r="10" spans="1:10" ht="15.75" hidden="1" customHeight="1" x14ac:dyDescent="0.2">
      <c r="A10" s="50"/>
      <c r="B10" s="64"/>
      <c r="C10" s="59"/>
      <c r="D10" s="65"/>
      <c r="E10" s="66"/>
      <c r="F10" s="60"/>
      <c r="G10" s="67"/>
      <c r="H10" s="67"/>
      <c r="I10" s="68"/>
      <c r="J10" s="61"/>
    </row>
    <row r="11" spans="1:10" ht="24" customHeight="1" x14ac:dyDescent="0.2">
      <c r="A11" s="50"/>
      <c r="B11" s="52" t="s">
        <v>17</v>
      </c>
      <c r="D11" s="193"/>
      <c r="E11" s="193"/>
      <c r="F11" s="193"/>
      <c r="G11" s="193"/>
      <c r="H11" s="54" t="s">
        <v>38</v>
      </c>
      <c r="I11" s="69"/>
      <c r="J11" s="55"/>
    </row>
    <row r="12" spans="1:10" ht="15.75" customHeight="1" x14ac:dyDescent="0.2">
      <c r="A12" s="50"/>
      <c r="B12" s="56"/>
      <c r="C12" s="57"/>
      <c r="D12" s="198"/>
      <c r="E12" s="198"/>
      <c r="F12" s="198"/>
      <c r="G12" s="198"/>
      <c r="H12" s="54" t="s">
        <v>32</v>
      </c>
      <c r="I12" s="69"/>
      <c r="J12" s="55"/>
    </row>
    <row r="13" spans="1:10" ht="15.75" customHeight="1" x14ac:dyDescent="0.2">
      <c r="A13" s="50"/>
      <c r="B13" s="58"/>
      <c r="C13" s="59"/>
      <c r="D13" s="70"/>
      <c r="E13" s="202"/>
      <c r="F13" s="203"/>
      <c r="G13" s="203"/>
      <c r="H13" s="71"/>
      <c r="I13" s="72"/>
      <c r="J13" s="61"/>
    </row>
    <row r="14" spans="1:10" ht="24" customHeight="1" x14ac:dyDescent="0.2">
      <c r="A14" s="50"/>
      <c r="B14" s="138" t="s">
        <v>19</v>
      </c>
      <c r="C14" s="139"/>
      <c r="D14" s="140" t="s">
        <v>106</v>
      </c>
      <c r="E14" s="141"/>
      <c r="F14" s="142"/>
      <c r="G14" s="142"/>
      <c r="H14" s="143"/>
      <c r="I14" s="142"/>
      <c r="J14" s="144"/>
    </row>
    <row r="15" spans="1:10" ht="32.25" customHeight="1" x14ac:dyDescent="0.2">
      <c r="A15" s="50"/>
      <c r="B15" s="145" t="s">
        <v>30</v>
      </c>
      <c r="C15" s="146"/>
      <c r="D15" s="147"/>
      <c r="E15" s="192"/>
      <c r="F15" s="192"/>
      <c r="G15" s="194"/>
      <c r="H15" s="194"/>
      <c r="I15" s="194" t="s">
        <v>27</v>
      </c>
      <c r="J15" s="195"/>
    </row>
    <row r="16" spans="1:10" ht="23.25" customHeight="1" x14ac:dyDescent="0.2">
      <c r="A16" s="73" t="s">
        <v>22</v>
      </c>
      <c r="B16" s="148" t="s">
        <v>22</v>
      </c>
      <c r="C16" s="149"/>
      <c r="D16" s="150"/>
      <c r="E16" s="183"/>
      <c r="F16" s="184"/>
      <c r="G16" s="183"/>
      <c r="H16" s="184"/>
      <c r="I16" s="183">
        <f>'SO 01 02 Pol'!G17</f>
        <v>0</v>
      </c>
      <c r="J16" s="185"/>
    </row>
    <row r="17" spans="1:10" ht="23.25" customHeight="1" x14ac:dyDescent="0.2">
      <c r="A17" s="73" t="s">
        <v>23</v>
      </c>
      <c r="B17" s="148" t="s">
        <v>23</v>
      </c>
      <c r="C17" s="149"/>
      <c r="D17" s="150"/>
      <c r="E17" s="183"/>
      <c r="F17" s="184"/>
      <c r="G17" s="183"/>
      <c r="H17" s="184"/>
      <c r="I17" s="183"/>
      <c r="J17" s="185"/>
    </row>
    <row r="18" spans="1:10" ht="23.25" customHeight="1" x14ac:dyDescent="0.2">
      <c r="A18" s="73" t="s">
        <v>24</v>
      </c>
      <c r="B18" s="148" t="s">
        <v>24</v>
      </c>
      <c r="C18" s="149"/>
      <c r="D18" s="150"/>
      <c r="E18" s="183"/>
      <c r="F18" s="184"/>
      <c r="G18" s="183"/>
      <c r="H18" s="184"/>
      <c r="I18" s="183"/>
      <c r="J18" s="185"/>
    </row>
    <row r="19" spans="1:10" ht="23.25" customHeight="1" x14ac:dyDescent="0.2">
      <c r="A19" s="73" t="s">
        <v>53</v>
      </c>
      <c r="B19" s="148" t="s">
        <v>25</v>
      </c>
      <c r="C19" s="149"/>
      <c r="D19" s="150"/>
      <c r="E19" s="183"/>
      <c r="F19" s="184"/>
      <c r="G19" s="183"/>
      <c r="H19" s="184"/>
      <c r="I19" s="211"/>
      <c r="J19" s="212"/>
    </row>
    <row r="20" spans="1:10" ht="23.25" customHeight="1" x14ac:dyDescent="0.2">
      <c r="A20" s="73" t="s">
        <v>54</v>
      </c>
      <c r="B20" s="148" t="s">
        <v>26</v>
      </c>
      <c r="C20" s="149"/>
      <c r="D20" s="150"/>
      <c r="E20" s="183"/>
      <c r="F20" s="184"/>
      <c r="G20" s="183"/>
      <c r="H20" s="184"/>
      <c r="I20" s="211"/>
      <c r="J20" s="212"/>
    </row>
    <row r="21" spans="1:10" ht="23.25" customHeight="1" x14ac:dyDescent="0.2">
      <c r="A21" s="50"/>
      <c r="B21" s="151" t="s">
        <v>27</v>
      </c>
      <c r="C21" s="152"/>
      <c r="D21" s="153"/>
      <c r="E21" s="196"/>
      <c r="F21" s="197"/>
      <c r="G21" s="196"/>
      <c r="H21" s="197"/>
      <c r="I21" s="196">
        <f>SUM(I16:I20)</f>
        <v>0</v>
      </c>
      <c r="J21" s="220"/>
    </row>
    <row r="22" spans="1:10" ht="33" customHeight="1" x14ac:dyDescent="0.2">
      <c r="A22" s="50"/>
      <c r="B22" s="154" t="s">
        <v>31</v>
      </c>
      <c r="C22" s="149"/>
      <c r="D22" s="150"/>
      <c r="E22" s="155"/>
      <c r="F22" s="156"/>
      <c r="G22" s="157"/>
      <c r="H22" s="157"/>
      <c r="I22" s="157"/>
      <c r="J22" s="158"/>
    </row>
    <row r="23" spans="1:10" ht="23.25" hidden="1" customHeight="1" x14ac:dyDescent="0.2">
      <c r="A23" s="50"/>
      <c r="B23" s="148" t="s">
        <v>11</v>
      </c>
      <c r="C23" s="149"/>
      <c r="D23" s="150"/>
      <c r="E23" s="159" t="e">
        <f>SazbaDPH1</f>
        <v>#REF!</v>
      </c>
      <c r="F23" s="156" t="s">
        <v>0</v>
      </c>
      <c r="G23" s="218">
        <v>0</v>
      </c>
      <c r="H23" s="219"/>
      <c r="I23" s="219"/>
      <c r="J23" s="158" t="str">
        <f t="shared" ref="J23:J26" si="0">Mena</f>
        <v>CZK</v>
      </c>
    </row>
    <row r="24" spans="1:10" ht="23.25" customHeight="1" thickBot="1" x14ac:dyDescent="0.25">
      <c r="A24" s="50"/>
      <c r="B24" s="148" t="s">
        <v>12</v>
      </c>
      <c r="C24" s="149"/>
      <c r="D24" s="150"/>
      <c r="E24" s="159">
        <v>21</v>
      </c>
      <c r="F24" s="156" t="s">
        <v>0</v>
      </c>
      <c r="G24" s="221">
        <f>I21</f>
        <v>0</v>
      </c>
      <c r="H24" s="222"/>
      <c r="I24" s="176">
        <f>ZakladDPHZakl*SazbaDPH2/100</f>
        <v>0</v>
      </c>
      <c r="J24" s="158" t="str">
        <f t="shared" si="0"/>
        <v>CZK</v>
      </c>
    </row>
    <row r="25" spans="1:10" ht="23.25" hidden="1" customHeight="1" x14ac:dyDescent="0.2">
      <c r="A25" s="50"/>
      <c r="B25" s="160" t="s">
        <v>13</v>
      </c>
      <c r="C25" s="161"/>
      <c r="D25" s="147"/>
      <c r="E25" s="162">
        <f>SazbaDPH2</f>
        <v>21</v>
      </c>
      <c r="F25" s="163" t="s">
        <v>0</v>
      </c>
      <c r="G25" s="181">
        <v>61539</v>
      </c>
      <c r="H25" s="182"/>
      <c r="I25" s="182"/>
      <c r="J25" s="164" t="str">
        <f t="shared" si="0"/>
        <v>CZK</v>
      </c>
    </row>
    <row r="26" spans="1:10" ht="27.75" customHeight="1" thickBot="1" x14ac:dyDescent="0.25">
      <c r="A26" s="50"/>
      <c r="B26" s="165" t="s">
        <v>93</v>
      </c>
      <c r="C26" s="166"/>
      <c r="D26" s="166"/>
      <c r="E26" s="167"/>
      <c r="F26" s="168"/>
      <c r="G26" s="210">
        <f>I21+I24</f>
        <v>0</v>
      </c>
      <c r="H26" s="213"/>
      <c r="I26" s="213"/>
      <c r="J26" s="169" t="str">
        <f t="shared" si="0"/>
        <v>CZK</v>
      </c>
    </row>
    <row r="27" spans="1:10" ht="27.75" hidden="1" customHeight="1" thickBot="1" x14ac:dyDescent="0.25">
      <c r="A27" s="50"/>
      <c r="B27" s="165" t="s">
        <v>33</v>
      </c>
      <c r="C27" s="170"/>
      <c r="D27" s="170"/>
      <c r="E27" s="170"/>
      <c r="F27" s="171"/>
      <c r="G27" s="210">
        <v>354582</v>
      </c>
      <c r="H27" s="210"/>
      <c r="I27" s="210"/>
      <c r="J27" s="172" t="s">
        <v>52</v>
      </c>
    </row>
    <row r="28" spans="1:10" ht="12.75" customHeight="1" x14ac:dyDescent="0.2">
      <c r="A28" s="50"/>
      <c r="B28" s="173"/>
      <c r="C28" s="126"/>
      <c r="D28" s="126"/>
      <c r="E28" s="126"/>
      <c r="F28" s="174"/>
      <c r="G28" s="174"/>
      <c r="H28" s="174"/>
      <c r="I28" s="174"/>
      <c r="J28" s="175"/>
    </row>
    <row r="29" spans="1:10" ht="30" customHeight="1" x14ac:dyDescent="0.2">
      <c r="A29" s="50"/>
      <c r="B29" s="50"/>
      <c r="J29" s="74"/>
    </row>
    <row r="30" spans="1:10" ht="18.75" customHeight="1" x14ac:dyDescent="0.2">
      <c r="A30" s="50"/>
      <c r="B30" s="75"/>
      <c r="C30" s="76" t="s">
        <v>10</v>
      </c>
      <c r="D30" s="77"/>
      <c r="E30" s="77"/>
      <c r="F30" s="78" t="s">
        <v>9</v>
      </c>
      <c r="G30" s="79"/>
      <c r="H30" s="80"/>
      <c r="I30" s="79"/>
      <c r="J30" s="74"/>
    </row>
    <row r="31" spans="1:10" ht="47.25" customHeight="1" x14ac:dyDescent="0.2">
      <c r="A31" s="50"/>
      <c r="B31" s="50"/>
      <c r="J31" s="74"/>
    </row>
    <row r="32" spans="1:10" s="83" customFormat="1" ht="18.75" customHeight="1" x14ac:dyDescent="0.2">
      <c r="A32" s="81"/>
      <c r="B32" s="81"/>
      <c r="C32" s="82"/>
      <c r="D32" s="214"/>
      <c r="E32" s="215"/>
      <c r="G32" s="216"/>
      <c r="H32" s="217"/>
      <c r="I32" s="217"/>
      <c r="J32" s="84"/>
    </row>
    <row r="33" spans="1:10" ht="12.75" customHeight="1" x14ac:dyDescent="0.2">
      <c r="A33" s="50"/>
      <c r="B33" s="50"/>
      <c r="D33" s="227" t="s">
        <v>2</v>
      </c>
      <c r="E33" s="227"/>
      <c r="H33" s="15" t="s">
        <v>3</v>
      </c>
      <c r="J33" s="74"/>
    </row>
    <row r="34" spans="1:10" ht="13.5" customHeight="1" thickBot="1" x14ac:dyDescent="0.25">
      <c r="A34" s="85"/>
      <c r="B34" s="85"/>
      <c r="C34" s="86"/>
      <c r="D34" s="86"/>
      <c r="E34" s="86"/>
      <c r="F34" s="87"/>
      <c r="G34" s="87"/>
      <c r="H34" s="87"/>
      <c r="I34" s="87"/>
      <c r="J34" s="88"/>
    </row>
    <row r="35" spans="1:10" ht="27" hidden="1" customHeight="1" x14ac:dyDescent="0.2">
      <c r="B35" s="89" t="s">
        <v>14</v>
      </c>
      <c r="C35" s="90"/>
      <c r="D35" s="90"/>
      <c r="E35" s="90"/>
      <c r="F35" s="91"/>
      <c r="G35" s="91"/>
      <c r="H35" s="91"/>
      <c r="I35" s="91"/>
      <c r="J35" s="92"/>
    </row>
    <row r="36" spans="1:10" ht="25.5" hidden="1" customHeight="1" x14ac:dyDescent="0.2">
      <c r="A36" s="93" t="s">
        <v>35</v>
      </c>
      <c r="B36" s="94" t="s">
        <v>15</v>
      </c>
      <c r="C36" s="95" t="s">
        <v>4</v>
      </c>
      <c r="D36" s="95"/>
      <c r="E36" s="95"/>
      <c r="F36" s="96" t="e">
        <f>#REF!</f>
        <v>#REF!</v>
      </c>
      <c r="G36" s="96" t="str">
        <f>B24</f>
        <v>Základ pro základní DPH</v>
      </c>
      <c r="H36" s="97" t="s">
        <v>16</v>
      </c>
      <c r="I36" s="98" t="s">
        <v>1</v>
      </c>
      <c r="J36" s="99" t="s">
        <v>0</v>
      </c>
    </row>
    <row r="37" spans="1:10" ht="25.5" hidden="1" customHeight="1" x14ac:dyDescent="0.2">
      <c r="A37" s="93">
        <v>1</v>
      </c>
      <c r="B37" s="100" t="s">
        <v>50</v>
      </c>
      <c r="C37" s="223"/>
      <c r="D37" s="223"/>
      <c r="E37" s="223"/>
      <c r="F37" s="101">
        <v>0</v>
      </c>
      <c r="G37" s="102">
        <v>293042.76</v>
      </c>
      <c r="H37" s="103"/>
      <c r="I37" s="104">
        <v>293042.76</v>
      </c>
      <c r="J37" s="105">
        <f>IF(CenaCelkemVypocet=0,"",I37/CenaCelkemVypocet*100)</f>
        <v>100</v>
      </c>
    </row>
    <row r="38" spans="1:10" ht="25.5" hidden="1" customHeight="1" x14ac:dyDescent="0.2">
      <c r="A38" s="93">
        <v>2</v>
      </c>
      <c r="B38" s="106" t="s">
        <v>41</v>
      </c>
      <c r="C38" s="224" t="s">
        <v>41</v>
      </c>
      <c r="D38" s="224"/>
      <c r="E38" s="224"/>
      <c r="F38" s="107">
        <v>0</v>
      </c>
      <c r="G38" s="108">
        <v>293042.76</v>
      </c>
      <c r="H38" s="108"/>
      <c r="I38" s="109">
        <v>293042.76</v>
      </c>
      <c r="J38" s="110">
        <f>IF(CenaCelkemVypocet=0,"",I38/CenaCelkemVypocet*100)</f>
        <v>100</v>
      </c>
    </row>
    <row r="39" spans="1:10" ht="25.5" hidden="1" customHeight="1" x14ac:dyDescent="0.2">
      <c r="A39" s="93">
        <v>3</v>
      </c>
      <c r="B39" s="111" t="s">
        <v>39</v>
      </c>
      <c r="C39" s="223" t="s">
        <v>40</v>
      </c>
      <c r="D39" s="223"/>
      <c r="E39" s="223"/>
      <c r="F39" s="112">
        <v>0</v>
      </c>
      <c r="G39" s="103">
        <v>293042.76</v>
      </c>
      <c r="H39" s="103"/>
      <c r="I39" s="104">
        <v>293042.76</v>
      </c>
      <c r="J39" s="105">
        <f>IF(CenaCelkemVypocet=0,"",I39/CenaCelkemVypocet*100)</f>
        <v>100</v>
      </c>
    </row>
    <row r="40" spans="1:10" ht="25.5" hidden="1" customHeight="1" x14ac:dyDescent="0.2">
      <c r="A40" s="93"/>
      <c r="B40" s="225" t="s">
        <v>51</v>
      </c>
      <c r="C40" s="226"/>
      <c r="D40" s="226"/>
      <c r="E40" s="226"/>
      <c r="F40" s="113">
        <f>SUMIF(A37:A39,"=1",F37:F39)</f>
        <v>0</v>
      </c>
      <c r="G40" s="114">
        <f>SUMIF(A37:A39,"=1",G37:G39)</f>
        <v>293042.76</v>
      </c>
      <c r="H40" s="114">
        <f>SUMIF(A37:A39,"=1",H37:H39)</f>
        <v>0</v>
      </c>
      <c r="I40" s="115">
        <f>SUMIF(A37:A39,"=1",I37:I39)</f>
        <v>293042.76</v>
      </c>
      <c r="J40" s="116">
        <f>SUMIF(A37:A39,"=1",J37:J39)</f>
        <v>100</v>
      </c>
    </row>
  </sheetData>
  <sheetProtection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C37:E37"/>
    <mergeCell ref="C38:E38"/>
    <mergeCell ref="C39:E39"/>
    <mergeCell ref="B40:E40"/>
    <mergeCell ref="D33:E33"/>
    <mergeCell ref="G27:I27"/>
    <mergeCell ref="I19:J19"/>
    <mergeCell ref="G26:I26"/>
    <mergeCell ref="D32:E32"/>
    <mergeCell ref="G32:I32"/>
    <mergeCell ref="G23:I23"/>
    <mergeCell ref="E19:F19"/>
    <mergeCell ref="E20:F20"/>
    <mergeCell ref="I20:J20"/>
    <mergeCell ref="I21:J21"/>
    <mergeCell ref="G19:H19"/>
    <mergeCell ref="G20:H20"/>
    <mergeCell ref="G24:H24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5:I25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</mergeCells>
  <phoneticPr fontId="0" type="noConversion"/>
  <pageMargins left="0.78740157480314965" right="0.19685039370078741" top="0.59055118110236227" bottom="0.39370078740157483" header="0" footer="0.19685039370078741"/>
  <pageSetup paperSize="9" scale="94" orientation="portrait" horizontalDpi="300" verticalDpi="300" r:id="rId2"/>
  <headerFooter scaleWithDoc="0" alignWithMargins="0">
    <oddFooter>&amp;R&amp;9Stránka &amp;P z &amp;N</oddFooter>
  </headerFooter>
  <rowBreaks count="1" manualBreakCount="1">
    <brk id="3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28" t="s">
        <v>5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8" t="s">
        <v>6</v>
      </c>
      <c r="B2" s="7"/>
      <c r="C2" s="230"/>
      <c r="D2" s="230"/>
      <c r="E2" s="230"/>
      <c r="F2" s="230"/>
      <c r="G2" s="231"/>
    </row>
    <row r="3" spans="1:7" ht="24.95" customHeight="1" x14ac:dyDescent="0.2">
      <c r="A3" s="8" t="s">
        <v>7</v>
      </c>
      <c r="B3" s="7"/>
      <c r="C3" s="230"/>
      <c r="D3" s="230"/>
      <c r="E3" s="230"/>
      <c r="F3" s="230"/>
      <c r="G3" s="231"/>
    </row>
    <row r="4" spans="1:7" ht="24.95" customHeight="1" x14ac:dyDescent="0.2">
      <c r="A4" s="8" t="s">
        <v>8</v>
      </c>
      <c r="B4" s="7"/>
      <c r="C4" s="230"/>
      <c r="D4" s="230"/>
      <c r="E4" s="230"/>
      <c r="F4" s="230"/>
      <c r="G4" s="23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15"/>
  <sheetViews>
    <sheetView tabSelected="1" zoomScaleNormal="100" workbookViewId="0">
      <pane ySplit="7" topLeftCell="A8" activePane="bottomLeft" state="frozen"/>
      <selection pane="bottomLeft" activeCell="D9" sqref="D9"/>
    </sheetView>
  </sheetViews>
  <sheetFormatPr defaultRowHeight="12.75" x14ac:dyDescent="0.2"/>
  <cols>
    <col min="1" max="1" width="3.42578125" style="9" customWidth="1"/>
    <col min="2" max="2" width="12.5703125" style="12" customWidth="1"/>
    <col min="3" max="3" width="38.28515625" style="12" customWidth="1"/>
    <col min="4" max="4" width="4.85546875" style="9" customWidth="1"/>
    <col min="5" max="5" width="10.5703125" style="9" customWidth="1"/>
    <col min="6" max="6" width="9.85546875" style="9" customWidth="1"/>
    <col min="7" max="7" width="17" style="9" customWidth="1"/>
    <col min="8" max="25" width="0" style="9" hidden="1" customWidth="1"/>
    <col min="26" max="28" width="9.140625" style="9"/>
    <col min="29" max="29" width="0" style="9" hidden="1" customWidth="1"/>
    <col min="30" max="30" width="9.140625" style="9"/>
    <col min="31" max="41" width="0" style="9" hidden="1" customWidth="1"/>
    <col min="42" max="52" width="9.140625" style="9"/>
    <col min="53" max="53" width="73.7109375" style="9" customWidth="1"/>
    <col min="54" max="16384" width="9.140625" style="9"/>
  </cols>
  <sheetData>
    <row r="1" spans="1:60" ht="15.75" customHeight="1" x14ac:dyDescent="0.25">
      <c r="A1" s="232" t="s">
        <v>114</v>
      </c>
      <c r="B1" s="232"/>
      <c r="C1" s="232"/>
      <c r="D1" s="232"/>
      <c r="E1" s="232"/>
      <c r="F1" s="232"/>
      <c r="G1" s="232"/>
      <c r="AG1" s="9" t="s">
        <v>55</v>
      </c>
    </row>
    <row r="2" spans="1:60" ht="24.95" customHeight="1" x14ac:dyDescent="0.2">
      <c r="A2" s="10" t="s">
        <v>6</v>
      </c>
      <c r="B2" s="11"/>
      <c r="C2" s="233" t="s">
        <v>115</v>
      </c>
      <c r="D2" s="234"/>
      <c r="E2" s="234"/>
      <c r="F2" s="234"/>
      <c r="G2" s="235"/>
      <c r="AG2" s="9" t="s">
        <v>56</v>
      </c>
    </row>
    <row r="3" spans="1:60" ht="24.95" customHeight="1" x14ac:dyDescent="0.2">
      <c r="A3" s="10" t="s">
        <v>7</v>
      </c>
      <c r="B3" s="11" t="s">
        <v>41</v>
      </c>
      <c r="C3" s="233" t="s">
        <v>41</v>
      </c>
      <c r="D3" s="234"/>
      <c r="E3" s="234"/>
      <c r="F3" s="234"/>
      <c r="G3" s="235"/>
      <c r="AC3" s="12" t="s">
        <v>56</v>
      </c>
      <c r="AG3" s="9" t="s">
        <v>57</v>
      </c>
    </row>
    <row r="4" spans="1:60" ht="24.95" customHeight="1" x14ac:dyDescent="0.2">
      <c r="A4" s="13" t="s">
        <v>8</v>
      </c>
      <c r="B4" s="14" t="s">
        <v>94</v>
      </c>
      <c r="C4" s="236" t="s">
        <v>116</v>
      </c>
      <c r="D4" s="237"/>
      <c r="E4" s="237"/>
      <c r="F4" s="237"/>
      <c r="G4" s="238"/>
      <c r="AG4" s="9" t="s">
        <v>58</v>
      </c>
    </row>
    <row r="5" spans="1:60" x14ac:dyDescent="0.2">
      <c r="D5" s="15"/>
    </row>
    <row r="6" spans="1:60" ht="38.25" x14ac:dyDescent="0.2">
      <c r="A6" s="30" t="s">
        <v>59</v>
      </c>
      <c r="B6" s="33" t="s">
        <v>60</v>
      </c>
      <c r="C6" s="33" t="s">
        <v>61</v>
      </c>
      <c r="D6" s="34" t="s">
        <v>62</v>
      </c>
      <c r="E6" s="30" t="s">
        <v>63</v>
      </c>
      <c r="F6" s="26" t="s">
        <v>64</v>
      </c>
      <c r="G6" s="30" t="s">
        <v>27</v>
      </c>
      <c r="H6" s="24" t="s">
        <v>28</v>
      </c>
      <c r="I6" s="16" t="s">
        <v>65</v>
      </c>
      <c r="J6" s="16" t="s">
        <v>29</v>
      </c>
      <c r="K6" s="16" t="s">
        <v>66</v>
      </c>
      <c r="L6" s="16" t="s">
        <v>67</v>
      </c>
      <c r="M6" s="16" t="s">
        <v>68</v>
      </c>
      <c r="N6" s="16" t="s">
        <v>69</v>
      </c>
      <c r="O6" s="16" t="s">
        <v>70</v>
      </c>
      <c r="P6" s="16" t="s">
        <v>71</v>
      </c>
      <c r="Q6" s="16" t="s">
        <v>72</v>
      </c>
      <c r="R6" s="16" t="s">
        <v>73</v>
      </c>
      <c r="S6" s="16" t="s">
        <v>74</v>
      </c>
      <c r="T6" s="16" t="s">
        <v>75</v>
      </c>
      <c r="U6" s="16" t="s">
        <v>76</v>
      </c>
      <c r="V6" s="16" t="s">
        <v>77</v>
      </c>
      <c r="W6" s="16" t="s">
        <v>78</v>
      </c>
      <c r="X6" s="16" t="s">
        <v>79</v>
      </c>
      <c r="Y6" s="16" t="s">
        <v>80</v>
      </c>
    </row>
    <row r="7" spans="1:60" hidden="1" x14ac:dyDescent="0.2">
      <c r="A7" s="35"/>
      <c r="B7" s="36"/>
      <c r="C7" s="36"/>
      <c r="D7" s="37"/>
      <c r="E7" s="38"/>
      <c r="F7" s="27"/>
      <c r="G7" s="31"/>
      <c r="H7" s="19"/>
      <c r="I7" s="19"/>
      <c r="J7" s="19"/>
      <c r="K7" s="19"/>
      <c r="L7" s="19"/>
      <c r="M7" s="19"/>
      <c r="N7" s="18"/>
      <c r="O7" s="18"/>
      <c r="P7" s="18"/>
      <c r="Q7" s="18"/>
      <c r="R7" s="19"/>
      <c r="S7" s="19"/>
      <c r="T7" s="19"/>
      <c r="U7" s="19"/>
      <c r="V7" s="19"/>
      <c r="W7" s="19"/>
      <c r="X7" s="19"/>
      <c r="Y7" s="19"/>
    </row>
    <row r="8" spans="1:60" ht="22.5" x14ac:dyDescent="0.2">
      <c r="A8" s="39">
        <v>1</v>
      </c>
      <c r="B8" s="40" t="s">
        <v>95</v>
      </c>
      <c r="C8" s="41" t="s">
        <v>118</v>
      </c>
      <c r="D8" s="42" t="s">
        <v>81</v>
      </c>
      <c r="E8" s="43">
        <v>1090.7180000000001</v>
      </c>
      <c r="F8" s="28"/>
      <c r="G8" s="32">
        <f>F8*E8</f>
        <v>0</v>
      </c>
      <c r="H8" s="20">
        <v>1547.67</v>
      </c>
      <c r="I8" s="20">
        <v>803.2407300000001</v>
      </c>
      <c r="J8" s="20">
        <v>979.33</v>
      </c>
      <c r="K8" s="20">
        <v>508.27227000000005</v>
      </c>
      <c r="L8" s="20">
        <v>21</v>
      </c>
      <c r="M8" s="20">
        <v>1586.9270999999999</v>
      </c>
      <c r="N8" s="21">
        <v>5.1740000000000001E-2</v>
      </c>
      <c r="O8" s="21">
        <v>2.6853060000000002E-2</v>
      </c>
      <c r="P8" s="21">
        <v>0</v>
      </c>
      <c r="Q8" s="21">
        <v>0</v>
      </c>
      <c r="R8" s="20"/>
      <c r="S8" s="20" t="s">
        <v>82</v>
      </c>
      <c r="T8" s="20" t="s">
        <v>83</v>
      </c>
      <c r="U8" s="20">
        <v>1.452</v>
      </c>
      <c r="V8" s="20">
        <v>0.75358800000000004</v>
      </c>
      <c r="W8" s="20"/>
      <c r="X8" s="20" t="s">
        <v>84</v>
      </c>
      <c r="Y8" s="20" t="s">
        <v>85</v>
      </c>
      <c r="Z8" s="22"/>
      <c r="AA8" s="22"/>
      <c r="AB8" s="22"/>
      <c r="AC8" s="22"/>
      <c r="AD8" s="22"/>
      <c r="AE8" s="22"/>
      <c r="AF8" s="22"/>
      <c r="AG8" s="22" t="s">
        <v>86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</row>
    <row r="9" spans="1:60" x14ac:dyDescent="0.2">
      <c r="A9" s="39">
        <v>2</v>
      </c>
      <c r="B9" s="40" t="s">
        <v>96</v>
      </c>
      <c r="C9" s="41" t="s">
        <v>97</v>
      </c>
      <c r="D9" s="42" t="s">
        <v>119</v>
      </c>
      <c r="E9" s="43">
        <v>420</v>
      </c>
      <c r="F9" s="28"/>
      <c r="G9" s="32">
        <f>F9*E9</f>
        <v>0</v>
      </c>
      <c r="H9" s="20">
        <v>565.17999999999995</v>
      </c>
      <c r="I9" s="20">
        <v>2439.825542</v>
      </c>
      <c r="J9" s="20">
        <v>588.82000000000005</v>
      </c>
      <c r="K9" s="20">
        <v>2541.8770580000005</v>
      </c>
      <c r="L9" s="20">
        <v>21</v>
      </c>
      <c r="M9" s="20">
        <v>6027.857</v>
      </c>
      <c r="N9" s="21">
        <v>1.6049999999999998E-2</v>
      </c>
      <c r="O9" s="21">
        <v>6.9286244999999996E-2</v>
      </c>
      <c r="P9" s="21">
        <v>0</v>
      </c>
      <c r="Q9" s="21">
        <v>0</v>
      </c>
      <c r="R9" s="20"/>
      <c r="S9" s="20" t="s">
        <v>82</v>
      </c>
      <c r="T9" s="20" t="s">
        <v>82</v>
      </c>
      <c r="U9" s="20">
        <v>1</v>
      </c>
      <c r="V9" s="20">
        <v>4.3169000000000004</v>
      </c>
      <c r="W9" s="20"/>
      <c r="X9" s="20" t="s">
        <v>84</v>
      </c>
      <c r="Y9" s="20" t="s">
        <v>85</v>
      </c>
      <c r="Z9" s="22"/>
      <c r="AA9" s="22"/>
      <c r="AB9" s="22"/>
      <c r="AC9" s="22"/>
      <c r="AD9" s="22"/>
      <c r="AE9" s="22"/>
      <c r="AF9" s="22"/>
      <c r="AG9" s="22" t="s">
        <v>86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22.5" x14ac:dyDescent="0.2">
      <c r="A10" s="39">
        <v>3</v>
      </c>
      <c r="B10" s="40" t="s">
        <v>98</v>
      </c>
      <c r="C10" s="41" t="s">
        <v>99</v>
      </c>
      <c r="D10" s="42" t="s">
        <v>101</v>
      </c>
      <c r="E10" s="43">
        <v>1.2</v>
      </c>
      <c r="F10" s="28"/>
      <c r="G10" s="32">
        <f>F10*E10</f>
        <v>0</v>
      </c>
      <c r="H10" s="20">
        <v>0</v>
      </c>
      <c r="I10" s="20">
        <v>0</v>
      </c>
      <c r="J10" s="20">
        <v>917</v>
      </c>
      <c r="K10" s="20">
        <v>4098.99</v>
      </c>
      <c r="L10" s="20">
        <v>21</v>
      </c>
      <c r="M10" s="20">
        <v>4959.7778999999991</v>
      </c>
      <c r="N10" s="21">
        <v>0</v>
      </c>
      <c r="O10" s="21">
        <v>0</v>
      </c>
      <c r="P10" s="21">
        <v>0</v>
      </c>
      <c r="Q10" s="21">
        <v>0</v>
      </c>
      <c r="R10" s="20"/>
      <c r="S10" s="20" t="s">
        <v>82</v>
      </c>
      <c r="T10" s="20" t="s">
        <v>82</v>
      </c>
      <c r="U10" s="20">
        <v>1.75</v>
      </c>
      <c r="V10" s="20">
        <v>7.8224999999999998</v>
      </c>
      <c r="W10" s="20"/>
      <c r="X10" s="20" t="s">
        <v>84</v>
      </c>
      <c r="Y10" s="20" t="s">
        <v>85</v>
      </c>
      <c r="Z10" s="22"/>
      <c r="AA10" s="22"/>
      <c r="AB10" s="22"/>
      <c r="AC10" s="22"/>
      <c r="AD10" s="22"/>
      <c r="AE10" s="22"/>
      <c r="AF10" s="22"/>
      <c r="AG10" s="22" t="s">
        <v>86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22.5" x14ac:dyDescent="0.2">
      <c r="A11" s="39">
        <v>4</v>
      </c>
      <c r="B11" s="40" t="s">
        <v>100</v>
      </c>
      <c r="C11" s="41" t="s">
        <v>109</v>
      </c>
      <c r="D11" s="42" t="s">
        <v>81</v>
      </c>
      <c r="E11" s="43">
        <v>151.30000000000001</v>
      </c>
      <c r="F11" s="28"/>
      <c r="G11" s="32">
        <f>F11*E11</f>
        <v>0</v>
      </c>
      <c r="H11" s="20">
        <v>0</v>
      </c>
      <c r="I11" s="20">
        <v>0</v>
      </c>
      <c r="J11" s="20">
        <v>297</v>
      </c>
      <c r="K11" s="20">
        <v>122.51249999999999</v>
      </c>
      <c r="L11" s="20">
        <v>21</v>
      </c>
      <c r="M11" s="20">
        <v>148.2371</v>
      </c>
      <c r="N11" s="21">
        <v>0</v>
      </c>
      <c r="O11" s="21">
        <v>0</v>
      </c>
      <c r="P11" s="21">
        <v>6.8000000000000005E-2</v>
      </c>
      <c r="Q11" s="21">
        <v>2.8050000000000002E-2</v>
      </c>
      <c r="R11" s="20"/>
      <c r="S11" s="20" t="s">
        <v>82</v>
      </c>
      <c r="T11" s="20" t="s">
        <v>82</v>
      </c>
      <c r="U11" s="20">
        <v>0.69</v>
      </c>
      <c r="V11" s="20">
        <v>0.28462499999999996</v>
      </c>
      <c r="W11" s="20"/>
      <c r="X11" s="20" t="s">
        <v>84</v>
      </c>
      <c r="Y11" s="20" t="s">
        <v>85</v>
      </c>
      <c r="Z11" s="22"/>
      <c r="AA11" s="22"/>
      <c r="AB11" s="22"/>
      <c r="AC11" s="22"/>
      <c r="AD11" s="22"/>
      <c r="AE11" s="22"/>
      <c r="AF11" s="22"/>
      <c r="AG11" s="22" t="s">
        <v>86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22.5" x14ac:dyDescent="0.2">
      <c r="A12" s="39">
        <v>5</v>
      </c>
      <c r="B12" s="40" t="s">
        <v>110</v>
      </c>
      <c r="C12" s="41" t="s">
        <v>111</v>
      </c>
      <c r="D12" s="42" t="s">
        <v>81</v>
      </c>
      <c r="E12" s="43">
        <v>1090.7180000000001</v>
      </c>
      <c r="F12" s="28"/>
      <c r="G12" s="32">
        <f t="shared" ref="G12:G16" si="0">F12*E12</f>
        <v>0</v>
      </c>
      <c r="H12" s="20">
        <v>0</v>
      </c>
      <c r="I12" s="20">
        <v>0</v>
      </c>
      <c r="J12" s="20">
        <v>255</v>
      </c>
      <c r="K12" s="20">
        <v>1100.8095000000001</v>
      </c>
      <c r="L12" s="20">
        <v>21</v>
      </c>
      <c r="M12" s="20">
        <v>1331.9801</v>
      </c>
      <c r="N12" s="21">
        <v>0</v>
      </c>
      <c r="O12" s="21">
        <v>0</v>
      </c>
      <c r="P12" s="21">
        <v>5.0000000000000001E-3</v>
      </c>
      <c r="Q12" s="21">
        <v>2.1584500000000003E-2</v>
      </c>
      <c r="R12" s="20"/>
      <c r="S12" s="20" t="s">
        <v>82</v>
      </c>
      <c r="T12" s="20" t="s">
        <v>82</v>
      </c>
      <c r="U12" s="20">
        <v>0.51</v>
      </c>
      <c r="V12" s="20">
        <v>2.2016190000000004</v>
      </c>
      <c r="W12" s="20"/>
      <c r="X12" s="20" t="s">
        <v>84</v>
      </c>
      <c r="Y12" s="20" t="s">
        <v>85</v>
      </c>
      <c r="Z12" s="22"/>
      <c r="AA12" s="22"/>
      <c r="AB12" s="22"/>
      <c r="AC12" s="22"/>
      <c r="AD12" s="22"/>
      <c r="AE12" s="22"/>
      <c r="AF12" s="22"/>
      <c r="AG12" s="22" t="s">
        <v>86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22.5" x14ac:dyDescent="0.2">
      <c r="A13" s="39">
        <v>6</v>
      </c>
      <c r="B13" s="40" t="s">
        <v>102</v>
      </c>
      <c r="C13" s="41" t="s">
        <v>103</v>
      </c>
      <c r="D13" s="42" t="s">
        <v>87</v>
      </c>
      <c r="E13" s="43">
        <v>5</v>
      </c>
      <c r="F13" s="28"/>
      <c r="G13" s="32">
        <f t="shared" si="0"/>
        <v>0</v>
      </c>
      <c r="H13" s="20">
        <v>0</v>
      </c>
      <c r="I13" s="20">
        <v>0</v>
      </c>
      <c r="J13" s="20">
        <v>3500</v>
      </c>
      <c r="K13" s="20">
        <v>3500</v>
      </c>
      <c r="L13" s="20">
        <v>21</v>
      </c>
      <c r="M13" s="20">
        <v>4235</v>
      </c>
      <c r="N13" s="21">
        <v>0</v>
      </c>
      <c r="O13" s="21">
        <v>0</v>
      </c>
      <c r="P13" s="21">
        <v>0</v>
      </c>
      <c r="Q13" s="21">
        <v>0</v>
      </c>
      <c r="R13" s="20"/>
      <c r="S13" s="20" t="s">
        <v>88</v>
      </c>
      <c r="T13" s="20" t="s">
        <v>83</v>
      </c>
      <c r="U13" s="20">
        <v>0</v>
      </c>
      <c r="V13" s="20">
        <v>0</v>
      </c>
      <c r="W13" s="20"/>
      <c r="X13" s="20" t="s">
        <v>84</v>
      </c>
      <c r="Y13" s="20" t="s">
        <v>85</v>
      </c>
      <c r="Z13" s="22"/>
      <c r="AA13" s="22"/>
      <c r="AB13" s="22"/>
      <c r="AC13" s="22"/>
      <c r="AD13" s="22"/>
      <c r="AE13" s="22"/>
      <c r="AF13" s="22"/>
      <c r="AG13" s="22" t="s">
        <v>86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22.5" x14ac:dyDescent="0.2">
      <c r="A14" s="39">
        <v>7</v>
      </c>
      <c r="B14" s="40" t="s">
        <v>104</v>
      </c>
      <c r="C14" s="41" t="s">
        <v>105</v>
      </c>
      <c r="D14" s="42" t="s">
        <v>90</v>
      </c>
      <c r="E14" s="43">
        <v>17.523</v>
      </c>
      <c r="F14" s="28"/>
      <c r="G14" s="32">
        <f t="shared" si="0"/>
        <v>0</v>
      </c>
      <c r="H14" s="20">
        <v>0</v>
      </c>
      <c r="I14" s="20">
        <v>0</v>
      </c>
      <c r="J14" s="20">
        <v>105</v>
      </c>
      <c r="K14" s="20">
        <v>189</v>
      </c>
      <c r="L14" s="20">
        <v>21</v>
      </c>
      <c r="M14" s="20">
        <v>228.69</v>
      </c>
      <c r="N14" s="21">
        <v>0</v>
      </c>
      <c r="O14" s="21">
        <v>0</v>
      </c>
      <c r="P14" s="21">
        <v>0</v>
      </c>
      <c r="Q14" s="21">
        <v>0</v>
      </c>
      <c r="R14" s="20"/>
      <c r="S14" s="20" t="s">
        <v>88</v>
      </c>
      <c r="T14" s="20" t="s">
        <v>83</v>
      </c>
      <c r="U14" s="20">
        <v>0</v>
      </c>
      <c r="V14" s="20">
        <v>0</v>
      </c>
      <c r="W14" s="20"/>
      <c r="X14" s="20" t="s">
        <v>84</v>
      </c>
      <c r="Y14" s="20" t="s">
        <v>85</v>
      </c>
      <c r="Z14" s="22"/>
      <c r="AA14" s="22"/>
      <c r="AB14" s="22"/>
      <c r="AC14" s="22"/>
      <c r="AD14" s="22"/>
      <c r="AE14" s="22"/>
      <c r="AF14" s="22"/>
      <c r="AG14" s="22" t="s">
        <v>86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22.5" x14ac:dyDescent="0.2">
      <c r="A15" s="39">
        <v>8</v>
      </c>
      <c r="B15" s="40" t="s">
        <v>107</v>
      </c>
      <c r="C15" s="41" t="s">
        <v>108</v>
      </c>
      <c r="D15" s="42" t="s">
        <v>90</v>
      </c>
      <c r="E15" s="43">
        <v>209.41</v>
      </c>
      <c r="F15" s="28"/>
      <c r="G15" s="32">
        <f t="shared" si="0"/>
        <v>0</v>
      </c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0"/>
      <c r="S15" s="20"/>
      <c r="T15" s="20"/>
      <c r="U15" s="20"/>
      <c r="V15" s="20"/>
      <c r="W15" s="20"/>
      <c r="X15" s="20"/>
      <c r="Y15" s="20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2.5" x14ac:dyDescent="0.2">
      <c r="A16" s="39">
        <v>9</v>
      </c>
      <c r="B16" s="40" t="s">
        <v>112</v>
      </c>
      <c r="C16" s="41" t="s">
        <v>113</v>
      </c>
      <c r="D16" s="42" t="s">
        <v>89</v>
      </c>
      <c r="E16" s="43">
        <v>138.75</v>
      </c>
      <c r="F16" s="28"/>
      <c r="G16" s="32">
        <f t="shared" si="0"/>
        <v>0</v>
      </c>
      <c r="H16" s="20">
        <v>0</v>
      </c>
      <c r="I16" s="20">
        <v>0</v>
      </c>
      <c r="J16" s="20">
        <v>105</v>
      </c>
      <c r="K16" s="20">
        <v>439.95000000000005</v>
      </c>
      <c r="L16" s="20">
        <v>21</v>
      </c>
      <c r="M16" s="20">
        <v>532.33949999999993</v>
      </c>
      <c r="N16" s="21">
        <v>0</v>
      </c>
      <c r="O16" s="21">
        <v>0</v>
      </c>
      <c r="P16" s="21">
        <v>0</v>
      </c>
      <c r="Q16" s="21">
        <v>0</v>
      </c>
      <c r="R16" s="20"/>
      <c r="S16" s="20" t="s">
        <v>88</v>
      </c>
      <c r="T16" s="20" t="s">
        <v>83</v>
      </c>
      <c r="U16" s="20">
        <v>0</v>
      </c>
      <c r="V16" s="20">
        <v>0</v>
      </c>
      <c r="W16" s="20"/>
      <c r="X16" s="20" t="s">
        <v>84</v>
      </c>
      <c r="Y16" s="20" t="s">
        <v>85</v>
      </c>
      <c r="Z16" s="22"/>
      <c r="AA16" s="22"/>
      <c r="AB16" s="22"/>
      <c r="AC16" s="22"/>
      <c r="AD16" s="22"/>
      <c r="AE16" s="22"/>
      <c r="AF16" s="22"/>
      <c r="AG16" s="22" t="s">
        <v>86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33" ht="27" customHeight="1" thickBot="1" x14ac:dyDescent="0.25">
      <c r="A17" s="44"/>
      <c r="B17" s="45"/>
      <c r="C17" s="46" t="s">
        <v>92</v>
      </c>
      <c r="D17" s="47"/>
      <c r="E17" s="48"/>
      <c r="F17" s="25"/>
      <c r="G17" s="29">
        <f>SUM(G8:G16)</f>
        <v>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AE17" s="9">
        <v>15</v>
      </c>
      <c r="AF17" s="9">
        <v>21</v>
      </c>
      <c r="AG17" s="9" t="s">
        <v>67</v>
      </c>
    </row>
    <row r="18" spans="1:33" x14ac:dyDescent="0.2">
      <c r="C18" s="23"/>
      <c r="D18" s="15"/>
      <c r="AG18" s="9" t="s">
        <v>91</v>
      </c>
    </row>
    <row r="19" spans="1:33" x14ac:dyDescent="0.2">
      <c r="D19" s="15"/>
    </row>
    <row r="20" spans="1:33" x14ac:dyDescent="0.2">
      <c r="D20" s="15"/>
    </row>
    <row r="21" spans="1:33" x14ac:dyDescent="0.2">
      <c r="D21" s="15"/>
    </row>
    <row r="22" spans="1:33" x14ac:dyDescent="0.2">
      <c r="D22" s="15"/>
    </row>
    <row r="23" spans="1:33" x14ac:dyDescent="0.2">
      <c r="D23" s="15"/>
    </row>
    <row r="24" spans="1:33" x14ac:dyDescent="0.2">
      <c r="D24" s="15"/>
    </row>
    <row r="25" spans="1:33" x14ac:dyDescent="0.2">
      <c r="D25" s="15"/>
    </row>
    <row r="26" spans="1:33" x14ac:dyDescent="0.2">
      <c r="D26" s="15"/>
    </row>
    <row r="27" spans="1:33" x14ac:dyDescent="0.2">
      <c r="D27" s="15"/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</sheetData>
  <sheetProtection formatCells="0" formatColumns="0" formatRows="0" autoFilter="0"/>
  <autoFilter ref="A6:Y6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SO 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02 Pol'!Názvy_tisku</vt:lpstr>
      <vt:lpstr>oadresa</vt:lpstr>
      <vt:lpstr>Stavba!Objednatel</vt:lpstr>
      <vt:lpstr>Stavba!Objekt</vt:lpstr>
      <vt:lpstr>'SO 01 02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Kadlčík Stanislav</cp:lastModifiedBy>
  <cp:lastPrinted>2023-11-21T11:30:58Z</cp:lastPrinted>
  <dcterms:created xsi:type="dcterms:W3CDTF">2009-04-08T07:15:50Z</dcterms:created>
  <dcterms:modified xsi:type="dcterms:W3CDTF">2023-11-23T07:50:09Z</dcterms:modified>
</cp:coreProperties>
</file>