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Akce 2024\sis-třeboň-trocnovská-vodovod\rozpočty\"/>
    </mc:Choice>
  </mc:AlternateContent>
  <bookViews>
    <workbookView xWindow="0" yWindow="0" windowWidth="38400" windowHeight="17520"/>
  </bookViews>
  <sheets>
    <sheet name="Rekapitulace stavby" sheetId="1" r:id="rId1"/>
    <sheet name="SO 301.1 - Vodovodní řady" sheetId="2" r:id="rId2"/>
    <sheet name="SO 301.2 - Vodovodní příp..." sheetId="3" r:id="rId3"/>
    <sheet name="Pokyny pro vyplnění" sheetId="4" r:id="rId4"/>
  </sheets>
  <definedNames>
    <definedName name="_xlnm._FilterDatabase" localSheetId="1" hidden="1">'SO 301.1 - Vodovodní řady'!$C$100:$K$623</definedName>
    <definedName name="_xlnm._FilterDatabase" localSheetId="2" hidden="1">'SO 301.2 - Vodovodní příp...'!$C$98:$K$417</definedName>
    <definedName name="_xlnm.Print_Titles" localSheetId="0">'Rekapitulace stavby'!$52:$52</definedName>
    <definedName name="_xlnm.Print_Titles" localSheetId="1">'SO 301.1 - Vodovodní řady'!$100:$100</definedName>
    <definedName name="_xlnm.Print_Titles" localSheetId="2">'SO 301.2 - Vodovodní příp...'!$98:$98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  <definedName name="_xlnm.Print_Area" localSheetId="1">'SO 301.1 - Vodovodní řady'!$C$4:$J$41,'SO 301.1 - Vodovodní řady'!$C$47:$J$80,'SO 301.1 - Vodovodní řady'!$C$86:$K$623</definedName>
    <definedName name="_xlnm.Print_Area" localSheetId="2">'SO 301.2 - Vodovodní příp...'!$C$4:$J$41,'SO 301.2 - Vodovodní příp...'!$C$47:$J$78,'SO 301.2 - Vodovodní příp...'!$C$84:$K$417</definedName>
  </definedNames>
  <calcPr calcId="152511"/>
</workbook>
</file>

<file path=xl/calcChain.xml><?xml version="1.0" encoding="utf-8"?>
<calcChain xmlns="http://schemas.openxmlformats.org/spreadsheetml/2006/main">
  <c r="J39" i="3" l="1"/>
  <c r="J38" i="3"/>
  <c r="AY57" i="1" s="1"/>
  <c r="J37" i="3"/>
  <c r="AX57" i="1" s="1"/>
  <c r="BI416" i="3"/>
  <c r="BH416" i="3"/>
  <c r="BG416" i="3"/>
  <c r="BF416" i="3"/>
  <c r="T416" i="3"/>
  <c r="T415" i="3" s="1"/>
  <c r="R416" i="3"/>
  <c r="R415" i="3" s="1"/>
  <c r="P416" i="3"/>
  <c r="P415" i="3" s="1"/>
  <c r="BI407" i="3"/>
  <c r="BH407" i="3"/>
  <c r="BG407" i="3"/>
  <c r="BF407" i="3"/>
  <c r="T407" i="3"/>
  <c r="R407" i="3"/>
  <c r="P407" i="3"/>
  <c r="BI404" i="3"/>
  <c r="BH404" i="3"/>
  <c r="BG404" i="3"/>
  <c r="BF404" i="3"/>
  <c r="T404" i="3"/>
  <c r="R404" i="3"/>
  <c r="P404" i="3"/>
  <c r="BI395" i="3"/>
  <c r="BH395" i="3"/>
  <c r="BG395" i="3"/>
  <c r="BF395" i="3"/>
  <c r="T395" i="3"/>
  <c r="R395" i="3"/>
  <c r="P395" i="3"/>
  <c r="BI389" i="3"/>
  <c r="BH389" i="3"/>
  <c r="BG389" i="3"/>
  <c r="BF389" i="3"/>
  <c r="T389" i="3"/>
  <c r="R389" i="3"/>
  <c r="P389" i="3"/>
  <c r="BI383" i="3"/>
  <c r="BH383" i="3"/>
  <c r="BG383" i="3"/>
  <c r="BF383" i="3"/>
  <c r="T383" i="3"/>
  <c r="R383" i="3"/>
  <c r="P383" i="3"/>
  <c r="BI376" i="3"/>
  <c r="BH376" i="3"/>
  <c r="BG376" i="3"/>
  <c r="BF376" i="3"/>
  <c r="T376" i="3"/>
  <c r="R376" i="3"/>
  <c r="P376" i="3"/>
  <c r="BI373" i="3"/>
  <c r="BH373" i="3"/>
  <c r="BG373" i="3"/>
  <c r="BF373" i="3"/>
  <c r="T373" i="3"/>
  <c r="R373" i="3"/>
  <c r="P373" i="3"/>
  <c r="BI369" i="3"/>
  <c r="BH369" i="3"/>
  <c r="BG369" i="3"/>
  <c r="BF369" i="3"/>
  <c r="T369" i="3"/>
  <c r="R369" i="3"/>
  <c r="P369" i="3"/>
  <c r="BI362" i="3"/>
  <c r="BH362" i="3"/>
  <c r="BG362" i="3"/>
  <c r="BF362" i="3"/>
  <c r="T362" i="3"/>
  <c r="R362" i="3"/>
  <c r="P362" i="3"/>
  <c r="BI355" i="3"/>
  <c r="BH355" i="3"/>
  <c r="BG355" i="3"/>
  <c r="BF355" i="3"/>
  <c r="T355" i="3"/>
  <c r="R355" i="3"/>
  <c r="P355" i="3"/>
  <c r="BI349" i="3"/>
  <c r="BH349" i="3"/>
  <c r="BG349" i="3"/>
  <c r="BF349" i="3"/>
  <c r="T349" i="3"/>
  <c r="R349" i="3"/>
  <c r="P349" i="3"/>
  <c r="BI342" i="3"/>
  <c r="BH342" i="3"/>
  <c r="BG342" i="3"/>
  <c r="BF342" i="3"/>
  <c r="T342" i="3"/>
  <c r="R342" i="3"/>
  <c r="P342" i="3"/>
  <c r="BI337" i="3"/>
  <c r="BH337" i="3"/>
  <c r="BG337" i="3"/>
  <c r="BF337" i="3"/>
  <c r="T337" i="3"/>
  <c r="R337" i="3"/>
  <c r="P337" i="3"/>
  <c r="BI333" i="3"/>
  <c r="BH333" i="3"/>
  <c r="BG333" i="3"/>
  <c r="BF333" i="3"/>
  <c r="T333" i="3"/>
  <c r="R333" i="3"/>
  <c r="P333" i="3"/>
  <c r="BI329" i="3"/>
  <c r="BH329" i="3"/>
  <c r="BG329" i="3"/>
  <c r="BF329" i="3"/>
  <c r="T329" i="3"/>
  <c r="R329" i="3"/>
  <c r="P329" i="3"/>
  <c r="BI325" i="3"/>
  <c r="BH325" i="3"/>
  <c r="BG325" i="3"/>
  <c r="BF325" i="3"/>
  <c r="T325" i="3"/>
  <c r="R325" i="3"/>
  <c r="P325" i="3"/>
  <c r="BI320" i="3"/>
  <c r="BH320" i="3"/>
  <c r="BG320" i="3"/>
  <c r="BF320" i="3"/>
  <c r="T320" i="3"/>
  <c r="R320" i="3"/>
  <c r="P320" i="3"/>
  <c r="BI314" i="3"/>
  <c r="BH314" i="3"/>
  <c r="BG314" i="3"/>
  <c r="BF314" i="3"/>
  <c r="T314" i="3"/>
  <c r="R314" i="3"/>
  <c r="P314" i="3"/>
  <c r="BI309" i="3"/>
  <c r="BH309" i="3"/>
  <c r="BG309" i="3"/>
  <c r="BF309" i="3"/>
  <c r="T309" i="3"/>
  <c r="R309" i="3"/>
  <c r="P309" i="3"/>
  <c r="BI304" i="3"/>
  <c r="BH304" i="3"/>
  <c r="BG304" i="3"/>
  <c r="BF304" i="3"/>
  <c r="T304" i="3"/>
  <c r="R304" i="3"/>
  <c r="P304" i="3"/>
  <c r="BI299" i="3"/>
  <c r="BH299" i="3"/>
  <c r="BG299" i="3"/>
  <c r="BF299" i="3"/>
  <c r="T299" i="3"/>
  <c r="R299" i="3"/>
  <c r="P299" i="3"/>
  <c r="BI293" i="3"/>
  <c r="BH293" i="3"/>
  <c r="BG293" i="3"/>
  <c r="BF293" i="3"/>
  <c r="T293" i="3"/>
  <c r="R293" i="3"/>
  <c r="P293" i="3"/>
  <c r="BI288" i="3"/>
  <c r="BH288" i="3"/>
  <c r="BG288" i="3"/>
  <c r="BF288" i="3"/>
  <c r="T288" i="3"/>
  <c r="R288" i="3"/>
  <c r="P288" i="3"/>
  <c r="BI283" i="3"/>
  <c r="BH283" i="3"/>
  <c r="BG283" i="3"/>
  <c r="BF283" i="3"/>
  <c r="T283" i="3"/>
  <c r="R283" i="3"/>
  <c r="P283" i="3"/>
  <c r="BI278" i="3"/>
  <c r="BH278" i="3"/>
  <c r="BG278" i="3"/>
  <c r="BF278" i="3"/>
  <c r="T278" i="3"/>
  <c r="R278" i="3"/>
  <c r="P278" i="3"/>
  <c r="BI270" i="3"/>
  <c r="BH270" i="3"/>
  <c r="BG270" i="3"/>
  <c r="BF270" i="3"/>
  <c r="T270" i="3"/>
  <c r="R270" i="3"/>
  <c r="P270" i="3"/>
  <c r="BI266" i="3"/>
  <c r="BH266" i="3"/>
  <c r="BG266" i="3"/>
  <c r="BF266" i="3"/>
  <c r="T266" i="3"/>
  <c r="R266" i="3"/>
  <c r="P266" i="3"/>
  <c r="BI261" i="3"/>
  <c r="BH261" i="3"/>
  <c r="BG261" i="3"/>
  <c r="BF261" i="3"/>
  <c r="T261" i="3"/>
  <c r="R261" i="3"/>
  <c r="P261" i="3"/>
  <c r="BI256" i="3"/>
  <c r="BH256" i="3"/>
  <c r="BG256" i="3"/>
  <c r="BF256" i="3"/>
  <c r="T256" i="3"/>
  <c r="R256" i="3"/>
  <c r="P256" i="3"/>
  <c r="BI250" i="3"/>
  <c r="BH250" i="3"/>
  <c r="BG250" i="3"/>
  <c r="BF250" i="3"/>
  <c r="T250" i="3"/>
  <c r="R250" i="3"/>
  <c r="P250" i="3"/>
  <c r="BI245" i="3"/>
  <c r="BH245" i="3"/>
  <c r="BG245" i="3"/>
  <c r="BF245" i="3"/>
  <c r="T245" i="3"/>
  <c r="R245" i="3"/>
  <c r="P245" i="3"/>
  <c r="BI240" i="3"/>
  <c r="BH240" i="3"/>
  <c r="BG240" i="3"/>
  <c r="BF240" i="3"/>
  <c r="T240" i="3"/>
  <c r="R240" i="3"/>
  <c r="P240" i="3"/>
  <c r="BI235" i="3"/>
  <c r="BH235" i="3"/>
  <c r="BG235" i="3"/>
  <c r="BF235" i="3"/>
  <c r="T235" i="3"/>
  <c r="R235" i="3"/>
  <c r="P235" i="3"/>
  <c r="BI229" i="3"/>
  <c r="BH229" i="3"/>
  <c r="BG229" i="3"/>
  <c r="BF229" i="3"/>
  <c r="T229" i="3"/>
  <c r="R229" i="3"/>
  <c r="P229" i="3"/>
  <c r="BI223" i="3"/>
  <c r="BH223" i="3"/>
  <c r="BG223" i="3"/>
  <c r="BF223" i="3"/>
  <c r="T223" i="3"/>
  <c r="R223" i="3"/>
  <c r="P223" i="3"/>
  <c r="BI218" i="3"/>
  <c r="BH218" i="3"/>
  <c r="BG218" i="3"/>
  <c r="BF218" i="3"/>
  <c r="T218" i="3"/>
  <c r="R218" i="3"/>
  <c r="P218" i="3"/>
  <c r="BI213" i="3"/>
  <c r="BH213" i="3"/>
  <c r="BG213" i="3"/>
  <c r="BF213" i="3"/>
  <c r="T213" i="3"/>
  <c r="R213" i="3"/>
  <c r="P213" i="3"/>
  <c r="BI206" i="3"/>
  <c r="BH206" i="3"/>
  <c r="BG206" i="3"/>
  <c r="BF206" i="3"/>
  <c r="T206" i="3"/>
  <c r="R206" i="3"/>
  <c r="P206" i="3"/>
  <c r="BI198" i="3"/>
  <c r="BH198" i="3"/>
  <c r="BG198" i="3"/>
  <c r="BF198" i="3"/>
  <c r="T198" i="3"/>
  <c r="T197" i="3" s="1"/>
  <c r="R198" i="3"/>
  <c r="R197" i="3" s="1"/>
  <c r="P198" i="3"/>
  <c r="P197" i="3" s="1"/>
  <c r="BI194" i="3"/>
  <c r="BH194" i="3"/>
  <c r="BG194" i="3"/>
  <c r="BF194" i="3"/>
  <c r="T194" i="3"/>
  <c r="R194" i="3"/>
  <c r="P194" i="3"/>
  <c r="BI187" i="3"/>
  <c r="BH187" i="3"/>
  <c r="BG187" i="3"/>
  <c r="BF187" i="3"/>
  <c r="T187" i="3"/>
  <c r="R187" i="3"/>
  <c r="P187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5" i="3"/>
  <c r="BH165" i="3"/>
  <c r="BG165" i="3"/>
  <c r="BF165" i="3"/>
  <c r="T165" i="3"/>
  <c r="R165" i="3"/>
  <c r="P165" i="3"/>
  <c r="BI158" i="3"/>
  <c r="BH158" i="3"/>
  <c r="BG158" i="3"/>
  <c r="BF158" i="3"/>
  <c r="T158" i="3"/>
  <c r="R158" i="3"/>
  <c r="P158" i="3"/>
  <c r="BI153" i="3"/>
  <c r="BH153" i="3"/>
  <c r="BG153" i="3"/>
  <c r="BF153" i="3"/>
  <c r="T153" i="3"/>
  <c r="R153" i="3"/>
  <c r="P153" i="3"/>
  <c r="BI146" i="3"/>
  <c r="BH146" i="3"/>
  <c r="BG146" i="3"/>
  <c r="BF146" i="3"/>
  <c r="T146" i="3"/>
  <c r="R146" i="3"/>
  <c r="P146" i="3"/>
  <c r="BI141" i="3"/>
  <c r="BH141" i="3"/>
  <c r="BG141" i="3"/>
  <c r="BF141" i="3"/>
  <c r="T141" i="3"/>
  <c r="R141" i="3"/>
  <c r="P141" i="3"/>
  <c r="BI133" i="3"/>
  <c r="BH133" i="3"/>
  <c r="BG133" i="3"/>
  <c r="BF133" i="3"/>
  <c r="T133" i="3"/>
  <c r="R133" i="3"/>
  <c r="P133" i="3"/>
  <c r="BI127" i="3"/>
  <c r="BH127" i="3"/>
  <c r="BG127" i="3"/>
  <c r="BF127" i="3"/>
  <c r="T127" i="3"/>
  <c r="R127" i="3"/>
  <c r="P127" i="3"/>
  <c r="BI116" i="3"/>
  <c r="BH116" i="3"/>
  <c r="BG116" i="3"/>
  <c r="BF116" i="3"/>
  <c r="T116" i="3"/>
  <c r="R116" i="3"/>
  <c r="P116" i="3"/>
  <c r="BI109" i="3"/>
  <c r="BH109" i="3"/>
  <c r="BG109" i="3"/>
  <c r="BF109" i="3"/>
  <c r="T109" i="3"/>
  <c r="R109" i="3"/>
  <c r="P109" i="3"/>
  <c r="BI103" i="3"/>
  <c r="BH103" i="3"/>
  <c r="BG103" i="3"/>
  <c r="BF103" i="3"/>
  <c r="T103" i="3"/>
  <c r="R103" i="3"/>
  <c r="P103" i="3"/>
  <c r="J95" i="3"/>
  <c r="F93" i="3"/>
  <c r="E91" i="3"/>
  <c r="J58" i="3"/>
  <c r="F56" i="3"/>
  <c r="E54" i="3"/>
  <c r="J26" i="3"/>
  <c r="E26" i="3"/>
  <c r="J96" i="3" s="1"/>
  <c r="J25" i="3"/>
  <c r="J20" i="3"/>
  <c r="E20" i="3"/>
  <c r="F96" i="3" s="1"/>
  <c r="J19" i="3"/>
  <c r="J17" i="3"/>
  <c r="E17" i="3"/>
  <c r="F95" i="3" s="1"/>
  <c r="J16" i="3"/>
  <c r="J14" i="3"/>
  <c r="J56" i="3"/>
  <c r="E7" i="3"/>
  <c r="E50" i="3"/>
  <c r="J39" i="2"/>
  <c r="J38" i="2"/>
  <c r="AY56" i="1" s="1"/>
  <c r="J37" i="2"/>
  <c r="AX56" i="1" s="1"/>
  <c r="BI622" i="2"/>
  <c r="BH622" i="2"/>
  <c r="BG622" i="2"/>
  <c r="BF622" i="2"/>
  <c r="T622" i="2"/>
  <c r="T621" i="2" s="1"/>
  <c r="R622" i="2"/>
  <c r="R621" i="2" s="1"/>
  <c r="P622" i="2"/>
  <c r="P621" i="2" s="1"/>
  <c r="BI615" i="2"/>
  <c r="BH615" i="2"/>
  <c r="BG615" i="2"/>
  <c r="BF615" i="2"/>
  <c r="T615" i="2"/>
  <c r="R615" i="2"/>
  <c r="P615" i="2"/>
  <c r="BI610" i="2"/>
  <c r="BH610" i="2"/>
  <c r="BG610" i="2"/>
  <c r="BF610" i="2"/>
  <c r="T610" i="2"/>
  <c r="R610" i="2"/>
  <c r="P610" i="2"/>
  <c r="BI607" i="2"/>
  <c r="BH607" i="2"/>
  <c r="BG607" i="2"/>
  <c r="BF607" i="2"/>
  <c r="T607" i="2"/>
  <c r="R607" i="2"/>
  <c r="P607" i="2"/>
  <c r="BI603" i="2"/>
  <c r="BH603" i="2"/>
  <c r="BG603" i="2"/>
  <c r="BF603" i="2"/>
  <c r="T603" i="2"/>
  <c r="R603" i="2"/>
  <c r="P603" i="2"/>
  <c r="BI598" i="2"/>
  <c r="BH598" i="2"/>
  <c r="BG598" i="2"/>
  <c r="BF598" i="2"/>
  <c r="T598" i="2"/>
  <c r="R598" i="2"/>
  <c r="P598" i="2"/>
  <c r="BI593" i="2"/>
  <c r="BH593" i="2"/>
  <c r="BG593" i="2"/>
  <c r="BF593" i="2"/>
  <c r="T593" i="2"/>
  <c r="R593" i="2"/>
  <c r="P593" i="2"/>
  <c r="BI588" i="2"/>
  <c r="BH588" i="2"/>
  <c r="BG588" i="2"/>
  <c r="BF588" i="2"/>
  <c r="T588" i="2"/>
  <c r="R588" i="2"/>
  <c r="P588" i="2"/>
  <c r="BI583" i="2"/>
  <c r="BH583" i="2"/>
  <c r="BG583" i="2"/>
  <c r="BF583" i="2"/>
  <c r="T583" i="2"/>
  <c r="R583" i="2"/>
  <c r="P583" i="2"/>
  <c r="BI580" i="2"/>
  <c r="BH580" i="2"/>
  <c r="BG580" i="2"/>
  <c r="BF580" i="2"/>
  <c r="T580" i="2"/>
  <c r="R580" i="2"/>
  <c r="P580" i="2"/>
  <c r="BI574" i="2"/>
  <c r="BH574" i="2"/>
  <c r="BG574" i="2"/>
  <c r="BF574" i="2"/>
  <c r="T574" i="2"/>
  <c r="R574" i="2"/>
  <c r="P574" i="2"/>
  <c r="BI571" i="2"/>
  <c r="BH571" i="2"/>
  <c r="BG571" i="2"/>
  <c r="BF571" i="2"/>
  <c r="T571" i="2"/>
  <c r="R571" i="2"/>
  <c r="P571" i="2"/>
  <c r="BI565" i="2"/>
  <c r="BH565" i="2"/>
  <c r="BG565" i="2"/>
  <c r="BF565" i="2"/>
  <c r="T565" i="2"/>
  <c r="R565" i="2"/>
  <c r="P565" i="2"/>
  <c r="BI562" i="2"/>
  <c r="BH562" i="2"/>
  <c r="BG562" i="2"/>
  <c r="BF562" i="2"/>
  <c r="T562" i="2"/>
  <c r="R562" i="2"/>
  <c r="P562" i="2"/>
  <c r="BI559" i="2"/>
  <c r="BH559" i="2"/>
  <c r="BG559" i="2"/>
  <c r="BF559" i="2"/>
  <c r="T559" i="2"/>
  <c r="R559" i="2"/>
  <c r="P559" i="2"/>
  <c r="BI555" i="2"/>
  <c r="BH555" i="2"/>
  <c r="BG555" i="2"/>
  <c r="BF555" i="2"/>
  <c r="T555" i="2"/>
  <c r="R555" i="2"/>
  <c r="P555" i="2"/>
  <c r="BI551" i="2"/>
  <c r="BH551" i="2"/>
  <c r="BG551" i="2"/>
  <c r="BF551" i="2"/>
  <c r="T551" i="2"/>
  <c r="R551" i="2"/>
  <c r="P551" i="2"/>
  <c r="BI547" i="2"/>
  <c r="BH547" i="2"/>
  <c r="BG547" i="2"/>
  <c r="BF547" i="2"/>
  <c r="T547" i="2"/>
  <c r="R547" i="2"/>
  <c r="P547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4" i="2"/>
  <c r="BH534" i="2"/>
  <c r="BG534" i="2"/>
  <c r="BF534" i="2"/>
  <c r="T534" i="2"/>
  <c r="R534" i="2"/>
  <c r="P534" i="2"/>
  <c r="BI530" i="2"/>
  <c r="BH530" i="2"/>
  <c r="BG530" i="2"/>
  <c r="BF530" i="2"/>
  <c r="T530" i="2"/>
  <c r="R530" i="2"/>
  <c r="P530" i="2"/>
  <c r="BI526" i="2"/>
  <c r="BH526" i="2"/>
  <c r="BG526" i="2"/>
  <c r="BF526" i="2"/>
  <c r="T526" i="2"/>
  <c r="R526" i="2"/>
  <c r="P526" i="2"/>
  <c r="BI522" i="2"/>
  <c r="BH522" i="2"/>
  <c r="BG522" i="2"/>
  <c r="BF522" i="2"/>
  <c r="T522" i="2"/>
  <c r="R522" i="2"/>
  <c r="P522" i="2"/>
  <c r="BI519" i="2"/>
  <c r="BH519" i="2"/>
  <c r="BG519" i="2"/>
  <c r="BF519" i="2"/>
  <c r="T519" i="2"/>
  <c r="R519" i="2"/>
  <c r="P519" i="2"/>
  <c r="BI514" i="2"/>
  <c r="BH514" i="2"/>
  <c r="BG514" i="2"/>
  <c r="BF514" i="2"/>
  <c r="T514" i="2"/>
  <c r="R514" i="2"/>
  <c r="P514" i="2"/>
  <c r="BI509" i="2"/>
  <c r="BH509" i="2"/>
  <c r="BG509" i="2"/>
  <c r="BF509" i="2"/>
  <c r="T509" i="2"/>
  <c r="R509" i="2"/>
  <c r="P509" i="2"/>
  <c r="BI503" i="2"/>
  <c r="BH503" i="2"/>
  <c r="BG503" i="2"/>
  <c r="BF503" i="2"/>
  <c r="T503" i="2"/>
  <c r="R503" i="2"/>
  <c r="P503" i="2"/>
  <c r="BI499" i="2"/>
  <c r="BH499" i="2"/>
  <c r="BG499" i="2"/>
  <c r="BF499" i="2"/>
  <c r="T499" i="2"/>
  <c r="R499" i="2"/>
  <c r="P499" i="2"/>
  <c r="BI495" i="2"/>
  <c r="BH495" i="2"/>
  <c r="BG495" i="2"/>
  <c r="BF495" i="2"/>
  <c r="T495" i="2"/>
  <c r="R495" i="2"/>
  <c r="P495" i="2"/>
  <c r="BI490" i="2"/>
  <c r="BH490" i="2"/>
  <c r="BG490" i="2"/>
  <c r="BF490" i="2"/>
  <c r="T490" i="2"/>
  <c r="R490" i="2"/>
  <c r="P490" i="2"/>
  <c r="BI485" i="2"/>
  <c r="BH485" i="2"/>
  <c r="BG485" i="2"/>
  <c r="BF485" i="2"/>
  <c r="T485" i="2"/>
  <c r="R485" i="2"/>
  <c r="P485" i="2"/>
  <c r="BI479" i="2"/>
  <c r="BH479" i="2"/>
  <c r="BG479" i="2"/>
  <c r="BF479" i="2"/>
  <c r="T479" i="2"/>
  <c r="R479" i="2"/>
  <c r="P479" i="2"/>
  <c r="BI473" i="2"/>
  <c r="BH473" i="2"/>
  <c r="BG473" i="2"/>
  <c r="BF473" i="2"/>
  <c r="T473" i="2"/>
  <c r="R473" i="2"/>
  <c r="P473" i="2"/>
  <c r="BI469" i="2"/>
  <c r="BH469" i="2"/>
  <c r="BG469" i="2"/>
  <c r="BF469" i="2"/>
  <c r="T469" i="2"/>
  <c r="R469" i="2"/>
  <c r="P469" i="2"/>
  <c r="BI465" i="2"/>
  <c r="BH465" i="2"/>
  <c r="BG465" i="2"/>
  <c r="BF465" i="2"/>
  <c r="T465" i="2"/>
  <c r="R465" i="2"/>
  <c r="P465" i="2"/>
  <c r="BI456" i="2"/>
  <c r="BH456" i="2"/>
  <c r="BG456" i="2"/>
  <c r="BF456" i="2"/>
  <c r="T456" i="2"/>
  <c r="R456" i="2"/>
  <c r="P456" i="2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7" i="2"/>
  <c r="BH437" i="2"/>
  <c r="BG437" i="2"/>
  <c r="BF437" i="2"/>
  <c r="T437" i="2"/>
  <c r="R437" i="2"/>
  <c r="P437" i="2"/>
  <c r="BI434" i="2"/>
  <c r="BH434" i="2"/>
  <c r="BG434" i="2"/>
  <c r="BF434" i="2"/>
  <c r="T434" i="2"/>
  <c r="R434" i="2"/>
  <c r="P434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4" i="2"/>
  <c r="BH424" i="2"/>
  <c r="BG424" i="2"/>
  <c r="BF424" i="2"/>
  <c r="T424" i="2"/>
  <c r="R424" i="2"/>
  <c r="P424" i="2"/>
  <c r="BI417" i="2"/>
  <c r="BH417" i="2"/>
  <c r="BG417" i="2"/>
  <c r="BF417" i="2"/>
  <c r="T417" i="2"/>
  <c r="R417" i="2"/>
  <c r="P417" i="2"/>
  <c r="BI410" i="2"/>
  <c r="BH410" i="2"/>
  <c r="BG410" i="2"/>
  <c r="BF410" i="2"/>
  <c r="T410" i="2"/>
  <c r="R410" i="2"/>
  <c r="P410" i="2"/>
  <c r="BI406" i="2"/>
  <c r="BH406" i="2"/>
  <c r="BG406" i="2"/>
  <c r="BF406" i="2"/>
  <c r="T406" i="2"/>
  <c r="R406" i="2"/>
  <c r="P406" i="2"/>
  <c r="BI401" i="2"/>
  <c r="BH401" i="2"/>
  <c r="BG401" i="2"/>
  <c r="BF401" i="2"/>
  <c r="T401" i="2"/>
  <c r="R401" i="2"/>
  <c r="P401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89" i="2"/>
  <c r="BH389" i="2"/>
  <c r="BG389" i="2"/>
  <c r="BF389" i="2"/>
  <c r="T389" i="2"/>
  <c r="R389" i="2"/>
  <c r="P389" i="2"/>
  <c r="BI385" i="2"/>
  <c r="BH385" i="2"/>
  <c r="BG385" i="2"/>
  <c r="BF385" i="2"/>
  <c r="T385" i="2"/>
  <c r="R385" i="2"/>
  <c r="P385" i="2"/>
  <c r="BI374" i="2"/>
  <c r="BH374" i="2"/>
  <c r="BG374" i="2"/>
  <c r="BF374" i="2"/>
  <c r="T374" i="2"/>
  <c r="R374" i="2"/>
  <c r="P374" i="2"/>
  <c r="BI368" i="2"/>
  <c r="BH368" i="2"/>
  <c r="BG368" i="2"/>
  <c r="BF368" i="2"/>
  <c r="T368" i="2"/>
  <c r="R368" i="2"/>
  <c r="P368" i="2"/>
  <c r="BI364" i="2"/>
  <c r="BH364" i="2"/>
  <c r="BG364" i="2"/>
  <c r="BF364" i="2"/>
  <c r="T364" i="2"/>
  <c r="R364" i="2"/>
  <c r="P364" i="2"/>
  <c r="BI360" i="2"/>
  <c r="BH360" i="2"/>
  <c r="BG360" i="2"/>
  <c r="BF360" i="2"/>
  <c r="T360" i="2"/>
  <c r="R360" i="2"/>
  <c r="P360" i="2"/>
  <c r="BI354" i="2"/>
  <c r="BH354" i="2"/>
  <c r="BG354" i="2"/>
  <c r="BF354" i="2"/>
  <c r="T354" i="2"/>
  <c r="R354" i="2"/>
  <c r="P354" i="2"/>
  <c r="BI346" i="2"/>
  <c r="BH346" i="2"/>
  <c r="BG346" i="2"/>
  <c r="BF346" i="2"/>
  <c r="T346" i="2"/>
  <c r="R346" i="2"/>
  <c r="P346" i="2"/>
  <c r="BI338" i="2"/>
  <c r="BH338" i="2"/>
  <c r="BG338" i="2"/>
  <c r="BF338" i="2"/>
  <c r="T338" i="2"/>
  <c r="R338" i="2"/>
  <c r="P338" i="2"/>
  <c r="BI333" i="2"/>
  <c r="BH333" i="2"/>
  <c r="BG333" i="2"/>
  <c r="BF333" i="2"/>
  <c r="T333" i="2"/>
  <c r="R333" i="2"/>
  <c r="P333" i="2"/>
  <c r="BI327" i="2"/>
  <c r="BH327" i="2"/>
  <c r="BG327" i="2"/>
  <c r="BF327" i="2"/>
  <c r="T327" i="2"/>
  <c r="T326" i="2"/>
  <c r="R327" i="2"/>
  <c r="R326" i="2"/>
  <c r="P327" i="2"/>
  <c r="P326" i="2"/>
  <c r="BI323" i="2"/>
  <c r="BH323" i="2"/>
  <c r="BG323" i="2"/>
  <c r="BF323" i="2"/>
  <c r="T323" i="2"/>
  <c r="R323" i="2"/>
  <c r="P323" i="2"/>
  <c r="BI314" i="2"/>
  <c r="BH314" i="2"/>
  <c r="BG314" i="2"/>
  <c r="BF314" i="2"/>
  <c r="T314" i="2"/>
  <c r="R314" i="2"/>
  <c r="P314" i="2"/>
  <c r="BI305" i="2"/>
  <c r="BH305" i="2"/>
  <c r="BG305" i="2"/>
  <c r="BF305" i="2"/>
  <c r="T305" i="2"/>
  <c r="R305" i="2"/>
  <c r="P305" i="2"/>
  <c r="BI300" i="2"/>
  <c r="BH300" i="2"/>
  <c r="BG300" i="2"/>
  <c r="BF300" i="2"/>
  <c r="T300" i="2"/>
  <c r="R300" i="2"/>
  <c r="P300" i="2"/>
  <c r="BI295" i="2"/>
  <c r="BH295" i="2"/>
  <c r="BG295" i="2"/>
  <c r="BF295" i="2"/>
  <c r="T295" i="2"/>
  <c r="R295" i="2"/>
  <c r="P295" i="2"/>
  <c r="BI288" i="2"/>
  <c r="BH288" i="2"/>
  <c r="BG288" i="2"/>
  <c r="BF288" i="2"/>
  <c r="T288" i="2"/>
  <c r="R288" i="2"/>
  <c r="P288" i="2"/>
  <c r="BI281" i="2"/>
  <c r="BH281" i="2"/>
  <c r="BG281" i="2"/>
  <c r="BF281" i="2"/>
  <c r="T281" i="2"/>
  <c r="R281" i="2"/>
  <c r="P281" i="2"/>
  <c r="BI275" i="2"/>
  <c r="BH275" i="2"/>
  <c r="BG275" i="2"/>
  <c r="BF275" i="2"/>
  <c r="T275" i="2"/>
  <c r="R275" i="2"/>
  <c r="P275" i="2"/>
  <c r="BI268" i="2"/>
  <c r="BH268" i="2"/>
  <c r="BG268" i="2"/>
  <c r="BF268" i="2"/>
  <c r="T268" i="2"/>
  <c r="R268" i="2"/>
  <c r="P268" i="2"/>
  <c r="BI263" i="2"/>
  <c r="BH263" i="2"/>
  <c r="BG263" i="2"/>
  <c r="BF263" i="2"/>
  <c r="T263" i="2"/>
  <c r="R263" i="2"/>
  <c r="P263" i="2"/>
  <c r="BI230" i="2"/>
  <c r="BH230" i="2"/>
  <c r="BG230" i="2"/>
  <c r="BF230" i="2"/>
  <c r="T230" i="2"/>
  <c r="R230" i="2"/>
  <c r="P230" i="2"/>
  <c r="BI197" i="2"/>
  <c r="BH197" i="2"/>
  <c r="BG197" i="2"/>
  <c r="BF197" i="2"/>
  <c r="T197" i="2"/>
  <c r="R197" i="2"/>
  <c r="P197" i="2"/>
  <c r="BI192" i="2"/>
  <c r="BH192" i="2"/>
  <c r="BG192" i="2"/>
  <c r="BF192" i="2"/>
  <c r="T192" i="2"/>
  <c r="R192" i="2"/>
  <c r="P192" i="2"/>
  <c r="BI156" i="2"/>
  <c r="BH156" i="2"/>
  <c r="BG156" i="2"/>
  <c r="BF156" i="2"/>
  <c r="T156" i="2"/>
  <c r="R156" i="2"/>
  <c r="P156" i="2"/>
  <c r="BI141" i="2"/>
  <c r="BH141" i="2"/>
  <c r="BG141" i="2"/>
  <c r="BF141" i="2"/>
  <c r="T141" i="2"/>
  <c r="R141" i="2"/>
  <c r="P141" i="2"/>
  <c r="BI131" i="2"/>
  <c r="BH131" i="2"/>
  <c r="BG131" i="2"/>
  <c r="BF131" i="2"/>
  <c r="T131" i="2"/>
  <c r="R131" i="2"/>
  <c r="P131" i="2"/>
  <c r="BI117" i="2"/>
  <c r="BH117" i="2"/>
  <c r="BG117" i="2"/>
  <c r="BF117" i="2"/>
  <c r="T117" i="2"/>
  <c r="R117" i="2"/>
  <c r="P117" i="2"/>
  <c r="BI111" i="2"/>
  <c r="BH111" i="2"/>
  <c r="BG111" i="2"/>
  <c r="BF111" i="2"/>
  <c r="T111" i="2"/>
  <c r="R111" i="2"/>
  <c r="P111" i="2"/>
  <c r="BI105" i="2"/>
  <c r="BH105" i="2"/>
  <c r="BG105" i="2"/>
  <c r="BF105" i="2"/>
  <c r="T105" i="2"/>
  <c r="R105" i="2"/>
  <c r="P105" i="2"/>
  <c r="J97" i="2"/>
  <c r="F95" i="2"/>
  <c r="E93" i="2"/>
  <c r="J58" i="2"/>
  <c r="F56" i="2"/>
  <c r="E54" i="2"/>
  <c r="J26" i="2"/>
  <c r="E26" i="2"/>
  <c r="J98" i="2"/>
  <c r="J25" i="2"/>
  <c r="J20" i="2"/>
  <c r="E20" i="2"/>
  <c r="F98" i="2"/>
  <c r="J19" i="2"/>
  <c r="J17" i="2"/>
  <c r="E17" i="2"/>
  <c r="F97" i="2"/>
  <c r="J16" i="2"/>
  <c r="J14" i="2"/>
  <c r="J95" i="2" s="1"/>
  <c r="E7" i="2"/>
  <c r="E89" i="2" s="1"/>
  <c r="L50" i="1"/>
  <c r="AM50" i="1"/>
  <c r="AM49" i="1"/>
  <c r="L49" i="1"/>
  <c r="AM47" i="1"/>
  <c r="L47" i="1"/>
  <c r="L45" i="1"/>
  <c r="L44" i="1"/>
  <c r="J610" i="2"/>
  <c r="J593" i="2"/>
  <c r="BK574" i="2"/>
  <c r="BK565" i="2"/>
  <c r="BK555" i="2"/>
  <c r="BK530" i="2"/>
  <c r="J514" i="2"/>
  <c r="BK503" i="2"/>
  <c r="J485" i="2"/>
  <c r="J465" i="2"/>
  <c r="J444" i="2"/>
  <c r="J424" i="2"/>
  <c r="BK401" i="2"/>
  <c r="BK393" i="2"/>
  <c r="J368" i="2"/>
  <c r="J346" i="2"/>
  <c r="J323" i="2"/>
  <c r="BK295" i="2"/>
  <c r="J230" i="2"/>
  <c r="BK141" i="2"/>
  <c r="BK105" i="2"/>
  <c r="BK610" i="2"/>
  <c r="J603" i="2"/>
  <c r="BK583" i="2"/>
  <c r="J542" i="2"/>
  <c r="J534" i="2"/>
  <c r="BK519" i="2"/>
  <c r="BK499" i="2"/>
  <c r="J479" i="2"/>
  <c r="J456" i="2"/>
  <c r="BK441" i="2"/>
  <c r="J428" i="2"/>
  <c r="BK406" i="2"/>
  <c r="BK389" i="2"/>
  <c r="J364" i="2"/>
  <c r="BK338" i="2"/>
  <c r="J300" i="2"/>
  <c r="J275" i="2"/>
  <c r="BK156" i="2"/>
  <c r="J111" i="2"/>
  <c r="J404" i="3"/>
  <c r="J383" i="3"/>
  <c r="BK373" i="3"/>
  <c r="J349" i="3"/>
  <c r="J329" i="3"/>
  <c r="J309" i="3"/>
  <c r="BK283" i="3"/>
  <c r="J261" i="3"/>
  <c r="J240" i="3"/>
  <c r="BK218" i="3"/>
  <c r="BK194" i="3"/>
  <c r="BK171" i="3"/>
  <c r="BK153" i="3"/>
  <c r="J127" i="3"/>
  <c r="BK103" i="3"/>
  <c r="BK407" i="3"/>
  <c r="BK395" i="3"/>
  <c r="J373" i="3"/>
  <c r="BK349" i="3"/>
  <c r="BK329" i="3"/>
  <c r="BK309" i="3"/>
  <c r="BK288" i="3"/>
  <c r="BK256" i="3"/>
  <c r="J235" i="3"/>
  <c r="BK213" i="3"/>
  <c r="BK187" i="3"/>
  <c r="BK165" i="3"/>
  <c r="J141" i="3"/>
  <c r="J103" i="3"/>
  <c r="BK593" i="2"/>
  <c r="J580" i="2"/>
  <c r="J571" i="2"/>
  <c r="BK562" i="2"/>
  <c r="BK542" i="2"/>
  <c r="BK526" i="2"/>
  <c r="J509" i="2"/>
  <c r="BK490" i="2"/>
  <c r="BK479" i="2"/>
  <c r="BK456" i="2"/>
  <c r="J441" i="2"/>
  <c r="BK428" i="2"/>
  <c r="J406" i="2"/>
  <c r="BK374" i="2"/>
  <c r="BK364" i="2"/>
  <c r="J338" i="2"/>
  <c r="J314" i="2"/>
  <c r="J288" i="2"/>
  <c r="J263" i="2"/>
  <c r="J156" i="2"/>
  <c r="BK622" i="2"/>
  <c r="J615" i="2"/>
  <c r="BK598" i="2"/>
  <c r="J562" i="2"/>
  <c r="J547" i="2"/>
  <c r="J530" i="2"/>
  <c r="BK514" i="2"/>
  <c r="J495" i="2"/>
  <c r="J473" i="2"/>
  <c r="J450" i="2"/>
  <c r="J437" i="2"/>
  <c r="BK424" i="2"/>
  <c r="J401" i="2"/>
  <c r="BK385" i="2"/>
  <c r="BK360" i="2"/>
  <c r="J333" i="2"/>
  <c r="BK305" i="2"/>
  <c r="J281" i="2"/>
  <c r="BK230" i="2"/>
  <c r="J141" i="2"/>
  <c r="J105" i="2"/>
  <c r="J407" i="3"/>
  <c r="J389" i="3"/>
  <c r="J355" i="3"/>
  <c r="BK333" i="3"/>
  <c r="BK320" i="3"/>
  <c r="J293" i="3"/>
  <c r="BK278" i="3"/>
  <c r="J256" i="3"/>
  <c r="J245" i="3"/>
  <c r="J213" i="3"/>
  <c r="J187" i="3"/>
  <c r="J158" i="3"/>
  <c r="BK141" i="3"/>
  <c r="J116" i="3"/>
  <c r="BK389" i="3"/>
  <c r="BK369" i="3"/>
  <c r="BK342" i="3"/>
  <c r="J325" i="3"/>
  <c r="J304" i="3"/>
  <c r="J283" i="3"/>
  <c r="BK261" i="3"/>
  <c r="BK240" i="3"/>
  <c r="J206" i="3"/>
  <c r="J179" i="3"/>
  <c r="BK158" i="3"/>
  <c r="BK133" i="3"/>
  <c r="J598" i="2"/>
  <c r="BK580" i="2"/>
  <c r="BK571" i="2"/>
  <c r="BK559" i="2"/>
  <c r="BK547" i="2"/>
  <c r="BK539" i="2"/>
  <c r="J522" i="2"/>
  <c r="BK495" i="2"/>
  <c r="BK473" i="2"/>
  <c r="BK450" i="2"/>
  <c r="BK437" i="2"/>
  <c r="BK431" i="2"/>
  <c r="J410" i="2"/>
  <c r="J385" i="2"/>
  <c r="J360" i="2"/>
  <c r="BK333" i="2"/>
  <c r="J305" i="2"/>
  <c r="BK281" i="2"/>
  <c r="BK268" i="2"/>
  <c r="BK192" i="2"/>
  <c r="J117" i="2"/>
  <c r="J622" i="2"/>
  <c r="J607" i="2"/>
  <c r="BK588" i="2"/>
  <c r="J559" i="2"/>
  <c r="BK551" i="2"/>
  <c r="J526" i="2"/>
  <c r="BK509" i="2"/>
  <c r="J490" i="2"/>
  <c r="BK469" i="2"/>
  <c r="BK447" i="2"/>
  <c r="J434" i="2"/>
  <c r="J417" i="2"/>
  <c r="J397" i="2"/>
  <c r="J374" i="2"/>
  <c r="BK354" i="2"/>
  <c r="J327" i="2"/>
  <c r="BK314" i="2"/>
  <c r="BK288" i="2"/>
  <c r="BK263" i="2"/>
  <c r="J197" i="2"/>
  <c r="BK131" i="2"/>
  <c r="AS55" i="1"/>
  <c r="J362" i="3"/>
  <c r="BK337" i="3"/>
  <c r="BK314" i="3"/>
  <c r="J299" i="3"/>
  <c r="J270" i="3"/>
  <c r="J250" i="3"/>
  <c r="BK229" i="3"/>
  <c r="BK206" i="3"/>
  <c r="BK179" i="3"/>
  <c r="J165" i="3"/>
  <c r="J133" i="3"/>
  <c r="BK109" i="3"/>
  <c r="J416" i="3"/>
  <c r="BK383" i="3"/>
  <c r="BK362" i="3"/>
  <c r="J337" i="3"/>
  <c r="J320" i="3"/>
  <c r="BK299" i="3"/>
  <c r="J278" i="3"/>
  <c r="J266" i="3"/>
  <c r="BK245" i="3"/>
  <c r="BK223" i="3"/>
  <c r="J198" i="3"/>
  <c r="J175" i="3"/>
  <c r="J153" i="3"/>
  <c r="BK116" i="3"/>
  <c r="BK615" i="2"/>
  <c r="J583" i="2"/>
  <c r="J574" i="2"/>
  <c r="J565" i="2"/>
  <c r="J551" i="2"/>
  <c r="BK534" i="2"/>
  <c r="J519" i="2"/>
  <c r="J499" i="2"/>
  <c r="J469" i="2"/>
  <c r="J447" i="2"/>
  <c r="BK434" i="2"/>
  <c r="BK417" i="2"/>
  <c r="BK397" i="2"/>
  <c r="J389" i="2"/>
  <c r="J354" i="2"/>
  <c r="BK327" i="2"/>
  <c r="BK300" i="2"/>
  <c r="BK275" i="2"/>
  <c r="BK197" i="2"/>
  <c r="J131" i="2"/>
  <c r="BK111" i="2"/>
  <c r="BK607" i="2"/>
  <c r="BK603" i="2"/>
  <c r="J588" i="2"/>
  <c r="J555" i="2"/>
  <c r="J539" i="2"/>
  <c r="BK522" i="2"/>
  <c r="J503" i="2"/>
  <c r="BK485" i="2"/>
  <c r="BK465" i="2"/>
  <c r="BK444" i="2"/>
  <c r="J431" i="2"/>
  <c r="BK410" i="2"/>
  <c r="J393" i="2"/>
  <c r="BK368" i="2"/>
  <c r="BK346" i="2"/>
  <c r="BK323" i="2"/>
  <c r="J295" i="2"/>
  <c r="J268" i="2"/>
  <c r="J192" i="2"/>
  <c r="BK117" i="2"/>
  <c r="BK416" i="3"/>
  <c r="J395" i="3"/>
  <c r="BK376" i="3"/>
  <c r="J369" i="3"/>
  <c r="J342" i="3"/>
  <c r="BK325" i="3"/>
  <c r="BK304" i="3"/>
  <c r="J288" i="3"/>
  <c r="BK266" i="3"/>
  <c r="BK235" i="3"/>
  <c r="J223" i="3"/>
  <c r="BK198" i="3"/>
  <c r="BK175" i="3"/>
  <c r="J146" i="3"/>
  <c r="BK127" i="3"/>
  <c r="BK404" i="3"/>
  <c r="J376" i="3"/>
  <c r="BK355" i="3"/>
  <c r="J333" i="3"/>
  <c r="J314" i="3"/>
  <c r="BK293" i="3"/>
  <c r="BK270" i="3"/>
  <c r="BK250" i="3"/>
  <c r="J229" i="3"/>
  <c r="J218" i="3"/>
  <c r="J194" i="3"/>
  <c r="J171" i="3"/>
  <c r="BK146" i="3"/>
  <c r="J109" i="3"/>
  <c r="P229" i="2" l="1"/>
  <c r="R229" i="2"/>
  <c r="P102" i="3"/>
  <c r="T102" i="3"/>
  <c r="P115" i="3"/>
  <c r="R115" i="3"/>
  <c r="P132" i="3"/>
  <c r="T132" i="3"/>
  <c r="T229" i="2"/>
  <c r="R102" i="3"/>
  <c r="T115" i="3"/>
  <c r="R132" i="3"/>
  <c r="BK104" i="2"/>
  <c r="J104" i="2" s="1"/>
  <c r="J66" i="2" s="1"/>
  <c r="R104" i="2"/>
  <c r="BK155" i="2"/>
  <c r="J155" i="2" s="1"/>
  <c r="J67" i="2" s="1"/>
  <c r="T155" i="2"/>
  <c r="BK267" i="2"/>
  <c r="J267" i="2" s="1"/>
  <c r="J69" i="2" s="1"/>
  <c r="T267" i="2"/>
  <c r="BK294" i="2"/>
  <c r="J294" i="2" s="1"/>
  <c r="J70" i="2" s="1"/>
  <c r="T294" i="2"/>
  <c r="P332" i="2"/>
  <c r="P331" i="2" s="1"/>
  <c r="T332" i="2"/>
  <c r="T331" i="2" s="1"/>
  <c r="BK359" i="2"/>
  <c r="J359" i="2" s="1"/>
  <c r="J75" i="2" s="1"/>
  <c r="R359" i="2"/>
  <c r="BK423" i="2"/>
  <c r="J423" i="2" s="1"/>
  <c r="J76" i="2" s="1"/>
  <c r="R423" i="2"/>
  <c r="P478" i="2"/>
  <c r="R478" i="2"/>
  <c r="P602" i="2"/>
  <c r="T602" i="2"/>
  <c r="BK145" i="3"/>
  <c r="J145" i="3" s="1"/>
  <c r="J69" i="3" s="1"/>
  <c r="R145" i="3"/>
  <c r="BK170" i="3"/>
  <c r="J170" i="3" s="1"/>
  <c r="J70" i="3" s="1"/>
  <c r="R170" i="3"/>
  <c r="BK205" i="3"/>
  <c r="BK204" i="3" s="1"/>
  <c r="J204" i="3" s="1"/>
  <c r="J72" i="3" s="1"/>
  <c r="R205" i="3"/>
  <c r="R204" i="3" s="1"/>
  <c r="BK228" i="3"/>
  <c r="R228" i="3"/>
  <c r="BK292" i="3"/>
  <c r="J292" i="3" s="1"/>
  <c r="J76" i="3" s="1"/>
  <c r="R292" i="3"/>
  <c r="P104" i="2"/>
  <c r="T104" i="2"/>
  <c r="T103" i="2"/>
  <c r="P155" i="2"/>
  <c r="R155" i="2"/>
  <c r="P267" i="2"/>
  <c r="R267" i="2"/>
  <c r="P294" i="2"/>
  <c r="R294" i="2"/>
  <c r="BK332" i="2"/>
  <c r="BK331" i="2" s="1"/>
  <c r="J331" i="2" s="1"/>
  <c r="J72" i="2" s="1"/>
  <c r="J332" i="2"/>
  <c r="J73" i="2" s="1"/>
  <c r="R332" i="2"/>
  <c r="R331" i="2" s="1"/>
  <c r="P359" i="2"/>
  <c r="T359" i="2"/>
  <c r="P423" i="2"/>
  <c r="T423" i="2"/>
  <c r="BK478" i="2"/>
  <c r="J478" i="2" s="1"/>
  <c r="J77" i="2" s="1"/>
  <c r="T478" i="2"/>
  <c r="BK602" i="2"/>
  <c r="J602" i="2" s="1"/>
  <c r="J78" i="2" s="1"/>
  <c r="R602" i="2"/>
  <c r="P145" i="3"/>
  <c r="T145" i="3"/>
  <c r="P170" i="3"/>
  <c r="T170" i="3"/>
  <c r="P205" i="3"/>
  <c r="P204" i="3" s="1"/>
  <c r="T205" i="3"/>
  <c r="T204" i="3" s="1"/>
  <c r="P228" i="3"/>
  <c r="T228" i="3"/>
  <c r="P292" i="3"/>
  <c r="T292" i="3"/>
  <c r="BK621" i="2"/>
  <c r="J621" i="2" s="1"/>
  <c r="J79" i="2" s="1"/>
  <c r="BK132" i="3"/>
  <c r="J132" i="3" s="1"/>
  <c r="J68" i="3" s="1"/>
  <c r="BK197" i="3"/>
  <c r="J197" i="3" s="1"/>
  <c r="J71" i="3" s="1"/>
  <c r="BK415" i="3"/>
  <c r="J415" i="3" s="1"/>
  <c r="J77" i="3" s="1"/>
  <c r="BK229" i="2"/>
  <c r="J229" i="2" s="1"/>
  <c r="J68" i="2" s="1"/>
  <c r="BK326" i="2"/>
  <c r="J326" i="2" s="1"/>
  <c r="J71" i="2" s="1"/>
  <c r="BK102" i="3"/>
  <c r="J102" i="3" s="1"/>
  <c r="J66" i="3" s="1"/>
  <c r="BK115" i="3"/>
  <c r="J115" i="3" s="1"/>
  <c r="J67" i="3" s="1"/>
  <c r="F58" i="3"/>
  <c r="F59" i="3"/>
  <c r="E87" i="3"/>
  <c r="J93" i="3"/>
  <c r="BE127" i="3"/>
  <c r="BE146" i="3"/>
  <c r="BE153" i="3"/>
  <c r="BE165" i="3"/>
  <c r="BE171" i="3"/>
  <c r="BE179" i="3"/>
  <c r="BE194" i="3"/>
  <c r="BE213" i="3"/>
  <c r="BE218" i="3"/>
  <c r="BE229" i="3"/>
  <c r="BE235" i="3"/>
  <c r="BE245" i="3"/>
  <c r="BE250" i="3"/>
  <c r="BE266" i="3"/>
  <c r="BE270" i="3"/>
  <c r="BE283" i="3"/>
  <c r="BE293" i="3"/>
  <c r="BE304" i="3"/>
  <c r="BE320" i="3"/>
  <c r="BE325" i="3"/>
  <c r="BE333" i="3"/>
  <c r="BE337" i="3"/>
  <c r="BE342" i="3"/>
  <c r="BE349" i="3"/>
  <c r="BE355" i="3"/>
  <c r="BE373" i="3"/>
  <c r="BE376" i="3"/>
  <c r="BE389" i="3"/>
  <c r="BE395" i="3"/>
  <c r="BE404" i="3"/>
  <c r="BE407" i="3"/>
  <c r="BE416" i="3"/>
  <c r="J59" i="3"/>
  <c r="BE103" i="3"/>
  <c r="BE109" i="3"/>
  <c r="BE116" i="3"/>
  <c r="BE133" i="3"/>
  <c r="BE141" i="3"/>
  <c r="BE158" i="3"/>
  <c r="BE175" i="3"/>
  <c r="BE187" i="3"/>
  <c r="BE198" i="3"/>
  <c r="BE206" i="3"/>
  <c r="BE223" i="3"/>
  <c r="BE240" i="3"/>
  <c r="BE256" i="3"/>
  <c r="BE261" i="3"/>
  <c r="BE278" i="3"/>
  <c r="BE288" i="3"/>
  <c r="BE299" i="3"/>
  <c r="BE309" i="3"/>
  <c r="BE314" i="3"/>
  <c r="BE329" i="3"/>
  <c r="BE362" i="3"/>
  <c r="BE369" i="3"/>
  <c r="BE383" i="3"/>
  <c r="J56" i="2"/>
  <c r="F58" i="2"/>
  <c r="J59" i="2"/>
  <c r="BE117" i="2"/>
  <c r="BE141" i="2"/>
  <c r="BE230" i="2"/>
  <c r="BE263" i="2"/>
  <c r="BE281" i="2"/>
  <c r="BE305" i="2"/>
  <c r="BE314" i="2"/>
  <c r="BE327" i="2"/>
  <c r="BE333" i="2"/>
  <c r="BE374" i="2"/>
  <c r="BE385" i="2"/>
  <c r="BE397" i="2"/>
  <c r="BE406" i="2"/>
  <c r="BE428" i="2"/>
  <c r="BE437" i="2"/>
  <c r="BE447" i="2"/>
  <c r="BE456" i="2"/>
  <c r="BE469" i="2"/>
  <c r="BE473" i="2"/>
  <c r="BE479" i="2"/>
  <c r="BE495" i="2"/>
  <c r="BE503" i="2"/>
  <c r="BE509" i="2"/>
  <c r="BE514" i="2"/>
  <c r="BE519" i="2"/>
  <c r="BE547" i="2"/>
  <c r="BE580" i="2"/>
  <c r="BE583" i="2"/>
  <c r="BE588" i="2"/>
  <c r="BE598" i="2"/>
  <c r="BE603" i="2"/>
  <c r="BE607" i="2"/>
  <c r="BE615" i="2"/>
  <c r="BE622" i="2"/>
  <c r="E50" i="2"/>
  <c r="F59" i="2"/>
  <c r="BE105" i="2"/>
  <c r="BE111" i="2"/>
  <c r="BE131" i="2"/>
  <c r="BE156" i="2"/>
  <c r="BE192" i="2"/>
  <c r="BE197" i="2"/>
  <c r="BE268" i="2"/>
  <c r="BE275" i="2"/>
  <c r="BE288" i="2"/>
  <c r="BE295" i="2"/>
  <c r="BE300" i="2"/>
  <c r="BE323" i="2"/>
  <c r="BE338" i="2"/>
  <c r="BE346" i="2"/>
  <c r="BE354" i="2"/>
  <c r="BE360" i="2"/>
  <c r="BE364" i="2"/>
  <c r="BE368" i="2"/>
  <c r="BE389" i="2"/>
  <c r="BE393" i="2"/>
  <c r="BE401" i="2"/>
  <c r="BE410" i="2"/>
  <c r="BE417" i="2"/>
  <c r="BE424" i="2"/>
  <c r="BE431" i="2"/>
  <c r="BE434" i="2"/>
  <c r="BE441" i="2"/>
  <c r="BE444" i="2"/>
  <c r="BE450" i="2"/>
  <c r="BE465" i="2"/>
  <c r="BE485" i="2"/>
  <c r="BE490" i="2"/>
  <c r="BE499" i="2"/>
  <c r="BE522" i="2"/>
  <c r="BE526" i="2"/>
  <c r="BE530" i="2"/>
  <c r="BE534" i="2"/>
  <c r="BE539" i="2"/>
  <c r="BE542" i="2"/>
  <c r="BE551" i="2"/>
  <c r="BE555" i="2"/>
  <c r="BE559" i="2"/>
  <c r="BE562" i="2"/>
  <c r="BE565" i="2"/>
  <c r="BE571" i="2"/>
  <c r="BE574" i="2"/>
  <c r="BE593" i="2"/>
  <c r="BE610" i="2"/>
  <c r="F38" i="2"/>
  <c r="BC56" i="1" s="1"/>
  <c r="AS54" i="1"/>
  <c r="J36" i="3"/>
  <c r="AW57" i="1"/>
  <c r="J36" i="2"/>
  <c r="AW56" i="1" s="1"/>
  <c r="F37" i="2"/>
  <c r="BB56" i="1"/>
  <c r="F39" i="2"/>
  <c r="BD56" i="1"/>
  <c r="F37" i="3"/>
  <c r="BB57" i="1" s="1"/>
  <c r="F39" i="3"/>
  <c r="BD57" i="1" s="1"/>
  <c r="F36" i="2"/>
  <c r="BA56" i="1"/>
  <c r="F36" i="3"/>
  <c r="BA57" i="1" s="1"/>
  <c r="F38" i="3"/>
  <c r="BC57" i="1" s="1"/>
  <c r="T101" i="3" l="1"/>
  <c r="P101" i="3"/>
  <c r="R101" i="3"/>
  <c r="R100" i="3" s="1"/>
  <c r="R99" i="3" s="1"/>
  <c r="P227" i="3"/>
  <c r="P100" i="3"/>
  <c r="P99" i="3" s="1"/>
  <c r="AU57" i="1" s="1"/>
  <c r="P358" i="2"/>
  <c r="P103" i="2"/>
  <c r="P102" i="2" s="1"/>
  <c r="P101" i="2" s="1"/>
  <c r="AU56" i="1" s="1"/>
  <c r="R227" i="3"/>
  <c r="R358" i="2"/>
  <c r="R103" i="2"/>
  <c r="R102" i="2" s="1"/>
  <c r="R101" i="2" s="1"/>
  <c r="T227" i="3"/>
  <c r="T100" i="3"/>
  <c r="T99" i="3" s="1"/>
  <c r="T358" i="2"/>
  <c r="T102" i="2" s="1"/>
  <c r="T101" i="2" s="1"/>
  <c r="BK227" i="3"/>
  <c r="J227" i="3" s="1"/>
  <c r="J74" i="3" s="1"/>
  <c r="BK101" i="3"/>
  <c r="J101" i="3" s="1"/>
  <c r="J65" i="3" s="1"/>
  <c r="J205" i="3"/>
  <c r="J73" i="3"/>
  <c r="J228" i="3"/>
  <c r="J75" i="3"/>
  <c r="BK103" i="2"/>
  <c r="J103" i="2"/>
  <c r="J65" i="2" s="1"/>
  <c r="BK358" i="2"/>
  <c r="J358" i="2" s="1"/>
  <c r="J74" i="2" s="1"/>
  <c r="J35" i="2"/>
  <c r="AV56" i="1" s="1"/>
  <c r="AT56" i="1" s="1"/>
  <c r="F35" i="2"/>
  <c r="AZ56" i="1" s="1"/>
  <c r="BB55" i="1"/>
  <c r="AX55" i="1" s="1"/>
  <c r="BA55" i="1"/>
  <c r="AW55" i="1"/>
  <c r="J35" i="3"/>
  <c r="AV57" i="1"/>
  <c r="AT57" i="1" s="1"/>
  <c r="BC55" i="1"/>
  <c r="AY55" i="1" s="1"/>
  <c r="BD55" i="1"/>
  <c r="BD54" i="1" s="1"/>
  <c r="W33" i="1" s="1"/>
  <c r="F35" i="3"/>
  <c r="AZ57" i="1"/>
  <c r="BK102" i="2" l="1"/>
  <c r="J102" i="2" s="1"/>
  <c r="J64" i="2" s="1"/>
  <c r="BK100" i="3"/>
  <c r="J100" i="3"/>
  <c r="J64" i="3" s="1"/>
  <c r="BK101" i="2"/>
  <c r="J101" i="2" s="1"/>
  <c r="J63" i="2" s="1"/>
  <c r="AU55" i="1"/>
  <c r="AU54" i="1"/>
  <c r="BA54" i="1"/>
  <c r="W30" i="1"/>
  <c r="BC54" i="1"/>
  <c r="W32" i="1"/>
  <c r="BB54" i="1"/>
  <c r="AX54" i="1"/>
  <c r="AZ55" i="1"/>
  <c r="AZ54" i="1" s="1"/>
  <c r="AV54" i="1" s="1"/>
  <c r="AK29" i="1" s="1"/>
  <c r="BK99" i="3" l="1"/>
  <c r="J99" i="3" s="1"/>
  <c r="J63" i="3" s="1"/>
  <c r="W29" i="1"/>
  <c r="AY54" i="1"/>
  <c r="AW54" i="1"/>
  <c r="AK30" i="1"/>
  <c r="W31" i="1"/>
  <c r="J32" i="2"/>
  <c r="AG56" i="1" s="1"/>
  <c r="AV55" i="1"/>
  <c r="AT55" i="1" s="1"/>
  <c r="J41" i="2" l="1"/>
  <c r="AN56" i="1"/>
  <c r="J32" i="3"/>
  <c r="AG57" i="1" s="1"/>
  <c r="AT54" i="1"/>
  <c r="J41" i="3" l="1"/>
  <c r="AN57" i="1"/>
  <c r="AG55" i="1"/>
  <c r="AG54" i="1" s="1"/>
  <c r="AK26" i="1" s="1"/>
  <c r="AK35" i="1" s="1"/>
  <c r="AN54" i="1" l="1"/>
  <c r="AN55" i="1"/>
</calcChain>
</file>

<file path=xl/sharedStrings.xml><?xml version="1.0" encoding="utf-8"?>
<sst xmlns="http://schemas.openxmlformats.org/spreadsheetml/2006/main" count="8808" uniqueCount="1073">
  <si>
    <t>Export Komplet</t>
  </si>
  <si>
    <t>VZ</t>
  </si>
  <si>
    <t>2.0</t>
  </si>
  <si>
    <t/>
  </si>
  <si>
    <t>False</t>
  </si>
  <si>
    <t>{1498e507-28a6-43da-bd3d-460a037530f2}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</si>
  <si>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</si>
  <si>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</si>
  <si>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</si>
  <si>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</si>
  <si>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</si>
  <si>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</si>
  <si>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</si>
  <si>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</si>
  <si>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M-2024-06</t>
  </si>
  <si>
    <t>Stavba:</t>
  </si>
  <si>
    <t>Rekonstrukce ul. Novohradská a Trocnovské náměstí 2. etapa, Třeboň</t>
  </si>
  <si>
    <t>KSO:</t>
  </si>
  <si>
    <t>CC-CZ:</t>
  </si>
  <si>
    <t>Místo:</t>
  </si>
  <si>
    <t>Třeboň</t>
  </si>
  <si>
    <t>Datum:</t>
  </si>
  <si>
    <t>6. 3. 2024</t>
  </si>
  <si>
    <t>Zadavatel:</t>
  </si>
  <si>
    <t>IČ:</t>
  </si>
  <si>
    <t xml:space="preserve"> </t>
  </si>
  <si>
    <t>DIČ:</t>
  </si>
  <si>
    <t>Zhotovitel:</t>
  </si>
  <si>
    <t>Projektant:</t>
  </si>
  <si>
    <t>65968263</t>
  </si>
  <si>
    <t>Ing. Jana Máchová - vodohospodářská projekce</t>
  </si>
  <si>
    <t>CZ7053091243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</si>
  <si>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</si>
  <si>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</si>
  <si>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</si>
  <si>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</si>
  <si>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</si>
  <si>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</si>
  <si>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</si>
  <si>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</si>
  <si>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</si>
  <si>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</si>
  <si>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</si>
  <si>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</si>
  <si>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</si>
  <si>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</si>
  <si>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</si>
  <si>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</si>
  <si>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</si>
  <si>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</si>
  <si>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</si>
  <si>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</si>
  <si>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</si>
  <si>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</si>
  <si>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</si>
  <si>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</si>
  <si>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</si>
  <si>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</si>
  <si>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</si>
  <si>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</si>
  <si>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</si>
  <si>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</si>
  <si>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</si>
  <si>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</si>
  <si>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</si>
  <si>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</si>
  <si>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</si>
  <si>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</si>
  <si>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</si>
  <si>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</si>
  <si>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</si>
  <si>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</si>
  <si>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</si>
  <si>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</si>
  <si>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301</t>
  </si>
  <si>
    <t>Vodovod</t>
  </si>
  <si>
    <t>STA</t>
  </si>
  <si>
    <t>1</t>
  </si>
  <si>
    <t>{bd461ca1-689b-4f43-be07-ab8c77f2f77a}</t>
  </si>
  <si>
    <t>2</t>
  </si>
  <si>
    <t>/</t>
  </si>
  <si>
    <t>SO 301.1</t>
  </si>
  <si>
    <t>Vodovodní řady</t>
  </si>
  <si>
    <t>Soupis</t>
  </si>
  <si>
    <t>{9d3650a2-3023-4971-af36-4a9a23d46c61}</t>
  </si>
  <si>
    <t>SO 301.2</t>
  </si>
  <si>
    <t>Vodovodní přípojky</t>
  </si>
  <si>
    <t>{e5f6e8df-699b-4e5e-a19f-5afab031bd14}</t>
  </si>
  <si>
    <t>KRYCÍ LIST SOUPISU PRACÍ</t>
  </si>
  <si>
    <t>Objekt:</t>
  </si>
  <si>
    <t>SO 301 - Vodovod</t>
  </si>
  <si>
    <t>Soupis:</t>
  </si>
  <si>
    <t>SO 301.1 - Vodovodní řady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</si>
  <si>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</si>
  <si>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</si>
  <si>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</si>
  <si>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</si>
  <si>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</si>
  <si>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</si>
  <si>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</si>
  <si>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13 - Zemní práce - hloubené vykopávky</t>
  </si>
  <si>
    <t xml:space="preserve">      15 - Zemní práce - zajištění výkopu, násypu a svahu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</si>
  <si>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</si>
  <si>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</si>
  <si>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</si>
  <si>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4 - Vodorovné konstrukce</t>
  </si>
  <si>
    <t xml:space="preserve">      45 - Podkladní a vedlejší konstrukce kromě vozovek a železničního svršku</t>
  </si>
  <si>
    <t xml:space="preserve">    8 - Trubní vedení</t>
  </si>
  <si>
    <t xml:space="preserve">      85 - Potrubí z trub litinových</t>
  </si>
  <si>
    <t xml:space="preserve">      87 - Potrubí z trub plastických a skleněných</t>
  </si>
  <si>
    <t xml:space="preserve">      89 - Ostatní konstrukce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</si>
  <si>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</si>
  <si>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</si>
  <si>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</si>
  <si>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</si>
  <si>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</si>
  <si>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</si>
  <si>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</si>
  <si>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</si>
  <si>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</si>
  <si>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</si>
  <si>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</si>
  <si>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</si>
  <si>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</si>
  <si>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</si>
  <si>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</si>
  <si>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</si>
  <si>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</si>
  <si>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</si>
  <si>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</si>
  <si>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</si>
  <si>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</si>
  <si>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</si>
  <si>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115101201</t>
  </si>
  <si>
    <t>Čerpání vody na dopravní výšku do 10 m s uvažovaným průměrným přítokem do 500 l/min</t>
  </si>
  <si>
    <t>hod</t>
  </si>
  <si>
    <t>CS ÚRS 2024 01</t>
  </si>
  <si>
    <t>4</t>
  </si>
  <si>
    <t>3</t>
  </si>
  <si>
    <t>-437993296</t>
  </si>
  <si>
    <t>Online PSC</t>
  </si>
  <si>
    <t>https://podminky.urs.cz/item/CS_URS_2024_01/115101201</t>
  </si>
  <si>
    <t>VV</t>
  </si>
  <si>
    <t>"odhad"</t>
  </si>
  <si>
    <t>"řad A" 4*8</t>
  </si>
  <si>
    <t>"řad A1" 1*8</t>
  </si>
  <si>
    <t>Součet</t>
  </si>
  <si>
    <t>115101301</t>
  </si>
  <si>
    <t>Pohotovost záložní čerpací soupravy pro dopravní výšku do 10 m s uvažovaným průměrným přítokem do 500 l/min</t>
  </si>
  <si>
    <t>den</t>
  </si>
  <si>
    <t>545159787</t>
  </si>
  <si>
    <t>https://podminky.urs.cz/item/CS_URS_2024_01/115101301</t>
  </si>
  <si>
    <t>"řad A" 4</t>
  </si>
  <si>
    <t>"řad A1" 1</t>
  </si>
  <si>
    <t>119001405</t>
  </si>
  <si>
    <t>Dočasné zajištění potrubí z PE DN do 200 mm</t>
  </si>
  <si>
    <t>m</t>
  </si>
  <si>
    <t>75564615</t>
  </si>
  <si>
    <t>https://podminky.urs.cz/item/CS_URS_2024_01/119001405</t>
  </si>
  <si>
    <t>"potrubí plast do DN 200 mm"</t>
  </si>
  <si>
    <t>"řad A"</t>
  </si>
  <si>
    <t>"km 0,02228 - přípojka DK DN 150" 1,1</t>
  </si>
  <si>
    <t>"km 0,03049 - přípojka DK DN 150" 1,1</t>
  </si>
  <si>
    <t>"km 0,05101 - plynovod" 1,1</t>
  </si>
  <si>
    <t>Mezisoučet</t>
  </si>
  <si>
    <t>"řad B"</t>
  </si>
  <si>
    <t>"km 0,00296 - plynovod" 1,1</t>
  </si>
  <si>
    <t>"km 0,00515 - plynovod" 1,1</t>
  </si>
  <si>
    <t>"km 0,01339 - plynovod" 1,1</t>
  </si>
  <si>
    <t>119001412</t>
  </si>
  <si>
    <t>Dočasné zajištění potrubí betonového, ŽB nebo kameninového DN přes 200 do 500 mm</t>
  </si>
  <si>
    <t>-2044536629</t>
  </si>
  <si>
    <t>https://podminky.urs.cz/item/CS_URS_2024_01/119001412</t>
  </si>
  <si>
    <t>"potrubí bet  do DN 500 mm"</t>
  </si>
  <si>
    <t>"km 0,4629 - kanalizace ZD 600/1000" 1,1</t>
  </si>
  <si>
    <t>5</t>
  </si>
  <si>
    <t>119001421</t>
  </si>
  <si>
    <t>Dočasné zajištění kabelů a kabelových tratí ze 3 volně ložených kabelů</t>
  </si>
  <si>
    <t>-560429460</t>
  </si>
  <si>
    <t>https://podminky.urs.cz/item/CS_URS_2024_01/119001421</t>
  </si>
  <si>
    <t>"kabely"</t>
  </si>
  <si>
    <t>"km 0,00965 - kabel sdělovací" 1,1</t>
  </si>
  <si>
    <t>"km 0,01129 - kabel sdělovací" 1,1</t>
  </si>
  <si>
    <t>"km 0,04775 - kabel VN" 1,1</t>
  </si>
  <si>
    <t>"km 0,04829 - kabel NN" 1,1</t>
  </si>
  <si>
    <t>"řad A1"</t>
  </si>
  <si>
    <t>"km 0,00512 - kabel sdělovací" 1,1</t>
  </si>
  <si>
    <t>"km 0,01016 - kabel sdělovací" 1,1</t>
  </si>
  <si>
    <t>13</t>
  </si>
  <si>
    <t>Zemní práce - hloubené vykopávky</t>
  </si>
  <si>
    <t>6</t>
  </si>
  <si>
    <t>132254202</t>
  </si>
  <si>
    <t>Hloubení zapažených rýh šířky přes 800 do 2 000 mm strojně s urovnáním dna do předepsaného profilu a spádu v hornině třídy těžitelnosti I skupiny 3 přes 20 do 50 m3</t>
  </si>
  <si>
    <t>m3</t>
  </si>
  <si>
    <t>-1126067246</t>
  </si>
  <si>
    <t>https://podminky.urs.cz/item/CS_URS_2024_01/132254202</t>
  </si>
  <si>
    <t>"km 0,00000 - 0,00297 HTÚ KOM" 1,1*((1,60-0,45)+(1,58-0,45))*0,5*(2,97-0,00)</t>
  </si>
  <si>
    <t>"km 0,00297 - 0,00965 HTÚ KOM" 1,1*((1,58-0,45)+(1,61-0,45))*0,5*(9,65-2,97)</t>
  </si>
  <si>
    <t>"km 0,00965 - 0,01094 HTÚ KOM" 1,1*((1,61-0,45)+(1,59-0,45))*0,5*(10,94-9,65)</t>
  </si>
  <si>
    <t>"km 0,01094 - 0,01171 HTÚ KOM" 1,1*((1,59-0,45)+(1,58-0,45))*0,5*(11,71-10,94)</t>
  </si>
  <si>
    <t>"km 0,01171 - 0,01346 HTÚ KOM" 1,1*((1,58-0,45)+(1,56-0,45))*0,5*(13,46-11,71)</t>
  </si>
  <si>
    <t>"km 0,01346 - 0,02228 HTÚ KOM+SAN" 1,1*((1,56-0,92)+(1,53-0,92))*0,5*(22,28-13,46)</t>
  </si>
  <si>
    <t>"km 0,02228 - 0,02348 HTÚ KOM+SAN" 1,1*((1,53-0,92)+(1,52-0,92))*0,5*(23,48-22,28)</t>
  </si>
  <si>
    <t>"km 0,02348 - 0,02440 HTÚ KOM+SAN" 1,1*((1,52-0,92)+(1,52-0,92))*0,5*(24,40-23,48)</t>
  </si>
  <si>
    <t>"km 0,02440 - 0,02628 HTÚ KOM+SAN" 1,1*((1,52-0,92)+(1,50-0,92))*0,5*(26,28-24,40)</t>
  </si>
  <si>
    <t>"km 0,02628 - 0,02946 HTÚ KOM+SAN" 1,1*((1,50-0,92)+(1,48-0,92))*0,5*(29,46-26,28)</t>
  </si>
  <si>
    <t>"km 0,02946 - 0,03348 HTÚ KOM+SAN" 1,1*((1,48-0,92)+(1,46-0,92))*0,5*(33,48-29,46)</t>
  </si>
  <si>
    <t>"km 0,03348 - 0,03856 HTÚ KOM+SAN" 1,1*((1,46-0,92)+(1,36-0,92))*0,5*(38,56-33,48)</t>
  </si>
  <si>
    <t>"km 0,03856 - 0,04357 HTÚ KOM+SAN" 1,1*((1,36-0,92)+(1,27-0,92))*0,5*(43,57-38,56)</t>
  </si>
  <si>
    <t>"km 0,04357 - 0,04629 HTÚ KOM+SAN" 1,1*((1,27-0,92)+(1,23-0,92))*0,5*(46,29-43,57)</t>
  </si>
  <si>
    <t>"km 0,04629 - 0,04775 HTÚ KOM+SAN" 1,1*((1,23-0,92)+(1,21-0,92))*0,5*(47,75-46,29)</t>
  </si>
  <si>
    <t>"km 0,04775 - 0,04867 HTÚ KOM+SAN" 1,1*((1,21-0,92)+(1,31-0,92))*0,5*(48,67-47,75)</t>
  </si>
  <si>
    <t>"km 0,04867 - 0,05101 HTÚ KOM+SAN" 1,1*((1,31-0,92)+(1,58-0,92))*0,5*(51,01-48,67)</t>
  </si>
  <si>
    <t>"km 0,05101 - 0,05412 HTÚ KOM+SAN" 1,1*((1,58-0,92)+(1,60-0,92))*0,5*(54,12-51,01)</t>
  </si>
  <si>
    <t>"rozšíření pro hydrant km 0,02440 HTÚ KOM+SAN" 1,1*((1,52-0,92)+(1,52-0,92))*0,5*1,0</t>
  </si>
  <si>
    <t>"km 0,00000 - 0,00433 HTÚ KOM+SAN" 1,1*((1,50-0,92)+(1,43-0,92))*0,5*(2,33-0,00)</t>
  </si>
  <si>
    <t>"km 0,00433 - 0,00515 HTÚ KOM+SAN" 1,1*((1,43-0,92)+(1,44-0,92))*0,5*(5,15-2,33)</t>
  </si>
  <si>
    <t>"km 0,00515 - 0,00912 HTÚ KOM+SAN" 1,1*((1,44-0,92)+(1,51-0,92))*0,5*(9,12-5,15)</t>
  </si>
  <si>
    <t>"km 0,00912 - 0,01147 HTÚ KOM+SAN" 1,1*((1,51-0,92)+(1,56-0,92))*0,5*(11,47-9,12)</t>
  </si>
  <si>
    <t>"km 0,01147 - 0,01339 HTÚ KOM+SAN" 1,1*((1,56-0,92)+(1,59-0,92))*0,5*(13,39-11,47)</t>
  </si>
  <si>
    <t>"km 0,01339 - 0,01370 HTÚ KOM+SAN" 1,1*((1,59-0,92)+(1,60-0,92))*0,5*(13,70-13,39)</t>
  </si>
  <si>
    <t>"rozšíření pro napojení HTÚ KOM+SAN" 1,1*((1,60-0,92)+(1,60-0,92))*0,5*3,0</t>
  </si>
  <si>
    <t>"výkop rýh celkem = 51,899 m3"</t>
  </si>
  <si>
    <t>"odpočet podílu výkopu  hor.tř.II.,sk.4" -0,5*51,89</t>
  </si>
  <si>
    <t>7</t>
  </si>
  <si>
    <t>132354202</t>
  </si>
  <si>
    <t>Hloubení zapažených rýh šířky přes 800 do 2 000 mm strojně s urovnáním dna do předepsaného profilu a spádu v hornině třídy těžitelnosti II skupiny 4 přes 20 do 50 m3</t>
  </si>
  <si>
    <t>824968759</t>
  </si>
  <si>
    <t>https://podminky.urs.cz/item/CS_URS_2024_01/132354202</t>
  </si>
  <si>
    <t>"výkop  hor.tř.II.,sk.4"  0,5*51,89</t>
  </si>
  <si>
    <t>8</t>
  </si>
  <si>
    <t>139001101</t>
  </si>
  <si>
    <t>Příplatek k cenám hloubených vykopávek za ztížení vykopávky v blízkosti podzemního vedení nebo výbušnin pro jakoukoliv třídu horniny</t>
  </si>
  <si>
    <t>-549209505</t>
  </si>
  <si>
    <t>https://podminky.urs.cz/item/CS_URS_2024_01/139001101</t>
  </si>
  <si>
    <t>"km 0,02228 - přípojka DK DN 150" 1,1*(1,53-0,92)*1,5</t>
  </si>
  <si>
    <t>"km 0,03049 - přípojka DK DN 150" 1,1*(1,48-0,92)*1,5</t>
  </si>
  <si>
    <t>"km 0,05101 - plynovod" 1,1*(1,58-0,92)*1,5</t>
  </si>
  <si>
    <t>"km 0,00296 - plynovod" 1,1*(1,46-0,92)*1,5</t>
  </si>
  <si>
    <t>"km 0,00515 - plynovod" 1,1*(1,44-0,92)*1,5</t>
  </si>
  <si>
    <t>"km 0,01339 - plynovod" 1,1*(1,59-0,92)*1,5</t>
  </si>
  <si>
    <t>"km 0,4629 - kanalizace ZD 600/1000" 1,1*(1,23-0,92)*1,5</t>
  </si>
  <si>
    <t>"km 0,00965 - kabel sdělovací" 1,1*(1,61-0,48)*1,5</t>
  </si>
  <si>
    <t>"km 0,01129 - kabel sdělovací" 1,1*(1,59-0,45)*1,5</t>
  </si>
  <si>
    <t>"km 0,04775 - kabel VN" 1,1*(1,21-0,92)*1,5</t>
  </si>
  <si>
    <t>"km 0,04829 - kabel NN" 1,1*(1,27-0,92)*1,5</t>
  </si>
  <si>
    <t>"km 0,00512 - kabel sdělovací" 1,1*(1,43-0,92)*1,5</t>
  </si>
  <si>
    <t>"km 0,01016 - kabel sdělovací" 1,1*(1,53-0,92)*1,5</t>
  </si>
  <si>
    <t>15</t>
  </si>
  <si>
    <t>Zemní práce - zajištění výkopu, násypu a svahu</t>
  </si>
  <si>
    <t>9</t>
  </si>
  <si>
    <t>151101101</t>
  </si>
  <si>
    <t>Zřízení pažení a rozepření stěn rýh pro podzemní vedení příložné pro jakoukoliv mezerovitost, hloubky do 2 m</t>
  </si>
  <si>
    <t>m2</t>
  </si>
  <si>
    <t>2052045428</t>
  </si>
  <si>
    <t>https://podminky.urs.cz/item/CS_URS_2024_01/151101101</t>
  </si>
  <si>
    <t>"km 0,00000 - 0,00297 HTÚ KOM" 2*((1,60-0,45)+(1,58-0,45))*0,5*(2,97-0,00)</t>
  </si>
  <si>
    <t>"km 0,00297 - 0,00965 HTÚ KOM" 2*((1,58-0,45)+(1,61-0,45))*0,5*(9,65-2,97)</t>
  </si>
  <si>
    <t>"km 0,00965 - 0,01094 HTÚ KOM" 2*((1,61-0,45)+(1,59-0,45))*0,5*(10,94-9,65)</t>
  </si>
  <si>
    <t>"km 0,01094 - 0,01171 HTÚ KOM" 2*((1,59-0,45)+(1,58-0,45))*0,5*(11,71-10,94)</t>
  </si>
  <si>
    <t>"km 0,01171 - 0,01346 HTÚ KOM" 2*((1,58-0,45)+(1,56-0,45))*0,5*(13,46-11,71)</t>
  </si>
  <si>
    <t>"km 0,01346 - 0,02228 HTÚ KOM+SAN" 2*((1,56-0,92)+(1,53-0,92))*0,5*(22,28-13,46)</t>
  </si>
  <si>
    <t>"km 0,02228 - 0,02348 HTÚ KOM+SAN" 2*((1,53-0,92)+(1,52-0,92))*0,5*(23,48-22,28)</t>
  </si>
  <si>
    <t>"km 0,02348 - 0,02440 HTÚ KOM+SAN" 2*((1,52-0,92)+(1,52-0,92))*0,5*(24,40-23,48)</t>
  </si>
  <si>
    <t>"km 0,02440 - 0,02628 HTÚ KOM+SAN" 2*((1,52-0,92)+(1,50-0,92))*0,5*(26,28-24,40)</t>
  </si>
  <si>
    <t>"km 0,02628 - 0,02946 HTÚ KOM+SAN" 2*((1,50-0,92)+(1,48-0,92))*0,5*(29,46-26,28)</t>
  </si>
  <si>
    <t>"km 0,02946 - 0,03348 HTÚ KOM+SAN" 2*((1,48-0,92)+(1,46-0,92))*0,5*(33,48-29,46)</t>
  </si>
  <si>
    <t>"km 0,03348 - 0,03856 HTÚ KOM+SAN"2*((1,46-0,92)+(1,36-0,92))*0,5*(38,56-33,48)</t>
  </si>
  <si>
    <t>"km 0,03856 - 0,04357 HTÚ KOM+SAN" 2*((1,36-0,92)+(1,27-0,92))*0,5*(43,57-38,56)</t>
  </si>
  <si>
    <t>"km 0,04357 - 0,04629 HTÚ KOM+SAN" 2*((1,27-0,92)+(1,23-0,92))*0,5*(46,29-43,57)</t>
  </si>
  <si>
    <t>"km 0,04629 - 0,04775 HTÚ KOM+SAN"2*((1,23-0,92)+(1,21-0,92))*0,5*(47,75-46,29)</t>
  </si>
  <si>
    <t>"km 0,04775 - 0,04867 HTÚ KOM+SAN" 2*((1,21-0,92)+(1,31-0,92))*0,5*(48,67-47,75)</t>
  </si>
  <si>
    <t>"km 0,04867 - 0,05101 HTÚ KOM+SAN" 2*((1,31-0,92)+(1,58-0,92))*0,5*(51,01-48,67)</t>
  </si>
  <si>
    <t>"km 0,05101 - 0,05412 HTÚ KOM+SAN" 2*((1,58-0,92)+(1,60-0,92))*0,5*(54,12-51,01)</t>
  </si>
  <si>
    <t>"rozšíření pro hydrant km 0,02440 HTÚ KOM+SAN" 2*((1,52-0,92)+(1,52-0,92))*0,5*1,0</t>
  </si>
  <si>
    <t>"km 0,00000 - 0,00433 HTÚ KOM+SAN" 2*((1,50-0,92)+(1,43-0,92))*0,5*(2,33-0,00)</t>
  </si>
  <si>
    <t>"km 0,00433 - 0,00515 HTÚ KOM+SAN" 2*((1,43-0,92)+(1,44-0,92))*0,5*(5,15-2,33)</t>
  </si>
  <si>
    <t>"km 0,00515 - 0,00912 HTÚ KOM+SAN" 2*((1,44-0,92)+(1,51-0,92))*0,5*(9,12-5,15)</t>
  </si>
  <si>
    <t>"km 0,00912 - 0,01147 HTÚ KOM+SAN" 2*((1,51-0,92)+(1,56-0,92))*0,5*(11,47-9,12)</t>
  </si>
  <si>
    <t>"km 0,01147 - 0,01339 HTÚ KOM+SAN" 2*((1,56-0,92)+(1,59-0,92))*0,5*(13,39-11,47)</t>
  </si>
  <si>
    <t>"km 0,01339 - 0,01370 HTÚ KOM+SAN" 2*((1,59-0,92)+(1,60-0,92))*0,5*(13,70-13,39)</t>
  </si>
  <si>
    <t>"rozšíření pro napojení HTÚ KOM+SAN" 2*((1,60-0,92)+(1,60-0,92))*0,5*3,0</t>
  </si>
  <si>
    <t>10</t>
  </si>
  <si>
    <t>151101111</t>
  </si>
  <si>
    <t>Odstranění pažení a rozepření stěn rýh pro podzemní vedení s uložením materiálu na vzdálenost do 3 m od kraje výkopu příložné, hloubky do 2 m</t>
  </si>
  <si>
    <t>655001311</t>
  </si>
  <si>
    <t>https://podminky.urs.cz/item/CS_URS_2024_01/151101111</t>
  </si>
  <si>
    <t>"viz pol zřízení" 94,364</t>
  </si>
  <si>
    <t>16</t>
  </si>
  <si>
    <t>Zemní práce - přemístění výkopku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</si>
  <si>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</si>
  <si>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</si>
  <si>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2010038493</t>
  </si>
  <si>
    <t>https://podminky.urs.cz/item/CS_URS_2024_01/162751117</t>
  </si>
  <si>
    <t xml:space="preserve">"výkopy" 51,899*0,5 </t>
  </si>
  <si>
    <t>"zásyp" -13,078*0,5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</si>
  <si>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</si>
  <si>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</si>
  <si>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-645557758</t>
  </si>
  <si>
    <t>https://podminky.urs.cz/item/CS_URS_2024_01/162751119</t>
  </si>
  <si>
    <t>"skládka předpoklad 20 km"</t>
  </si>
  <si>
    <t>"odvoz" 19,411*10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</si>
  <si>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</si>
  <si>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</si>
  <si>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1179261254</t>
  </si>
  <si>
    <t>https://podminky.urs.cz/item/CS_URS_2024_01/162751137</t>
  </si>
  <si>
    <t>14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</si>
  <si>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</si>
  <si>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</si>
  <si>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1471723544</t>
  </si>
  <si>
    <t>https://podminky.urs.cz/item/CS_URS_2024_01/162751139</t>
  </si>
  <si>
    <t>17</t>
  </si>
  <si>
    <t>Zemní práce - konstrukce ze zemin</t>
  </si>
  <si>
    <t>171201231</t>
  </si>
  <si>
    <t>Poplatek za uložení stavebního odpadu na recyklační skládce (skládkovné) zeminy a kamení zatříděného do Katalogu odpadů pod kódem 17 05 04</t>
  </si>
  <si>
    <t>t</t>
  </si>
  <si>
    <t>-730816110</t>
  </si>
  <si>
    <t>https://podminky.urs.cz/item/CS_URS_2024_01/171201231</t>
  </si>
  <si>
    <t>"odvoz" 2*19,411*1,675</t>
  </si>
  <si>
    <t>171251201</t>
  </si>
  <si>
    <t>Uložení sypaniny na skládky nebo meziskládky bez hutnění s upravením uložené sypaniny do předepsaného tvaru</t>
  </si>
  <si>
    <t>-333346560</t>
  </si>
  <si>
    <t>https://podminky.urs.cz/item/CS_URS_2024_01/171251201</t>
  </si>
  <si>
    <t>"odvoz" 2*19,411</t>
  </si>
  <si>
    <t>174151101</t>
  </si>
  <si>
    <t>Zásyp sypaninou z jakékoliv horniny strojně s uložením výkopku ve vrstvách se zhutněním jam, šachet, rýh nebo kolem objektů v těchto vykopávkách</t>
  </si>
  <si>
    <t>-1799182314</t>
  </si>
  <si>
    <t>https://podminky.urs.cz/item/CS_URS_2024_01/174151101</t>
  </si>
  <si>
    <t>"výkop rýh"  51,899</t>
  </si>
  <si>
    <t>"šp lože" -7,90</t>
  </si>
  <si>
    <t>"obsyp" -30,382</t>
  </si>
  <si>
    <t>"potrubí " -(0,433+0,106)</t>
  </si>
  <si>
    <t>18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</si>
  <si>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</si>
  <si>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</si>
  <si>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1483497042</t>
  </si>
  <si>
    <t>https://podminky.urs.cz/item/CS_URS_2024_01/175151101</t>
  </si>
  <si>
    <t>"řad A"(54,12+1,0)*1,1*0,4</t>
  </si>
  <si>
    <t>"potrubí" -3,14*0,05*0,05*55,12</t>
  </si>
  <si>
    <t>"řad A1" (13,70+3,0)*1,1*0,363</t>
  </si>
  <si>
    <t>"potrubí" -3,14*0,045*0,045*16,7</t>
  </si>
  <si>
    <t>19</t>
  </si>
  <si>
    <t>M</t>
  </si>
  <si>
    <t>58331200</t>
  </si>
  <si>
    <t>štěrkopísek netříděný</t>
  </si>
  <si>
    <t>748532608</t>
  </si>
  <si>
    <t>"obsyp" 30,382*2,15</t>
  </si>
  <si>
    <t>Zemní práce - povrchové úpravy terénu</t>
  </si>
  <si>
    <t>20</t>
  </si>
  <si>
    <t>R181951102</t>
  </si>
  <si>
    <t>Úprava pláně vyrovnáním výškových rozdílů v hornině tř. 1 až 4 se zhutněním ručně</t>
  </si>
  <si>
    <t>-217553033</t>
  </si>
  <si>
    <t>"řad A"(54,12+1,0)*1,1</t>
  </si>
  <si>
    <t>"řad A1" (13,70+3,0)*1,1</t>
  </si>
  <si>
    <t>Vodorovné konstrukce</t>
  </si>
  <si>
    <t>45</t>
  </si>
  <si>
    <t>Podkladní a vedlejší konstrukce kromě vozovek a železničního svršku</t>
  </si>
  <si>
    <t>451572111</t>
  </si>
  <si>
    <t>Lože pod potrubí, stoky a drobné objekty v otevřeném výkopu z kameniva drobného těženého 0 až 4 mm</t>
  </si>
  <si>
    <t>978584948</t>
  </si>
  <si>
    <t>https://podminky.urs.cz/item/CS_URS_2024_01/451572111</t>
  </si>
  <si>
    <t>"řad A"(54,12+1,0)*1,1*0,1</t>
  </si>
  <si>
    <t>"řad A1" (13,70+3,0)*1,1*0,1</t>
  </si>
  <si>
    <t>22</t>
  </si>
  <si>
    <t>452313131</t>
  </si>
  <si>
    <t>Podkladní a zajišťovací konstrukce z betonu prostého v otevřeném výkopu bez zvýšených nároků na prostředí bloky pro potrubí z betonu tř. C 12/15</t>
  </si>
  <si>
    <t>-126828016</t>
  </si>
  <si>
    <t>https://podminky.urs.cz/item/CS_URS_2024_01/452313131</t>
  </si>
  <si>
    <t>"napojení" 0,5*0,5*0,4*3</t>
  </si>
  <si>
    <t>"odbočení" 0,5*0,5*0,4*1,0</t>
  </si>
  <si>
    <t>"křížení " 0</t>
  </si>
  <si>
    <t>"lomy" 0,5*0,5*0,4*2</t>
  </si>
  <si>
    <t>23</t>
  </si>
  <si>
    <t>452353111</t>
  </si>
  <si>
    <t>Bednění podkladních a zajišťovacích konstrukcí v otevřeném výkopu bloků pro potrubí zřízení</t>
  </si>
  <si>
    <t>2006172998</t>
  </si>
  <si>
    <t>https://podminky.urs.cz/item/CS_URS_2024_01/452353111</t>
  </si>
  <si>
    <t>"napojení" 0,5*0,4*4*3</t>
  </si>
  <si>
    <t>"odbočení" 0,5*0,4*4*1,0</t>
  </si>
  <si>
    <t>"lomy" 0,5*0,4*4*2</t>
  </si>
  <si>
    <t>24</t>
  </si>
  <si>
    <t>452353112</t>
  </si>
  <si>
    <t>Bednění podkladních a zajišťovacích konstrukcí v otevřeném výkopu bloků pro potrubí odstranění</t>
  </si>
  <si>
    <t>-707390491</t>
  </si>
  <si>
    <t>https://podminky.urs.cz/item/CS_URS_2024_01/452353112</t>
  </si>
  <si>
    <t>"viz pol zřízení" 4,8</t>
  </si>
  <si>
    <t>Trubní vedení</t>
  </si>
  <si>
    <t>85</t>
  </si>
  <si>
    <t>Potrubí z trub litinových</t>
  </si>
  <si>
    <t>25</t>
  </si>
  <si>
    <t>850245121</t>
  </si>
  <si>
    <t>Výřez nebo výsek na potrubí z trub litinových tlakových nebo plastických hmot DN 80</t>
  </si>
  <si>
    <t>kus</t>
  </si>
  <si>
    <t>-1111788849</t>
  </si>
  <si>
    <t>https://podminky.urs.cz/item/CS_URS_2024_01/850245121</t>
  </si>
  <si>
    <t>"výřez lPE DN 80" 1</t>
  </si>
  <si>
    <t>26</t>
  </si>
  <si>
    <t>850265121</t>
  </si>
  <si>
    <t>Výřez nebo výsek na potrubí z trub litinových tlakových nebo plastických hmot DN 100</t>
  </si>
  <si>
    <t>1036416910</t>
  </si>
  <si>
    <t>https://podminky.urs.cz/item/CS_URS_2024_01/850265121</t>
  </si>
  <si>
    <t>"výřez LT 100" 1+1</t>
  </si>
  <si>
    <t>27</t>
  </si>
  <si>
    <t>850311811</t>
  </si>
  <si>
    <t>Bourání stávajícího potrubí z trub litinových hrdlových nebo přírubových v otevřeném výkopu DN do 150</t>
  </si>
  <si>
    <t>1339004259</t>
  </si>
  <si>
    <t>https://podminky.urs.cz/item/CS_URS_2024_01/850311811</t>
  </si>
  <si>
    <t>"vybourání stávajícího potrubí LT DN 100" 54,00</t>
  </si>
  <si>
    <t>"Demontované armatury se budou předávat  Městské vodohospodářské a.s., potrubí na skládku"</t>
  </si>
  <si>
    <t>28</t>
  </si>
  <si>
    <t>857242122</t>
  </si>
  <si>
    <t>Montáž litinových tvarovek na potrubí litinovém tlakovém jednoosých na potrubí z trub přírubových v otevřeném výkopu, kanálu nebo v šachtě DN 80</t>
  </si>
  <si>
    <t>-402047979</t>
  </si>
  <si>
    <t>https://podminky.urs.cz/item/CS_URS_2024_01/857242122</t>
  </si>
  <si>
    <t>"koleno s patkou N-kus DN 80" 1</t>
  </si>
  <si>
    <t>"tvarovka TP 80/200" 1</t>
  </si>
  <si>
    <t>"potrubní spojka jištěná hrdlo - příruba DN 80" 1</t>
  </si>
  <si>
    <t>"tvarovka přírubová koleno FFK 45°DN 80 - VB5" 1</t>
  </si>
  <si>
    <t>29</t>
  </si>
  <si>
    <t>31951003</t>
  </si>
  <si>
    <t>potrubní spojka jištěná proti posuvu hrdlo-příruba DN 80</t>
  </si>
  <si>
    <t>128</t>
  </si>
  <si>
    <t>209609024</t>
  </si>
  <si>
    <t>30</t>
  </si>
  <si>
    <t>55254047</t>
  </si>
  <si>
    <t>koleno 90° s patkou přírubové litinové vodovodní N-kus PN10/40 DN 80</t>
  </si>
  <si>
    <t>-642293344</t>
  </si>
  <si>
    <t>31</t>
  </si>
  <si>
    <t>55253235</t>
  </si>
  <si>
    <t>tvarovka přírubová litinová vodovodní PN10/16 DN 80 dl 200mm</t>
  </si>
  <si>
    <t>1667934742</t>
  </si>
  <si>
    <t>32</t>
  </si>
  <si>
    <t>55254011</t>
  </si>
  <si>
    <t>koleno přírubové z tvárné litiny,práškový epoxid tl 250µm FFK-kus DN 80- 45°</t>
  </si>
  <si>
    <t>-1476825787</t>
  </si>
  <si>
    <t>33</t>
  </si>
  <si>
    <t>857262122</t>
  </si>
  <si>
    <t>Montáž litinových tvarovek na potrubí litinovém tlakovém jednoosých na potrubí z trub přírubových v otevřeném výkopu, kanálu nebo v šachtě DN 100</t>
  </si>
  <si>
    <t>-539787692</t>
  </si>
  <si>
    <t>https://podminky.urs.cz/item/CS_URS_2024_01/857262122</t>
  </si>
  <si>
    <t>"potrubní spojka jištěná hrdlo - příruba DN 100" 1+1</t>
  </si>
  <si>
    <t>34</t>
  </si>
  <si>
    <t>31951004</t>
  </si>
  <si>
    <t>potrubní spojka jištěná proti posuvu hrdlo-příruba DN 100</t>
  </si>
  <si>
    <t>560002840</t>
  </si>
  <si>
    <t>35</t>
  </si>
  <si>
    <t>857264122</t>
  </si>
  <si>
    <t>Montáž litinových tvarovek na potrubí litinovém tlakovém odbočných na potrubí z trub přírubových v otevřeném výkopu, kanálu nebo v šachtě DN 100</t>
  </si>
  <si>
    <t>-1200921874</t>
  </si>
  <si>
    <t>https://podminky.urs.cz/item/CS_URS_2024_01/857264122</t>
  </si>
  <si>
    <t xml:space="preserve">" odbočka T- kus DN 100/80" </t>
  </si>
  <si>
    <t>"u HP 1" 1</t>
  </si>
  <si>
    <t>"VB5" 1</t>
  </si>
  <si>
    <t>36</t>
  </si>
  <si>
    <t>55253515</t>
  </si>
  <si>
    <t>tvarovka přírubová litinová s přírubovou odbočkou,práškový epoxid tl 250µm T-kus DN 100/80</t>
  </si>
  <si>
    <t>1860643592</t>
  </si>
  <si>
    <t>87</t>
  </si>
  <si>
    <t>Potrubí z trub plastických a skleněných</t>
  </si>
  <si>
    <t>37</t>
  </si>
  <si>
    <t>871241211</t>
  </si>
  <si>
    <t>Montáž vodovodního potrubí z polyetylenu PE100 RC v otevřeném výkopu svařovaných elektrotvarovkou SDR 11/PN16 d 90 x 8,2 mm</t>
  </si>
  <si>
    <t>1748840158</t>
  </si>
  <si>
    <t>https://podminky.urs.cz/item/CS_URS_2024_01/871241211</t>
  </si>
  <si>
    <t xml:space="preserve">"řad A1" 13,70                                     </t>
  </si>
  <si>
    <t>38</t>
  </si>
  <si>
    <t>28613115</t>
  </si>
  <si>
    <t>potrubí vodovodní jednovrstvé PE100 RC PN 16 SDR11 90x8,2mm</t>
  </si>
  <si>
    <t>-784194212</t>
  </si>
  <si>
    <t xml:space="preserve">"řad A1" 13,70 *1,015                                    </t>
  </si>
  <si>
    <t>39</t>
  </si>
  <si>
    <t>28653135</t>
  </si>
  <si>
    <t>nákružek lemový PE 100 SDR11 90mm</t>
  </si>
  <si>
    <t>-1664499919</t>
  </si>
  <si>
    <t>"DN 80" 8,0</t>
  </si>
  <si>
    <t>40</t>
  </si>
  <si>
    <t>28654368</t>
  </si>
  <si>
    <t>příruba volná k lemovému nákružku z polypropylénu 90</t>
  </si>
  <si>
    <t>661434712</t>
  </si>
  <si>
    <t>41</t>
  </si>
  <si>
    <t>871251211</t>
  </si>
  <si>
    <t>Montáž vodovodního potrubí z polyetylenu PE100 RC v otevřeném výkopu svařovaných elektrotvarovkou SDR 11/PN16 d 110 x 10,0 mm</t>
  </si>
  <si>
    <t>-915867299</t>
  </si>
  <si>
    <t>https://podminky.urs.cz/item/CS_URS_2024_01/871251211</t>
  </si>
  <si>
    <t>"řad A" 54,17</t>
  </si>
  <si>
    <t>42</t>
  </si>
  <si>
    <t>28613116</t>
  </si>
  <si>
    <t>potrubí vodovodní jednovrstvé PE100 RC PN 16 SDR11 110x10,0mm</t>
  </si>
  <si>
    <t>-889855203</t>
  </si>
  <si>
    <t>"řad A" 54,17*1,015</t>
  </si>
  <si>
    <t>43</t>
  </si>
  <si>
    <t>28653136</t>
  </si>
  <si>
    <t>nákružek lemový PE 100 SDR11 110mm</t>
  </si>
  <si>
    <t>-2126324744</t>
  </si>
  <si>
    <t>"DN 100" 10</t>
  </si>
  <si>
    <t>44</t>
  </si>
  <si>
    <t>28654410</t>
  </si>
  <si>
    <t>příruba volná k lemovému nákružku z polypropylénu 110</t>
  </si>
  <si>
    <t>-1149589961</t>
  </si>
  <si>
    <t>871251811</t>
  </si>
  <si>
    <t>Bourání stávajícího potrubí z polyetylenu D přes 50 do 90 mm</t>
  </si>
  <si>
    <t>1452143786</t>
  </si>
  <si>
    <t>https://podminky.urs.cz/item/CS_URS_2024_01/871251811</t>
  </si>
  <si>
    <t>"bourání stávajícího potrubí lPE D 90 mm" 13,7</t>
  </si>
  <si>
    <t>46</t>
  </si>
  <si>
    <t>877251101</t>
  </si>
  <si>
    <t>Montáž tvarovek na vodovodním plastovém potrubí z polyetylenu PE 100 elektrotvarovek SDR 11/PN16 spojek, oblouků nebo redukcí d 110</t>
  </si>
  <si>
    <t>-1965724386</t>
  </si>
  <si>
    <t>https://podminky.urs.cz/item/CS_URS_2024_01/877251101</t>
  </si>
  <si>
    <t>"oblouk 11°DN 100 - VB3" 1</t>
  </si>
  <si>
    <t>"oblouk 30°DN 100 - VB6" 1</t>
  </si>
  <si>
    <t>"elektrospojky DN 100" 6</t>
  </si>
  <si>
    <t>47</t>
  </si>
  <si>
    <t>WVN.FFD61014W</t>
  </si>
  <si>
    <t>Oblouk 30° PE100 RC SDR11 110</t>
  </si>
  <si>
    <t>1586424384</t>
  </si>
  <si>
    <t>48</t>
  </si>
  <si>
    <t>WVN.FFD91014W</t>
  </si>
  <si>
    <t>Oblouk 11° PE100 RC SDR11 110</t>
  </si>
  <si>
    <t>725536283</t>
  </si>
  <si>
    <t>49</t>
  </si>
  <si>
    <t>28615975</t>
  </si>
  <si>
    <t>elektrospojka SDR11 PE 100 PN16 D 110mm</t>
  </si>
  <si>
    <t>1609900914</t>
  </si>
  <si>
    <t>"trasa 54,12 m - odhad" 2</t>
  </si>
  <si>
    <t>"oblouky" 2*2</t>
  </si>
  <si>
    <t>89</t>
  </si>
  <si>
    <t>Ostatní konstrukce</t>
  </si>
  <si>
    <t>50</t>
  </si>
  <si>
    <t>891241112</t>
  </si>
  <si>
    <t>Montáž vodovodních armatur na potrubí šoupátek nebo klapek uzavíracích v otevřeném výkopu nebo v šachtách s osazením zemní soupravy (bez poklopů) DN 80</t>
  </si>
  <si>
    <t>218003338</t>
  </si>
  <si>
    <t>https://podminky.urs.cz/item/CS_URS_2024_01/891241112</t>
  </si>
  <si>
    <t>"šoupátko příruba DN 80"</t>
  </si>
  <si>
    <t>"u HP1" 1</t>
  </si>
  <si>
    <t>51</t>
  </si>
  <si>
    <t>42221303</t>
  </si>
  <si>
    <t>šoupátko pitná voda litina GGG 50 krátká stavební dl PN10/16 DN 80x180mm</t>
  </si>
  <si>
    <t>229878661</t>
  </si>
  <si>
    <t>52</t>
  </si>
  <si>
    <t>42291073</t>
  </si>
  <si>
    <t>souprava zemní pro šoupátka DN 65-80mm Rd 1,5m</t>
  </si>
  <si>
    <t>-1987335970</t>
  </si>
  <si>
    <t>53</t>
  </si>
  <si>
    <t>891247112</t>
  </si>
  <si>
    <t>Montáž vodovodních armatur na potrubí hydrantů podzemních (bez osazení poklopů) DN 80</t>
  </si>
  <si>
    <t>1009132194</t>
  </si>
  <si>
    <t>https://podminky.urs.cz/item/CS_URS_2024_01/891247112</t>
  </si>
  <si>
    <t>"mtž stávajícího hydrantu HP1 v km 0,02400" 1</t>
  </si>
  <si>
    <t>54</t>
  </si>
  <si>
    <t>891247812</t>
  </si>
  <si>
    <t>Demontáž vodovodních armatur na potrubí hydrantů podzemních DN 80</t>
  </si>
  <si>
    <t>38014691</t>
  </si>
  <si>
    <t>https://podminky.urs.cz/item/CS_URS_2024_01/891247812</t>
  </si>
  <si>
    <t>"dmtž stávajícího hydrantu " 1</t>
  </si>
  <si>
    <t>55</t>
  </si>
  <si>
    <t>891261112</t>
  </si>
  <si>
    <t>Montáž vodovodních armatur na potrubí šoupátek nebo klapek uzavíracích v otevřeném výkopu nebo v šachtách s osazením zemní soupravy (bez poklopů) DN 100</t>
  </si>
  <si>
    <t>162903165</t>
  </si>
  <si>
    <t>https://podminky.urs.cz/item/CS_URS_2024_01/891261112</t>
  </si>
  <si>
    <t>"šoupátko příruba DN 100"</t>
  </si>
  <si>
    <t>"VB1 " 1</t>
  </si>
  <si>
    <t>"VB5" 1+1</t>
  </si>
  <si>
    <t>56</t>
  </si>
  <si>
    <t>42221304</t>
  </si>
  <si>
    <t>šoupátko pitná voda litina GGG 50 krátká stavební dl PN10/16 DN 100x190mm</t>
  </si>
  <si>
    <t>-1024504931</t>
  </si>
  <si>
    <t>57</t>
  </si>
  <si>
    <t>42291074</t>
  </si>
  <si>
    <t>souprava zemní pro šoupátka DN 100-150mm Rd 1,5m</t>
  </si>
  <si>
    <t>2122557115</t>
  </si>
  <si>
    <t>58</t>
  </si>
  <si>
    <t>R30108901.09</t>
  </si>
  <si>
    <t xml:space="preserve">Šrouby,podložky,matice,těsnění pro přírubové spoje dle specifikace oddílu 008 Trubní vedení (jedná se o DN 80 - 8 ks spojeníí) a nátěry kompletační. </t>
  </si>
  <si>
    <t>kpl</t>
  </si>
  <si>
    <t>584433896</t>
  </si>
  <si>
    <t>59</t>
  </si>
  <si>
    <t>892241111</t>
  </si>
  <si>
    <t>Tlakové zkoušky vodou na potrubí DN do 80</t>
  </si>
  <si>
    <t>633193928</t>
  </si>
  <si>
    <t>https://podminky.urs.cz/item/CS_URS_2024_01/892241111</t>
  </si>
  <si>
    <t>60</t>
  </si>
  <si>
    <t>892271111</t>
  </si>
  <si>
    <t>Tlakové zkoušky vodou na potrubí DN 100 nebo 125</t>
  </si>
  <si>
    <t>1025573031</t>
  </si>
  <si>
    <t>https://podminky.urs.cz/item/CS_URS_2024_01/892271111</t>
  </si>
  <si>
    <t>61</t>
  </si>
  <si>
    <t>892372111</t>
  </si>
  <si>
    <t>Tlakové zkoušky vodou zabezpečení konců potrubí při tlakových zkouškách DN do 300</t>
  </si>
  <si>
    <t>-2119328866</t>
  </si>
  <si>
    <t>https://podminky.urs.cz/item/CS_URS_2024_01/892372111</t>
  </si>
  <si>
    <t>"konce"2</t>
  </si>
  <si>
    <t>62</t>
  </si>
  <si>
    <t>892273122</t>
  </si>
  <si>
    <t>Proplach a dezinfekce vodovodního potrubí DN od 80 do 125</t>
  </si>
  <si>
    <t>-1397042890</t>
  </si>
  <si>
    <t>https://podminky.urs.cz/item/CS_URS_2024_01/892273122</t>
  </si>
  <si>
    <t>63</t>
  </si>
  <si>
    <t>899273192.1</t>
  </si>
  <si>
    <t>Laboratorní rozbor vody</t>
  </si>
  <si>
    <t>-457411951</t>
  </si>
  <si>
    <t>64</t>
  </si>
  <si>
    <t>899401112</t>
  </si>
  <si>
    <t>Osazení poklopů litinových šoupátkových</t>
  </si>
  <si>
    <t>2134780749</t>
  </si>
  <si>
    <t>https://podminky.urs.cz/item/CS_URS_2024_01/899401112</t>
  </si>
  <si>
    <t>"Š 80" 2</t>
  </si>
  <si>
    <t>"Š100" 3</t>
  </si>
  <si>
    <t>65</t>
  </si>
  <si>
    <t>42291352</t>
  </si>
  <si>
    <t>poklop litinový šoupátkový pro zemní soupravy osazení do terénu a do vozovky</t>
  </si>
  <si>
    <t>-1156538319</t>
  </si>
  <si>
    <t>66</t>
  </si>
  <si>
    <t>VAG.18500004001</t>
  </si>
  <si>
    <t>Podkladová deska pro poklop šoupátkový</t>
  </si>
  <si>
    <t>1902782638</t>
  </si>
  <si>
    <t>67</t>
  </si>
  <si>
    <t>899401113</t>
  </si>
  <si>
    <t>Osazení poklopů litinových hydrantových</t>
  </si>
  <si>
    <t>-1722600143</t>
  </si>
  <si>
    <t>https://podminky.urs.cz/item/CS_URS_2024_01/899401113</t>
  </si>
  <si>
    <t>"hydrant HP1" 1</t>
  </si>
  <si>
    <t>68</t>
  </si>
  <si>
    <t>42291452</t>
  </si>
  <si>
    <t>poklop litinový hydrantový DN 80</t>
  </si>
  <si>
    <t>-108593679</t>
  </si>
  <si>
    <t>69</t>
  </si>
  <si>
    <t>42210052</t>
  </si>
  <si>
    <t>deska podkladová uličního poklopu litinového hydrantového</t>
  </si>
  <si>
    <t>-1862448926</t>
  </si>
  <si>
    <t>70</t>
  </si>
  <si>
    <t>899721111</t>
  </si>
  <si>
    <t>Signalizační vodič na potrubí DN do 150 mm</t>
  </si>
  <si>
    <t>287709325</t>
  </si>
  <si>
    <t>https://podminky.urs.cz/item/CS_URS_2024_01/899721111</t>
  </si>
  <si>
    <t>"vytažení k armaturám" 1,6*(3+2+1)</t>
  </si>
  <si>
    <t>71</t>
  </si>
  <si>
    <t>899721119.1</t>
  </si>
  <si>
    <t>Revize/proměření signalizačního vodiče na potrubí PVC</t>
  </si>
  <si>
    <t>696011063</t>
  </si>
  <si>
    <t>72</t>
  </si>
  <si>
    <t>899722114</t>
  </si>
  <si>
    <t>Krytí potrubí z plastů výstražnou fólií z PVC šířky přes 34 do 40 cm</t>
  </si>
  <si>
    <t>1001649747</t>
  </si>
  <si>
    <t>https://podminky.urs.cz/item/CS_URS_2024_01/899722114</t>
  </si>
  <si>
    <t>"folie š 40 cm bílá"</t>
  </si>
  <si>
    <t>73</t>
  </si>
  <si>
    <t>R00308903.1</t>
  </si>
  <si>
    <t>Suchovod d50 - dodávka, mtž, údržba, dmtž vč. zkoušek a rozboru vody</t>
  </si>
  <si>
    <t>-1379151348</t>
  </si>
  <si>
    <t>"suchovod DN 50 se třemi přípojkami" 54,0 + 3*5</t>
  </si>
  <si>
    <t>74</t>
  </si>
  <si>
    <t>899911302</t>
  </si>
  <si>
    <t>Kluzné objímky (pojízdná sedla) pro zasunutí potrubí do chráničky výšky 90 mm vnějšího průměru potrubí přes 309 do 356 mm</t>
  </si>
  <si>
    <t>-1355605490</t>
  </si>
  <si>
    <t>https://podminky.urs.cz/item/CS_URS_2024_01/899911302</t>
  </si>
  <si>
    <t>"řad A - km 0,00297 - km 0,01027 - ocelová chránička d 324x10 7,3 m"</t>
  </si>
  <si>
    <t>75</t>
  </si>
  <si>
    <t>899913144</t>
  </si>
  <si>
    <t>Koncové uzavírací manžety chrániček DN potrubí x DN chráničky DN 100 x 300</t>
  </si>
  <si>
    <t>-928858142</t>
  </si>
  <si>
    <t>https://podminky.urs.cz/item/CS_URS_2024_01/899913144</t>
  </si>
  <si>
    <t>"řad A - km 0,00297 - km 0,01027 - ocelová chránička d 324x10"</t>
  </si>
  <si>
    <t>76</t>
  </si>
  <si>
    <t>899914114</t>
  </si>
  <si>
    <t>Montáž ocelové chráničky v otevřeném výkopu vnějšího průměru D 324 x 10 mm</t>
  </si>
  <si>
    <t>-2107757152</t>
  </si>
  <si>
    <t>https://podminky.urs.cz/item/CS_URS_2024_01/899914114</t>
  </si>
  <si>
    <t>7,3</t>
  </si>
  <si>
    <t>77</t>
  </si>
  <si>
    <t>14011112</t>
  </si>
  <si>
    <t>trubka ocelová bezešvá hladká jakost 11 353 324x8,0mm</t>
  </si>
  <si>
    <t>1569539855</t>
  </si>
  <si>
    <t>7,3*1,015</t>
  </si>
  <si>
    <t>997</t>
  </si>
  <si>
    <t>Přesun sutě</t>
  </si>
  <si>
    <t>78</t>
  </si>
  <si>
    <t>997013813</t>
  </si>
  <si>
    <t>Poplatek za uložení stavebního odpadu na skládce (skládkovné) z plastických hmot zatříděného do Katalogu odpadů pod kódem 17 02 03</t>
  </si>
  <si>
    <t>673375023</t>
  </si>
  <si>
    <t>https://podminky.urs.cz/item/CS_URS_2024_01/997013813</t>
  </si>
  <si>
    <t>"suť plast potrubí DN 80" 0,034</t>
  </si>
  <si>
    <t>79</t>
  </si>
  <si>
    <t>997013877.01</t>
  </si>
  <si>
    <t>Poplatek za uložení stavebního odpadu na recyklační skládce (skládkovné) železných , ocelových a směsných kovů kód 17 04 05 a 17 04 07</t>
  </si>
  <si>
    <t>-688969193</t>
  </si>
  <si>
    <t>"suť LT 100 potrubí" 2,376</t>
  </si>
  <si>
    <t>80</t>
  </si>
  <si>
    <t>997221561</t>
  </si>
  <si>
    <t>Vodorovná doprava suti bez naložení, ale se složením a s hrubým urovnáním z kusových materiálů, na vzdálenost do 1 km</t>
  </si>
  <si>
    <t>-466312869</t>
  </si>
  <si>
    <t>https://podminky.urs.cz/item/CS_URS_2024_01/997221561</t>
  </si>
  <si>
    <t>81</t>
  </si>
  <si>
    <t>997221569</t>
  </si>
  <si>
    <t>Vodorovná doprava suti bez naložení, ale se složením a s hrubým urovnáním Příplatek k ceně za každý další započatý 1 km přes 1 km</t>
  </si>
  <si>
    <t>747672326</t>
  </si>
  <si>
    <t>https://podminky.urs.cz/item/CS_URS_2024_01/997221569</t>
  </si>
  <si>
    <t>"suť plast potrubí DN 80" 0,034*19</t>
  </si>
  <si>
    <t>"suť LT 100 potrubí" 2,376*19</t>
  </si>
  <si>
    <t>998</t>
  </si>
  <si>
    <t>Přesun hmot</t>
  </si>
  <si>
    <t>82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</si>
  <si>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</si>
  <si>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</si>
  <si>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-41407056</t>
  </si>
  <si>
    <t>https://podminky.urs.cz/item/CS_URS_2024_01/998276101</t>
  </si>
  <si>
    <t>SO 301.2 - Vodovodní přípojky</t>
  </si>
  <si>
    <t xml:space="preserve">      89 - Trubní vedení - ostatní konstrukce</t>
  </si>
  <si>
    <t xml:space="preserve">    99 - Přesun hmot a manipulace se sutí</t>
  </si>
  <si>
    <t>495208331</t>
  </si>
  <si>
    <t>"VP1,2" 1*4</t>
  </si>
  <si>
    <t>"VP3" 1*4</t>
  </si>
  <si>
    <t>61380916</t>
  </si>
  <si>
    <t>"VP1,2" 1</t>
  </si>
  <si>
    <t>"VP3" 1</t>
  </si>
  <si>
    <t>132254201</t>
  </si>
  <si>
    <t>Hloubení zapažených rýh šířky přes 800 do 2 000 mm strojně s urovnáním dna do předepsaného profilu a spádu v hornině třídy těžitelnosti I skupiny 3 do 20 m3</t>
  </si>
  <si>
    <t>-799548131</t>
  </si>
  <si>
    <t>https://podminky.urs.cz/item/CS_URS_2024_01/132254201</t>
  </si>
  <si>
    <t>"vodovodní přípojky"</t>
  </si>
  <si>
    <t>"VP 1" 1,0* ((1,59-0,45)+1,25)*0,5*2,3</t>
  </si>
  <si>
    <t>"VP 2" 1,0* ((1,58-0,45)+1,25)*0,5*3,8</t>
  </si>
  <si>
    <t>"VP 3" 1,0* ((1,51-0,92)+1,25)*0,5*4,0</t>
  </si>
  <si>
    <t>"výkop rýh celkem = 10,951 m3"</t>
  </si>
  <si>
    <t>"odpočet výkopu v hor.tř. II.,sk.4" -0,5*10,951</t>
  </si>
  <si>
    <t>132354201</t>
  </si>
  <si>
    <t>Hloubení zapažených rýh šířky přes 800 do 2 000 mm strojně s urovnáním dna do předepsaného profilu a spádu v hornině třídy těžitelnosti II skupiny 4 do 20 m3</t>
  </si>
  <si>
    <t>-1872994670</t>
  </si>
  <si>
    <t>https://podminky.urs.cz/item/CS_URS_2024_01/132354201</t>
  </si>
  <si>
    <t>"výkop v hor.tř. II.,sk.4"  0,5*10,951</t>
  </si>
  <si>
    <t>-44104379</t>
  </si>
  <si>
    <t>"VP 1" 2* ((1,59-0,45)+1,25)*0,5*2,3</t>
  </si>
  <si>
    <t>"VP 2" 2* ((1,58-0,45)+1,25)*0,5*3,8</t>
  </si>
  <si>
    <t>"VP 3" 2* ((1,51-0,92)+1,25)*0,5*4,0</t>
  </si>
  <si>
    <t>151886016</t>
  </si>
  <si>
    <t>"viz pol zřízení" 21,901</t>
  </si>
  <si>
    <t>-978703801</t>
  </si>
  <si>
    <t>"výkop" 0,5*10,951</t>
  </si>
  <si>
    <t>"zásyp" -0,5*6,537</t>
  </si>
  <si>
    <t>1143144602</t>
  </si>
  <si>
    <t>"odvoz" 2,207*10</t>
  </si>
  <si>
    <t>1984932906</t>
  </si>
  <si>
    <t>-797813277</t>
  </si>
  <si>
    <t>1970113206</t>
  </si>
  <si>
    <t>"odvoz" 2*2,207*1,675</t>
  </si>
  <si>
    <t>1691057174</t>
  </si>
  <si>
    <t>"odvoz" 2*2,207</t>
  </si>
  <si>
    <t>-294750413</t>
  </si>
  <si>
    <t>"výkop" 10,951</t>
  </si>
  <si>
    <t>"šp lože" -1,010</t>
  </si>
  <si>
    <t>"obsyp" -3,404</t>
  </si>
  <si>
    <t>-1130221099</t>
  </si>
  <si>
    <t>"VP 1" 1,0*2,3*0,32</t>
  </si>
  <si>
    <t>"VP 2" 1,0*3,8*0,32</t>
  </si>
  <si>
    <t>"VP 3" 1,0*4,0*0,363</t>
  </si>
  <si>
    <t>-797422219</t>
  </si>
  <si>
    <t>"obsyp" 3,404*2,15</t>
  </si>
  <si>
    <t>221889573</t>
  </si>
  <si>
    <t>"VP 1" 1,0*2,3</t>
  </si>
  <si>
    <t>"VP 2" 1,0*3,8</t>
  </si>
  <si>
    <t>"VP 3" 1,0*4,0</t>
  </si>
  <si>
    <t>-915649561</t>
  </si>
  <si>
    <t>"VP 1" 1,0*2,3*0,1</t>
  </si>
  <si>
    <t>"VP 2" 1,0*3,8*0,1</t>
  </si>
  <si>
    <t>"VP 3" 1,0*4,0*0,1</t>
  </si>
  <si>
    <t>-1321608496</t>
  </si>
  <si>
    <t>" odbočení" 0,5*0,5*0,4*3</t>
  </si>
  <si>
    <t>" napojení" 0,5*0,5*0,4*3</t>
  </si>
  <si>
    <t>-3157388</t>
  </si>
  <si>
    <t>" odbočení" 0,5*0,4*4*3</t>
  </si>
  <si>
    <t>" napojení" 0,5*0,4*4*3</t>
  </si>
  <si>
    <t>815748063</t>
  </si>
  <si>
    <t>"viz pol zřízení" 4,80</t>
  </si>
  <si>
    <t>871161211</t>
  </si>
  <si>
    <t>Montáž vodovodního potrubí z polyetylenu PE100 RC v otevřeném výkopu svařovaných elektrotvarovkou SDR 11/PN16 d 32 x 3,0 mm</t>
  </si>
  <si>
    <t>-658033304</t>
  </si>
  <si>
    <t>https://podminky.urs.cz/item/CS_URS_2024_01/871161211</t>
  </si>
  <si>
    <t>"VP 1" 2,3</t>
  </si>
  <si>
    <t>"VP 2" 3,8</t>
  </si>
  <si>
    <t>28613500</t>
  </si>
  <si>
    <t>potrubí vodovodní dvouvrstvé PE100 RC SDR11 32x3,0mm</t>
  </si>
  <si>
    <t>1527550101</t>
  </si>
  <si>
    <t>"VP 1" 2,3*1,015</t>
  </si>
  <si>
    <t>"VP 2" 3,8*1,015</t>
  </si>
  <si>
    <t>871211211</t>
  </si>
  <si>
    <t>Montáž vodovodního potrubí z polyetylenu PE100 RC v otevřeném výkopu svařovaných elektrotvarovkou SDR 11/PN16 d 63 x 5,8 mm</t>
  </si>
  <si>
    <t>273708584</t>
  </si>
  <si>
    <t>https://podminky.urs.cz/item/CS_URS_2024_01/871211211</t>
  </si>
  <si>
    <t>"VP 3" 4,0</t>
  </si>
  <si>
    <t>28613503</t>
  </si>
  <si>
    <t>potrubí vodovodní dvouvrstvé PE100 RC SDR11 63x5,8mm</t>
  </si>
  <si>
    <t>389297116</t>
  </si>
  <si>
    <t>"VP 3" 4,0*1,015</t>
  </si>
  <si>
    <t>4,06*1,015 'Přepočtené koeficientem množství</t>
  </si>
  <si>
    <t>877161101</t>
  </si>
  <si>
    <t>Montáž tvarovek na vodovodním plastovém potrubí z polyetylenu PE 100 elektrotvarovek SDR 11/PN16 spojek, oblouků nebo redukcí d 32</t>
  </si>
  <si>
    <t>323785166</t>
  </si>
  <si>
    <t>https://podminky.urs.cz/item/CS_URS_2024_01/877161101</t>
  </si>
  <si>
    <t>"VP 1" 1</t>
  </si>
  <si>
    <t>"VP 2" 1</t>
  </si>
  <si>
    <t>28615969</t>
  </si>
  <si>
    <t>elektrospojka SDR11 PE 100 PN16 D 32mm</t>
  </si>
  <si>
    <t>339988279</t>
  </si>
  <si>
    <t>877211101</t>
  </si>
  <si>
    <t>Montáž tvarovek na vodovodním plastovém potrubí z polyetylenu PE 100 elektrotvarovek SDR 11/PN16 spojek, oblouků nebo redukcí d 63</t>
  </si>
  <si>
    <t>-1755823437</t>
  </si>
  <si>
    <t>https://podminky.urs.cz/item/CS_URS_2024_01/877211101</t>
  </si>
  <si>
    <t>"VP 3" 1</t>
  </si>
  <si>
    <t>28615972</t>
  </si>
  <si>
    <t>elektrospojka SDR11 PE 100 PN16 D 63mm</t>
  </si>
  <si>
    <t>1748594501</t>
  </si>
  <si>
    <t>877161118</t>
  </si>
  <si>
    <t>Montáž tvarovek na vodovodním plastovém potrubí z polyetylenu PE 100 elektrotvarovek SDR 11/PN16 záslepek d 32</t>
  </si>
  <si>
    <t>1467862625</t>
  </si>
  <si>
    <t>https://podminky.urs.cz/item/CS_URS_2024_01/877161118</t>
  </si>
  <si>
    <t>"dočasné zaslepení"</t>
  </si>
  <si>
    <t>28615020</t>
  </si>
  <si>
    <t>elektrozáslepka SDR11 PE 100 PN16 D 32mm</t>
  </si>
  <si>
    <t>125059135</t>
  </si>
  <si>
    <t>877211118</t>
  </si>
  <si>
    <t>Montáž tvarovek na vodovodním plastovém potrubí z polyetylenu PE 100 elektrotvarovek SDR 11/PN16 záslepek d 63</t>
  </si>
  <si>
    <t>640889109</t>
  </si>
  <si>
    <t>https://podminky.urs.cz/item/CS_URS_2024_01/877211118</t>
  </si>
  <si>
    <t>28615023</t>
  </si>
  <si>
    <t>elektrozáslepka SDR11 PE 100 PN16 D 63mm</t>
  </si>
  <si>
    <t>1714551833</t>
  </si>
  <si>
    <t>Trubní vedení - ostatní konstrukce</t>
  </si>
  <si>
    <t>891161321</t>
  </si>
  <si>
    <t>Montáž vodovodních armatur na potrubí šoupátek pro domovní přípojky se závitovými konci PN16 G 1"</t>
  </si>
  <si>
    <t>-632734266</t>
  </si>
  <si>
    <t>https://podminky.urs.cz/item/CS_URS_2024_01/891161321</t>
  </si>
  <si>
    <t>42221551</t>
  </si>
  <si>
    <t>šoupátko domovní přípojky litinové vnitřní/vnitřní závit PN16 1"x1"</t>
  </si>
  <si>
    <t>-1407806557</t>
  </si>
  <si>
    <t>31942666</t>
  </si>
  <si>
    <t>vsuvka mosaz 1"x1"</t>
  </si>
  <si>
    <t>-106463186</t>
  </si>
  <si>
    <t>AVK.21116321</t>
  </si>
  <si>
    <t>Isiflo přechodka s vnitřním závitem, typ 116, rozměr 32x1”</t>
  </si>
  <si>
    <t>1232394424</t>
  </si>
  <si>
    <t>AVK.7731050</t>
  </si>
  <si>
    <t>AVK zemní teleskopická souprava 7.7 , přípojková, rozsah 1,05-1,75 m</t>
  </si>
  <si>
    <t>1272353718</t>
  </si>
  <si>
    <t>891211321</t>
  </si>
  <si>
    <t>Montáž vodovodních armatur na potrubí šoupátek pro domovní přípojky se závitovými konci PN16 G 2"</t>
  </si>
  <si>
    <t>-1441156175</t>
  </si>
  <si>
    <t>https://podminky.urs.cz/item/CS_URS_2024_01/891211321</t>
  </si>
  <si>
    <t>42223010</t>
  </si>
  <si>
    <t>šoupátko domovní přípojky litinové vnitřní/vnitřní závit PN16 2"x2"</t>
  </si>
  <si>
    <t>11889340</t>
  </si>
  <si>
    <t>31942669</t>
  </si>
  <si>
    <t>vsuvka mosaz 2"x2"</t>
  </si>
  <si>
    <t>2001195513</t>
  </si>
  <si>
    <t>AVK.21116632</t>
  </si>
  <si>
    <t>Isiflo přechodka s vnitřním závitem, typ 116, rozměr 63x2”</t>
  </si>
  <si>
    <t>485226238</t>
  </si>
  <si>
    <t>-602287246</t>
  </si>
  <si>
    <t>891269111</t>
  </si>
  <si>
    <t>Montáž vodovodních armatur na potrubí navrtávacích pasů s ventilem Jt 1 MPa, na potrubí z trub litinových, ocelových nebo plastických hmot DN 100</t>
  </si>
  <si>
    <t>-2137201779</t>
  </si>
  <si>
    <t>https://podminky.urs.cz/item/CS_URS_2024_01/891269111</t>
  </si>
  <si>
    <t>42271414</t>
  </si>
  <si>
    <t>pás navrtávací z tvárné litiny DN 100, pro litinové a ocelové potrubí, se závitovým výstupem 1",5/4",6/4",2"</t>
  </si>
  <si>
    <t>-361691704</t>
  </si>
  <si>
    <t>892233122</t>
  </si>
  <si>
    <t>Proplach a dezinfekce vodovodního potrubí DN od 40 do 70</t>
  </si>
  <si>
    <t>-560092543</t>
  </si>
  <si>
    <t>https://podminky.urs.cz/item/CS_URS_2024_01/892233122</t>
  </si>
  <si>
    <t>-1792242412</t>
  </si>
  <si>
    <t>-1727651902</t>
  </si>
  <si>
    <t>"konce" 3</t>
  </si>
  <si>
    <t>1998334724</t>
  </si>
  <si>
    <t>-431166696</t>
  </si>
  <si>
    <t>-1844433130</t>
  </si>
  <si>
    <t>42210050</t>
  </si>
  <si>
    <t>deska podkladová uličního poklopu litinového šoupatového</t>
  </si>
  <si>
    <t>CS ÚRS 2023 02</t>
  </si>
  <si>
    <t>-1301829555</t>
  </si>
  <si>
    <t>917711591</t>
  </si>
  <si>
    <t>"vytažení k armaturám" 1,6*3</t>
  </si>
  <si>
    <t>-1049505888</t>
  </si>
  <si>
    <t>-834330655</t>
  </si>
  <si>
    <t>"folie š. 40 cm bílá"</t>
  </si>
  <si>
    <t>99</t>
  </si>
  <si>
    <t>Přesun hmot a manipulace se sutí</t>
  </si>
  <si>
    <t>1960740488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</si>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</sst>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0" borderId="15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39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62751137" TargetMode="External"/><Relationship Id="rId18" Type="http://schemas.openxmlformats.org/officeDocument/2006/relationships/hyperlink" Target="https://podminky.urs.cz/item/CS_URS_2024_01/175151101" TargetMode="External"/><Relationship Id="rId26" Type="http://schemas.openxmlformats.org/officeDocument/2006/relationships/hyperlink" Target="https://podminky.urs.cz/item/CS_URS_2024_01/857242122" TargetMode="External"/><Relationship Id="rId39" Type="http://schemas.openxmlformats.org/officeDocument/2006/relationships/hyperlink" Target="https://podminky.urs.cz/item/CS_URS_2024_01/892372111" TargetMode="External"/><Relationship Id="rId3" Type="http://schemas.openxmlformats.org/officeDocument/2006/relationships/hyperlink" Target="https://podminky.urs.cz/item/CS_URS_2024_01/119001405" TargetMode="External"/><Relationship Id="rId21" Type="http://schemas.openxmlformats.org/officeDocument/2006/relationships/hyperlink" Target="https://podminky.urs.cz/item/CS_URS_2024_01/452353111" TargetMode="External"/><Relationship Id="rId34" Type="http://schemas.openxmlformats.org/officeDocument/2006/relationships/hyperlink" Target="https://podminky.urs.cz/item/CS_URS_2024_01/891247112" TargetMode="External"/><Relationship Id="rId42" Type="http://schemas.openxmlformats.org/officeDocument/2006/relationships/hyperlink" Target="https://podminky.urs.cz/item/CS_URS_2024_01/899401113" TargetMode="External"/><Relationship Id="rId47" Type="http://schemas.openxmlformats.org/officeDocument/2006/relationships/hyperlink" Target="https://podminky.urs.cz/item/CS_URS_2024_01/899914114" TargetMode="External"/><Relationship Id="rId50" Type="http://schemas.openxmlformats.org/officeDocument/2006/relationships/hyperlink" Target="https://podminky.urs.cz/item/CS_URS_2024_01/997221569" TargetMode="External"/><Relationship Id="rId7" Type="http://schemas.openxmlformats.org/officeDocument/2006/relationships/hyperlink" Target="https://podminky.urs.cz/item/CS_URS_2024_01/132354202" TargetMode="External"/><Relationship Id="rId12" Type="http://schemas.openxmlformats.org/officeDocument/2006/relationships/hyperlink" Target="https://podminky.urs.cz/item/CS_URS_2024_01/162751119" TargetMode="External"/><Relationship Id="rId17" Type="http://schemas.openxmlformats.org/officeDocument/2006/relationships/hyperlink" Target="https://podminky.urs.cz/item/CS_URS_2024_01/174151101" TargetMode="External"/><Relationship Id="rId25" Type="http://schemas.openxmlformats.org/officeDocument/2006/relationships/hyperlink" Target="https://podminky.urs.cz/item/CS_URS_2024_01/850311811" TargetMode="External"/><Relationship Id="rId33" Type="http://schemas.openxmlformats.org/officeDocument/2006/relationships/hyperlink" Target="https://podminky.urs.cz/item/CS_URS_2024_01/891241112" TargetMode="External"/><Relationship Id="rId38" Type="http://schemas.openxmlformats.org/officeDocument/2006/relationships/hyperlink" Target="https://podminky.urs.cz/item/CS_URS_2024_01/892271111" TargetMode="External"/><Relationship Id="rId46" Type="http://schemas.openxmlformats.org/officeDocument/2006/relationships/hyperlink" Target="https://podminky.urs.cz/item/CS_URS_2024_01/899913144" TargetMode="External"/><Relationship Id="rId2" Type="http://schemas.openxmlformats.org/officeDocument/2006/relationships/hyperlink" Target="https://podminky.urs.cz/item/CS_URS_2024_01/115101301" TargetMode="External"/><Relationship Id="rId16" Type="http://schemas.openxmlformats.org/officeDocument/2006/relationships/hyperlink" Target="https://podminky.urs.cz/item/CS_URS_2024_01/171251201" TargetMode="External"/><Relationship Id="rId20" Type="http://schemas.openxmlformats.org/officeDocument/2006/relationships/hyperlink" Target="https://podminky.urs.cz/item/CS_URS_2024_01/452313131" TargetMode="External"/><Relationship Id="rId29" Type="http://schemas.openxmlformats.org/officeDocument/2006/relationships/hyperlink" Target="https://podminky.urs.cz/item/CS_URS_2024_01/871241211" TargetMode="External"/><Relationship Id="rId41" Type="http://schemas.openxmlformats.org/officeDocument/2006/relationships/hyperlink" Target="https://podminky.urs.cz/item/CS_URS_2024_01/899401112" TargetMode="External"/><Relationship Id="rId1" Type="http://schemas.openxmlformats.org/officeDocument/2006/relationships/hyperlink" Target="https://podminky.urs.cz/item/CS_URS_2024_01/115101201" TargetMode="External"/><Relationship Id="rId6" Type="http://schemas.openxmlformats.org/officeDocument/2006/relationships/hyperlink" Target="https://podminky.urs.cz/item/CS_URS_2024_01/132254202" TargetMode="External"/><Relationship Id="rId11" Type="http://schemas.openxmlformats.org/officeDocument/2006/relationships/hyperlink" Target="https://podminky.urs.cz/item/CS_URS_2024_01/162751117" TargetMode="External"/><Relationship Id="rId24" Type="http://schemas.openxmlformats.org/officeDocument/2006/relationships/hyperlink" Target="https://podminky.urs.cz/item/CS_URS_2024_01/850265121" TargetMode="External"/><Relationship Id="rId32" Type="http://schemas.openxmlformats.org/officeDocument/2006/relationships/hyperlink" Target="https://podminky.urs.cz/item/CS_URS_2024_01/877251101" TargetMode="External"/><Relationship Id="rId37" Type="http://schemas.openxmlformats.org/officeDocument/2006/relationships/hyperlink" Target="https://podminky.urs.cz/item/CS_URS_2024_01/892241111" TargetMode="External"/><Relationship Id="rId40" Type="http://schemas.openxmlformats.org/officeDocument/2006/relationships/hyperlink" Target="https://podminky.urs.cz/item/CS_URS_2024_01/892273122" TargetMode="External"/><Relationship Id="rId45" Type="http://schemas.openxmlformats.org/officeDocument/2006/relationships/hyperlink" Target="https://podminky.urs.cz/item/CS_URS_2024_01/899911302" TargetMode="External"/><Relationship Id="rId5" Type="http://schemas.openxmlformats.org/officeDocument/2006/relationships/hyperlink" Target="https://podminky.urs.cz/item/CS_URS_2024_01/119001421" TargetMode="External"/><Relationship Id="rId15" Type="http://schemas.openxmlformats.org/officeDocument/2006/relationships/hyperlink" Target="https://podminky.urs.cz/item/CS_URS_2024_01/171201231" TargetMode="External"/><Relationship Id="rId23" Type="http://schemas.openxmlformats.org/officeDocument/2006/relationships/hyperlink" Target="https://podminky.urs.cz/item/CS_URS_2024_01/850245121" TargetMode="External"/><Relationship Id="rId28" Type="http://schemas.openxmlformats.org/officeDocument/2006/relationships/hyperlink" Target="https://podminky.urs.cz/item/CS_URS_2024_01/857264122" TargetMode="External"/><Relationship Id="rId36" Type="http://schemas.openxmlformats.org/officeDocument/2006/relationships/hyperlink" Target="https://podminky.urs.cz/item/CS_URS_2024_01/891261112" TargetMode="External"/><Relationship Id="rId49" Type="http://schemas.openxmlformats.org/officeDocument/2006/relationships/hyperlink" Target="https://podminky.urs.cz/item/CS_URS_2024_01/997221561" TargetMode="External"/><Relationship Id="rId10" Type="http://schemas.openxmlformats.org/officeDocument/2006/relationships/hyperlink" Target="https://podminky.urs.cz/item/CS_URS_2024_01/151101111" TargetMode="External"/><Relationship Id="rId19" Type="http://schemas.openxmlformats.org/officeDocument/2006/relationships/hyperlink" Target="https://podminky.urs.cz/item/CS_URS_2024_01/451572111" TargetMode="External"/><Relationship Id="rId31" Type="http://schemas.openxmlformats.org/officeDocument/2006/relationships/hyperlink" Target="https://podminky.urs.cz/item/CS_URS_2024_01/871251811" TargetMode="External"/><Relationship Id="rId44" Type="http://schemas.openxmlformats.org/officeDocument/2006/relationships/hyperlink" Target="https://podminky.urs.cz/item/CS_URS_2024_01/899722114" TargetMode="External"/><Relationship Id="rId52" Type="http://schemas.openxmlformats.org/officeDocument/2006/relationships/drawing" Target="../drawings/drawing2.xml"/><Relationship Id="rId4" Type="http://schemas.openxmlformats.org/officeDocument/2006/relationships/hyperlink" Target="https://podminky.urs.cz/item/CS_URS_2024_01/119001412" TargetMode="External"/><Relationship Id="rId9" Type="http://schemas.openxmlformats.org/officeDocument/2006/relationships/hyperlink" Target="https://podminky.urs.cz/item/CS_URS_2024_01/151101101" TargetMode="External"/><Relationship Id="rId14" Type="http://schemas.openxmlformats.org/officeDocument/2006/relationships/hyperlink" Target="https://podminky.urs.cz/item/CS_URS_2024_01/162751139" TargetMode="External"/><Relationship Id="rId22" Type="http://schemas.openxmlformats.org/officeDocument/2006/relationships/hyperlink" Target="https://podminky.urs.cz/item/CS_URS_2024_01/452353112" TargetMode="External"/><Relationship Id="rId27" Type="http://schemas.openxmlformats.org/officeDocument/2006/relationships/hyperlink" Target="https://podminky.urs.cz/item/CS_URS_2024_01/857262122" TargetMode="External"/><Relationship Id="rId30" Type="http://schemas.openxmlformats.org/officeDocument/2006/relationships/hyperlink" Target="https://podminky.urs.cz/item/CS_URS_2024_01/871251211" TargetMode="External"/><Relationship Id="rId35" Type="http://schemas.openxmlformats.org/officeDocument/2006/relationships/hyperlink" Target="https://podminky.urs.cz/item/CS_URS_2024_01/891247812" TargetMode="External"/><Relationship Id="rId43" Type="http://schemas.openxmlformats.org/officeDocument/2006/relationships/hyperlink" Target="https://podminky.urs.cz/item/CS_URS_2024_01/899721111" TargetMode="External"/><Relationship Id="rId48" Type="http://schemas.openxmlformats.org/officeDocument/2006/relationships/hyperlink" Target="https://podminky.urs.cz/item/CS_URS_2024_01/997013813" TargetMode="External"/><Relationship Id="rId8" Type="http://schemas.openxmlformats.org/officeDocument/2006/relationships/hyperlink" Target="https://podminky.urs.cz/item/CS_URS_2024_01/139001101" TargetMode="External"/><Relationship Id="rId51" Type="http://schemas.openxmlformats.org/officeDocument/2006/relationships/hyperlink" Target="https://podminky.urs.cz/item/CS_URS_2024_01/99827610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62751119" TargetMode="External"/><Relationship Id="rId13" Type="http://schemas.openxmlformats.org/officeDocument/2006/relationships/hyperlink" Target="https://podminky.urs.cz/item/CS_URS_2024_01/174151101" TargetMode="External"/><Relationship Id="rId18" Type="http://schemas.openxmlformats.org/officeDocument/2006/relationships/hyperlink" Target="https://podminky.urs.cz/item/CS_URS_2024_01/452353112" TargetMode="External"/><Relationship Id="rId26" Type="http://schemas.openxmlformats.org/officeDocument/2006/relationships/hyperlink" Target="https://podminky.urs.cz/item/CS_URS_2024_01/891211321" TargetMode="External"/><Relationship Id="rId3" Type="http://schemas.openxmlformats.org/officeDocument/2006/relationships/hyperlink" Target="https://podminky.urs.cz/item/CS_URS_2024_01/132254201" TargetMode="External"/><Relationship Id="rId21" Type="http://schemas.openxmlformats.org/officeDocument/2006/relationships/hyperlink" Target="https://podminky.urs.cz/item/CS_URS_2024_01/877161101" TargetMode="External"/><Relationship Id="rId34" Type="http://schemas.openxmlformats.org/officeDocument/2006/relationships/hyperlink" Target="https://podminky.urs.cz/item/CS_URS_2024_01/998276101" TargetMode="External"/><Relationship Id="rId7" Type="http://schemas.openxmlformats.org/officeDocument/2006/relationships/hyperlink" Target="https://podminky.urs.cz/item/CS_URS_2024_01/162751117" TargetMode="External"/><Relationship Id="rId12" Type="http://schemas.openxmlformats.org/officeDocument/2006/relationships/hyperlink" Target="https://podminky.urs.cz/item/CS_URS_2024_01/171251201" TargetMode="External"/><Relationship Id="rId17" Type="http://schemas.openxmlformats.org/officeDocument/2006/relationships/hyperlink" Target="https://podminky.urs.cz/item/CS_URS_2024_01/452353111" TargetMode="External"/><Relationship Id="rId25" Type="http://schemas.openxmlformats.org/officeDocument/2006/relationships/hyperlink" Target="https://podminky.urs.cz/item/CS_URS_2024_01/891161321" TargetMode="External"/><Relationship Id="rId33" Type="http://schemas.openxmlformats.org/officeDocument/2006/relationships/hyperlink" Target="https://podminky.urs.cz/item/CS_URS_2024_01/899722114" TargetMode="External"/><Relationship Id="rId2" Type="http://schemas.openxmlformats.org/officeDocument/2006/relationships/hyperlink" Target="https://podminky.urs.cz/item/CS_URS_2024_01/115101301" TargetMode="External"/><Relationship Id="rId16" Type="http://schemas.openxmlformats.org/officeDocument/2006/relationships/hyperlink" Target="https://podminky.urs.cz/item/CS_URS_2024_01/452313131" TargetMode="External"/><Relationship Id="rId20" Type="http://schemas.openxmlformats.org/officeDocument/2006/relationships/hyperlink" Target="https://podminky.urs.cz/item/CS_URS_2024_01/871211211" TargetMode="External"/><Relationship Id="rId29" Type="http://schemas.openxmlformats.org/officeDocument/2006/relationships/hyperlink" Target="https://podminky.urs.cz/item/CS_URS_2024_01/892241111" TargetMode="External"/><Relationship Id="rId1" Type="http://schemas.openxmlformats.org/officeDocument/2006/relationships/hyperlink" Target="https://podminky.urs.cz/item/CS_URS_2024_01/115101201" TargetMode="External"/><Relationship Id="rId6" Type="http://schemas.openxmlformats.org/officeDocument/2006/relationships/hyperlink" Target="https://podminky.urs.cz/item/CS_URS_2024_01/151101111" TargetMode="External"/><Relationship Id="rId11" Type="http://schemas.openxmlformats.org/officeDocument/2006/relationships/hyperlink" Target="https://podminky.urs.cz/item/CS_URS_2024_01/171201231" TargetMode="External"/><Relationship Id="rId24" Type="http://schemas.openxmlformats.org/officeDocument/2006/relationships/hyperlink" Target="https://podminky.urs.cz/item/CS_URS_2024_01/877211118" TargetMode="External"/><Relationship Id="rId32" Type="http://schemas.openxmlformats.org/officeDocument/2006/relationships/hyperlink" Target="https://podminky.urs.cz/item/CS_URS_2024_01/899721111" TargetMode="External"/><Relationship Id="rId5" Type="http://schemas.openxmlformats.org/officeDocument/2006/relationships/hyperlink" Target="https://podminky.urs.cz/item/CS_URS_2024_01/151101101" TargetMode="External"/><Relationship Id="rId15" Type="http://schemas.openxmlformats.org/officeDocument/2006/relationships/hyperlink" Target="https://podminky.urs.cz/item/CS_URS_2024_01/451572111" TargetMode="External"/><Relationship Id="rId23" Type="http://schemas.openxmlformats.org/officeDocument/2006/relationships/hyperlink" Target="https://podminky.urs.cz/item/CS_URS_2024_01/877161118" TargetMode="External"/><Relationship Id="rId28" Type="http://schemas.openxmlformats.org/officeDocument/2006/relationships/hyperlink" Target="https://podminky.urs.cz/item/CS_URS_2024_01/892233122" TargetMode="External"/><Relationship Id="rId10" Type="http://schemas.openxmlformats.org/officeDocument/2006/relationships/hyperlink" Target="https://podminky.urs.cz/item/CS_URS_2024_01/162751139" TargetMode="External"/><Relationship Id="rId19" Type="http://schemas.openxmlformats.org/officeDocument/2006/relationships/hyperlink" Target="https://podminky.urs.cz/item/CS_URS_2024_01/871161211" TargetMode="External"/><Relationship Id="rId31" Type="http://schemas.openxmlformats.org/officeDocument/2006/relationships/hyperlink" Target="https://podminky.urs.cz/item/CS_URS_2024_01/899401112" TargetMode="External"/><Relationship Id="rId4" Type="http://schemas.openxmlformats.org/officeDocument/2006/relationships/hyperlink" Target="https://podminky.urs.cz/item/CS_URS_2024_01/132354201" TargetMode="External"/><Relationship Id="rId9" Type="http://schemas.openxmlformats.org/officeDocument/2006/relationships/hyperlink" Target="https://podminky.urs.cz/item/CS_URS_2024_01/162751137" TargetMode="External"/><Relationship Id="rId14" Type="http://schemas.openxmlformats.org/officeDocument/2006/relationships/hyperlink" Target="https://podminky.urs.cz/item/CS_URS_2024_01/175151101" TargetMode="External"/><Relationship Id="rId22" Type="http://schemas.openxmlformats.org/officeDocument/2006/relationships/hyperlink" Target="https://podminky.urs.cz/item/CS_URS_2024_01/877211101" TargetMode="External"/><Relationship Id="rId27" Type="http://schemas.openxmlformats.org/officeDocument/2006/relationships/hyperlink" Target="https://podminky.urs.cz/item/CS_URS_2024_01/891269111" TargetMode="External"/><Relationship Id="rId30" Type="http://schemas.openxmlformats.org/officeDocument/2006/relationships/hyperlink" Target="https://podminky.urs.cz/item/CS_URS_2024_01/892372111" TargetMode="External"/><Relationship Id="rId35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/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pans="1:74" s="1" customFormat="1" ht="37" customHeight="1">
      <c r="AR2" s="287" t="s">
        <v>6</v>
      </c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S2" s="20" t="s">
        <v>7</v>
      </c>
      <c r="BT2" s="20" t="s">
        <v>8</v>
      </c>
    </row>
    <row r="3" spans="1:74" s="1" customFormat="1" ht="7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7</v>
      </c>
      <c r="BT3" s="20" t="s">
        <v>9</v>
      </c>
    </row>
    <row r="4" spans="1:74" s="1" customFormat="1" ht="25" customHeight="1">
      <c r="B4" s="23"/>
      <c r="D4" s="24" t="s">
        <v>10</v>
      </c>
      <c r="AR4" s="23"/>
      <c r="AS4" s="25" t="s">
        <v>11</v>
      </c>
      <c r="BS4" s="20" t="s">
        <v>12</v>
      </c>
    </row>
    <row r="5" spans="1:74" s="1" customFormat="1" ht="12" customHeight="1">
      <c r="B5" s="23"/>
      <c r="D5" s="26" t="s">
        <v>13</v>
      </c>
      <c r="K5" s="318" t="s">
        <v>14</v>
      </c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R5" s="23"/>
      <c r="BS5" s="20" t="s">
        <v>7</v>
      </c>
    </row>
    <row r="6" spans="1:74" s="1" customFormat="1" ht="37" customHeight="1">
      <c r="B6" s="23"/>
      <c r="D6" s="28" t="s">
        <v>15</v>
      </c>
      <c r="K6" s="319" t="s">
        <v>16</v>
      </c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R6" s="23"/>
      <c r="BS6" s="20" t="s">
        <v>7</v>
      </c>
    </row>
    <row r="7" spans="1:74" s="1" customFormat="1" ht="12" customHeight="1">
      <c r="B7" s="23"/>
      <c r="D7" s="29" t="s">
        <v>17</v>
      </c>
      <c r="K7" s="27" t="s">
        <v>3</v>
      </c>
      <c r="AK7" s="29" t="s">
        <v>18</v>
      </c>
      <c r="AN7" s="27" t="s">
        <v>3</v>
      </c>
      <c r="AR7" s="23"/>
      <c r="BS7" s="20" t="s">
        <v>7</v>
      </c>
    </row>
    <row r="8" spans="1:74" s="1" customFormat="1" ht="12" customHeight="1">
      <c r="B8" s="23"/>
      <c r="D8" s="29" t="s">
        <v>19</v>
      </c>
      <c r="K8" s="27" t="s">
        <v>20</v>
      </c>
      <c r="AK8" s="29" t="s">
        <v>21</v>
      </c>
      <c r="AN8" s="27" t="s">
        <v>22</v>
      </c>
      <c r="AR8" s="23"/>
      <c r="BS8" s="20" t="s">
        <v>7</v>
      </c>
    </row>
    <row r="9" spans="1:74" s="1" customFormat="1" ht="14.5" customHeight="1">
      <c r="B9" s="23"/>
      <c r="AR9" s="23"/>
      <c r="BS9" s="20" t="s">
        <v>7</v>
      </c>
    </row>
    <row r="10" spans="1:74" s="1" customFormat="1" ht="12" customHeight="1">
      <c r="B10" s="23"/>
      <c r="D10" s="29" t="s">
        <v>23</v>
      </c>
      <c r="AK10" s="29" t="s">
        <v>24</v>
      </c>
      <c r="AN10" s="27" t="s">
        <v>3</v>
      </c>
      <c r="AR10" s="23"/>
      <c r="BS10" s="20" t="s">
        <v>7</v>
      </c>
    </row>
    <row r="11" spans="1:74" s="1" customFormat="1" ht="18.399999999999999" customHeight="1">
      <c r="B11" s="23"/>
      <c r="E11" s="27" t="s">
        <v>25</v>
      </c>
      <c r="AK11" s="29" t="s">
        <v>26</v>
      </c>
      <c r="AN11" s="27" t="s">
        <v>3</v>
      </c>
      <c r="AR11" s="23"/>
      <c r="BS11" s="20" t="s">
        <v>7</v>
      </c>
    </row>
    <row r="12" spans="1:74" s="1" customFormat="1" ht="7" customHeight="1">
      <c r="B12" s="23"/>
      <c r="AR12" s="23"/>
      <c r="BS12" s="20" t="s">
        <v>7</v>
      </c>
    </row>
    <row r="13" spans="1:74" s="1" customFormat="1" ht="12" customHeight="1">
      <c r="B13" s="23"/>
      <c r="D13" s="29" t="s">
        <v>27</v>
      </c>
      <c r="AK13" s="29" t="s">
        <v>24</v>
      </c>
      <c r="AN13" s="27" t="s">
        <v>3</v>
      </c>
      <c r="AR13" s="23"/>
      <c r="BS13" s="20" t="s">
        <v>7</v>
      </c>
    </row>
    <row r="14" spans="1:74" ht="12.5">
      <c r="B14" s="23"/>
      <c r="E14" s="27" t="s">
        <v>25</v>
      </c>
      <c r="AK14" s="29" t="s">
        <v>26</v>
      </c>
      <c r="AN14" s="27" t="s">
        <v>3</v>
      </c>
      <c r="AR14" s="23"/>
      <c r="BS14" s="20" t="s">
        <v>7</v>
      </c>
    </row>
    <row r="15" spans="1:74" s="1" customFormat="1" ht="7" customHeight="1">
      <c r="B15" s="23"/>
      <c r="AR15" s="23"/>
      <c r="BS15" s="20" t="s">
        <v>4</v>
      </c>
    </row>
    <row r="16" spans="1:74" s="1" customFormat="1" ht="12" customHeight="1">
      <c r="B16" s="23"/>
      <c r="D16" s="29" t="s">
        <v>28</v>
      </c>
      <c r="AK16" s="29" t="s">
        <v>24</v>
      </c>
      <c r="AN16" s="27" t="s">
        <v>29</v>
      </c>
      <c r="AR16" s="23"/>
      <c r="BS16" s="20" t="s">
        <v>4</v>
      </c>
    </row>
    <row r="17" spans="1:71" s="1" customFormat="1" ht="18.399999999999999" customHeight="1">
      <c r="B17" s="23"/>
      <c r="E17" s="27" t="s">
        <v>30</v>
      </c>
      <c r="AK17" s="29" t="s">
        <v>26</v>
      </c>
      <c r="AN17" s="27" t="s">
        <v>31</v>
      </c>
      <c r="AR17" s="23"/>
      <c r="BS17" s="20" t="s">
        <v>32</v>
      </c>
    </row>
    <row r="18" spans="1:71" s="1" customFormat="1" ht="7" customHeight="1">
      <c r="B18" s="23"/>
      <c r="AR18" s="23"/>
      <c r="BS18" s="20" t="s">
        <v>7</v>
      </c>
    </row>
    <row r="19" spans="1:71" s="1" customFormat="1" ht="12" customHeight="1">
      <c r="B19" s="23"/>
      <c r="D19" s="29" t="s">
        <v>33</v>
      </c>
      <c r="AK19" s="29" t="s">
        <v>24</v>
      </c>
      <c r="AN19" s="27" t="s">
        <v>3</v>
      </c>
      <c r="AR19" s="23"/>
      <c r="BS19" s="20" t="s">
        <v>7</v>
      </c>
    </row>
    <row r="20" spans="1:71" s="1" customFormat="1" ht="18.399999999999999" customHeight="1">
      <c r="B20" s="23"/>
      <c r="E20" s="27" t="s">
        <v>25</v>
      </c>
      <c r="AK20" s="29" t="s">
        <v>26</v>
      </c>
      <c r="AN20" s="27" t="s">
        <v>3</v>
      </c>
      <c r="AR20" s="23"/>
      <c r="BS20" s="20" t="s">
        <v>4</v>
      </c>
    </row>
    <row r="21" spans="1:71" s="1" customFormat="1" ht="7" customHeight="1">
      <c r="B21" s="23"/>
      <c r="AR21" s="23"/>
    </row>
    <row r="22" spans="1:71" s="1" customFormat="1" ht="12" customHeight="1">
      <c r="B22" s="23"/>
      <c r="D22" s="29" t="s">
        <v>34</v>
      </c>
      <c r="AR22" s="23"/>
    </row>
    <row r="23" spans="1:71" s="1" customFormat="1" ht="47.25" customHeight="1">
      <c r="B23" s="23"/>
      <c r="E23" s="320" t="s">
        <v>35</v>
      </c>
      <c r="F23" s="320"/>
      <c r="G23" s="320"/>
      <c r="H23" s="320"/>
      <c r="I23" s="320"/>
      <c r="J23" s="320"/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0"/>
      <c r="V23" s="320"/>
      <c r="W23" s="320"/>
      <c r="X23" s="320"/>
      <c r="Y23" s="320"/>
      <c r="Z23" s="320"/>
      <c r="AA23" s="320"/>
      <c r="AB23" s="320"/>
      <c r="AC23" s="320"/>
      <c r="AD23" s="320"/>
      <c r="AE23" s="320"/>
      <c r="AF23" s="320"/>
      <c r="AG23" s="320"/>
      <c r="AH23" s="320"/>
      <c r="AI23" s="320"/>
      <c r="AJ23" s="320"/>
      <c r="AK23" s="320"/>
      <c r="AL23" s="320"/>
      <c r="AM23" s="320"/>
      <c r="AN23" s="320"/>
      <c r="AR23" s="23"/>
    </row>
    <row r="24" spans="1:71" s="1" customFormat="1" ht="7" customHeight="1">
      <c r="B24" s="23"/>
      <c r="AR24" s="23"/>
    </row>
    <row r="25" spans="1:71" s="1" customFormat="1" ht="7" customHeight="1">
      <c r="B25" s="23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3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21">
        <f>ROUND(AG54,2)</f>
        <v>0</v>
      </c>
      <c r="AL26" s="322"/>
      <c r="AM26" s="322"/>
      <c r="AN26" s="322"/>
      <c r="AO26" s="322"/>
      <c r="AP26" s="32"/>
      <c r="AQ26" s="32"/>
      <c r="AR26" s="33"/>
      <c r="BE26" s="32"/>
    </row>
    <row r="27" spans="1:71" s="2" customFormat="1" ht="7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32"/>
    </row>
    <row r="28" spans="1:71" s="2" customFormat="1" ht="12.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323" t="s">
        <v>37</v>
      </c>
      <c r="M28" s="323"/>
      <c r="N28" s="323"/>
      <c r="O28" s="323"/>
      <c r="P28" s="323"/>
      <c r="Q28" s="32"/>
      <c r="R28" s="32"/>
      <c r="S28" s="32"/>
      <c r="T28" s="32"/>
      <c r="U28" s="32"/>
      <c r="V28" s="32"/>
      <c r="W28" s="323" t="s">
        <v>38</v>
      </c>
      <c r="X28" s="323"/>
      <c r="Y28" s="323"/>
      <c r="Z28" s="323"/>
      <c r="AA28" s="323"/>
      <c r="AB28" s="323"/>
      <c r="AC28" s="323"/>
      <c r="AD28" s="323"/>
      <c r="AE28" s="323"/>
      <c r="AF28" s="32"/>
      <c r="AG28" s="32"/>
      <c r="AH28" s="32"/>
      <c r="AI28" s="32"/>
      <c r="AJ28" s="32"/>
      <c r="AK28" s="323" t="s">
        <v>39</v>
      </c>
      <c r="AL28" s="323"/>
      <c r="AM28" s="323"/>
      <c r="AN28" s="323"/>
      <c r="AO28" s="323"/>
      <c r="AP28" s="32"/>
      <c r="AQ28" s="32"/>
      <c r="AR28" s="33"/>
      <c r="BE28" s="32"/>
    </row>
    <row r="29" spans="1:71" s="3" customFormat="1" ht="14.5" customHeight="1">
      <c r="B29" s="37"/>
      <c r="D29" s="29" t="s">
        <v>40</v>
      </c>
      <c r="F29" s="29" t="s">
        <v>41</v>
      </c>
      <c r="L29" s="313">
        <v>0.21</v>
      </c>
      <c r="M29" s="312"/>
      <c r="N29" s="312"/>
      <c r="O29" s="312"/>
      <c r="P29" s="312"/>
      <c r="W29" s="311">
        <f>ROUND(AZ54, 2)</f>
        <v>0</v>
      </c>
      <c r="X29" s="312"/>
      <c r="Y29" s="312"/>
      <c r="Z29" s="312"/>
      <c r="AA29" s="312"/>
      <c r="AB29" s="312"/>
      <c r="AC29" s="312"/>
      <c r="AD29" s="312"/>
      <c r="AE29" s="312"/>
      <c r="AK29" s="311">
        <f>ROUND(AV54, 2)</f>
        <v>0</v>
      </c>
      <c r="AL29" s="312"/>
      <c r="AM29" s="312"/>
      <c r="AN29" s="312"/>
      <c r="AO29" s="312"/>
      <c r="AR29" s="37"/>
    </row>
    <row r="30" spans="1:71" s="3" customFormat="1" ht="14.5" customHeight="1">
      <c r="B30" s="37"/>
      <c r="F30" s="29" t="s">
        <v>42</v>
      </c>
      <c r="L30" s="313">
        <v>0.12</v>
      </c>
      <c r="M30" s="312"/>
      <c r="N30" s="312"/>
      <c r="O30" s="312"/>
      <c r="P30" s="312"/>
      <c r="W30" s="311">
        <f>ROUND(BA54, 2)</f>
        <v>0</v>
      </c>
      <c r="X30" s="312"/>
      <c r="Y30" s="312"/>
      <c r="Z30" s="312"/>
      <c r="AA30" s="312"/>
      <c r="AB30" s="312"/>
      <c r="AC30" s="312"/>
      <c r="AD30" s="312"/>
      <c r="AE30" s="312"/>
      <c r="AK30" s="311">
        <f>ROUND(AW54, 2)</f>
        <v>0</v>
      </c>
      <c r="AL30" s="312"/>
      <c r="AM30" s="312"/>
      <c r="AN30" s="312"/>
      <c r="AO30" s="312"/>
      <c r="AR30" s="37"/>
    </row>
    <row r="31" spans="1:71" s="3" customFormat="1" ht="14.5" hidden="1" customHeight="1">
      <c r="B31" s="37"/>
      <c r="F31" s="29" t="s">
        <v>43</v>
      </c>
      <c r="L31" s="313">
        <v>0.21</v>
      </c>
      <c r="M31" s="312"/>
      <c r="N31" s="312"/>
      <c r="O31" s="312"/>
      <c r="P31" s="312"/>
      <c r="W31" s="311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K31" s="311">
        <v>0</v>
      </c>
      <c r="AL31" s="312"/>
      <c r="AM31" s="312"/>
      <c r="AN31" s="312"/>
      <c r="AO31" s="312"/>
      <c r="AR31" s="37"/>
    </row>
    <row r="32" spans="1:71" s="3" customFormat="1" ht="14.5" hidden="1" customHeight="1">
      <c r="B32" s="37"/>
      <c r="F32" s="29" t="s">
        <v>44</v>
      </c>
      <c r="L32" s="313">
        <v>0.12</v>
      </c>
      <c r="M32" s="312"/>
      <c r="N32" s="312"/>
      <c r="O32" s="312"/>
      <c r="P32" s="312"/>
      <c r="W32" s="311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K32" s="311">
        <v>0</v>
      </c>
      <c r="AL32" s="312"/>
      <c r="AM32" s="312"/>
      <c r="AN32" s="312"/>
      <c r="AO32" s="312"/>
      <c r="AR32" s="37"/>
    </row>
    <row r="33" spans="1:57" s="3" customFormat="1" ht="14.5" hidden="1" customHeight="1">
      <c r="B33" s="37"/>
      <c r="F33" s="29" t="s">
        <v>45</v>
      </c>
      <c r="L33" s="313">
        <v>0</v>
      </c>
      <c r="M33" s="312"/>
      <c r="N33" s="312"/>
      <c r="O33" s="312"/>
      <c r="P33" s="312"/>
      <c r="W33" s="311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K33" s="311">
        <v>0</v>
      </c>
      <c r="AL33" s="312"/>
      <c r="AM33" s="312"/>
      <c r="AN33" s="312"/>
      <c r="AO33" s="312"/>
      <c r="AR33" s="37"/>
    </row>
    <row r="34" spans="1:57" s="2" customFormat="1" ht="7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32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314" t="s">
        <v>48</v>
      </c>
      <c r="Y35" s="315"/>
      <c r="Z35" s="315"/>
      <c r="AA35" s="315"/>
      <c r="AB35" s="315"/>
      <c r="AC35" s="40"/>
      <c r="AD35" s="40"/>
      <c r="AE35" s="40"/>
      <c r="AF35" s="40"/>
      <c r="AG35" s="40"/>
      <c r="AH35" s="40"/>
      <c r="AI35" s="40"/>
      <c r="AJ35" s="40"/>
      <c r="AK35" s="316">
        <f>SUM(AK26:AK33)</f>
        <v>0</v>
      </c>
      <c r="AL35" s="315"/>
      <c r="AM35" s="315"/>
      <c r="AN35" s="315"/>
      <c r="AO35" s="317"/>
      <c r="AP35" s="38"/>
      <c r="AQ35" s="38"/>
      <c r="AR35" s="33"/>
      <c r="BE35" s="32"/>
    </row>
    <row r="36" spans="1:57" s="2" customFormat="1" ht="7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7" customHeight="1">
      <c r="A37" s="32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  <c r="BE37" s="32"/>
    </row>
    <row r="41" spans="1:57" s="2" customFormat="1" ht="7" customHeight="1">
      <c r="A41" s="32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  <c r="BE41" s="32"/>
    </row>
    <row r="42" spans="1:57" s="2" customFormat="1" ht="25" customHeight="1">
      <c r="A42" s="32"/>
      <c r="B42" s="33"/>
      <c r="C42" s="24" t="s">
        <v>49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3"/>
      <c r="BE42" s="32"/>
    </row>
    <row r="43" spans="1:57" s="2" customFormat="1" ht="7" customHeight="1">
      <c r="A43" s="32"/>
      <c r="B43" s="33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3"/>
      <c r="BE43" s="32"/>
    </row>
    <row r="44" spans="1:57" s="4" customFormat="1" ht="12" customHeight="1">
      <c r="B44" s="46"/>
      <c r="C44" s="29" t="s">
        <v>13</v>
      </c>
      <c r="L44" s="4" t="str">
        <f>K5</f>
        <v>M-2024-06</v>
      </c>
      <c r="AR44" s="46"/>
    </row>
    <row r="45" spans="1:57" s="5" customFormat="1" ht="37" customHeight="1">
      <c r="B45" s="47"/>
      <c r="C45" s="48" t="s">
        <v>15</v>
      </c>
      <c r="L45" s="302" t="str">
        <f>K6</f>
        <v>Rekonstrukce ul. Novohradská a Trocnovské náměstí 2. etapa, Třeboň</v>
      </c>
      <c r="M45" s="303"/>
      <c r="N45" s="303"/>
      <c r="O45" s="303"/>
      <c r="P45" s="303"/>
      <c r="Q45" s="303"/>
      <c r="R45" s="303"/>
      <c r="S45" s="303"/>
      <c r="T45" s="303"/>
      <c r="U45" s="303"/>
      <c r="V45" s="303"/>
      <c r="W45" s="303"/>
      <c r="X45" s="303"/>
      <c r="Y45" s="303"/>
      <c r="Z45" s="303"/>
      <c r="AA45" s="303"/>
      <c r="AB45" s="303"/>
      <c r="AC45" s="303"/>
      <c r="AD45" s="303"/>
      <c r="AE45" s="303"/>
      <c r="AF45" s="303"/>
      <c r="AG45" s="303"/>
      <c r="AH45" s="303"/>
      <c r="AI45" s="303"/>
      <c r="AJ45" s="303"/>
      <c r="AK45" s="303"/>
      <c r="AL45" s="303"/>
      <c r="AM45" s="303"/>
      <c r="AN45" s="303"/>
      <c r="AO45" s="303"/>
      <c r="AR45" s="47"/>
    </row>
    <row r="46" spans="1:57" s="2" customFormat="1" ht="7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3"/>
      <c r="BE46" s="32"/>
    </row>
    <row r="47" spans="1:57" s="2" customFormat="1" ht="12" customHeight="1">
      <c r="A47" s="32"/>
      <c r="B47" s="33"/>
      <c r="C47" s="29" t="s">
        <v>19</v>
      </c>
      <c r="D47" s="32"/>
      <c r="E47" s="32"/>
      <c r="F47" s="32"/>
      <c r="G47" s="32"/>
      <c r="H47" s="32"/>
      <c r="I47" s="32"/>
      <c r="J47" s="32"/>
      <c r="K47" s="32"/>
      <c r="L47" s="49" t="str">
        <f>IF(K8="","",K8)</f>
        <v>Třeboň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9" t="s">
        <v>21</v>
      </c>
      <c r="AJ47" s="32"/>
      <c r="AK47" s="32"/>
      <c r="AL47" s="32"/>
      <c r="AM47" s="304" t="str">
        <f>IF(AN8= "","",AN8)</f>
        <v>6. 3. 2024</v>
      </c>
      <c r="AN47" s="304"/>
      <c r="AO47" s="32"/>
      <c r="AP47" s="32"/>
      <c r="AQ47" s="32"/>
      <c r="AR47" s="33"/>
      <c r="BE47" s="32"/>
    </row>
    <row r="48" spans="1:57" s="2" customFormat="1" ht="7" customHeight="1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3"/>
      <c r="BE48" s="32"/>
    </row>
    <row r="49" spans="1:91" s="2" customFormat="1" ht="25.75" customHeight="1">
      <c r="A49" s="32"/>
      <c r="B49" s="33"/>
      <c r="C49" s="29" t="s">
        <v>23</v>
      </c>
      <c r="D49" s="32"/>
      <c r="E49" s="32"/>
      <c r="F49" s="32"/>
      <c r="G49" s="32"/>
      <c r="H49" s="32"/>
      <c r="I49" s="32"/>
      <c r="J49" s="32"/>
      <c r="K49" s="32"/>
      <c r="L49" s="4" t="str">
        <f>IF(E11= "","",E11)</f>
        <v xml:space="preserve"> 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9" t="s">
        <v>28</v>
      </c>
      <c r="AJ49" s="32"/>
      <c r="AK49" s="32"/>
      <c r="AL49" s="32"/>
      <c r="AM49" s="305" t="str">
        <f>IF(E17="","",E17)</f>
        <v>Ing. Jana Máchová - vodohospodářská projekce</v>
      </c>
      <c r="AN49" s="306"/>
      <c r="AO49" s="306"/>
      <c r="AP49" s="306"/>
      <c r="AQ49" s="32"/>
      <c r="AR49" s="33"/>
      <c r="AS49" s="307" t="s">
        <v>50</v>
      </c>
      <c r="AT49" s="308"/>
      <c r="AU49" s="51"/>
      <c r="AV49" s="51"/>
      <c r="AW49" s="51"/>
      <c r="AX49" s="51"/>
      <c r="AY49" s="51"/>
      <c r="AZ49" s="51"/>
      <c r="BA49" s="51"/>
      <c r="BB49" s="51"/>
      <c r="BC49" s="51"/>
      <c r="BD49" s="52"/>
      <c r="BE49" s="32"/>
    </row>
    <row r="50" spans="1:91" s="2" customFormat="1" ht="15.25" customHeight="1">
      <c r="A50" s="32"/>
      <c r="B50" s="33"/>
      <c r="C50" s="29" t="s">
        <v>27</v>
      </c>
      <c r="D50" s="32"/>
      <c r="E50" s="32"/>
      <c r="F50" s="32"/>
      <c r="G50" s="32"/>
      <c r="H50" s="32"/>
      <c r="I50" s="32"/>
      <c r="J50" s="32"/>
      <c r="K50" s="32"/>
      <c r="L50" s="4" t="str">
        <f>IF(E14="","",E14)</f>
        <v xml:space="preserve"> </v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9" t="s">
        <v>33</v>
      </c>
      <c r="AJ50" s="32"/>
      <c r="AK50" s="32"/>
      <c r="AL50" s="32"/>
      <c r="AM50" s="305" t="str">
        <f>IF(E20="","",E20)</f>
        <v xml:space="preserve"> </v>
      </c>
      <c r="AN50" s="306"/>
      <c r="AO50" s="306"/>
      <c r="AP50" s="306"/>
      <c r="AQ50" s="32"/>
      <c r="AR50" s="33"/>
      <c r="AS50" s="309"/>
      <c r="AT50" s="310"/>
      <c r="AU50" s="53"/>
      <c r="AV50" s="53"/>
      <c r="AW50" s="53"/>
      <c r="AX50" s="53"/>
      <c r="AY50" s="53"/>
      <c r="AZ50" s="53"/>
      <c r="BA50" s="53"/>
      <c r="BB50" s="53"/>
      <c r="BC50" s="53"/>
      <c r="BD50" s="54"/>
      <c r="BE50" s="32"/>
    </row>
    <row r="51" spans="1:91" s="2" customFormat="1" ht="10.9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3"/>
      <c r="AS51" s="309"/>
      <c r="AT51" s="310"/>
      <c r="AU51" s="53"/>
      <c r="AV51" s="53"/>
      <c r="AW51" s="53"/>
      <c r="AX51" s="53"/>
      <c r="AY51" s="53"/>
      <c r="AZ51" s="53"/>
      <c r="BA51" s="53"/>
      <c r="BB51" s="53"/>
      <c r="BC51" s="53"/>
      <c r="BD51" s="54"/>
      <c r="BE51" s="32"/>
    </row>
    <row r="52" spans="1:91" s="2" customFormat="1" ht="29.25" customHeight="1">
      <c r="A52" s="32"/>
      <c r="B52" s="33"/>
      <c r="C52" s="292" t="s">
        <v>51</v>
      </c>
      <c r="D52" s="293"/>
      <c r="E52" s="293"/>
      <c r="F52" s="293"/>
      <c r="G52" s="293"/>
      <c r="H52" s="55"/>
      <c r="I52" s="294" t="s">
        <v>52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5" t="s">
        <v>53</v>
      </c>
      <c r="AH52" s="293"/>
      <c r="AI52" s="293"/>
      <c r="AJ52" s="293"/>
      <c r="AK52" s="293"/>
      <c r="AL52" s="293"/>
      <c r="AM52" s="293"/>
      <c r="AN52" s="294" t="s">
        <v>54</v>
      </c>
      <c r="AO52" s="293"/>
      <c r="AP52" s="293"/>
      <c r="AQ52" s="56" t="s">
        <v>55</v>
      </c>
      <c r="AR52" s="33"/>
      <c r="AS52" s="57" t="s">
        <v>56</v>
      </c>
      <c r="AT52" s="58" t="s">
        <v>57</v>
      </c>
      <c r="AU52" s="58" t="s">
        <v>58</v>
      </c>
      <c r="AV52" s="58" t="s">
        <v>59</v>
      </c>
      <c r="AW52" s="58" t="s">
        <v>60</v>
      </c>
      <c r="AX52" s="58" t="s">
        <v>61</v>
      </c>
      <c r="AY52" s="58" t="s">
        <v>62</v>
      </c>
      <c r="AZ52" s="58" t="s">
        <v>63</v>
      </c>
      <c r="BA52" s="58" t="s">
        <v>64</v>
      </c>
      <c r="BB52" s="58" t="s">
        <v>65</v>
      </c>
      <c r="BC52" s="58" t="s">
        <v>66</v>
      </c>
      <c r="BD52" s="59" t="s">
        <v>67</v>
      </c>
      <c r="BE52" s="32"/>
    </row>
    <row r="53" spans="1:91" s="2" customFormat="1" ht="10.9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3"/>
      <c r="AS53" s="60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  <c r="BE53" s="32"/>
    </row>
    <row r="54" spans="1:91" s="6" customFormat="1" ht="32.5" customHeight="1">
      <c r="B54" s="63"/>
      <c r="C54" s="64" t="s">
        <v>68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300">
        <f>ROUND(AG55,2)</f>
        <v>0</v>
      </c>
      <c r="AH54" s="300"/>
      <c r="AI54" s="300"/>
      <c r="AJ54" s="300"/>
      <c r="AK54" s="300"/>
      <c r="AL54" s="300"/>
      <c r="AM54" s="300"/>
      <c r="AN54" s="301">
        <f>SUM(AG54,AT54)</f>
        <v>0</v>
      </c>
      <c r="AO54" s="301"/>
      <c r="AP54" s="301"/>
      <c r="AQ54" s="67" t="s">
        <v>3</v>
      </c>
      <c r="AR54" s="63"/>
      <c r="AS54" s="68">
        <f>ROUND(AS55,2)</f>
        <v>0</v>
      </c>
      <c r="AT54" s="69">
        <f>ROUND(SUM(AV54:AW54),2)</f>
        <v>0</v>
      </c>
      <c r="AU54" s="70">
        <f>ROUND(AU55,5)</f>
        <v>553.52515000000005</v>
      </c>
      <c r="AV54" s="69">
        <f>ROUND(AZ54*L29,2)</f>
        <v>0</v>
      </c>
      <c r="AW54" s="69">
        <f>ROUND(BA54*L30,2)</f>
        <v>0</v>
      </c>
      <c r="AX54" s="69">
        <f>ROUND(BB54*L29,2)</f>
        <v>0</v>
      </c>
      <c r="AY54" s="69">
        <f>ROUND(BC54*L30,2)</f>
        <v>0</v>
      </c>
      <c r="AZ54" s="69">
        <f>ROUND(AZ55,2)</f>
        <v>0</v>
      </c>
      <c r="BA54" s="69">
        <f>ROUND(BA55,2)</f>
        <v>0</v>
      </c>
      <c r="BB54" s="69">
        <f>ROUND(BB55,2)</f>
        <v>0</v>
      </c>
      <c r="BC54" s="69">
        <f>ROUND(BC55,2)</f>
        <v>0</v>
      </c>
      <c r="BD54" s="71">
        <f>ROUND(BD55,2)</f>
        <v>0</v>
      </c>
      <c r="BS54" s="72" t="s">
        <v>69</v>
      </c>
      <c r="BT54" s="72" t="s">
        <v>70</v>
      </c>
      <c r="BU54" s="73" t="s">
        <v>71</v>
      </c>
      <c r="BV54" s="72" t="s">
        <v>72</v>
      </c>
      <c r="BW54" s="72" t="s">
        <v>5</v>
      </c>
      <c r="BX54" s="72" t="s">
        <v>73</v>
      </c>
      <c r="CL54" s="72" t="s">
        <v>3</v>
      </c>
    </row>
    <row r="55" spans="1:91" s="7" customFormat="1" ht="16.5" customHeight="1">
      <c r="B55" s="74"/>
      <c r="C55" s="75"/>
      <c r="D55" s="299" t="s">
        <v>74</v>
      </c>
      <c r="E55" s="299"/>
      <c r="F55" s="299"/>
      <c r="G55" s="299"/>
      <c r="H55" s="299"/>
      <c r="I55" s="76"/>
      <c r="J55" s="299" t="s">
        <v>75</v>
      </c>
      <c r="K55" s="299"/>
      <c r="L55" s="299"/>
      <c r="M55" s="299"/>
      <c r="N55" s="299"/>
      <c r="O55" s="299"/>
      <c r="P55" s="299"/>
      <c r="Q55" s="299"/>
      <c r="R55" s="299"/>
      <c r="S55" s="299"/>
      <c r="T55" s="299"/>
      <c r="U55" s="299"/>
      <c r="V55" s="299"/>
      <c r="W55" s="299"/>
      <c r="X55" s="299"/>
      <c r="Y55" s="299"/>
      <c r="Z55" s="299"/>
      <c r="AA55" s="299"/>
      <c r="AB55" s="299"/>
      <c r="AC55" s="299"/>
      <c r="AD55" s="299"/>
      <c r="AE55" s="299"/>
      <c r="AF55" s="299"/>
      <c r="AG55" s="298">
        <f>ROUND(SUM(AG56:AG57),2)</f>
        <v>0</v>
      </c>
      <c r="AH55" s="297"/>
      <c r="AI55" s="297"/>
      <c r="AJ55" s="297"/>
      <c r="AK55" s="297"/>
      <c r="AL55" s="297"/>
      <c r="AM55" s="297"/>
      <c r="AN55" s="296">
        <f>SUM(AG55,AT55)</f>
        <v>0</v>
      </c>
      <c r="AO55" s="297"/>
      <c r="AP55" s="297"/>
      <c r="AQ55" s="77" t="s">
        <v>76</v>
      </c>
      <c r="AR55" s="74"/>
      <c r="AS55" s="78">
        <f>ROUND(SUM(AS56:AS57),2)</f>
        <v>0</v>
      </c>
      <c r="AT55" s="79">
        <f>ROUND(SUM(AV55:AW55),2)</f>
        <v>0</v>
      </c>
      <c r="AU55" s="80">
        <f>ROUND(SUM(AU56:AU57),5)</f>
        <v>553.52515000000005</v>
      </c>
      <c r="AV55" s="79">
        <f>ROUND(AZ55*L29,2)</f>
        <v>0</v>
      </c>
      <c r="AW55" s="79">
        <f>ROUND(BA55*L30,2)</f>
        <v>0</v>
      </c>
      <c r="AX55" s="79">
        <f>ROUND(BB55*L29,2)</f>
        <v>0</v>
      </c>
      <c r="AY55" s="79">
        <f>ROUND(BC55*L30,2)</f>
        <v>0</v>
      </c>
      <c r="AZ55" s="79">
        <f>ROUND(SUM(AZ56:AZ57),2)</f>
        <v>0</v>
      </c>
      <c r="BA55" s="79">
        <f>ROUND(SUM(BA56:BA57),2)</f>
        <v>0</v>
      </c>
      <c r="BB55" s="79">
        <f>ROUND(SUM(BB56:BB57),2)</f>
        <v>0</v>
      </c>
      <c r="BC55" s="79">
        <f>ROUND(SUM(BC56:BC57),2)</f>
        <v>0</v>
      </c>
      <c r="BD55" s="81">
        <f>ROUND(SUM(BD56:BD57),2)</f>
        <v>0</v>
      </c>
      <c r="BS55" s="82" t="s">
        <v>69</v>
      </c>
      <c r="BT55" s="82" t="s">
        <v>77</v>
      </c>
      <c r="BU55" s="82" t="s">
        <v>71</v>
      </c>
      <c r="BV55" s="82" t="s">
        <v>72</v>
      </c>
      <c r="BW55" s="82" t="s">
        <v>78</v>
      </c>
      <c r="BX55" s="82" t="s">
        <v>5</v>
      </c>
      <c r="CL55" s="82" t="s">
        <v>3</v>
      </c>
      <c r="CM55" s="82" t="s">
        <v>79</v>
      </c>
    </row>
    <row r="56" spans="1:91" s="4" customFormat="1" ht="23.25" customHeight="1">
      <c r="A56" s="83" t="s">
        <v>80</v>
      </c>
      <c r="B56" s="46"/>
      <c r="C56" s="10"/>
      <c r="D56" s="10"/>
      <c r="E56" s="291" t="s">
        <v>81</v>
      </c>
      <c r="F56" s="291"/>
      <c r="G56" s="291"/>
      <c r="H56" s="291"/>
      <c r="I56" s="291"/>
      <c r="J56" s="10"/>
      <c r="K56" s="291" t="s">
        <v>82</v>
      </c>
      <c r="L56" s="291"/>
      <c r="M56" s="291"/>
      <c r="N56" s="291"/>
      <c r="O56" s="291"/>
      <c r="P56" s="291"/>
      <c r="Q56" s="291"/>
      <c r="R56" s="291"/>
      <c r="S56" s="291"/>
      <c r="T56" s="291"/>
      <c r="U56" s="291"/>
      <c r="V56" s="291"/>
      <c r="W56" s="291"/>
      <c r="X56" s="291"/>
      <c r="Y56" s="291"/>
      <c r="Z56" s="291"/>
      <c r="AA56" s="291"/>
      <c r="AB56" s="291"/>
      <c r="AC56" s="291"/>
      <c r="AD56" s="291"/>
      <c r="AE56" s="291"/>
      <c r="AF56" s="291"/>
      <c r="AG56" s="289">
        <f>'SO 301.1 - Vodovodní řady'!J32</f>
        <v>0</v>
      </c>
      <c r="AH56" s="290"/>
      <c r="AI56" s="290"/>
      <c r="AJ56" s="290"/>
      <c r="AK56" s="290"/>
      <c r="AL56" s="290"/>
      <c r="AM56" s="290"/>
      <c r="AN56" s="289">
        <f>SUM(AG56,AT56)</f>
        <v>0</v>
      </c>
      <c r="AO56" s="290"/>
      <c r="AP56" s="290"/>
      <c r="AQ56" s="84" t="s">
        <v>83</v>
      </c>
      <c r="AR56" s="46"/>
      <c r="AS56" s="85">
        <v>0</v>
      </c>
      <c r="AT56" s="86">
        <f>ROUND(SUM(AV56:AW56),2)</f>
        <v>0</v>
      </c>
      <c r="AU56" s="87">
        <f>'SO 301.1 - Vodovodní řady'!P101</f>
        <v>438.36312400000003</v>
      </c>
      <c r="AV56" s="86">
        <f>'SO 301.1 - Vodovodní řady'!J35</f>
        <v>0</v>
      </c>
      <c r="AW56" s="86">
        <f>'SO 301.1 - Vodovodní řady'!J36</f>
        <v>0</v>
      </c>
      <c r="AX56" s="86">
        <f>'SO 301.1 - Vodovodní řady'!J37</f>
        <v>0</v>
      </c>
      <c r="AY56" s="86">
        <f>'SO 301.1 - Vodovodní řady'!J38</f>
        <v>0</v>
      </c>
      <c r="AZ56" s="86">
        <f>'SO 301.1 - Vodovodní řady'!F35</f>
        <v>0</v>
      </c>
      <c r="BA56" s="86">
        <f>'SO 301.1 - Vodovodní řady'!F36</f>
        <v>0</v>
      </c>
      <c r="BB56" s="86">
        <f>'SO 301.1 - Vodovodní řady'!F37</f>
        <v>0</v>
      </c>
      <c r="BC56" s="86">
        <f>'SO 301.1 - Vodovodní řady'!F38</f>
        <v>0</v>
      </c>
      <c r="BD56" s="88">
        <f>'SO 301.1 - Vodovodní řady'!F39</f>
        <v>0</v>
      </c>
      <c r="BT56" s="27" t="s">
        <v>79</v>
      </c>
      <c r="BV56" s="27" t="s">
        <v>72</v>
      </c>
      <c r="BW56" s="27" t="s">
        <v>84</v>
      </c>
      <c r="BX56" s="27" t="s">
        <v>78</v>
      </c>
      <c r="CL56" s="27" t="s">
        <v>3</v>
      </c>
    </row>
    <row r="57" spans="1:91" s="4" customFormat="1" ht="23.25" customHeight="1">
      <c r="A57" s="83" t="s">
        <v>80</v>
      </c>
      <c r="B57" s="46"/>
      <c r="C57" s="10"/>
      <c r="D57" s="10"/>
      <c r="E57" s="291" t="s">
        <v>85</v>
      </c>
      <c r="F57" s="291"/>
      <c r="G57" s="291"/>
      <c r="H57" s="291"/>
      <c r="I57" s="291"/>
      <c r="J57" s="10"/>
      <c r="K57" s="291" t="s">
        <v>86</v>
      </c>
      <c r="L57" s="291"/>
      <c r="M57" s="291"/>
      <c r="N57" s="291"/>
      <c r="O57" s="291"/>
      <c r="P57" s="291"/>
      <c r="Q57" s="291"/>
      <c r="R57" s="291"/>
      <c r="S57" s="291"/>
      <c r="T57" s="291"/>
      <c r="U57" s="291"/>
      <c r="V57" s="291"/>
      <c r="W57" s="291"/>
      <c r="X57" s="291"/>
      <c r="Y57" s="291"/>
      <c r="Z57" s="291"/>
      <c r="AA57" s="291"/>
      <c r="AB57" s="291"/>
      <c r="AC57" s="291"/>
      <c r="AD57" s="291"/>
      <c r="AE57" s="291"/>
      <c r="AF57" s="291"/>
      <c r="AG57" s="289">
        <f>'SO 301.2 - Vodovodní příp...'!J32</f>
        <v>0</v>
      </c>
      <c r="AH57" s="290"/>
      <c r="AI57" s="290"/>
      <c r="AJ57" s="290"/>
      <c r="AK57" s="290"/>
      <c r="AL57" s="290"/>
      <c r="AM57" s="290"/>
      <c r="AN57" s="289">
        <f>SUM(AG57,AT57)</f>
        <v>0</v>
      </c>
      <c r="AO57" s="290"/>
      <c r="AP57" s="290"/>
      <c r="AQ57" s="84" t="s">
        <v>83</v>
      </c>
      <c r="AR57" s="46"/>
      <c r="AS57" s="89">
        <v>0</v>
      </c>
      <c r="AT57" s="90">
        <f>ROUND(SUM(AV57:AW57),2)</f>
        <v>0</v>
      </c>
      <c r="AU57" s="91">
        <f>'SO 301.2 - Vodovodní příp...'!P99</f>
        <v>115.16202600000001</v>
      </c>
      <c r="AV57" s="90">
        <f>'SO 301.2 - Vodovodní příp...'!J35</f>
        <v>0</v>
      </c>
      <c r="AW57" s="90">
        <f>'SO 301.2 - Vodovodní příp...'!J36</f>
        <v>0</v>
      </c>
      <c r="AX57" s="90">
        <f>'SO 301.2 - Vodovodní příp...'!J37</f>
        <v>0</v>
      </c>
      <c r="AY57" s="90">
        <f>'SO 301.2 - Vodovodní příp...'!J38</f>
        <v>0</v>
      </c>
      <c r="AZ57" s="90">
        <f>'SO 301.2 - Vodovodní příp...'!F35</f>
        <v>0</v>
      </c>
      <c r="BA57" s="90">
        <f>'SO 301.2 - Vodovodní příp...'!F36</f>
        <v>0</v>
      </c>
      <c r="BB57" s="90">
        <f>'SO 301.2 - Vodovodní příp...'!F37</f>
        <v>0</v>
      </c>
      <c r="BC57" s="90">
        <f>'SO 301.2 - Vodovodní příp...'!F38</f>
        <v>0</v>
      </c>
      <c r="BD57" s="92">
        <f>'SO 301.2 - Vodovodní příp...'!F39</f>
        <v>0</v>
      </c>
      <c r="BT57" s="27" t="s">
        <v>79</v>
      </c>
      <c r="BV57" s="27" t="s">
        <v>72</v>
      </c>
      <c r="BW57" s="27" t="s">
        <v>87</v>
      </c>
      <c r="BX57" s="27" t="s">
        <v>78</v>
      </c>
      <c r="CL57" s="27" t="s">
        <v>3</v>
      </c>
    </row>
    <row r="58" spans="1:91" s="2" customFormat="1" ht="30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3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</row>
    <row r="59" spans="1:91" s="2" customFormat="1" ht="7" customHeight="1">
      <c r="A59" s="32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33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</sheetData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57:AP57"/>
    <mergeCell ref="AG57:AM57"/>
    <mergeCell ref="E57:I57"/>
    <mergeCell ref="K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  <mergeCell ref="AN56:AP56"/>
    <mergeCell ref="AG56:AM56"/>
    <mergeCell ref="E56:I56"/>
    <mergeCell ref="K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</mergeCells>
  <hyperlinks>
    <hyperlink ref="A56" location="'SO 301.1 - Vodovodní řady'!C2" display="/"/>
    <hyperlink ref="A57" location="'SO 301.2 - Vodovodní pří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624"/>
  <sheetViews>
    <sheetView showGridLines="0" topLeftCell="A79" workbookViewId="0">
      <selection activeCell="I105" sqref="I105:I622"/>
    </sheetView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3"/>
    </row>
    <row r="2" spans="1:46" s="1" customFormat="1" ht="37" customHeight="1">
      <c r="L2" s="287" t="s">
        <v>6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20" t="s">
        <v>84</v>
      </c>
    </row>
    <row r="3" spans="1:46" s="1" customFormat="1" ht="7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79</v>
      </c>
    </row>
    <row r="4" spans="1:46" s="1" customFormat="1" ht="25" customHeight="1">
      <c r="B4" s="23"/>
      <c r="D4" s="24" t="s">
        <v>88</v>
      </c>
      <c r="L4" s="23"/>
      <c r="M4" s="94" t="s">
        <v>11</v>
      </c>
      <c r="AT4" s="20" t="s">
        <v>4</v>
      </c>
    </row>
    <row r="5" spans="1:46" s="1" customFormat="1" ht="7" customHeight="1">
      <c r="B5" s="23"/>
      <c r="L5" s="23"/>
    </row>
    <row r="6" spans="1:46" s="1" customFormat="1" ht="12" customHeight="1">
      <c r="B6" s="23"/>
      <c r="D6" s="29" t="s">
        <v>15</v>
      </c>
      <c r="L6" s="23"/>
    </row>
    <row r="7" spans="1:46" s="1" customFormat="1" ht="26.25" customHeight="1">
      <c r="B7" s="23"/>
      <c r="E7" s="325" t="str">
        <f>'Rekapitulace stavby'!K6</f>
        <v>Rekonstrukce ul. Novohradská a Trocnovské náměstí 2. etapa, Třeboň</v>
      </c>
      <c r="F7" s="326"/>
      <c r="G7" s="326"/>
      <c r="H7" s="326"/>
      <c r="L7" s="23"/>
    </row>
    <row r="8" spans="1:46" s="1" customFormat="1" ht="12" customHeight="1">
      <c r="B8" s="23"/>
      <c r="D8" s="29" t="s">
        <v>89</v>
      </c>
      <c r="L8" s="23"/>
    </row>
    <row r="9" spans="1:46" s="2" customFormat="1" ht="16.5" customHeight="1">
      <c r="A9" s="32"/>
      <c r="B9" s="33"/>
      <c r="C9" s="32"/>
      <c r="D9" s="32"/>
      <c r="E9" s="325" t="s">
        <v>90</v>
      </c>
      <c r="F9" s="324"/>
      <c r="G9" s="324"/>
      <c r="H9" s="324"/>
      <c r="I9" s="32"/>
      <c r="J9" s="32"/>
      <c r="K9" s="32"/>
      <c r="L9" s="95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9" t="s">
        <v>91</v>
      </c>
      <c r="E10" s="32"/>
      <c r="F10" s="32"/>
      <c r="G10" s="32"/>
      <c r="H10" s="32"/>
      <c r="I10" s="32"/>
      <c r="J10" s="32"/>
      <c r="K10" s="32"/>
      <c r="L10" s="95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302" t="s">
        <v>92</v>
      </c>
      <c r="F11" s="324"/>
      <c r="G11" s="324"/>
      <c r="H11" s="324"/>
      <c r="I11" s="32"/>
      <c r="J11" s="32"/>
      <c r="K11" s="32"/>
      <c r="L11" s="95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95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9" t="s">
        <v>17</v>
      </c>
      <c r="E13" s="32"/>
      <c r="F13" s="27" t="s">
        <v>3</v>
      </c>
      <c r="G13" s="32"/>
      <c r="H13" s="32"/>
      <c r="I13" s="29" t="s">
        <v>18</v>
      </c>
      <c r="J13" s="27" t="s">
        <v>3</v>
      </c>
      <c r="K13" s="32"/>
      <c r="L13" s="95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9" t="s">
        <v>19</v>
      </c>
      <c r="E14" s="32"/>
      <c r="F14" s="27" t="s">
        <v>20</v>
      </c>
      <c r="G14" s="32"/>
      <c r="H14" s="32"/>
      <c r="I14" s="29" t="s">
        <v>21</v>
      </c>
      <c r="J14" s="50" t="str">
        <f>'Rekapitulace stavby'!AN8</f>
        <v>6. 3. 2024</v>
      </c>
      <c r="K14" s="32"/>
      <c r="L14" s="95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95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9" t="s">
        <v>23</v>
      </c>
      <c r="E16" s="32"/>
      <c r="F16" s="32"/>
      <c r="G16" s="32"/>
      <c r="H16" s="32"/>
      <c r="I16" s="29" t="s">
        <v>24</v>
      </c>
      <c r="J16" s="27" t="str">
        <f>IF('Rekapitulace stavby'!AN10="","",'Rekapitulace stavby'!AN10)</f>
        <v/>
      </c>
      <c r="K16" s="32"/>
      <c r="L16" s="95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7" t="str">
        <f>IF('Rekapitulace stavby'!E11="","",'Rekapitulace stavby'!E11)</f>
        <v xml:space="preserve"> </v>
      </c>
      <c r="F17" s="32"/>
      <c r="G17" s="32"/>
      <c r="H17" s="32"/>
      <c r="I17" s="29" t="s">
        <v>26</v>
      </c>
      <c r="J17" s="27" t="str">
        <f>IF('Rekapitulace stavby'!AN11="","",'Rekapitulace stavby'!AN11)</f>
        <v/>
      </c>
      <c r="K17" s="32"/>
      <c r="L17" s="95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95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9" t="s">
        <v>27</v>
      </c>
      <c r="E19" s="32"/>
      <c r="F19" s="32"/>
      <c r="G19" s="32"/>
      <c r="H19" s="32"/>
      <c r="I19" s="29" t="s">
        <v>24</v>
      </c>
      <c r="J19" s="27" t="str">
        <f>'Rekapitulace stavby'!AN13</f>
        <v/>
      </c>
      <c r="K19" s="32"/>
      <c r="L19" s="95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318" t="str">
        <f>'Rekapitulace stavby'!E14</f>
        <v xml:space="preserve"> </v>
      </c>
      <c r="F20" s="318"/>
      <c r="G20" s="318"/>
      <c r="H20" s="318"/>
      <c r="I20" s="29" t="s">
        <v>26</v>
      </c>
      <c r="J20" s="27" t="str">
        <f>'Rekapitulace stavby'!AN14</f>
        <v/>
      </c>
      <c r="K20" s="32"/>
      <c r="L20" s="95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95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9" t="s">
        <v>28</v>
      </c>
      <c r="E22" s="32"/>
      <c r="F22" s="32"/>
      <c r="G22" s="32"/>
      <c r="H22" s="32"/>
      <c r="I22" s="29" t="s">
        <v>24</v>
      </c>
      <c r="J22" s="27" t="s">
        <v>29</v>
      </c>
      <c r="K22" s="32"/>
      <c r="L22" s="95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7" t="s">
        <v>30</v>
      </c>
      <c r="F23" s="32"/>
      <c r="G23" s="32"/>
      <c r="H23" s="32"/>
      <c r="I23" s="29" t="s">
        <v>26</v>
      </c>
      <c r="J23" s="27" t="s">
        <v>31</v>
      </c>
      <c r="K23" s="32"/>
      <c r="L23" s="95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95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9" t="s">
        <v>33</v>
      </c>
      <c r="E25" s="32"/>
      <c r="F25" s="32"/>
      <c r="G25" s="32"/>
      <c r="H25" s="32"/>
      <c r="I25" s="29" t="s">
        <v>24</v>
      </c>
      <c r="J25" s="27" t="str">
        <f>IF('Rekapitulace stavby'!AN19="","",'Rekapitulace stavby'!AN19)</f>
        <v/>
      </c>
      <c r="K25" s="32"/>
      <c r="L25" s="95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7" t="str">
        <f>IF('Rekapitulace stavby'!E20="","",'Rekapitulace stavby'!E20)</f>
        <v xml:space="preserve"> </v>
      </c>
      <c r="F26" s="32"/>
      <c r="G26" s="32"/>
      <c r="H26" s="32"/>
      <c r="I26" s="29" t="s">
        <v>26</v>
      </c>
      <c r="J26" s="27" t="str">
        <f>IF('Rekapitulace stavby'!AN20="","",'Rekapitulace stavby'!AN20)</f>
        <v/>
      </c>
      <c r="K26" s="32"/>
      <c r="L26" s="95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95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9" t="s">
        <v>34</v>
      </c>
      <c r="E28" s="32"/>
      <c r="F28" s="32"/>
      <c r="G28" s="32"/>
      <c r="H28" s="32"/>
      <c r="I28" s="32"/>
      <c r="J28" s="32"/>
      <c r="K28" s="32"/>
      <c r="L28" s="95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6"/>
      <c r="B29" s="97"/>
      <c r="C29" s="96"/>
      <c r="D29" s="96"/>
      <c r="E29" s="320" t="s">
        <v>3</v>
      </c>
      <c r="F29" s="320"/>
      <c r="G29" s="320"/>
      <c r="H29" s="320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7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95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5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>
      <c r="A32" s="32"/>
      <c r="B32" s="33"/>
      <c r="C32" s="32"/>
      <c r="D32" s="99" t="s">
        <v>36</v>
      </c>
      <c r="E32" s="32"/>
      <c r="F32" s="32"/>
      <c r="G32" s="32"/>
      <c r="H32" s="32"/>
      <c r="I32" s="32"/>
      <c r="J32" s="66">
        <f>ROUND(J101, 2)</f>
        <v>0</v>
      </c>
      <c r="K32" s="32"/>
      <c r="L32" s="95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>
      <c r="A33" s="32"/>
      <c r="B33" s="33"/>
      <c r="C33" s="32"/>
      <c r="D33" s="61"/>
      <c r="E33" s="61"/>
      <c r="F33" s="61"/>
      <c r="G33" s="61"/>
      <c r="H33" s="61"/>
      <c r="I33" s="61"/>
      <c r="J33" s="61"/>
      <c r="K33" s="61"/>
      <c r="L33" s="95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>
      <c r="A34" s="32"/>
      <c r="B34" s="33"/>
      <c r="C34" s="32"/>
      <c r="D34" s="32"/>
      <c r="E34" s="32"/>
      <c r="F34" s="36" t="s">
        <v>38</v>
      </c>
      <c r="G34" s="32"/>
      <c r="H34" s="32"/>
      <c r="I34" s="36" t="s">
        <v>37</v>
      </c>
      <c r="J34" s="36" t="s">
        <v>39</v>
      </c>
      <c r="K34" s="32"/>
      <c r="L34" s="95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>
      <c r="A35" s="32"/>
      <c r="B35" s="33"/>
      <c r="C35" s="32"/>
      <c r="D35" s="100" t="s">
        <v>40</v>
      </c>
      <c r="E35" s="29" t="s">
        <v>41</v>
      </c>
      <c r="F35" s="101">
        <f>ROUND((SUM(BE101:BE623)),  2)</f>
        <v>0</v>
      </c>
      <c r="G35" s="32"/>
      <c r="H35" s="32"/>
      <c r="I35" s="102">
        <v>0.21</v>
      </c>
      <c r="J35" s="101">
        <f>ROUND(((SUM(BE101:BE623))*I35),  2)</f>
        <v>0</v>
      </c>
      <c r="K35" s="32"/>
      <c r="L35" s="95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>
      <c r="A36" s="32"/>
      <c r="B36" s="33"/>
      <c r="C36" s="32"/>
      <c r="D36" s="32"/>
      <c r="E36" s="29" t="s">
        <v>42</v>
      </c>
      <c r="F36" s="101">
        <f>ROUND((SUM(BF101:BF623)),  2)</f>
        <v>0</v>
      </c>
      <c r="G36" s="32"/>
      <c r="H36" s="32"/>
      <c r="I36" s="102">
        <v>0.12</v>
      </c>
      <c r="J36" s="101">
        <f>ROUND(((SUM(BF101:BF623))*I36),  2)</f>
        <v>0</v>
      </c>
      <c r="K36" s="32"/>
      <c r="L36" s="95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>
      <c r="A37" s="32"/>
      <c r="B37" s="33"/>
      <c r="C37" s="32"/>
      <c r="D37" s="32"/>
      <c r="E37" s="29" t="s">
        <v>43</v>
      </c>
      <c r="F37" s="101">
        <f>ROUND((SUM(BG101:BG623)),  2)</f>
        <v>0</v>
      </c>
      <c r="G37" s="32"/>
      <c r="H37" s="32"/>
      <c r="I37" s="102">
        <v>0.21</v>
      </c>
      <c r="J37" s="101">
        <f>0</f>
        <v>0</v>
      </c>
      <c r="K37" s="32"/>
      <c r="L37" s="95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>
      <c r="A38" s="32"/>
      <c r="B38" s="33"/>
      <c r="C38" s="32"/>
      <c r="D38" s="32"/>
      <c r="E38" s="29" t="s">
        <v>44</v>
      </c>
      <c r="F38" s="101">
        <f>ROUND((SUM(BH101:BH623)),  2)</f>
        <v>0</v>
      </c>
      <c r="G38" s="32"/>
      <c r="H38" s="32"/>
      <c r="I38" s="102">
        <v>0.12</v>
      </c>
      <c r="J38" s="101">
        <f>0</f>
        <v>0</v>
      </c>
      <c r="K38" s="32"/>
      <c r="L38" s="95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>
      <c r="A39" s="32"/>
      <c r="B39" s="33"/>
      <c r="C39" s="32"/>
      <c r="D39" s="32"/>
      <c r="E39" s="29" t="s">
        <v>45</v>
      </c>
      <c r="F39" s="101">
        <f>ROUND((SUM(BI101:BI623)),  2)</f>
        <v>0</v>
      </c>
      <c r="G39" s="32"/>
      <c r="H39" s="32"/>
      <c r="I39" s="102">
        <v>0</v>
      </c>
      <c r="J39" s="101">
        <f>0</f>
        <v>0</v>
      </c>
      <c r="K39" s="32"/>
      <c r="L39" s="95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95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>
      <c r="A41" s="32"/>
      <c r="B41" s="33"/>
      <c r="C41" s="103"/>
      <c r="D41" s="104" t="s">
        <v>46</v>
      </c>
      <c r="E41" s="55"/>
      <c r="F41" s="55"/>
      <c r="G41" s="105" t="s">
        <v>47</v>
      </c>
      <c r="H41" s="106" t="s">
        <v>48</v>
      </c>
      <c r="I41" s="55"/>
      <c r="J41" s="107">
        <f>SUM(J32:J39)</f>
        <v>0</v>
      </c>
      <c r="K41" s="108"/>
      <c r="L41" s="95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>
      <c r="A42" s="32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95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7" customHeight="1">
      <c r="A46" s="32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95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5" customHeight="1">
      <c r="A47" s="32"/>
      <c r="B47" s="33"/>
      <c r="C47" s="24" t="s">
        <v>93</v>
      </c>
      <c r="D47" s="32"/>
      <c r="E47" s="32"/>
      <c r="F47" s="32"/>
      <c r="G47" s="32"/>
      <c r="H47" s="32"/>
      <c r="I47" s="32"/>
      <c r="J47" s="32"/>
      <c r="K47" s="32"/>
      <c r="L47" s="95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7" customHeight="1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95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9" t="s">
        <v>15</v>
      </c>
      <c r="D49" s="32"/>
      <c r="E49" s="32"/>
      <c r="F49" s="32"/>
      <c r="G49" s="32"/>
      <c r="H49" s="32"/>
      <c r="I49" s="32"/>
      <c r="J49" s="32"/>
      <c r="K49" s="32"/>
      <c r="L49" s="95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customHeight="1">
      <c r="A50" s="32"/>
      <c r="B50" s="33"/>
      <c r="C50" s="32"/>
      <c r="D50" s="32"/>
      <c r="E50" s="325" t="str">
        <f>E7</f>
        <v>Rekonstrukce ul. Novohradská a Trocnovské náměstí 2. etapa, Třeboň</v>
      </c>
      <c r="F50" s="326"/>
      <c r="G50" s="326"/>
      <c r="H50" s="326"/>
      <c r="I50" s="32"/>
      <c r="J50" s="32"/>
      <c r="K50" s="32"/>
      <c r="L50" s="95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23"/>
      <c r="C51" s="29" t="s">
        <v>89</v>
      </c>
      <c r="L51" s="23"/>
    </row>
    <row r="52" spans="1:47" s="2" customFormat="1" ht="16.5" customHeight="1">
      <c r="A52" s="32"/>
      <c r="B52" s="33"/>
      <c r="C52" s="32"/>
      <c r="D52" s="32"/>
      <c r="E52" s="325" t="s">
        <v>90</v>
      </c>
      <c r="F52" s="324"/>
      <c r="G52" s="324"/>
      <c r="H52" s="324"/>
      <c r="I52" s="32"/>
      <c r="J52" s="32"/>
      <c r="K52" s="32"/>
      <c r="L52" s="95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9" t="s">
        <v>91</v>
      </c>
      <c r="D53" s="32"/>
      <c r="E53" s="32"/>
      <c r="F53" s="32"/>
      <c r="G53" s="32"/>
      <c r="H53" s="32"/>
      <c r="I53" s="32"/>
      <c r="J53" s="32"/>
      <c r="K53" s="32"/>
      <c r="L53" s="95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2"/>
      <c r="D54" s="32"/>
      <c r="E54" s="302" t="str">
        <f>E11</f>
        <v>SO 301.1 - Vodovodní řady</v>
      </c>
      <c r="F54" s="324"/>
      <c r="G54" s="324"/>
      <c r="H54" s="324"/>
      <c r="I54" s="32"/>
      <c r="J54" s="32"/>
      <c r="K54" s="32"/>
      <c r="L54" s="95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7" customHeight="1">
      <c r="A55" s="32"/>
      <c r="B55" s="33"/>
      <c r="C55" s="32"/>
      <c r="D55" s="32"/>
      <c r="E55" s="32"/>
      <c r="F55" s="32"/>
      <c r="G55" s="32"/>
      <c r="H55" s="32"/>
      <c r="I55" s="32"/>
      <c r="J55" s="32"/>
      <c r="K55" s="32"/>
      <c r="L55" s="95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9" t="s">
        <v>19</v>
      </c>
      <c r="D56" s="32"/>
      <c r="E56" s="32"/>
      <c r="F56" s="27" t="str">
        <f>F14</f>
        <v>Třeboň</v>
      </c>
      <c r="G56" s="32"/>
      <c r="H56" s="32"/>
      <c r="I56" s="29" t="s">
        <v>21</v>
      </c>
      <c r="J56" s="50" t="str">
        <f>IF(J14="","",J14)</f>
        <v>6. 3. 2024</v>
      </c>
      <c r="K56" s="32"/>
      <c r="L56" s="95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7" customHeight="1">
      <c r="A57" s="32"/>
      <c r="B57" s="33"/>
      <c r="C57" s="32"/>
      <c r="D57" s="32"/>
      <c r="E57" s="32"/>
      <c r="F57" s="32"/>
      <c r="G57" s="32"/>
      <c r="H57" s="32"/>
      <c r="I57" s="32"/>
      <c r="J57" s="32"/>
      <c r="K57" s="32"/>
      <c r="L57" s="95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40.15" customHeight="1">
      <c r="A58" s="32"/>
      <c r="B58" s="33"/>
      <c r="C58" s="29" t="s">
        <v>23</v>
      </c>
      <c r="D58" s="32"/>
      <c r="E58" s="32"/>
      <c r="F58" s="27" t="str">
        <f>E17</f>
        <v xml:space="preserve"> </v>
      </c>
      <c r="G58" s="32"/>
      <c r="H58" s="32"/>
      <c r="I58" s="29" t="s">
        <v>28</v>
      </c>
      <c r="J58" s="30" t="str">
        <f>E23</f>
        <v>Ing. Jana Máchová - vodohospodářská projekce</v>
      </c>
      <c r="K58" s="32"/>
      <c r="L58" s="95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5" customHeight="1">
      <c r="A59" s="32"/>
      <c r="B59" s="33"/>
      <c r="C59" s="29" t="s">
        <v>27</v>
      </c>
      <c r="D59" s="32"/>
      <c r="E59" s="32"/>
      <c r="F59" s="27" t="str">
        <f>IF(E20="","",E20)</f>
        <v xml:space="preserve"> </v>
      </c>
      <c r="G59" s="32"/>
      <c r="H59" s="32"/>
      <c r="I59" s="29" t="s">
        <v>33</v>
      </c>
      <c r="J59" s="30" t="str">
        <f>E26</f>
        <v xml:space="preserve"> </v>
      </c>
      <c r="K59" s="32"/>
      <c r="L59" s="95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4" customHeight="1">
      <c r="A60" s="32"/>
      <c r="B60" s="33"/>
      <c r="C60" s="32"/>
      <c r="D60" s="32"/>
      <c r="E60" s="32"/>
      <c r="F60" s="32"/>
      <c r="G60" s="32"/>
      <c r="H60" s="32"/>
      <c r="I60" s="32"/>
      <c r="J60" s="32"/>
      <c r="K60" s="32"/>
      <c r="L60" s="95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09" t="s">
        <v>94</v>
      </c>
      <c r="D61" s="103"/>
      <c r="E61" s="103"/>
      <c r="F61" s="103"/>
      <c r="G61" s="103"/>
      <c r="H61" s="103"/>
      <c r="I61" s="103"/>
      <c r="J61" s="110" t="s">
        <v>95</v>
      </c>
      <c r="K61" s="103"/>
      <c r="L61" s="95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4" customHeight="1">
      <c r="A62" s="32"/>
      <c r="B62" s="33"/>
      <c r="C62" s="32"/>
      <c r="D62" s="32"/>
      <c r="E62" s="32"/>
      <c r="F62" s="32"/>
      <c r="G62" s="32"/>
      <c r="H62" s="32"/>
      <c r="I62" s="32"/>
      <c r="J62" s="32"/>
      <c r="K62" s="32"/>
      <c r="L62" s="95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11" t="s">
        <v>68</v>
      </c>
      <c r="D63" s="32"/>
      <c r="E63" s="32"/>
      <c r="F63" s="32"/>
      <c r="G63" s="32"/>
      <c r="H63" s="32"/>
      <c r="I63" s="32"/>
      <c r="J63" s="66">
        <f>J101</f>
        <v>0</v>
      </c>
      <c r="K63" s="32"/>
      <c r="L63" s="95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20" t="s">
        <v>96</v>
      </c>
    </row>
    <row r="64" spans="1:47" s="9" customFormat="1" ht="25" customHeight="1">
      <c r="B64" s="112"/>
      <c r="D64" s="113" t="s">
        <v>97</v>
      </c>
      <c r="E64" s="114"/>
      <c r="F64" s="114"/>
      <c r="G64" s="114"/>
      <c r="H64" s="114"/>
      <c r="I64" s="114"/>
      <c r="J64" s="115">
        <f>J102</f>
        <v>0</v>
      </c>
      <c r="L64" s="112"/>
    </row>
    <row r="65" spans="1:31" s="10" customFormat="1" ht="19.899999999999999" customHeight="1">
      <c r="B65" s="116"/>
      <c r="D65" s="117" t="s">
        <v>98</v>
      </c>
      <c r="E65" s="118"/>
      <c r="F65" s="118"/>
      <c r="G65" s="118"/>
      <c r="H65" s="118"/>
      <c r="I65" s="118"/>
      <c r="J65" s="119">
        <f>J103</f>
        <v>0</v>
      </c>
      <c r="L65" s="116"/>
    </row>
    <row r="66" spans="1:31" s="10" customFormat="1" ht="14.9" customHeight="1">
      <c r="B66" s="116"/>
      <c r="D66" s="117" t="s">
        <v>99</v>
      </c>
      <c r="E66" s="118"/>
      <c r="F66" s="118"/>
      <c r="G66" s="118"/>
      <c r="H66" s="118"/>
      <c r="I66" s="118"/>
      <c r="J66" s="119">
        <f>J104</f>
        <v>0</v>
      </c>
      <c r="L66" s="116"/>
    </row>
    <row r="67" spans="1:31" s="10" customFormat="1" ht="14.9" customHeight="1">
      <c r="B67" s="116"/>
      <c r="D67" s="117" t="s">
        <v>100</v>
      </c>
      <c r="E67" s="118"/>
      <c r="F67" s="118"/>
      <c r="G67" s="118"/>
      <c r="H67" s="118"/>
      <c r="I67" s="118"/>
      <c r="J67" s="119">
        <f>J155</f>
        <v>0</v>
      </c>
      <c r="L67" s="116"/>
    </row>
    <row r="68" spans="1:31" s="10" customFormat="1" ht="14.9" customHeight="1">
      <c r="B68" s="116"/>
      <c r="D68" s="117" t="s">
        <v>101</v>
      </c>
      <c r="E68" s="118"/>
      <c r="F68" s="118"/>
      <c r="G68" s="118"/>
      <c r="H68" s="118"/>
      <c r="I68" s="118"/>
      <c r="J68" s="119">
        <f>J229</f>
        <v>0</v>
      </c>
      <c r="L68" s="116"/>
    </row>
    <row r="69" spans="1:31" s="10" customFormat="1" ht="14.9" customHeight="1">
      <c r="B69" s="116"/>
      <c r="D69" s="117" t="s">
        <v>102</v>
      </c>
      <c r="E69" s="118"/>
      <c r="F69" s="118"/>
      <c r="G69" s="118"/>
      <c r="H69" s="118"/>
      <c r="I69" s="118"/>
      <c r="J69" s="119">
        <f>J267</f>
        <v>0</v>
      </c>
      <c r="L69" s="116"/>
    </row>
    <row r="70" spans="1:31" s="10" customFormat="1" ht="14.9" customHeight="1">
      <c r="B70" s="116"/>
      <c r="D70" s="117" t="s">
        <v>103</v>
      </c>
      <c r="E70" s="118"/>
      <c r="F70" s="118"/>
      <c r="G70" s="118"/>
      <c r="H70" s="118"/>
      <c r="I70" s="118"/>
      <c r="J70" s="119">
        <f>J294</f>
        <v>0</v>
      </c>
      <c r="L70" s="116"/>
    </row>
    <row r="71" spans="1:31" s="10" customFormat="1" ht="14.9" customHeight="1">
      <c r="B71" s="116"/>
      <c r="D71" s="117" t="s">
        <v>104</v>
      </c>
      <c r="E71" s="118"/>
      <c r="F71" s="118"/>
      <c r="G71" s="118"/>
      <c r="H71" s="118"/>
      <c r="I71" s="118"/>
      <c r="J71" s="119">
        <f>J326</f>
        <v>0</v>
      </c>
      <c r="L71" s="116"/>
    </row>
    <row r="72" spans="1:31" s="10" customFormat="1" ht="19.899999999999999" customHeight="1">
      <c r="B72" s="116"/>
      <c r="D72" s="117" t="s">
        <v>105</v>
      </c>
      <c r="E72" s="118"/>
      <c r="F72" s="118"/>
      <c r="G72" s="118"/>
      <c r="H72" s="118"/>
      <c r="I72" s="118"/>
      <c r="J72" s="119">
        <f>J331</f>
        <v>0</v>
      </c>
      <c r="L72" s="116"/>
    </row>
    <row r="73" spans="1:31" s="10" customFormat="1" ht="14.9" customHeight="1">
      <c r="B73" s="116"/>
      <c r="D73" s="117" t="s">
        <v>106</v>
      </c>
      <c r="E73" s="118"/>
      <c r="F73" s="118"/>
      <c r="G73" s="118"/>
      <c r="H73" s="118"/>
      <c r="I73" s="118"/>
      <c r="J73" s="119">
        <f>J332</f>
        <v>0</v>
      </c>
      <c r="L73" s="116"/>
    </row>
    <row r="74" spans="1:31" s="10" customFormat="1" ht="19.899999999999999" customHeight="1">
      <c r="B74" s="116"/>
      <c r="D74" s="117" t="s">
        <v>107</v>
      </c>
      <c r="E74" s="118"/>
      <c r="F74" s="118"/>
      <c r="G74" s="118"/>
      <c r="H74" s="118"/>
      <c r="I74" s="118"/>
      <c r="J74" s="119">
        <f>J358</f>
        <v>0</v>
      </c>
      <c r="L74" s="116"/>
    </row>
    <row r="75" spans="1:31" s="10" customFormat="1" ht="14.9" customHeight="1">
      <c r="B75" s="116"/>
      <c r="D75" s="117" t="s">
        <v>108</v>
      </c>
      <c r="E75" s="118"/>
      <c r="F75" s="118"/>
      <c r="G75" s="118"/>
      <c r="H75" s="118"/>
      <c r="I75" s="118"/>
      <c r="J75" s="119">
        <f>J359</f>
        <v>0</v>
      </c>
      <c r="L75" s="116"/>
    </row>
    <row r="76" spans="1:31" s="10" customFormat="1" ht="14.9" customHeight="1">
      <c r="B76" s="116"/>
      <c r="D76" s="117" t="s">
        <v>109</v>
      </c>
      <c r="E76" s="118"/>
      <c r="F76" s="118"/>
      <c r="G76" s="118"/>
      <c r="H76" s="118"/>
      <c r="I76" s="118"/>
      <c r="J76" s="119">
        <f>J423</f>
        <v>0</v>
      </c>
      <c r="L76" s="116"/>
    </row>
    <row r="77" spans="1:31" s="10" customFormat="1" ht="14.9" customHeight="1">
      <c r="B77" s="116"/>
      <c r="D77" s="117" t="s">
        <v>110</v>
      </c>
      <c r="E77" s="118"/>
      <c r="F77" s="118"/>
      <c r="G77" s="118"/>
      <c r="H77" s="118"/>
      <c r="I77" s="118"/>
      <c r="J77" s="119">
        <f>J478</f>
        <v>0</v>
      </c>
      <c r="L77" s="116"/>
    </row>
    <row r="78" spans="1:31" s="10" customFormat="1" ht="19.899999999999999" customHeight="1">
      <c r="B78" s="116"/>
      <c r="D78" s="117" t="s">
        <v>111</v>
      </c>
      <c r="E78" s="118"/>
      <c r="F78" s="118"/>
      <c r="G78" s="118"/>
      <c r="H78" s="118"/>
      <c r="I78" s="118"/>
      <c r="J78" s="119">
        <f>J602</f>
        <v>0</v>
      </c>
      <c r="L78" s="116"/>
    </row>
    <row r="79" spans="1:31" s="10" customFormat="1" ht="19.899999999999999" customHeight="1">
      <c r="B79" s="116"/>
      <c r="D79" s="117" t="s">
        <v>112</v>
      </c>
      <c r="E79" s="118"/>
      <c r="F79" s="118"/>
      <c r="G79" s="118"/>
      <c r="H79" s="118"/>
      <c r="I79" s="118"/>
      <c r="J79" s="119">
        <f>J621</f>
        <v>0</v>
      </c>
      <c r="L79" s="116"/>
    </row>
    <row r="80" spans="1:31" s="2" customFormat="1" ht="21.75" customHeight="1">
      <c r="A80" s="32"/>
      <c r="B80" s="33"/>
      <c r="C80" s="32"/>
      <c r="D80" s="32"/>
      <c r="E80" s="32"/>
      <c r="F80" s="32"/>
      <c r="G80" s="32"/>
      <c r="H80" s="32"/>
      <c r="I80" s="32"/>
      <c r="J80" s="32"/>
      <c r="K80" s="32"/>
      <c r="L80" s="95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31" s="2" customFormat="1" ht="7" customHeight="1">
      <c r="A81" s="32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95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5" spans="1:31" s="2" customFormat="1" ht="7" customHeight="1">
      <c r="A85" s="32"/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95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2" customFormat="1" ht="25" customHeight="1">
      <c r="A86" s="32"/>
      <c r="B86" s="33"/>
      <c r="C86" s="24" t="s">
        <v>113</v>
      </c>
      <c r="D86" s="32"/>
      <c r="E86" s="32"/>
      <c r="F86" s="32"/>
      <c r="G86" s="32"/>
      <c r="H86" s="32"/>
      <c r="I86" s="32"/>
      <c r="J86" s="32"/>
      <c r="K86" s="32"/>
      <c r="L86" s="95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31" s="2" customFormat="1" ht="7" customHeight="1">
      <c r="A87" s="32"/>
      <c r="B87" s="33"/>
      <c r="C87" s="32"/>
      <c r="D87" s="32"/>
      <c r="E87" s="32"/>
      <c r="F87" s="32"/>
      <c r="G87" s="32"/>
      <c r="H87" s="32"/>
      <c r="I87" s="32"/>
      <c r="J87" s="32"/>
      <c r="K87" s="32"/>
      <c r="L87" s="95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9" t="s">
        <v>15</v>
      </c>
      <c r="D88" s="32"/>
      <c r="E88" s="32"/>
      <c r="F88" s="32"/>
      <c r="G88" s="32"/>
      <c r="H88" s="32"/>
      <c r="I88" s="32"/>
      <c r="J88" s="32"/>
      <c r="K88" s="32"/>
      <c r="L88" s="95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26.25" customHeight="1">
      <c r="A89" s="32"/>
      <c r="B89" s="33"/>
      <c r="C89" s="32"/>
      <c r="D89" s="32"/>
      <c r="E89" s="325" t="str">
        <f>E7</f>
        <v>Rekonstrukce ul. Novohradská a Trocnovské náměstí 2. etapa, Třeboň</v>
      </c>
      <c r="F89" s="326"/>
      <c r="G89" s="326"/>
      <c r="H89" s="326"/>
      <c r="I89" s="32"/>
      <c r="J89" s="32"/>
      <c r="K89" s="32"/>
      <c r="L89" s="95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1" customFormat="1" ht="12" customHeight="1">
      <c r="B90" s="23"/>
      <c r="C90" s="29" t="s">
        <v>89</v>
      </c>
      <c r="L90" s="23"/>
    </row>
    <row r="91" spans="1:31" s="2" customFormat="1" ht="16.5" customHeight="1">
      <c r="A91" s="32"/>
      <c r="B91" s="33"/>
      <c r="C91" s="32"/>
      <c r="D91" s="32"/>
      <c r="E91" s="325" t="s">
        <v>90</v>
      </c>
      <c r="F91" s="324"/>
      <c r="G91" s="324"/>
      <c r="H91" s="324"/>
      <c r="I91" s="32"/>
      <c r="J91" s="32"/>
      <c r="K91" s="32"/>
      <c r="L91" s="95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12" customHeight="1">
      <c r="A92" s="32"/>
      <c r="B92" s="33"/>
      <c r="C92" s="29" t="s">
        <v>91</v>
      </c>
      <c r="D92" s="32"/>
      <c r="E92" s="32"/>
      <c r="F92" s="32"/>
      <c r="G92" s="32"/>
      <c r="H92" s="32"/>
      <c r="I92" s="32"/>
      <c r="J92" s="32"/>
      <c r="K92" s="32"/>
      <c r="L92" s="95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6.5" customHeight="1">
      <c r="A93" s="32"/>
      <c r="B93" s="33"/>
      <c r="C93" s="32"/>
      <c r="D93" s="32"/>
      <c r="E93" s="302" t="str">
        <f>E11</f>
        <v>SO 301.1 - Vodovodní řady</v>
      </c>
      <c r="F93" s="324"/>
      <c r="G93" s="324"/>
      <c r="H93" s="324"/>
      <c r="I93" s="32"/>
      <c r="J93" s="32"/>
      <c r="K93" s="32"/>
      <c r="L93" s="95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7" customHeight="1">
      <c r="A94" s="32"/>
      <c r="B94" s="33"/>
      <c r="C94" s="32"/>
      <c r="D94" s="32"/>
      <c r="E94" s="32"/>
      <c r="F94" s="32"/>
      <c r="G94" s="32"/>
      <c r="H94" s="32"/>
      <c r="I94" s="32"/>
      <c r="J94" s="32"/>
      <c r="K94" s="32"/>
      <c r="L94" s="95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2" customHeight="1">
      <c r="A95" s="32"/>
      <c r="B95" s="33"/>
      <c r="C95" s="29" t="s">
        <v>19</v>
      </c>
      <c r="D95" s="32"/>
      <c r="E95" s="32"/>
      <c r="F95" s="27" t="str">
        <f>F14</f>
        <v>Třeboň</v>
      </c>
      <c r="G95" s="32"/>
      <c r="H95" s="32"/>
      <c r="I95" s="29" t="s">
        <v>21</v>
      </c>
      <c r="J95" s="50" t="str">
        <f>IF(J14="","",J14)</f>
        <v>6. 3. 2024</v>
      </c>
      <c r="K95" s="32"/>
      <c r="L95" s="95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7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95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65" s="2" customFormat="1" ht="40.15" customHeight="1">
      <c r="A97" s="32"/>
      <c r="B97" s="33"/>
      <c r="C97" s="29" t="s">
        <v>23</v>
      </c>
      <c r="D97" s="32"/>
      <c r="E97" s="32"/>
      <c r="F97" s="27" t="str">
        <f>E17</f>
        <v xml:space="preserve"> </v>
      </c>
      <c r="G97" s="32"/>
      <c r="H97" s="32"/>
      <c r="I97" s="29" t="s">
        <v>28</v>
      </c>
      <c r="J97" s="30" t="str">
        <f>E23</f>
        <v>Ing. Jana Máchová - vodohospodářská projekce</v>
      </c>
      <c r="K97" s="32"/>
      <c r="L97" s="95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65" s="2" customFormat="1" ht="15.25" customHeight="1">
      <c r="A98" s="32"/>
      <c r="B98" s="33"/>
      <c r="C98" s="29" t="s">
        <v>27</v>
      </c>
      <c r="D98" s="32"/>
      <c r="E98" s="32"/>
      <c r="F98" s="27" t="str">
        <f>IF(E20="","",E20)</f>
        <v xml:space="preserve"> </v>
      </c>
      <c r="G98" s="32"/>
      <c r="H98" s="32"/>
      <c r="I98" s="29" t="s">
        <v>33</v>
      </c>
      <c r="J98" s="30" t="str">
        <f>E26</f>
        <v xml:space="preserve"> </v>
      </c>
      <c r="K98" s="32"/>
      <c r="L98" s="95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65" s="2" customFormat="1" ht="10.4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95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65" s="11" customFormat="1" ht="29.25" customHeight="1">
      <c r="A100" s="120"/>
      <c r="B100" s="121"/>
      <c r="C100" s="122" t="s">
        <v>114</v>
      </c>
      <c r="D100" s="123" t="s">
        <v>55</v>
      </c>
      <c r="E100" s="123" t="s">
        <v>51</v>
      </c>
      <c r="F100" s="123" t="s">
        <v>52</v>
      </c>
      <c r="G100" s="123" t="s">
        <v>115</v>
      </c>
      <c r="H100" s="123" t="s">
        <v>116</v>
      </c>
      <c r="I100" s="123" t="s">
        <v>117</v>
      </c>
      <c r="J100" s="123" t="s">
        <v>95</v>
      </c>
      <c r="K100" s="124" t="s">
        <v>118</v>
      </c>
      <c r="L100" s="125"/>
      <c r="M100" s="57" t="s">
        <v>3</v>
      </c>
      <c r="N100" s="58" t="s">
        <v>40</v>
      </c>
      <c r="O100" s="58" t="s">
        <v>119</v>
      </c>
      <c r="P100" s="58" t="s">
        <v>120</v>
      </c>
      <c r="Q100" s="58" t="s">
        <v>121</v>
      </c>
      <c r="R100" s="58" t="s">
        <v>122</v>
      </c>
      <c r="S100" s="58" t="s">
        <v>123</v>
      </c>
      <c r="T100" s="59" t="s">
        <v>124</v>
      </c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0"/>
    </row>
    <row r="101" spans="1:65" s="2" customFormat="1" ht="22.9" customHeight="1">
      <c r="A101" s="32"/>
      <c r="B101" s="33"/>
      <c r="C101" s="64" t="s">
        <v>125</v>
      </c>
      <c r="D101" s="32"/>
      <c r="E101" s="32"/>
      <c r="F101" s="32"/>
      <c r="G101" s="32"/>
      <c r="H101" s="32"/>
      <c r="I101" s="32"/>
      <c r="J101" s="126">
        <f>BK101</f>
        <v>0</v>
      </c>
      <c r="K101" s="32"/>
      <c r="L101" s="33"/>
      <c r="M101" s="60"/>
      <c r="N101" s="51"/>
      <c r="O101" s="61"/>
      <c r="P101" s="127">
        <f>P102</f>
        <v>438.36312400000003</v>
      </c>
      <c r="Q101" s="61"/>
      <c r="R101" s="127">
        <f>R102</f>
        <v>68.276944759999992</v>
      </c>
      <c r="S101" s="61"/>
      <c r="T101" s="128">
        <f>T102</f>
        <v>2.41025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20" t="s">
        <v>69</v>
      </c>
      <c r="AU101" s="20" t="s">
        <v>96</v>
      </c>
      <c r="BK101" s="129">
        <f>BK102</f>
        <v>0</v>
      </c>
    </row>
    <row r="102" spans="1:65" s="12" customFormat="1" ht="25.9" customHeight="1">
      <c r="B102" s="130"/>
      <c r="D102" s="131" t="s">
        <v>69</v>
      </c>
      <c r="E102" s="132" t="s">
        <v>126</v>
      </c>
      <c r="F102" s="132" t="s">
        <v>127</v>
      </c>
      <c r="J102" s="133">
        <f>BK102</f>
        <v>0</v>
      </c>
      <c r="L102" s="130"/>
      <c r="M102" s="134"/>
      <c r="N102" s="135"/>
      <c r="O102" s="135"/>
      <c r="P102" s="136">
        <f>P103+P331+P358+P602+P621</f>
        <v>438.36312400000003</v>
      </c>
      <c r="Q102" s="135"/>
      <c r="R102" s="136">
        <f>R103+R331+R358+R602+R621</f>
        <v>68.276944759999992</v>
      </c>
      <c r="S102" s="135"/>
      <c r="T102" s="137">
        <f>T103+T331+T358+T602+T621</f>
        <v>2.41025</v>
      </c>
      <c r="AR102" s="131" t="s">
        <v>77</v>
      </c>
      <c r="AT102" s="138" t="s">
        <v>69</v>
      </c>
      <c r="AU102" s="138" t="s">
        <v>70</v>
      </c>
      <c r="AY102" s="131" t="s">
        <v>128</v>
      </c>
      <c r="BK102" s="139">
        <f>BK103+BK331+BK358+BK602+BK621</f>
        <v>0</v>
      </c>
    </row>
    <row r="103" spans="1:65" s="12" customFormat="1" ht="22.9" customHeight="1">
      <c r="B103" s="130"/>
      <c r="D103" s="131" t="s">
        <v>69</v>
      </c>
      <c r="E103" s="140" t="s">
        <v>77</v>
      </c>
      <c r="F103" s="140" t="s">
        <v>129</v>
      </c>
      <c r="J103" s="141">
        <f>BK103</f>
        <v>0</v>
      </c>
      <c r="L103" s="130"/>
      <c r="M103" s="134"/>
      <c r="N103" s="135"/>
      <c r="O103" s="135"/>
      <c r="P103" s="136">
        <f>P104+P155+P229+P267+P294+P326</f>
        <v>178.822104</v>
      </c>
      <c r="Q103" s="135"/>
      <c r="R103" s="136">
        <f>R104+R155+R229+R267+R294+R326</f>
        <v>65.902504759999999</v>
      </c>
      <c r="S103" s="135"/>
      <c r="T103" s="137">
        <f>T104+T155+T229+T267+T294+T326</f>
        <v>0</v>
      </c>
      <c r="AR103" s="131" t="s">
        <v>77</v>
      </c>
      <c r="AT103" s="138" t="s">
        <v>69</v>
      </c>
      <c r="AU103" s="138" t="s">
        <v>77</v>
      </c>
      <c r="AY103" s="131" t="s">
        <v>128</v>
      </c>
      <c r="BK103" s="139">
        <f>BK104+BK155+BK229+BK267+BK294+BK326</f>
        <v>0</v>
      </c>
    </row>
    <row r="104" spans="1:65" s="12" customFormat="1" ht="20.9" customHeight="1">
      <c r="B104" s="130"/>
      <c r="D104" s="131" t="s">
        <v>69</v>
      </c>
      <c r="E104" s="140" t="s">
        <v>130</v>
      </c>
      <c r="F104" s="140" t="s">
        <v>131</v>
      </c>
      <c r="J104" s="141">
        <f>BK104</f>
        <v>0</v>
      </c>
      <c r="L104" s="130"/>
      <c r="M104" s="134"/>
      <c r="N104" s="135"/>
      <c r="O104" s="135"/>
      <c r="P104" s="136">
        <f>SUM(P105:P154)</f>
        <v>16.0731</v>
      </c>
      <c r="Q104" s="135"/>
      <c r="R104" s="136">
        <f>SUM(R105:R154)</f>
        <v>0.50223899999999999</v>
      </c>
      <c r="S104" s="135"/>
      <c r="T104" s="137">
        <f>SUM(T105:T154)</f>
        <v>0</v>
      </c>
      <c r="AR104" s="131" t="s">
        <v>77</v>
      </c>
      <c r="AT104" s="138" t="s">
        <v>69</v>
      </c>
      <c r="AU104" s="138" t="s">
        <v>79</v>
      </c>
      <c r="AY104" s="131" t="s">
        <v>128</v>
      </c>
      <c r="BK104" s="139">
        <f>SUM(BK105:BK154)</f>
        <v>0</v>
      </c>
    </row>
    <row r="105" spans="1:65" s="2" customFormat="1" ht="24.25" customHeight="1">
      <c r="A105" s="32"/>
      <c r="B105" s="142"/>
      <c r="C105" s="143" t="s">
        <v>77</v>
      </c>
      <c r="D105" s="143" t="s">
        <v>132</v>
      </c>
      <c r="E105" s="144" t="s">
        <v>133</v>
      </c>
      <c r="F105" s="145" t="s">
        <v>134</v>
      </c>
      <c r="G105" s="146" t="s">
        <v>135</v>
      </c>
      <c r="H105" s="147">
        <v>40</v>
      </c>
      <c r="I105" s="148"/>
      <c r="J105" s="148">
        <f>ROUND(I105*H105,2)</f>
        <v>0</v>
      </c>
      <c r="K105" s="145" t="s">
        <v>136</v>
      </c>
      <c r="L105" s="33"/>
      <c r="M105" s="149" t="s">
        <v>3</v>
      </c>
      <c r="N105" s="150" t="s">
        <v>41</v>
      </c>
      <c r="O105" s="151">
        <v>0.184</v>
      </c>
      <c r="P105" s="151">
        <f>O105*H105</f>
        <v>7.3599999999999994</v>
      </c>
      <c r="Q105" s="151">
        <v>3.0000000000000001E-5</v>
      </c>
      <c r="R105" s="151">
        <f>Q105*H105</f>
        <v>1.2000000000000001E-3</v>
      </c>
      <c r="S105" s="151">
        <v>0</v>
      </c>
      <c r="T105" s="152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53" t="s">
        <v>137</v>
      </c>
      <c r="AT105" s="153" t="s">
        <v>132</v>
      </c>
      <c r="AU105" s="153" t="s">
        <v>138</v>
      </c>
      <c r="AY105" s="20" t="s">
        <v>128</v>
      </c>
      <c r="BE105" s="154">
        <f>IF(N105="základní",J105,0)</f>
        <v>0</v>
      </c>
      <c r="BF105" s="154">
        <f>IF(N105="snížená",J105,0)</f>
        <v>0</v>
      </c>
      <c r="BG105" s="154">
        <f>IF(N105="zákl. přenesená",J105,0)</f>
        <v>0</v>
      </c>
      <c r="BH105" s="154">
        <f>IF(N105="sníž. přenesená",J105,0)</f>
        <v>0</v>
      </c>
      <c r="BI105" s="154">
        <f>IF(N105="nulová",J105,0)</f>
        <v>0</v>
      </c>
      <c r="BJ105" s="20" t="s">
        <v>77</v>
      </c>
      <c r="BK105" s="154">
        <f>ROUND(I105*H105,2)</f>
        <v>0</v>
      </c>
      <c r="BL105" s="20" t="s">
        <v>137</v>
      </c>
      <c r="BM105" s="153" t="s">
        <v>139</v>
      </c>
    </row>
    <row r="106" spans="1:65" s="2" customFormat="1">
      <c r="A106" s="32"/>
      <c r="B106" s="33"/>
      <c r="C106" s="32"/>
      <c r="D106" s="155" t="s">
        <v>140</v>
      </c>
      <c r="E106" s="32"/>
      <c r="F106" s="156" t="s">
        <v>141</v>
      </c>
      <c r="G106" s="32"/>
      <c r="H106" s="32"/>
      <c r="I106" s="32"/>
      <c r="J106" s="32"/>
      <c r="K106" s="32"/>
      <c r="L106" s="33"/>
      <c r="M106" s="157"/>
      <c r="N106" s="158"/>
      <c r="O106" s="53"/>
      <c r="P106" s="53"/>
      <c r="Q106" s="53"/>
      <c r="R106" s="53"/>
      <c r="S106" s="53"/>
      <c r="T106" s="54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20" t="s">
        <v>140</v>
      </c>
      <c r="AU106" s="20" t="s">
        <v>138</v>
      </c>
    </row>
    <row r="107" spans="1:65" s="13" customFormat="1">
      <c r="B107" s="159"/>
      <c r="D107" s="160" t="s">
        <v>142</v>
      </c>
      <c r="E107" s="161" t="s">
        <v>3</v>
      </c>
      <c r="F107" s="162" t="s">
        <v>143</v>
      </c>
      <c r="H107" s="161" t="s">
        <v>3</v>
      </c>
      <c r="L107" s="159"/>
      <c r="M107" s="163"/>
      <c r="N107" s="164"/>
      <c r="O107" s="164"/>
      <c r="P107" s="164"/>
      <c r="Q107" s="164"/>
      <c r="R107" s="164"/>
      <c r="S107" s="164"/>
      <c r="T107" s="165"/>
      <c r="AT107" s="161" t="s">
        <v>142</v>
      </c>
      <c r="AU107" s="161" t="s">
        <v>138</v>
      </c>
      <c r="AV107" s="13" t="s">
        <v>77</v>
      </c>
      <c r="AW107" s="13" t="s">
        <v>32</v>
      </c>
      <c r="AX107" s="13" t="s">
        <v>70</v>
      </c>
      <c r="AY107" s="161" t="s">
        <v>128</v>
      </c>
    </row>
    <row r="108" spans="1:65" s="14" customFormat="1">
      <c r="B108" s="166"/>
      <c r="D108" s="160" t="s">
        <v>142</v>
      </c>
      <c r="E108" s="167" t="s">
        <v>3</v>
      </c>
      <c r="F108" s="168" t="s">
        <v>144</v>
      </c>
      <c r="H108" s="169">
        <v>32</v>
      </c>
      <c r="L108" s="166"/>
      <c r="M108" s="170"/>
      <c r="N108" s="171"/>
      <c r="O108" s="171"/>
      <c r="P108" s="171"/>
      <c r="Q108" s="171"/>
      <c r="R108" s="171"/>
      <c r="S108" s="171"/>
      <c r="T108" s="172"/>
      <c r="AT108" s="167" t="s">
        <v>142</v>
      </c>
      <c r="AU108" s="167" t="s">
        <v>138</v>
      </c>
      <c r="AV108" s="14" t="s">
        <v>79</v>
      </c>
      <c r="AW108" s="14" t="s">
        <v>32</v>
      </c>
      <c r="AX108" s="14" t="s">
        <v>70</v>
      </c>
      <c r="AY108" s="167" t="s">
        <v>128</v>
      </c>
    </row>
    <row r="109" spans="1:65" s="14" customFormat="1">
      <c r="B109" s="166"/>
      <c r="D109" s="160" t="s">
        <v>142</v>
      </c>
      <c r="E109" s="167" t="s">
        <v>3</v>
      </c>
      <c r="F109" s="168" t="s">
        <v>145</v>
      </c>
      <c r="H109" s="169">
        <v>8</v>
      </c>
      <c r="L109" s="166"/>
      <c r="M109" s="170"/>
      <c r="N109" s="171"/>
      <c r="O109" s="171"/>
      <c r="P109" s="171"/>
      <c r="Q109" s="171"/>
      <c r="R109" s="171"/>
      <c r="S109" s="171"/>
      <c r="T109" s="172"/>
      <c r="AT109" s="167" t="s">
        <v>142</v>
      </c>
      <c r="AU109" s="167" t="s">
        <v>138</v>
      </c>
      <c r="AV109" s="14" t="s">
        <v>79</v>
      </c>
      <c r="AW109" s="14" t="s">
        <v>32</v>
      </c>
      <c r="AX109" s="14" t="s">
        <v>70</v>
      </c>
      <c r="AY109" s="167" t="s">
        <v>128</v>
      </c>
    </row>
    <row r="110" spans="1:65" s="15" customFormat="1">
      <c r="B110" s="173"/>
      <c r="D110" s="160" t="s">
        <v>142</v>
      </c>
      <c r="E110" s="174" t="s">
        <v>3</v>
      </c>
      <c r="F110" s="175" t="s">
        <v>146</v>
      </c>
      <c r="H110" s="176">
        <v>40</v>
      </c>
      <c r="L110" s="173"/>
      <c r="M110" s="177"/>
      <c r="N110" s="178"/>
      <c r="O110" s="178"/>
      <c r="P110" s="178"/>
      <c r="Q110" s="178"/>
      <c r="R110" s="178"/>
      <c r="S110" s="178"/>
      <c r="T110" s="179"/>
      <c r="AT110" s="174" t="s">
        <v>142</v>
      </c>
      <c r="AU110" s="174" t="s">
        <v>138</v>
      </c>
      <c r="AV110" s="15" t="s">
        <v>137</v>
      </c>
      <c r="AW110" s="15" t="s">
        <v>32</v>
      </c>
      <c r="AX110" s="15" t="s">
        <v>77</v>
      </c>
      <c r="AY110" s="174" t="s">
        <v>128</v>
      </c>
    </row>
    <row r="111" spans="1:65" s="2" customFormat="1" ht="37.9" customHeight="1">
      <c r="A111" s="32"/>
      <c r="B111" s="142"/>
      <c r="C111" s="143" t="s">
        <v>79</v>
      </c>
      <c r="D111" s="143" t="s">
        <v>132</v>
      </c>
      <c r="E111" s="144" t="s">
        <v>147</v>
      </c>
      <c r="F111" s="145" t="s">
        <v>148</v>
      </c>
      <c r="G111" s="146" t="s">
        <v>149</v>
      </c>
      <c r="H111" s="147">
        <v>5</v>
      </c>
      <c r="I111" s="148"/>
      <c r="J111" s="148">
        <f>ROUND(I111*H111,2)</f>
        <v>0</v>
      </c>
      <c r="K111" s="145" t="s">
        <v>136</v>
      </c>
      <c r="L111" s="33"/>
      <c r="M111" s="149" t="s">
        <v>3</v>
      </c>
      <c r="N111" s="150" t="s">
        <v>41</v>
      </c>
      <c r="O111" s="151">
        <v>0</v>
      </c>
      <c r="P111" s="151">
        <f>O111*H111</f>
        <v>0</v>
      </c>
      <c r="Q111" s="151">
        <v>0</v>
      </c>
      <c r="R111" s="151">
        <f>Q111*H111</f>
        <v>0</v>
      </c>
      <c r="S111" s="151">
        <v>0</v>
      </c>
      <c r="T111" s="152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53" t="s">
        <v>137</v>
      </c>
      <c r="AT111" s="153" t="s">
        <v>132</v>
      </c>
      <c r="AU111" s="153" t="s">
        <v>138</v>
      </c>
      <c r="AY111" s="20" t="s">
        <v>128</v>
      </c>
      <c r="BE111" s="154">
        <f>IF(N111="základní",J111,0)</f>
        <v>0</v>
      </c>
      <c r="BF111" s="154">
        <f>IF(N111="snížená",J111,0)</f>
        <v>0</v>
      </c>
      <c r="BG111" s="154">
        <f>IF(N111="zákl. přenesená",J111,0)</f>
        <v>0</v>
      </c>
      <c r="BH111" s="154">
        <f>IF(N111="sníž. přenesená",J111,0)</f>
        <v>0</v>
      </c>
      <c r="BI111" s="154">
        <f>IF(N111="nulová",J111,0)</f>
        <v>0</v>
      </c>
      <c r="BJ111" s="20" t="s">
        <v>77</v>
      </c>
      <c r="BK111" s="154">
        <f>ROUND(I111*H111,2)</f>
        <v>0</v>
      </c>
      <c r="BL111" s="20" t="s">
        <v>137</v>
      </c>
      <c r="BM111" s="153" t="s">
        <v>150</v>
      </c>
    </row>
    <row r="112" spans="1:65" s="2" customFormat="1">
      <c r="A112" s="32"/>
      <c r="B112" s="33"/>
      <c r="C112" s="32"/>
      <c r="D112" s="155" t="s">
        <v>140</v>
      </c>
      <c r="E112" s="32"/>
      <c r="F112" s="156" t="s">
        <v>151</v>
      </c>
      <c r="G112" s="32"/>
      <c r="H112" s="32"/>
      <c r="I112" s="32"/>
      <c r="J112" s="32"/>
      <c r="K112" s="32"/>
      <c r="L112" s="33"/>
      <c r="M112" s="157"/>
      <c r="N112" s="158"/>
      <c r="O112" s="53"/>
      <c r="P112" s="53"/>
      <c r="Q112" s="53"/>
      <c r="R112" s="53"/>
      <c r="S112" s="53"/>
      <c r="T112" s="54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20" t="s">
        <v>140</v>
      </c>
      <c r="AU112" s="20" t="s">
        <v>138</v>
      </c>
    </row>
    <row r="113" spans="1:65" s="13" customFormat="1">
      <c r="B113" s="159"/>
      <c r="D113" s="160" t="s">
        <v>142</v>
      </c>
      <c r="E113" s="161" t="s">
        <v>3</v>
      </c>
      <c r="F113" s="162" t="s">
        <v>143</v>
      </c>
      <c r="H113" s="161" t="s">
        <v>3</v>
      </c>
      <c r="L113" s="159"/>
      <c r="M113" s="163"/>
      <c r="N113" s="164"/>
      <c r="O113" s="164"/>
      <c r="P113" s="164"/>
      <c r="Q113" s="164"/>
      <c r="R113" s="164"/>
      <c r="S113" s="164"/>
      <c r="T113" s="165"/>
      <c r="AT113" s="161" t="s">
        <v>142</v>
      </c>
      <c r="AU113" s="161" t="s">
        <v>138</v>
      </c>
      <c r="AV113" s="13" t="s">
        <v>77</v>
      </c>
      <c r="AW113" s="13" t="s">
        <v>32</v>
      </c>
      <c r="AX113" s="13" t="s">
        <v>70</v>
      </c>
      <c r="AY113" s="161" t="s">
        <v>128</v>
      </c>
    </row>
    <row r="114" spans="1:65" s="14" customFormat="1">
      <c r="B114" s="166"/>
      <c r="D114" s="160" t="s">
        <v>142</v>
      </c>
      <c r="E114" s="167" t="s">
        <v>3</v>
      </c>
      <c r="F114" s="168" t="s">
        <v>152</v>
      </c>
      <c r="H114" s="169">
        <v>4</v>
      </c>
      <c r="L114" s="166"/>
      <c r="M114" s="170"/>
      <c r="N114" s="171"/>
      <c r="O114" s="171"/>
      <c r="P114" s="171"/>
      <c r="Q114" s="171"/>
      <c r="R114" s="171"/>
      <c r="S114" s="171"/>
      <c r="T114" s="172"/>
      <c r="AT114" s="167" t="s">
        <v>142</v>
      </c>
      <c r="AU114" s="167" t="s">
        <v>138</v>
      </c>
      <c r="AV114" s="14" t="s">
        <v>79</v>
      </c>
      <c r="AW114" s="14" t="s">
        <v>32</v>
      </c>
      <c r="AX114" s="14" t="s">
        <v>70</v>
      </c>
      <c r="AY114" s="167" t="s">
        <v>128</v>
      </c>
    </row>
    <row r="115" spans="1:65" s="14" customFormat="1">
      <c r="B115" s="166"/>
      <c r="D115" s="160" t="s">
        <v>142</v>
      </c>
      <c r="E115" s="167" t="s">
        <v>3</v>
      </c>
      <c r="F115" s="168" t="s">
        <v>153</v>
      </c>
      <c r="H115" s="169">
        <v>1</v>
      </c>
      <c r="L115" s="166"/>
      <c r="M115" s="170"/>
      <c r="N115" s="171"/>
      <c r="O115" s="171"/>
      <c r="P115" s="171"/>
      <c r="Q115" s="171"/>
      <c r="R115" s="171"/>
      <c r="S115" s="171"/>
      <c r="T115" s="172"/>
      <c r="AT115" s="167" t="s">
        <v>142</v>
      </c>
      <c r="AU115" s="167" t="s">
        <v>138</v>
      </c>
      <c r="AV115" s="14" t="s">
        <v>79</v>
      </c>
      <c r="AW115" s="14" t="s">
        <v>32</v>
      </c>
      <c r="AX115" s="14" t="s">
        <v>70</v>
      </c>
      <c r="AY115" s="167" t="s">
        <v>128</v>
      </c>
    </row>
    <row r="116" spans="1:65" s="15" customFormat="1">
      <c r="B116" s="173"/>
      <c r="D116" s="160" t="s">
        <v>142</v>
      </c>
      <c r="E116" s="174" t="s">
        <v>3</v>
      </c>
      <c r="F116" s="175" t="s">
        <v>146</v>
      </c>
      <c r="H116" s="176">
        <v>5</v>
      </c>
      <c r="L116" s="173"/>
      <c r="M116" s="177"/>
      <c r="N116" s="178"/>
      <c r="O116" s="178"/>
      <c r="P116" s="178"/>
      <c r="Q116" s="178"/>
      <c r="R116" s="178"/>
      <c r="S116" s="178"/>
      <c r="T116" s="179"/>
      <c r="AT116" s="174" t="s">
        <v>142</v>
      </c>
      <c r="AU116" s="174" t="s">
        <v>138</v>
      </c>
      <c r="AV116" s="15" t="s">
        <v>137</v>
      </c>
      <c r="AW116" s="15" t="s">
        <v>32</v>
      </c>
      <c r="AX116" s="15" t="s">
        <v>77</v>
      </c>
      <c r="AY116" s="174" t="s">
        <v>128</v>
      </c>
    </row>
    <row r="117" spans="1:65" s="2" customFormat="1" ht="16.5" customHeight="1">
      <c r="A117" s="32"/>
      <c r="B117" s="142"/>
      <c r="C117" s="143" t="s">
        <v>138</v>
      </c>
      <c r="D117" s="143" t="s">
        <v>132</v>
      </c>
      <c r="E117" s="144" t="s">
        <v>154</v>
      </c>
      <c r="F117" s="145" t="s">
        <v>155</v>
      </c>
      <c r="G117" s="146" t="s">
        <v>156</v>
      </c>
      <c r="H117" s="147">
        <v>6.6</v>
      </c>
      <c r="I117" s="148"/>
      <c r="J117" s="148">
        <f>ROUND(I117*H117,2)</f>
        <v>0</v>
      </c>
      <c r="K117" s="145" t="s">
        <v>136</v>
      </c>
      <c r="L117" s="33"/>
      <c r="M117" s="149" t="s">
        <v>3</v>
      </c>
      <c r="N117" s="150" t="s">
        <v>41</v>
      </c>
      <c r="O117" s="151">
        <v>0.58099999999999996</v>
      </c>
      <c r="P117" s="151">
        <f>O117*H117</f>
        <v>3.8345999999999996</v>
      </c>
      <c r="Q117" s="151">
        <v>3.6900000000000002E-2</v>
      </c>
      <c r="R117" s="151">
        <f>Q117*H117</f>
        <v>0.24354000000000001</v>
      </c>
      <c r="S117" s="151">
        <v>0</v>
      </c>
      <c r="T117" s="152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53" t="s">
        <v>137</v>
      </c>
      <c r="AT117" s="153" t="s">
        <v>132</v>
      </c>
      <c r="AU117" s="153" t="s">
        <v>138</v>
      </c>
      <c r="AY117" s="20" t="s">
        <v>128</v>
      </c>
      <c r="BE117" s="154">
        <f>IF(N117="základní",J117,0)</f>
        <v>0</v>
      </c>
      <c r="BF117" s="154">
        <f>IF(N117="snížená",J117,0)</f>
        <v>0</v>
      </c>
      <c r="BG117" s="154">
        <f>IF(N117="zákl. přenesená",J117,0)</f>
        <v>0</v>
      </c>
      <c r="BH117" s="154">
        <f>IF(N117="sníž. přenesená",J117,0)</f>
        <v>0</v>
      </c>
      <c r="BI117" s="154">
        <f>IF(N117="nulová",J117,0)</f>
        <v>0</v>
      </c>
      <c r="BJ117" s="20" t="s">
        <v>77</v>
      </c>
      <c r="BK117" s="154">
        <f>ROUND(I117*H117,2)</f>
        <v>0</v>
      </c>
      <c r="BL117" s="20" t="s">
        <v>137</v>
      </c>
      <c r="BM117" s="153" t="s">
        <v>157</v>
      </c>
    </row>
    <row r="118" spans="1:65" s="2" customFormat="1">
      <c r="A118" s="32"/>
      <c r="B118" s="33"/>
      <c r="C118" s="32"/>
      <c r="D118" s="155" t="s">
        <v>140</v>
      </c>
      <c r="E118" s="32"/>
      <c r="F118" s="156" t="s">
        <v>158</v>
      </c>
      <c r="G118" s="32"/>
      <c r="H118" s="32"/>
      <c r="I118" s="32"/>
      <c r="J118" s="32"/>
      <c r="K118" s="32"/>
      <c r="L118" s="33"/>
      <c r="M118" s="157"/>
      <c r="N118" s="158"/>
      <c r="O118" s="53"/>
      <c r="P118" s="53"/>
      <c r="Q118" s="53"/>
      <c r="R118" s="53"/>
      <c r="S118" s="53"/>
      <c r="T118" s="54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20" t="s">
        <v>140</v>
      </c>
      <c r="AU118" s="20" t="s">
        <v>138</v>
      </c>
    </row>
    <row r="119" spans="1:65" s="13" customFormat="1">
      <c r="B119" s="159"/>
      <c r="D119" s="160" t="s">
        <v>142</v>
      </c>
      <c r="E119" s="161" t="s">
        <v>3</v>
      </c>
      <c r="F119" s="162" t="s">
        <v>159</v>
      </c>
      <c r="H119" s="161" t="s">
        <v>3</v>
      </c>
      <c r="L119" s="159"/>
      <c r="M119" s="163"/>
      <c r="N119" s="164"/>
      <c r="O119" s="164"/>
      <c r="P119" s="164"/>
      <c r="Q119" s="164"/>
      <c r="R119" s="164"/>
      <c r="S119" s="164"/>
      <c r="T119" s="165"/>
      <c r="AT119" s="161" t="s">
        <v>142</v>
      </c>
      <c r="AU119" s="161" t="s">
        <v>138</v>
      </c>
      <c r="AV119" s="13" t="s">
        <v>77</v>
      </c>
      <c r="AW119" s="13" t="s">
        <v>32</v>
      </c>
      <c r="AX119" s="13" t="s">
        <v>70</v>
      </c>
      <c r="AY119" s="161" t="s">
        <v>128</v>
      </c>
    </row>
    <row r="120" spans="1:65" s="13" customFormat="1">
      <c r="B120" s="159"/>
      <c r="D120" s="160" t="s">
        <v>142</v>
      </c>
      <c r="E120" s="161" t="s">
        <v>3</v>
      </c>
      <c r="F120" s="162" t="s">
        <v>160</v>
      </c>
      <c r="H120" s="161" t="s">
        <v>3</v>
      </c>
      <c r="L120" s="159"/>
      <c r="M120" s="163"/>
      <c r="N120" s="164"/>
      <c r="O120" s="164"/>
      <c r="P120" s="164"/>
      <c r="Q120" s="164"/>
      <c r="R120" s="164"/>
      <c r="S120" s="164"/>
      <c r="T120" s="165"/>
      <c r="AT120" s="161" t="s">
        <v>142</v>
      </c>
      <c r="AU120" s="161" t="s">
        <v>138</v>
      </c>
      <c r="AV120" s="13" t="s">
        <v>77</v>
      </c>
      <c r="AW120" s="13" t="s">
        <v>32</v>
      </c>
      <c r="AX120" s="13" t="s">
        <v>70</v>
      </c>
      <c r="AY120" s="161" t="s">
        <v>128</v>
      </c>
    </row>
    <row r="121" spans="1:65" s="14" customFormat="1">
      <c r="B121" s="166"/>
      <c r="D121" s="160" t="s">
        <v>142</v>
      </c>
      <c r="E121" s="167" t="s">
        <v>3</v>
      </c>
      <c r="F121" s="168" t="s">
        <v>161</v>
      </c>
      <c r="H121" s="169">
        <v>1.1000000000000001</v>
      </c>
      <c r="L121" s="166"/>
      <c r="M121" s="170"/>
      <c r="N121" s="171"/>
      <c r="O121" s="171"/>
      <c r="P121" s="171"/>
      <c r="Q121" s="171"/>
      <c r="R121" s="171"/>
      <c r="S121" s="171"/>
      <c r="T121" s="172"/>
      <c r="AT121" s="167" t="s">
        <v>142</v>
      </c>
      <c r="AU121" s="167" t="s">
        <v>138</v>
      </c>
      <c r="AV121" s="14" t="s">
        <v>79</v>
      </c>
      <c r="AW121" s="14" t="s">
        <v>32</v>
      </c>
      <c r="AX121" s="14" t="s">
        <v>70</v>
      </c>
      <c r="AY121" s="167" t="s">
        <v>128</v>
      </c>
    </row>
    <row r="122" spans="1:65" s="14" customFormat="1">
      <c r="B122" s="166"/>
      <c r="D122" s="160" t="s">
        <v>142</v>
      </c>
      <c r="E122" s="167" t="s">
        <v>3</v>
      </c>
      <c r="F122" s="168" t="s">
        <v>162</v>
      </c>
      <c r="H122" s="169">
        <v>1.1000000000000001</v>
      </c>
      <c r="L122" s="166"/>
      <c r="M122" s="170"/>
      <c r="N122" s="171"/>
      <c r="O122" s="171"/>
      <c r="P122" s="171"/>
      <c r="Q122" s="171"/>
      <c r="R122" s="171"/>
      <c r="S122" s="171"/>
      <c r="T122" s="172"/>
      <c r="AT122" s="167" t="s">
        <v>142</v>
      </c>
      <c r="AU122" s="167" t="s">
        <v>138</v>
      </c>
      <c r="AV122" s="14" t="s">
        <v>79</v>
      </c>
      <c r="AW122" s="14" t="s">
        <v>32</v>
      </c>
      <c r="AX122" s="14" t="s">
        <v>70</v>
      </c>
      <c r="AY122" s="167" t="s">
        <v>128</v>
      </c>
    </row>
    <row r="123" spans="1:65" s="14" customFormat="1">
      <c r="B123" s="166"/>
      <c r="D123" s="160" t="s">
        <v>142</v>
      </c>
      <c r="E123" s="167" t="s">
        <v>3</v>
      </c>
      <c r="F123" s="168" t="s">
        <v>163</v>
      </c>
      <c r="H123" s="169">
        <v>1.1000000000000001</v>
      </c>
      <c r="L123" s="166"/>
      <c r="M123" s="170"/>
      <c r="N123" s="171"/>
      <c r="O123" s="171"/>
      <c r="P123" s="171"/>
      <c r="Q123" s="171"/>
      <c r="R123" s="171"/>
      <c r="S123" s="171"/>
      <c r="T123" s="172"/>
      <c r="AT123" s="167" t="s">
        <v>142</v>
      </c>
      <c r="AU123" s="167" t="s">
        <v>138</v>
      </c>
      <c r="AV123" s="14" t="s">
        <v>79</v>
      </c>
      <c r="AW123" s="14" t="s">
        <v>32</v>
      </c>
      <c r="AX123" s="14" t="s">
        <v>70</v>
      </c>
      <c r="AY123" s="167" t="s">
        <v>128</v>
      </c>
    </row>
    <row r="124" spans="1:65" s="16" customFormat="1">
      <c r="B124" s="180"/>
      <c r="D124" s="160" t="s">
        <v>142</v>
      </c>
      <c r="E124" s="181" t="s">
        <v>3</v>
      </c>
      <c r="F124" s="182" t="s">
        <v>164</v>
      </c>
      <c r="H124" s="183">
        <v>3.3</v>
      </c>
      <c r="L124" s="180"/>
      <c r="M124" s="184"/>
      <c r="N124" s="185"/>
      <c r="O124" s="185"/>
      <c r="P124" s="185"/>
      <c r="Q124" s="185"/>
      <c r="R124" s="185"/>
      <c r="S124" s="185"/>
      <c r="T124" s="186"/>
      <c r="AT124" s="181" t="s">
        <v>142</v>
      </c>
      <c r="AU124" s="181" t="s">
        <v>138</v>
      </c>
      <c r="AV124" s="16" t="s">
        <v>138</v>
      </c>
      <c r="AW124" s="16" t="s">
        <v>32</v>
      </c>
      <c r="AX124" s="16" t="s">
        <v>70</v>
      </c>
      <c r="AY124" s="181" t="s">
        <v>128</v>
      </c>
    </row>
    <row r="125" spans="1:65" s="13" customFormat="1">
      <c r="B125" s="159"/>
      <c r="D125" s="160" t="s">
        <v>142</v>
      </c>
      <c r="E125" s="161" t="s">
        <v>3</v>
      </c>
      <c r="F125" s="162" t="s">
        <v>165</v>
      </c>
      <c r="H125" s="161" t="s">
        <v>3</v>
      </c>
      <c r="L125" s="159"/>
      <c r="M125" s="163"/>
      <c r="N125" s="164"/>
      <c r="O125" s="164"/>
      <c r="P125" s="164"/>
      <c r="Q125" s="164"/>
      <c r="R125" s="164"/>
      <c r="S125" s="164"/>
      <c r="T125" s="165"/>
      <c r="AT125" s="161" t="s">
        <v>142</v>
      </c>
      <c r="AU125" s="161" t="s">
        <v>138</v>
      </c>
      <c r="AV125" s="13" t="s">
        <v>77</v>
      </c>
      <c r="AW125" s="13" t="s">
        <v>32</v>
      </c>
      <c r="AX125" s="13" t="s">
        <v>70</v>
      </c>
      <c r="AY125" s="161" t="s">
        <v>128</v>
      </c>
    </row>
    <row r="126" spans="1:65" s="14" customFormat="1">
      <c r="B126" s="166"/>
      <c r="D126" s="160" t="s">
        <v>142</v>
      </c>
      <c r="E126" s="167" t="s">
        <v>3</v>
      </c>
      <c r="F126" s="168" t="s">
        <v>166</v>
      </c>
      <c r="H126" s="169">
        <v>1.1000000000000001</v>
      </c>
      <c r="L126" s="166"/>
      <c r="M126" s="170"/>
      <c r="N126" s="171"/>
      <c r="O126" s="171"/>
      <c r="P126" s="171"/>
      <c r="Q126" s="171"/>
      <c r="R126" s="171"/>
      <c r="S126" s="171"/>
      <c r="T126" s="172"/>
      <c r="AT126" s="167" t="s">
        <v>142</v>
      </c>
      <c r="AU126" s="167" t="s">
        <v>138</v>
      </c>
      <c r="AV126" s="14" t="s">
        <v>79</v>
      </c>
      <c r="AW126" s="14" t="s">
        <v>32</v>
      </c>
      <c r="AX126" s="14" t="s">
        <v>70</v>
      </c>
      <c r="AY126" s="167" t="s">
        <v>128</v>
      </c>
    </row>
    <row r="127" spans="1:65" s="14" customFormat="1">
      <c r="B127" s="166"/>
      <c r="D127" s="160" t="s">
        <v>142</v>
      </c>
      <c r="E127" s="167" t="s">
        <v>3</v>
      </c>
      <c r="F127" s="168" t="s">
        <v>167</v>
      </c>
      <c r="H127" s="169">
        <v>1.1000000000000001</v>
      </c>
      <c r="L127" s="166"/>
      <c r="M127" s="170"/>
      <c r="N127" s="171"/>
      <c r="O127" s="171"/>
      <c r="P127" s="171"/>
      <c r="Q127" s="171"/>
      <c r="R127" s="171"/>
      <c r="S127" s="171"/>
      <c r="T127" s="172"/>
      <c r="AT127" s="167" t="s">
        <v>142</v>
      </c>
      <c r="AU127" s="167" t="s">
        <v>138</v>
      </c>
      <c r="AV127" s="14" t="s">
        <v>79</v>
      </c>
      <c r="AW127" s="14" t="s">
        <v>32</v>
      </c>
      <c r="AX127" s="14" t="s">
        <v>70</v>
      </c>
      <c r="AY127" s="167" t="s">
        <v>128</v>
      </c>
    </row>
    <row r="128" spans="1:65" s="14" customFormat="1">
      <c r="B128" s="166"/>
      <c r="D128" s="160" t="s">
        <v>142</v>
      </c>
      <c r="E128" s="167" t="s">
        <v>3</v>
      </c>
      <c r="F128" s="168" t="s">
        <v>168</v>
      </c>
      <c r="H128" s="169">
        <v>1.1000000000000001</v>
      </c>
      <c r="L128" s="166"/>
      <c r="M128" s="170"/>
      <c r="N128" s="171"/>
      <c r="O128" s="171"/>
      <c r="P128" s="171"/>
      <c r="Q128" s="171"/>
      <c r="R128" s="171"/>
      <c r="S128" s="171"/>
      <c r="T128" s="172"/>
      <c r="AT128" s="167" t="s">
        <v>142</v>
      </c>
      <c r="AU128" s="167" t="s">
        <v>138</v>
      </c>
      <c r="AV128" s="14" t="s">
        <v>79</v>
      </c>
      <c r="AW128" s="14" t="s">
        <v>32</v>
      </c>
      <c r="AX128" s="14" t="s">
        <v>70</v>
      </c>
      <c r="AY128" s="167" t="s">
        <v>128</v>
      </c>
    </row>
    <row r="129" spans="1:65" s="16" customFormat="1">
      <c r="B129" s="180"/>
      <c r="D129" s="160" t="s">
        <v>142</v>
      </c>
      <c r="E129" s="181" t="s">
        <v>3</v>
      </c>
      <c r="F129" s="182" t="s">
        <v>164</v>
      </c>
      <c r="H129" s="183">
        <v>3.3</v>
      </c>
      <c r="L129" s="180"/>
      <c r="M129" s="184"/>
      <c r="N129" s="185"/>
      <c r="O129" s="185"/>
      <c r="P129" s="185"/>
      <c r="Q129" s="185"/>
      <c r="R129" s="185"/>
      <c r="S129" s="185"/>
      <c r="T129" s="186"/>
      <c r="AT129" s="181" t="s">
        <v>142</v>
      </c>
      <c r="AU129" s="181" t="s">
        <v>138</v>
      </c>
      <c r="AV129" s="16" t="s">
        <v>138</v>
      </c>
      <c r="AW129" s="16" t="s">
        <v>32</v>
      </c>
      <c r="AX129" s="16" t="s">
        <v>70</v>
      </c>
      <c r="AY129" s="181" t="s">
        <v>128</v>
      </c>
    </row>
    <row r="130" spans="1:65" s="15" customFormat="1">
      <c r="B130" s="173"/>
      <c r="D130" s="160" t="s">
        <v>142</v>
      </c>
      <c r="E130" s="174" t="s">
        <v>3</v>
      </c>
      <c r="F130" s="175" t="s">
        <v>146</v>
      </c>
      <c r="H130" s="176">
        <v>6.6</v>
      </c>
      <c r="L130" s="173"/>
      <c r="M130" s="177"/>
      <c r="N130" s="178"/>
      <c r="O130" s="178"/>
      <c r="P130" s="178"/>
      <c r="Q130" s="178"/>
      <c r="R130" s="178"/>
      <c r="S130" s="178"/>
      <c r="T130" s="179"/>
      <c r="AT130" s="174" t="s">
        <v>142</v>
      </c>
      <c r="AU130" s="174" t="s">
        <v>138</v>
      </c>
      <c r="AV130" s="15" t="s">
        <v>137</v>
      </c>
      <c r="AW130" s="15" t="s">
        <v>32</v>
      </c>
      <c r="AX130" s="15" t="s">
        <v>77</v>
      </c>
      <c r="AY130" s="174" t="s">
        <v>128</v>
      </c>
    </row>
    <row r="131" spans="1:65" s="2" customFormat="1" ht="24.25" customHeight="1">
      <c r="A131" s="32"/>
      <c r="B131" s="142"/>
      <c r="C131" s="143" t="s">
        <v>137</v>
      </c>
      <c r="D131" s="143" t="s">
        <v>132</v>
      </c>
      <c r="E131" s="144" t="s">
        <v>169</v>
      </c>
      <c r="F131" s="145" t="s">
        <v>170</v>
      </c>
      <c r="G131" s="146" t="s">
        <v>156</v>
      </c>
      <c r="H131" s="147">
        <v>1.1000000000000001</v>
      </c>
      <c r="I131" s="148"/>
      <c r="J131" s="148">
        <f>ROUND(I131*H131,2)</f>
        <v>0</v>
      </c>
      <c r="K131" s="145" t="s">
        <v>136</v>
      </c>
      <c r="L131" s="33"/>
      <c r="M131" s="149" t="s">
        <v>3</v>
      </c>
      <c r="N131" s="150" t="s">
        <v>41</v>
      </c>
      <c r="O131" s="151">
        <v>1.153</v>
      </c>
      <c r="P131" s="151">
        <f>O131*H131</f>
        <v>1.2683000000000002</v>
      </c>
      <c r="Q131" s="151">
        <v>1.269E-2</v>
      </c>
      <c r="R131" s="151">
        <f>Q131*H131</f>
        <v>1.3959000000000001E-2</v>
      </c>
      <c r="S131" s="151">
        <v>0</v>
      </c>
      <c r="T131" s="152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3" t="s">
        <v>137</v>
      </c>
      <c r="AT131" s="153" t="s">
        <v>132</v>
      </c>
      <c r="AU131" s="153" t="s">
        <v>138</v>
      </c>
      <c r="AY131" s="20" t="s">
        <v>128</v>
      </c>
      <c r="BE131" s="154">
        <f>IF(N131="základní",J131,0)</f>
        <v>0</v>
      </c>
      <c r="BF131" s="154">
        <f>IF(N131="snížená",J131,0)</f>
        <v>0</v>
      </c>
      <c r="BG131" s="154">
        <f>IF(N131="zákl. přenesená",J131,0)</f>
        <v>0</v>
      </c>
      <c r="BH131" s="154">
        <f>IF(N131="sníž. přenesená",J131,0)</f>
        <v>0</v>
      </c>
      <c r="BI131" s="154">
        <f>IF(N131="nulová",J131,0)</f>
        <v>0</v>
      </c>
      <c r="BJ131" s="20" t="s">
        <v>77</v>
      </c>
      <c r="BK131" s="154">
        <f>ROUND(I131*H131,2)</f>
        <v>0</v>
      </c>
      <c r="BL131" s="20" t="s">
        <v>137</v>
      </c>
      <c r="BM131" s="153" t="s">
        <v>171</v>
      </c>
    </row>
    <row r="132" spans="1:65" s="2" customFormat="1">
      <c r="A132" s="32"/>
      <c r="B132" s="33"/>
      <c r="C132" s="32"/>
      <c r="D132" s="155" t="s">
        <v>140</v>
      </c>
      <c r="E132" s="32"/>
      <c r="F132" s="156" t="s">
        <v>172</v>
      </c>
      <c r="G132" s="32"/>
      <c r="H132" s="32"/>
      <c r="I132" s="32"/>
      <c r="J132" s="32"/>
      <c r="K132" s="32"/>
      <c r="L132" s="33"/>
      <c r="M132" s="157"/>
      <c r="N132" s="158"/>
      <c r="O132" s="53"/>
      <c r="P132" s="53"/>
      <c r="Q132" s="53"/>
      <c r="R132" s="53"/>
      <c r="S132" s="53"/>
      <c r="T132" s="54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20" t="s">
        <v>140</v>
      </c>
      <c r="AU132" s="20" t="s">
        <v>138</v>
      </c>
    </row>
    <row r="133" spans="1:65" s="13" customFormat="1">
      <c r="B133" s="159"/>
      <c r="D133" s="160" t="s">
        <v>142</v>
      </c>
      <c r="E133" s="161" t="s">
        <v>3</v>
      </c>
      <c r="F133" s="162" t="s">
        <v>173</v>
      </c>
      <c r="H133" s="161" t="s">
        <v>3</v>
      </c>
      <c r="L133" s="159"/>
      <c r="M133" s="163"/>
      <c r="N133" s="164"/>
      <c r="O133" s="164"/>
      <c r="P133" s="164"/>
      <c r="Q133" s="164"/>
      <c r="R133" s="164"/>
      <c r="S133" s="164"/>
      <c r="T133" s="165"/>
      <c r="AT133" s="161" t="s">
        <v>142</v>
      </c>
      <c r="AU133" s="161" t="s">
        <v>138</v>
      </c>
      <c r="AV133" s="13" t="s">
        <v>77</v>
      </c>
      <c r="AW133" s="13" t="s">
        <v>32</v>
      </c>
      <c r="AX133" s="13" t="s">
        <v>70</v>
      </c>
      <c r="AY133" s="161" t="s">
        <v>128</v>
      </c>
    </row>
    <row r="134" spans="1:65" s="13" customFormat="1">
      <c r="B134" s="159"/>
      <c r="D134" s="160" t="s">
        <v>142</v>
      </c>
      <c r="E134" s="161" t="s">
        <v>3</v>
      </c>
      <c r="F134" s="162" t="s">
        <v>160</v>
      </c>
      <c r="H134" s="161" t="s">
        <v>3</v>
      </c>
      <c r="L134" s="159"/>
      <c r="M134" s="163"/>
      <c r="N134" s="164"/>
      <c r="O134" s="164"/>
      <c r="P134" s="164"/>
      <c r="Q134" s="164"/>
      <c r="R134" s="164"/>
      <c r="S134" s="164"/>
      <c r="T134" s="165"/>
      <c r="AT134" s="161" t="s">
        <v>142</v>
      </c>
      <c r="AU134" s="161" t="s">
        <v>138</v>
      </c>
      <c r="AV134" s="13" t="s">
        <v>77</v>
      </c>
      <c r="AW134" s="13" t="s">
        <v>32</v>
      </c>
      <c r="AX134" s="13" t="s">
        <v>70</v>
      </c>
      <c r="AY134" s="161" t="s">
        <v>128</v>
      </c>
    </row>
    <row r="135" spans="1:65" s="14" customFormat="1">
      <c r="B135" s="166"/>
      <c r="D135" s="160" t="s">
        <v>142</v>
      </c>
      <c r="E135" s="167" t="s">
        <v>3</v>
      </c>
      <c r="F135" s="168" t="s">
        <v>174</v>
      </c>
      <c r="H135" s="169">
        <v>1.1000000000000001</v>
      </c>
      <c r="L135" s="166"/>
      <c r="M135" s="170"/>
      <c r="N135" s="171"/>
      <c r="O135" s="171"/>
      <c r="P135" s="171"/>
      <c r="Q135" s="171"/>
      <c r="R135" s="171"/>
      <c r="S135" s="171"/>
      <c r="T135" s="172"/>
      <c r="AT135" s="167" t="s">
        <v>142</v>
      </c>
      <c r="AU135" s="167" t="s">
        <v>138</v>
      </c>
      <c r="AV135" s="14" t="s">
        <v>79</v>
      </c>
      <c r="AW135" s="14" t="s">
        <v>32</v>
      </c>
      <c r="AX135" s="14" t="s">
        <v>70</v>
      </c>
      <c r="AY135" s="167" t="s">
        <v>128</v>
      </c>
    </row>
    <row r="136" spans="1:65" s="16" customFormat="1">
      <c r="B136" s="180"/>
      <c r="D136" s="160" t="s">
        <v>142</v>
      </c>
      <c r="E136" s="181" t="s">
        <v>3</v>
      </c>
      <c r="F136" s="182" t="s">
        <v>164</v>
      </c>
      <c r="H136" s="183">
        <v>1.1000000000000001</v>
      </c>
      <c r="L136" s="180"/>
      <c r="M136" s="184"/>
      <c r="N136" s="185"/>
      <c r="O136" s="185"/>
      <c r="P136" s="185"/>
      <c r="Q136" s="185"/>
      <c r="R136" s="185"/>
      <c r="S136" s="185"/>
      <c r="T136" s="186"/>
      <c r="AT136" s="181" t="s">
        <v>142</v>
      </c>
      <c r="AU136" s="181" t="s">
        <v>138</v>
      </c>
      <c r="AV136" s="16" t="s">
        <v>138</v>
      </c>
      <c r="AW136" s="16" t="s">
        <v>32</v>
      </c>
      <c r="AX136" s="16" t="s">
        <v>70</v>
      </c>
      <c r="AY136" s="181" t="s">
        <v>128</v>
      </c>
    </row>
    <row r="137" spans="1:65" s="13" customFormat="1">
      <c r="B137" s="159"/>
      <c r="D137" s="160" t="s">
        <v>142</v>
      </c>
      <c r="E137" s="161" t="s">
        <v>3</v>
      </c>
      <c r="F137" s="162" t="s">
        <v>165</v>
      </c>
      <c r="H137" s="161" t="s">
        <v>3</v>
      </c>
      <c r="L137" s="159"/>
      <c r="M137" s="163"/>
      <c r="N137" s="164"/>
      <c r="O137" s="164"/>
      <c r="P137" s="164"/>
      <c r="Q137" s="164"/>
      <c r="R137" s="164"/>
      <c r="S137" s="164"/>
      <c r="T137" s="165"/>
      <c r="AT137" s="161" t="s">
        <v>142</v>
      </c>
      <c r="AU137" s="161" t="s">
        <v>138</v>
      </c>
      <c r="AV137" s="13" t="s">
        <v>77</v>
      </c>
      <c r="AW137" s="13" t="s">
        <v>32</v>
      </c>
      <c r="AX137" s="13" t="s">
        <v>70</v>
      </c>
      <c r="AY137" s="161" t="s">
        <v>128</v>
      </c>
    </row>
    <row r="138" spans="1:65" s="14" customFormat="1">
      <c r="B138" s="166"/>
      <c r="D138" s="160" t="s">
        <v>142</v>
      </c>
      <c r="E138" s="167" t="s">
        <v>3</v>
      </c>
      <c r="F138" s="168" t="s">
        <v>70</v>
      </c>
      <c r="H138" s="169">
        <v>0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138</v>
      </c>
      <c r="AV138" s="14" t="s">
        <v>79</v>
      </c>
      <c r="AW138" s="14" t="s">
        <v>32</v>
      </c>
      <c r="AX138" s="14" t="s">
        <v>70</v>
      </c>
      <c r="AY138" s="167" t="s">
        <v>128</v>
      </c>
    </row>
    <row r="139" spans="1:65" s="16" customFormat="1">
      <c r="B139" s="180"/>
      <c r="D139" s="160" t="s">
        <v>142</v>
      </c>
      <c r="E139" s="181" t="s">
        <v>3</v>
      </c>
      <c r="F139" s="182" t="s">
        <v>164</v>
      </c>
      <c r="H139" s="183">
        <v>0</v>
      </c>
      <c r="L139" s="180"/>
      <c r="M139" s="184"/>
      <c r="N139" s="185"/>
      <c r="O139" s="185"/>
      <c r="P139" s="185"/>
      <c r="Q139" s="185"/>
      <c r="R139" s="185"/>
      <c r="S139" s="185"/>
      <c r="T139" s="186"/>
      <c r="AT139" s="181" t="s">
        <v>142</v>
      </c>
      <c r="AU139" s="181" t="s">
        <v>138</v>
      </c>
      <c r="AV139" s="16" t="s">
        <v>138</v>
      </c>
      <c r="AW139" s="16" t="s">
        <v>32</v>
      </c>
      <c r="AX139" s="16" t="s">
        <v>70</v>
      </c>
      <c r="AY139" s="181" t="s">
        <v>128</v>
      </c>
    </row>
    <row r="140" spans="1:65" s="15" customFormat="1">
      <c r="B140" s="173"/>
      <c r="D140" s="160" t="s">
        <v>142</v>
      </c>
      <c r="E140" s="174" t="s">
        <v>3</v>
      </c>
      <c r="F140" s="175" t="s">
        <v>146</v>
      </c>
      <c r="H140" s="176">
        <v>1.1000000000000001</v>
      </c>
      <c r="L140" s="173"/>
      <c r="M140" s="177"/>
      <c r="N140" s="178"/>
      <c r="O140" s="178"/>
      <c r="P140" s="178"/>
      <c r="Q140" s="178"/>
      <c r="R140" s="178"/>
      <c r="S140" s="178"/>
      <c r="T140" s="179"/>
      <c r="AT140" s="174" t="s">
        <v>142</v>
      </c>
      <c r="AU140" s="174" t="s">
        <v>138</v>
      </c>
      <c r="AV140" s="15" t="s">
        <v>137</v>
      </c>
      <c r="AW140" s="15" t="s">
        <v>32</v>
      </c>
      <c r="AX140" s="15" t="s">
        <v>77</v>
      </c>
      <c r="AY140" s="174" t="s">
        <v>128</v>
      </c>
    </row>
    <row r="141" spans="1:65" s="2" customFormat="1" ht="24.25" customHeight="1">
      <c r="A141" s="32"/>
      <c r="B141" s="142"/>
      <c r="C141" s="143" t="s">
        <v>175</v>
      </c>
      <c r="D141" s="143" t="s">
        <v>132</v>
      </c>
      <c r="E141" s="144" t="s">
        <v>176</v>
      </c>
      <c r="F141" s="145" t="s">
        <v>177</v>
      </c>
      <c r="G141" s="146" t="s">
        <v>156</v>
      </c>
      <c r="H141" s="147">
        <v>6.6</v>
      </c>
      <c r="I141" s="148"/>
      <c r="J141" s="148">
        <f>ROUND(I141*H141,2)</f>
        <v>0</v>
      </c>
      <c r="K141" s="145" t="s">
        <v>136</v>
      </c>
      <c r="L141" s="33"/>
      <c r="M141" s="149" t="s">
        <v>3</v>
      </c>
      <c r="N141" s="150" t="s">
        <v>41</v>
      </c>
      <c r="O141" s="151">
        <v>0.54700000000000004</v>
      </c>
      <c r="P141" s="151">
        <f>O141*H141</f>
        <v>3.6102000000000003</v>
      </c>
      <c r="Q141" s="151">
        <v>3.6900000000000002E-2</v>
      </c>
      <c r="R141" s="151">
        <f>Q141*H141</f>
        <v>0.24354000000000001</v>
      </c>
      <c r="S141" s="151">
        <v>0</v>
      </c>
      <c r="T141" s="152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3" t="s">
        <v>137</v>
      </c>
      <c r="AT141" s="153" t="s">
        <v>132</v>
      </c>
      <c r="AU141" s="153" t="s">
        <v>138</v>
      </c>
      <c r="AY141" s="20" t="s">
        <v>128</v>
      </c>
      <c r="BE141" s="154">
        <f>IF(N141="základní",J141,0)</f>
        <v>0</v>
      </c>
      <c r="BF141" s="154">
        <f>IF(N141="snížená",J141,0)</f>
        <v>0</v>
      </c>
      <c r="BG141" s="154">
        <f>IF(N141="zákl. přenesená",J141,0)</f>
        <v>0</v>
      </c>
      <c r="BH141" s="154">
        <f>IF(N141="sníž. přenesená",J141,0)</f>
        <v>0</v>
      </c>
      <c r="BI141" s="154">
        <f>IF(N141="nulová",J141,0)</f>
        <v>0</v>
      </c>
      <c r="BJ141" s="20" t="s">
        <v>77</v>
      </c>
      <c r="BK141" s="154">
        <f>ROUND(I141*H141,2)</f>
        <v>0</v>
      </c>
      <c r="BL141" s="20" t="s">
        <v>137</v>
      </c>
      <c r="BM141" s="153" t="s">
        <v>178</v>
      </c>
    </row>
    <row r="142" spans="1:65" s="2" customFormat="1">
      <c r="A142" s="32"/>
      <c r="B142" s="33"/>
      <c r="C142" s="32"/>
      <c r="D142" s="155" t="s">
        <v>140</v>
      </c>
      <c r="E142" s="32"/>
      <c r="F142" s="156" t="s">
        <v>179</v>
      </c>
      <c r="G142" s="32"/>
      <c r="H142" s="32"/>
      <c r="I142" s="32"/>
      <c r="J142" s="32"/>
      <c r="K142" s="32"/>
      <c r="L142" s="33"/>
      <c r="M142" s="157"/>
      <c r="N142" s="158"/>
      <c r="O142" s="53"/>
      <c r="P142" s="53"/>
      <c r="Q142" s="53"/>
      <c r="R142" s="53"/>
      <c r="S142" s="53"/>
      <c r="T142" s="54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20" t="s">
        <v>140</v>
      </c>
      <c r="AU142" s="20" t="s">
        <v>138</v>
      </c>
    </row>
    <row r="143" spans="1:65" s="13" customFormat="1">
      <c r="B143" s="159"/>
      <c r="D143" s="160" t="s">
        <v>142</v>
      </c>
      <c r="E143" s="161" t="s">
        <v>3</v>
      </c>
      <c r="F143" s="162" t="s">
        <v>180</v>
      </c>
      <c r="H143" s="161" t="s">
        <v>3</v>
      </c>
      <c r="L143" s="159"/>
      <c r="M143" s="163"/>
      <c r="N143" s="164"/>
      <c r="O143" s="164"/>
      <c r="P143" s="164"/>
      <c r="Q143" s="164"/>
      <c r="R143" s="164"/>
      <c r="S143" s="164"/>
      <c r="T143" s="165"/>
      <c r="AT143" s="161" t="s">
        <v>142</v>
      </c>
      <c r="AU143" s="161" t="s">
        <v>138</v>
      </c>
      <c r="AV143" s="13" t="s">
        <v>77</v>
      </c>
      <c r="AW143" s="13" t="s">
        <v>32</v>
      </c>
      <c r="AX143" s="13" t="s">
        <v>70</v>
      </c>
      <c r="AY143" s="161" t="s">
        <v>128</v>
      </c>
    </row>
    <row r="144" spans="1:65" s="13" customFormat="1">
      <c r="B144" s="159"/>
      <c r="D144" s="160" t="s">
        <v>142</v>
      </c>
      <c r="E144" s="161" t="s">
        <v>3</v>
      </c>
      <c r="F144" s="162" t="s">
        <v>160</v>
      </c>
      <c r="H144" s="161" t="s">
        <v>3</v>
      </c>
      <c r="L144" s="159"/>
      <c r="M144" s="163"/>
      <c r="N144" s="164"/>
      <c r="O144" s="164"/>
      <c r="P144" s="164"/>
      <c r="Q144" s="164"/>
      <c r="R144" s="164"/>
      <c r="S144" s="164"/>
      <c r="T144" s="165"/>
      <c r="AT144" s="161" t="s">
        <v>142</v>
      </c>
      <c r="AU144" s="161" t="s">
        <v>138</v>
      </c>
      <c r="AV144" s="13" t="s">
        <v>77</v>
      </c>
      <c r="AW144" s="13" t="s">
        <v>32</v>
      </c>
      <c r="AX144" s="13" t="s">
        <v>70</v>
      </c>
      <c r="AY144" s="161" t="s">
        <v>128</v>
      </c>
    </row>
    <row r="145" spans="1:65" s="14" customFormat="1">
      <c r="B145" s="166"/>
      <c r="D145" s="160" t="s">
        <v>142</v>
      </c>
      <c r="E145" s="167" t="s">
        <v>3</v>
      </c>
      <c r="F145" s="168" t="s">
        <v>181</v>
      </c>
      <c r="H145" s="169">
        <v>1.1000000000000001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138</v>
      </c>
      <c r="AV145" s="14" t="s">
        <v>79</v>
      </c>
      <c r="AW145" s="14" t="s">
        <v>32</v>
      </c>
      <c r="AX145" s="14" t="s">
        <v>70</v>
      </c>
      <c r="AY145" s="167" t="s">
        <v>128</v>
      </c>
    </row>
    <row r="146" spans="1:65" s="14" customFormat="1">
      <c r="B146" s="166"/>
      <c r="D146" s="160" t="s">
        <v>142</v>
      </c>
      <c r="E146" s="167" t="s">
        <v>3</v>
      </c>
      <c r="F146" s="168" t="s">
        <v>182</v>
      </c>
      <c r="H146" s="169">
        <v>1.1000000000000001</v>
      </c>
      <c r="L146" s="166"/>
      <c r="M146" s="170"/>
      <c r="N146" s="171"/>
      <c r="O146" s="171"/>
      <c r="P146" s="171"/>
      <c r="Q146" s="171"/>
      <c r="R146" s="171"/>
      <c r="S146" s="171"/>
      <c r="T146" s="172"/>
      <c r="AT146" s="167" t="s">
        <v>142</v>
      </c>
      <c r="AU146" s="167" t="s">
        <v>138</v>
      </c>
      <c r="AV146" s="14" t="s">
        <v>79</v>
      </c>
      <c r="AW146" s="14" t="s">
        <v>32</v>
      </c>
      <c r="AX146" s="14" t="s">
        <v>70</v>
      </c>
      <c r="AY146" s="167" t="s">
        <v>128</v>
      </c>
    </row>
    <row r="147" spans="1:65" s="14" customFormat="1">
      <c r="B147" s="166"/>
      <c r="D147" s="160" t="s">
        <v>142</v>
      </c>
      <c r="E147" s="167" t="s">
        <v>3</v>
      </c>
      <c r="F147" s="168" t="s">
        <v>183</v>
      </c>
      <c r="H147" s="169">
        <v>1.1000000000000001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138</v>
      </c>
      <c r="AV147" s="14" t="s">
        <v>79</v>
      </c>
      <c r="AW147" s="14" t="s">
        <v>32</v>
      </c>
      <c r="AX147" s="14" t="s">
        <v>70</v>
      </c>
      <c r="AY147" s="167" t="s">
        <v>128</v>
      </c>
    </row>
    <row r="148" spans="1:65" s="14" customFormat="1">
      <c r="B148" s="166"/>
      <c r="D148" s="160" t="s">
        <v>142</v>
      </c>
      <c r="E148" s="167" t="s">
        <v>3</v>
      </c>
      <c r="F148" s="168" t="s">
        <v>184</v>
      </c>
      <c r="H148" s="169">
        <v>1.1000000000000001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138</v>
      </c>
      <c r="AV148" s="14" t="s">
        <v>79</v>
      </c>
      <c r="AW148" s="14" t="s">
        <v>32</v>
      </c>
      <c r="AX148" s="14" t="s">
        <v>70</v>
      </c>
      <c r="AY148" s="167" t="s">
        <v>128</v>
      </c>
    </row>
    <row r="149" spans="1:65" s="16" customFormat="1">
      <c r="B149" s="180"/>
      <c r="D149" s="160" t="s">
        <v>142</v>
      </c>
      <c r="E149" s="181" t="s">
        <v>3</v>
      </c>
      <c r="F149" s="182" t="s">
        <v>164</v>
      </c>
      <c r="H149" s="183">
        <v>4.4000000000000004</v>
      </c>
      <c r="L149" s="180"/>
      <c r="M149" s="184"/>
      <c r="N149" s="185"/>
      <c r="O149" s="185"/>
      <c r="P149" s="185"/>
      <c r="Q149" s="185"/>
      <c r="R149" s="185"/>
      <c r="S149" s="185"/>
      <c r="T149" s="186"/>
      <c r="AT149" s="181" t="s">
        <v>142</v>
      </c>
      <c r="AU149" s="181" t="s">
        <v>138</v>
      </c>
      <c r="AV149" s="16" t="s">
        <v>138</v>
      </c>
      <c r="AW149" s="16" t="s">
        <v>32</v>
      </c>
      <c r="AX149" s="16" t="s">
        <v>70</v>
      </c>
      <c r="AY149" s="181" t="s">
        <v>128</v>
      </c>
    </row>
    <row r="150" spans="1:65" s="13" customFormat="1">
      <c r="B150" s="159"/>
      <c r="D150" s="160" t="s">
        <v>142</v>
      </c>
      <c r="E150" s="161" t="s">
        <v>3</v>
      </c>
      <c r="F150" s="162" t="s">
        <v>185</v>
      </c>
      <c r="H150" s="161" t="s">
        <v>3</v>
      </c>
      <c r="L150" s="159"/>
      <c r="M150" s="163"/>
      <c r="N150" s="164"/>
      <c r="O150" s="164"/>
      <c r="P150" s="164"/>
      <c r="Q150" s="164"/>
      <c r="R150" s="164"/>
      <c r="S150" s="164"/>
      <c r="T150" s="165"/>
      <c r="AT150" s="161" t="s">
        <v>142</v>
      </c>
      <c r="AU150" s="161" t="s">
        <v>138</v>
      </c>
      <c r="AV150" s="13" t="s">
        <v>77</v>
      </c>
      <c r="AW150" s="13" t="s">
        <v>32</v>
      </c>
      <c r="AX150" s="13" t="s">
        <v>70</v>
      </c>
      <c r="AY150" s="161" t="s">
        <v>128</v>
      </c>
    </row>
    <row r="151" spans="1:65" s="14" customFormat="1">
      <c r="B151" s="166"/>
      <c r="D151" s="160" t="s">
        <v>142</v>
      </c>
      <c r="E151" s="167" t="s">
        <v>3</v>
      </c>
      <c r="F151" s="168" t="s">
        <v>186</v>
      </c>
      <c r="H151" s="169">
        <v>1.1000000000000001</v>
      </c>
      <c r="L151" s="166"/>
      <c r="M151" s="170"/>
      <c r="N151" s="171"/>
      <c r="O151" s="171"/>
      <c r="P151" s="171"/>
      <c r="Q151" s="171"/>
      <c r="R151" s="171"/>
      <c r="S151" s="171"/>
      <c r="T151" s="172"/>
      <c r="AT151" s="167" t="s">
        <v>142</v>
      </c>
      <c r="AU151" s="167" t="s">
        <v>138</v>
      </c>
      <c r="AV151" s="14" t="s">
        <v>79</v>
      </c>
      <c r="AW151" s="14" t="s">
        <v>32</v>
      </c>
      <c r="AX151" s="14" t="s">
        <v>70</v>
      </c>
      <c r="AY151" s="167" t="s">
        <v>128</v>
      </c>
    </row>
    <row r="152" spans="1:65" s="14" customFormat="1">
      <c r="B152" s="166"/>
      <c r="D152" s="160" t="s">
        <v>142</v>
      </c>
      <c r="E152" s="167" t="s">
        <v>3</v>
      </c>
      <c r="F152" s="168" t="s">
        <v>187</v>
      </c>
      <c r="H152" s="169">
        <v>1.1000000000000001</v>
      </c>
      <c r="L152" s="166"/>
      <c r="M152" s="170"/>
      <c r="N152" s="171"/>
      <c r="O152" s="171"/>
      <c r="P152" s="171"/>
      <c r="Q152" s="171"/>
      <c r="R152" s="171"/>
      <c r="S152" s="171"/>
      <c r="T152" s="172"/>
      <c r="AT152" s="167" t="s">
        <v>142</v>
      </c>
      <c r="AU152" s="167" t="s">
        <v>138</v>
      </c>
      <c r="AV152" s="14" t="s">
        <v>79</v>
      </c>
      <c r="AW152" s="14" t="s">
        <v>32</v>
      </c>
      <c r="AX152" s="14" t="s">
        <v>70</v>
      </c>
      <c r="AY152" s="167" t="s">
        <v>128</v>
      </c>
    </row>
    <row r="153" spans="1:65" s="16" customFormat="1">
      <c r="B153" s="180"/>
      <c r="D153" s="160" t="s">
        <v>142</v>
      </c>
      <c r="E153" s="181" t="s">
        <v>3</v>
      </c>
      <c r="F153" s="182" t="s">
        <v>164</v>
      </c>
      <c r="H153" s="183">
        <v>2.2000000000000002</v>
      </c>
      <c r="L153" s="180"/>
      <c r="M153" s="184"/>
      <c r="N153" s="185"/>
      <c r="O153" s="185"/>
      <c r="P153" s="185"/>
      <c r="Q153" s="185"/>
      <c r="R153" s="185"/>
      <c r="S153" s="185"/>
      <c r="T153" s="186"/>
      <c r="AT153" s="181" t="s">
        <v>142</v>
      </c>
      <c r="AU153" s="181" t="s">
        <v>138</v>
      </c>
      <c r="AV153" s="16" t="s">
        <v>138</v>
      </c>
      <c r="AW153" s="16" t="s">
        <v>32</v>
      </c>
      <c r="AX153" s="16" t="s">
        <v>70</v>
      </c>
      <c r="AY153" s="181" t="s">
        <v>128</v>
      </c>
    </row>
    <row r="154" spans="1:65" s="15" customFormat="1">
      <c r="B154" s="173"/>
      <c r="D154" s="160" t="s">
        <v>142</v>
      </c>
      <c r="E154" s="174" t="s">
        <v>3</v>
      </c>
      <c r="F154" s="175" t="s">
        <v>146</v>
      </c>
      <c r="H154" s="176">
        <v>6.6</v>
      </c>
      <c r="L154" s="173"/>
      <c r="M154" s="177"/>
      <c r="N154" s="178"/>
      <c r="O154" s="178"/>
      <c r="P154" s="178"/>
      <c r="Q154" s="178"/>
      <c r="R154" s="178"/>
      <c r="S154" s="178"/>
      <c r="T154" s="179"/>
      <c r="AT154" s="174" t="s">
        <v>142</v>
      </c>
      <c r="AU154" s="174" t="s">
        <v>138</v>
      </c>
      <c r="AV154" s="15" t="s">
        <v>137</v>
      </c>
      <c r="AW154" s="15" t="s">
        <v>32</v>
      </c>
      <c r="AX154" s="15" t="s">
        <v>77</v>
      </c>
      <c r="AY154" s="174" t="s">
        <v>128</v>
      </c>
    </row>
    <row r="155" spans="1:65" s="12" customFormat="1" ht="20.9" customHeight="1">
      <c r="B155" s="130"/>
      <c r="D155" s="131" t="s">
        <v>69</v>
      </c>
      <c r="E155" s="140" t="s">
        <v>188</v>
      </c>
      <c r="F155" s="140" t="s">
        <v>189</v>
      </c>
      <c r="J155" s="141">
        <f>BK155</f>
        <v>0</v>
      </c>
      <c r="L155" s="130"/>
      <c r="M155" s="134"/>
      <c r="N155" s="135"/>
      <c r="O155" s="135"/>
      <c r="P155" s="136">
        <f>SUM(P156:P228)</f>
        <v>95.073632000000003</v>
      </c>
      <c r="Q155" s="135"/>
      <c r="R155" s="136">
        <f>SUM(R156:R228)</f>
        <v>0</v>
      </c>
      <c r="S155" s="135"/>
      <c r="T155" s="137">
        <f>SUM(T156:T228)</f>
        <v>0</v>
      </c>
      <c r="AR155" s="131" t="s">
        <v>77</v>
      </c>
      <c r="AT155" s="138" t="s">
        <v>69</v>
      </c>
      <c r="AU155" s="138" t="s">
        <v>79</v>
      </c>
      <c r="AY155" s="131" t="s">
        <v>128</v>
      </c>
      <c r="BK155" s="139">
        <f>SUM(BK156:BK228)</f>
        <v>0</v>
      </c>
    </row>
    <row r="156" spans="1:65" s="2" customFormat="1" ht="49.15" customHeight="1">
      <c r="A156" s="32"/>
      <c r="B156" s="142"/>
      <c r="C156" s="143" t="s">
        <v>190</v>
      </c>
      <c r="D156" s="143" t="s">
        <v>132</v>
      </c>
      <c r="E156" s="144" t="s">
        <v>191</v>
      </c>
      <c r="F156" s="145" t="s">
        <v>192</v>
      </c>
      <c r="G156" s="146" t="s">
        <v>193</v>
      </c>
      <c r="H156" s="147">
        <v>25.954000000000001</v>
      </c>
      <c r="I156" s="148"/>
      <c r="J156" s="148">
        <f>ROUND(I156*H156,2)</f>
        <v>0</v>
      </c>
      <c r="K156" s="145" t="s">
        <v>136</v>
      </c>
      <c r="L156" s="33"/>
      <c r="M156" s="149" t="s">
        <v>3</v>
      </c>
      <c r="N156" s="150" t="s">
        <v>41</v>
      </c>
      <c r="O156" s="151">
        <v>1.1850000000000001</v>
      </c>
      <c r="P156" s="151">
        <f>O156*H156</f>
        <v>30.755490000000002</v>
      </c>
      <c r="Q156" s="151">
        <v>0</v>
      </c>
      <c r="R156" s="151">
        <f>Q156*H156</f>
        <v>0</v>
      </c>
      <c r="S156" s="151">
        <v>0</v>
      </c>
      <c r="T156" s="152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3" t="s">
        <v>137</v>
      </c>
      <c r="AT156" s="153" t="s">
        <v>132</v>
      </c>
      <c r="AU156" s="153" t="s">
        <v>138</v>
      </c>
      <c r="AY156" s="20" t="s">
        <v>128</v>
      </c>
      <c r="BE156" s="154">
        <f>IF(N156="základní",J156,0)</f>
        <v>0</v>
      </c>
      <c r="BF156" s="154">
        <f>IF(N156="snížená",J156,0)</f>
        <v>0</v>
      </c>
      <c r="BG156" s="154">
        <f>IF(N156="zákl. přenesená",J156,0)</f>
        <v>0</v>
      </c>
      <c r="BH156" s="154">
        <f>IF(N156="sníž. přenesená",J156,0)</f>
        <v>0</v>
      </c>
      <c r="BI156" s="154">
        <f>IF(N156="nulová",J156,0)</f>
        <v>0</v>
      </c>
      <c r="BJ156" s="20" t="s">
        <v>77</v>
      </c>
      <c r="BK156" s="154">
        <f>ROUND(I156*H156,2)</f>
        <v>0</v>
      </c>
      <c r="BL156" s="20" t="s">
        <v>137</v>
      </c>
      <c r="BM156" s="153" t="s">
        <v>194</v>
      </c>
    </row>
    <row r="157" spans="1:65" s="2" customFormat="1">
      <c r="A157" s="32"/>
      <c r="B157" s="33"/>
      <c r="C157" s="32"/>
      <c r="D157" s="155" t="s">
        <v>140</v>
      </c>
      <c r="E157" s="32"/>
      <c r="F157" s="156" t="s">
        <v>195</v>
      </c>
      <c r="G157" s="32"/>
      <c r="H157" s="32"/>
      <c r="I157" s="32"/>
      <c r="J157" s="32"/>
      <c r="K157" s="32"/>
      <c r="L157" s="33"/>
      <c r="M157" s="157"/>
      <c r="N157" s="158"/>
      <c r="O157" s="53"/>
      <c r="P157" s="53"/>
      <c r="Q157" s="53"/>
      <c r="R157" s="53"/>
      <c r="S157" s="53"/>
      <c r="T157" s="54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20" t="s">
        <v>140</v>
      </c>
      <c r="AU157" s="20" t="s">
        <v>138</v>
      </c>
    </row>
    <row r="158" spans="1:65" s="13" customFormat="1">
      <c r="B158" s="159"/>
      <c r="D158" s="160" t="s">
        <v>142</v>
      </c>
      <c r="E158" s="161" t="s">
        <v>3</v>
      </c>
      <c r="F158" s="162" t="s">
        <v>160</v>
      </c>
      <c r="H158" s="161" t="s">
        <v>3</v>
      </c>
      <c r="L158" s="159"/>
      <c r="M158" s="163"/>
      <c r="N158" s="164"/>
      <c r="O158" s="164"/>
      <c r="P158" s="164"/>
      <c r="Q158" s="164"/>
      <c r="R158" s="164"/>
      <c r="S158" s="164"/>
      <c r="T158" s="165"/>
      <c r="AT158" s="161" t="s">
        <v>142</v>
      </c>
      <c r="AU158" s="161" t="s">
        <v>138</v>
      </c>
      <c r="AV158" s="13" t="s">
        <v>77</v>
      </c>
      <c r="AW158" s="13" t="s">
        <v>32</v>
      </c>
      <c r="AX158" s="13" t="s">
        <v>70</v>
      </c>
      <c r="AY158" s="161" t="s">
        <v>128</v>
      </c>
    </row>
    <row r="159" spans="1:65" s="14" customFormat="1" ht="20">
      <c r="B159" s="166"/>
      <c r="D159" s="160" t="s">
        <v>142</v>
      </c>
      <c r="E159" s="167" t="s">
        <v>3</v>
      </c>
      <c r="F159" s="168" t="s">
        <v>196</v>
      </c>
      <c r="H159" s="169">
        <v>3.7240000000000002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138</v>
      </c>
      <c r="AV159" s="14" t="s">
        <v>79</v>
      </c>
      <c r="AW159" s="14" t="s">
        <v>32</v>
      </c>
      <c r="AX159" s="14" t="s">
        <v>70</v>
      </c>
      <c r="AY159" s="167" t="s">
        <v>128</v>
      </c>
    </row>
    <row r="160" spans="1:65" s="14" customFormat="1" ht="20">
      <c r="B160" s="166"/>
      <c r="D160" s="160" t="s">
        <v>142</v>
      </c>
      <c r="E160" s="167" t="s">
        <v>3</v>
      </c>
      <c r="F160" s="168" t="s">
        <v>197</v>
      </c>
      <c r="H160" s="169">
        <v>8.4130000000000003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138</v>
      </c>
      <c r="AV160" s="14" t="s">
        <v>79</v>
      </c>
      <c r="AW160" s="14" t="s">
        <v>32</v>
      </c>
      <c r="AX160" s="14" t="s">
        <v>70</v>
      </c>
      <c r="AY160" s="167" t="s">
        <v>128</v>
      </c>
    </row>
    <row r="161" spans="2:51" s="14" customFormat="1" ht="20">
      <c r="B161" s="166"/>
      <c r="D161" s="160" t="s">
        <v>142</v>
      </c>
      <c r="E161" s="167" t="s">
        <v>3</v>
      </c>
      <c r="F161" s="168" t="s">
        <v>198</v>
      </c>
      <c r="H161" s="169">
        <v>1.6319999999999999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138</v>
      </c>
      <c r="AV161" s="14" t="s">
        <v>79</v>
      </c>
      <c r="AW161" s="14" t="s">
        <v>32</v>
      </c>
      <c r="AX161" s="14" t="s">
        <v>70</v>
      </c>
      <c r="AY161" s="167" t="s">
        <v>128</v>
      </c>
    </row>
    <row r="162" spans="2:51" s="14" customFormat="1" ht="20">
      <c r="B162" s="166"/>
      <c r="D162" s="160" t="s">
        <v>142</v>
      </c>
      <c r="E162" s="167" t="s">
        <v>3</v>
      </c>
      <c r="F162" s="168" t="s">
        <v>199</v>
      </c>
      <c r="H162" s="169">
        <v>0.96099999999999997</v>
      </c>
      <c r="L162" s="166"/>
      <c r="M162" s="170"/>
      <c r="N162" s="171"/>
      <c r="O162" s="171"/>
      <c r="P162" s="171"/>
      <c r="Q162" s="171"/>
      <c r="R162" s="171"/>
      <c r="S162" s="171"/>
      <c r="T162" s="172"/>
      <c r="AT162" s="167" t="s">
        <v>142</v>
      </c>
      <c r="AU162" s="167" t="s">
        <v>138</v>
      </c>
      <c r="AV162" s="14" t="s">
        <v>79</v>
      </c>
      <c r="AW162" s="14" t="s">
        <v>32</v>
      </c>
      <c r="AX162" s="14" t="s">
        <v>70</v>
      </c>
      <c r="AY162" s="167" t="s">
        <v>128</v>
      </c>
    </row>
    <row r="163" spans="2:51" s="14" customFormat="1" ht="20">
      <c r="B163" s="166"/>
      <c r="D163" s="160" t="s">
        <v>142</v>
      </c>
      <c r="E163" s="167" t="s">
        <v>3</v>
      </c>
      <c r="F163" s="168" t="s">
        <v>200</v>
      </c>
      <c r="H163" s="169">
        <v>2.1560000000000001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138</v>
      </c>
      <c r="AV163" s="14" t="s">
        <v>79</v>
      </c>
      <c r="AW163" s="14" t="s">
        <v>32</v>
      </c>
      <c r="AX163" s="14" t="s">
        <v>70</v>
      </c>
      <c r="AY163" s="167" t="s">
        <v>128</v>
      </c>
    </row>
    <row r="164" spans="2:51" s="14" customFormat="1" ht="20">
      <c r="B164" s="166"/>
      <c r="D164" s="160" t="s">
        <v>142</v>
      </c>
      <c r="E164" s="167" t="s">
        <v>3</v>
      </c>
      <c r="F164" s="168" t="s">
        <v>201</v>
      </c>
      <c r="H164" s="169">
        <v>6.0640000000000001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138</v>
      </c>
      <c r="AV164" s="14" t="s">
        <v>79</v>
      </c>
      <c r="AW164" s="14" t="s">
        <v>32</v>
      </c>
      <c r="AX164" s="14" t="s">
        <v>70</v>
      </c>
      <c r="AY164" s="167" t="s">
        <v>128</v>
      </c>
    </row>
    <row r="165" spans="2:51" s="14" customFormat="1" ht="20">
      <c r="B165" s="166"/>
      <c r="D165" s="160" t="s">
        <v>142</v>
      </c>
      <c r="E165" s="167" t="s">
        <v>3</v>
      </c>
      <c r="F165" s="168" t="s">
        <v>202</v>
      </c>
      <c r="H165" s="169">
        <v>0.79900000000000004</v>
      </c>
      <c r="L165" s="166"/>
      <c r="M165" s="170"/>
      <c r="N165" s="171"/>
      <c r="O165" s="171"/>
      <c r="P165" s="171"/>
      <c r="Q165" s="171"/>
      <c r="R165" s="171"/>
      <c r="S165" s="171"/>
      <c r="T165" s="172"/>
      <c r="AT165" s="167" t="s">
        <v>142</v>
      </c>
      <c r="AU165" s="167" t="s">
        <v>138</v>
      </c>
      <c r="AV165" s="14" t="s">
        <v>79</v>
      </c>
      <c r="AW165" s="14" t="s">
        <v>32</v>
      </c>
      <c r="AX165" s="14" t="s">
        <v>70</v>
      </c>
      <c r="AY165" s="167" t="s">
        <v>128</v>
      </c>
    </row>
    <row r="166" spans="2:51" s="14" customFormat="1" ht="20">
      <c r="B166" s="166"/>
      <c r="D166" s="160" t="s">
        <v>142</v>
      </c>
      <c r="E166" s="167" t="s">
        <v>3</v>
      </c>
      <c r="F166" s="168" t="s">
        <v>203</v>
      </c>
      <c r="H166" s="169">
        <v>0.60699999999999998</v>
      </c>
      <c r="L166" s="166"/>
      <c r="M166" s="170"/>
      <c r="N166" s="171"/>
      <c r="O166" s="171"/>
      <c r="P166" s="171"/>
      <c r="Q166" s="171"/>
      <c r="R166" s="171"/>
      <c r="S166" s="171"/>
      <c r="T166" s="172"/>
      <c r="AT166" s="167" t="s">
        <v>142</v>
      </c>
      <c r="AU166" s="167" t="s">
        <v>138</v>
      </c>
      <c r="AV166" s="14" t="s">
        <v>79</v>
      </c>
      <c r="AW166" s="14" t="s">
        <v>32</v>
      </c>
      <c r="AX166" s="14" t="s">
        <v>70</v>
      </c>
      <c r="AY166" s="167" t="s">
        <v>128</v>
      </c>
    </row>
    <row r="167" spans="2:51" s="14" customFormat="1" ht="20">
      <c r="B167" s="166"/>
      <c r="D167" s="160" t="s">
        <v>142</v>
      </c>
      <c r="E167" s="167" t="s">
        <v>3</v>
      </c>
      <c r="F167" s="168" t="s">
        <v>204</v>
      </c>
      <c r="H167" s="169">
        <v>1.22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138</v>
      </c>
      <c r="AV167" s="14" t="s">
        <v>79</v>
      </c>
      <c r="AW167" s="14" t="s">
        <v>32</v>
      </c>
      <c r="AX167" s="14" t="s">
        <v>70</v>
      </c>
      <c r="AY167" s="167" t="s">
        <v>128</v>
      </c>
    </row>
    <row r="168" spans="2:51" s="14" customFormat="1" ht="20">
      <c r="B168" s="166"/>
      <c r="D168" s="160" t="s">
        <v>142</v>
      </c>
      <c r="E168" s="167" t="s">
        <v>3</v>
      </c>
      <c r="F168" s="168" t="s">
        <v>205</v>
      </c>
      <c r="H168" s="169">
        <v>1.994</v>
      </c>
      <c r="L168" s="166"/>
      <c r="M168" s="170"/>
      <c r="N168" s="171"/>
      <c r="O168" s="171"/>
      <c r="P168" s="171"/>
      <c r="Q168" s="171"/>
      <c r="R168" s="171"/>
      <c r="S168" s="171"/>
      <c r="T168" s="172"/>
      <c r="AT168" s="167" t="s">
        <v>142</v>
      </c>
      <c r="AU168" s="167" t="s">
        <v>138</v>
      </c>
      <c r="AV168" s="14" t="s">
        <v>79</v>
      </c>
      <c r="AW168" s="14" t="s">
        <v>32</v>
      </c>
      <c r="AX168" s="14" t="s">
        <v>70</v>
      </c>
      <c r="AY168" s="167" t="s">
        <v>128</v>
      </c>
    </row>
    <row r="169" spans="2:51" s="14" customFormat="1" ht="20">
      <c r="B169" s="166"/>
      <c r="D169" s="160" t="s">
        <v>142</v>
      </c>
      <c r="E169" s="167" t="s">
        <v>3</v>
      </c>
      <c r="F169" s="168" t="s">
        <v>206</v>
      </c>
      <c r="H169" s="169">
        <v>2.4319999999999999</v>
      </c>
      <c r="L169" s="166"/>
      <c r="M169" s="170"/>
      <c r="N169" s="171"/>
      <c r="O169" s="171"/>
      <c r="P169" s="171"/>
      <c r="Q169" s="171"/>
      <c r="R169" s="171"/>
      <c r="S169" s="171"/>
      <c r="T169" s="172"/>
      <c r="AT169" s="167" t="s">
        <v>142</v>
      </c>
      <c r="AU169" s="167" t="s">
        <v>138</v>
      </c>
      <c r="AV169" s="14" t="s">
        <v>79</v>
      </c>
      <c r="AW169" s="14" t="s">
        <v>32</v>
      </c>
      <c r="AX169" s="14" t="s">
        <v>70</v>
      </c>
      <c r="AY169" s="167" t="s">
        <v>128</v>
      </c>
    </row>
    <row r="170" spans="2:51" s="14" customFormat="1" ht="20">
      <c r="B170" s="166"/>
      <c r="D170" s="160" t="s">
        <v>142</v>
      </c>
      <c r="E170" s="167" t="s">
        <v>3</v>
      </c>
      <c r="F170" s="168" t="s">
        <v>207</v>
      </c>
      <c r="H170" s="169">
        <v>2.738</v>
      </c>
      <c r="L170" s="166"/>
      <c r="M170" s="170"/>
      <c r="N170" s="171"/>
      <c r="O170" s="171"/>
      <c r="P170" s="171"/>
      <c r="Q170" s="171"/>
      <c r="R170" s="171"/>
      <c r="S170" s="171"/>
      <c r="T170" s="172"/>
      <c r="AT170" s="167" t="s">
        <v>142</v>
      </c>
      <c r="AU170" s="167" t="s">
        <v>138</v>
      </c>
      <c r="AV170" s="14" t="s">
        <v>79</v>
      </c>
      <c r="AW170" s="14" t="s">
        <v>32</v>
      </c>
      <c r="AX170" s="14" t="s">
        <v>70</v>
      </c>
      <c r="AY170" s="167" t="s">
        <v>128</v>
      </c>
    </row>
    <row r="171" spans="2:51" s="14" customFormat="1" ht="20">
      <c r="B171" s="166"/>
      <c r="D171" s="160" t="s">
        <v>142</v>
      </c>
      <c r="E171" s="167" t="s">
        <v>3</v>
      </c>
      <c r="F171" s="168" t="s">
        <v>208</v>
      </c>
      <c r="H171" s="169">
        <v>2.177</v>
      </c>
      <c r="L171" s="166"/>
      <c r="M171" s="170"/>
      <c r="N171" s="171"/>
      <c r="O171" s="171"/>
      <c r="P171" s="171"/>
      <c r="Q171" s="171"/>
      <c r="R171" s="171"/>
      <c r="S171" s="171"/>
      <c r="T171" s="172"/>
      <c r="AT171" s="167" t="s">
        <v>142</v>
      </c>
      <c r="AU171" s="167" t="s">
        <v>138</v>
      </c>
      <c r="AV171" s="14" t="s">
        <v>79</v>
      </c>
      <c r="AW171" s="14" t="s">
        <v>32</v>
      </c>
      <c r="AX171" s="14" t="s">
        <v>70</v>
      </c>
      <c r="AY171" s="167" t="s">
        <v>128</v>
      </c>
    </row>
    <row r="172" spans="2:51" s="14" customFormat="1" ht="20">
      <c r="B172" s="166"/>
      <c r="D172" s="160" t="s">
        <v>142</v>
      </c>
      <c r="E172" s="167" t="s">
        <v>3</v>
      </c>
      <c r="F172" s="168" t="s">
        <v>209</v>
      </c>
      <c r="H172" s="169">
        <v>0.98699999999999999</v>
      </c>
      <c r="L172" s="166"/>
      <c r="M172" s="170"/>
      <c r="N172" s="171"/>
      <c r="O172" s="171"/>
      <c r="P172" s="171"/>
      <c r="Q172" s="171"/>
      <c r="R172" s="171"/>
      <c r="S172" s="171"/>
      <c r="T172" s="172"/>
      <c r="AT172" s="167" t="s">
        <v>142</v>
      </c>
      <c r="AU172" s="167" t="s">
        <v>138</v>
      </c>
      <c r="AV172" s="14" t="s">
        <v>79</v>
      </c>
      <c r="AW172" s="14" t="s">
        <v>32</v>
      </c>
      <c r="AX172" s="14" t="s">
        <v>70</v>
      </c>
      <c r="AY172" s="167" t="s">
        <v>128</v>
      </c>
    </row>
    <row r="173" spans="2:51" s="14" customFormat="1" ht="20">
      <c r="B173" s="166"/>
      <c r="D173" s="160" t="s">
        <v>142</v>
      </c>
      <c r="E173" s="167" t="s">
        <v>3</v>
      </c>
      <c r="F173" s="168" t="s">
        <v>210</v>
      </c>
      <c r="H173" s="169">
        <v>0.48199999999999998</v>
      </c>
      <c r="L173" s="166"/>
      <c r="M173" s="170"/>
      <c r="N173" s="171"/>
      <c r="O173" s="171"/>
      <c r="P173" s="171"/>
      <c r="Q173" s="171"/>
      <c r="R173" s="171"/>
      <c r="S173" s="171"/>
      <c r="T173" s="172"/>
      <c r="AT173" s="167" t="s">
        <v>142</v>
      </c>
      <c r="AU173" s="167" t="s">
        <v>138</v>
      </c>
      <c r="AV173" s="14" t="s">
        <v>79</v>
      </c>
      <c r="AW173" s="14" t="s">
        <v>32</v>
      </c>
      <c r="AX173" s="14" t="s">
        <v>70</v>
      </c>
      <c r="AY173" s="167" t="s">
        <v>128</v>
      </c>
    </row>
    <row r="174" spans="2:51" s="14" customFormat="1" ht="20">
      <c r="B174" s="166"/>
      <c r="D174" s="160" t="s">
        <v>142</v>
      </c>
      <c r="E174" s="167" t="s">
        <v>3</v>
      </c>
      <c r="F174" s="168" t="s">
        <v>211</v>
      </c>
      <c r="H174" s="169">
        <v>0.34399999999999997</v>
      </c>
      <c r="L174" s="166"/>
      <c r="M174" s="170"/>
      <c r="N174" s="171"/>
      <c r="O174" s="171"/>
      <c r="P174" s="171"/>
      <c r="Q174" s="171"/>
      <c r="R174" s="171"/>
      <c r="S174" s="171"/>
      <c r="T174" s="172"/>
      <c r="AT174" s="167" t="s">
        <v>142</v>
      </c>
      <c r="AU174" s="167" t="s">
        <v>138</v>
      </c>
      <c r="AV174" s="14" t="s">
        <v>79</v>
      </c>
      <c r="AW174" s="14" t="s">
        <v>32</v>
      </c>
      <c r="AX174" s="14" t="s">
        <v>70</v>
      </c>
      <c r="AY174" s="167" t="s">
        <v>128</v>
      </c>
    </row>
    <row r="175" spans="2:51" s="14" customFormat="1" ht="20">
      <c r="B175" s="166"/>
      <c r="D175" s="160" t="s">
        <v>142</v>
      </c>
      <c r="E175" s="167" t="s">
        <v>3</v>
      </c>
      <c r="F175" s="168" t="s">
        <v>212</v>
      </c>
      <c r="H175" s="169">
        <v>1.351</v>
      </c>
      <c r="L175" s="166"/>
      <c r="M175" s="170"/>
      <c r="N175" s="171"/>
      <c r="O175" s="171"/>
      <c r="P175" s="171"/>
      <c r="Q175" s="171"/>
      <c r="R175" s="171"/>
      <c r="S175" s="171"/>
      <c r="T175" s="172"/>
      <c r="AT175" s="167" t="s">
        <v>142</v>
      </c>
      <c r="AU175" s="167" t="s">
        <v>138</v>
      </c>
      <c r="AV175" s="14" t="s">
        <v>79</v>
      </c>
      <c r="AW175" s="14" t="s">
        <v>32</v>
      </c>
      <c r="AX175" s="14" t="s">
        <v>70</v>
      </c>
      <c r="AY175" s="167" t="s">
        <v>128</v>
      </c>
    </row>
    <row r="176" spans="2:51" s="14" customFormat="1" ht="20">
      <c r="B176" s="166"/>
      <c r="D176" s="160" t="s">
        <v>142</v>
      </c>
      <c r="E176" s="167" t="s">
        <v>3</v>
      </c>
      <c r="F176" s="168" t="s">
        <v>213</v>
      </c>
      <c r="H176" s="169">
        <v>2.2919999999999998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138</v>
      </c>
      <c r="AV176" s="14" t="s">
        <v>79</v>
      </c>
      <c r="AW176" s="14" t="s">
        <v>32</v>
      </c>
      <c r="AX176" s="14" t="s">
        <v>70</v>
      </c>
      <c r="AY176" s="167" t="s">
        <v>128</v>
      </c>
    </row>
    <row r="177" spans="1:65" s="14" customFormat="1" ht="20">
      <c r="B177" s="166"/>
      <c r="D177" s="160" t="s">
        <v>142</v>
      </c>
      <c r="E177" s="167" t="s">
        <v>3</v>
      </c>
      <c r="F177" s="168" t="s">
        <v>214</v>
      </c>
      <c r="H177" s="169">
        <v>0.66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138</v>
      </c>
      <c r="AV177" s="14" t="s">
        <v>79</v>
      </c>
      <c r="AW177" s="14" t="s">
        <v>32</v>
      </c>
      <c r="AX177" s="14" t="s">
        <v>70</v>
      </c>
      <c r="AY177" s="167" t="s">
        <v>128</v>
      </c>
    </row>
    <row r="178" spans="1:65" s="16" customFormat="1">
      <c r="B178" s="180"/>
      <c r="D178" s="160" t="s">
        <v>142</v>
      </c>
      <c r="E178" s="181" t="s">
        <v>3</v>
      </c>
      <c r="F178" s="182" t="s">
        <v>164</v>
      </c>
      <c r="H178" s="183">
        <v>41.033000000000001</v>
      </c>
      <c r="L178" s="180"/>
      <c r="M178" s="184"/>
      <c r="N178" s="185"/>
      <c r="O178" s="185"/>
      <c r="P178" s="185"/>
      <c r="Q178" s="185"/>
      <c r="R178" s="185"/>
      <c r="S178" s="185"/>
      <c r="T178" s="186"/>
      <c r="AT178" s="181" t="s">
        <v>142</v>
      </c>
      <c r="AU178" s="181" t="s">
        <v>138</v>
      </c>
      <c r="AV178" s="16" t="s">
        <v>138</v>
      </c>
      <c r="AW178" s="16" t="s">
        <v>32</v>
      </c>
      <c r="AX178" s="16" t="s">
        <v>70</v>
      </c>
      <c r="AY178" s="181" t="s">
        <v>128</v>
      </c>
    </row>
    <row r="179" spans="1:65" s="13" customFormat="1">
      <c r="B179" s="159"/>
      <c r="D179" s="160" t="s">
        <v>142</v>
      </c>
      <c r="E179" s="161" t="s">
        <v>3</v>
      </c>
      <c r="F179" s="162" t="s">
        <v>185</v>
      </c>
      <c r="H179" s="161" t="s">
        <v>3</v>
      </c>
      <c r="L179" s="159"/>
      <c r="M179" s="163"/>
      <c r="N179" s="164"/>
      <c r="O179" s="164"/>
      <c r="P179" s="164"/>
      <c r="Q179" s="164"/>
      <c r="R179" s="164"/>
      <c r="S179" s="164"/>
      <c r="T179" s="165"/>
      <c r="AT179" s="161" t="s">
        <v>142</v>
      </c>
      <c r="AU179" s="161" t="s">
        <v>138</v>
      </c>
      <c r="AV179" s="13" t="s">
        <v>77</v>
      </c>
      <c r="AW179" s="13" t="s">
        <v>32</v>
      </c>
      <c r="AX179" s="13" t="s">
        <v>70</v>
      </c>
      <c r="AY179" s="161" t="s">
        <v>128</v>
      </c>
    </row>
    <row r="180" spans="1:65" s="14" customFormat="1" ht="20">
      <c r="B180" s="166"/>
      <c r="D180" s="160" t="s">
        <v>142</v>
      </c>
      <c r="E180" s="167" t="s">
        <v>3</v>
      </c>
      <c r="F180" s="168" t="s">
        <v>215</v>
      </c>
      <c r="H180" s="169">
        <v>1.397</v>
      </c>
      <c r="L180" s="166"/>
      <c r="M180" s="170"/>
      <c r="N180" s="171"/>
      <c r="O180" s="171"/>
      <c r="P180" s="171"/>
      <c r="Q180" s="171"/>
      <c r="R180" s="171"/>
      <c r="S180" s="171"/>
      <c r="T180" s="172"/>
      <c r="AT180" s="167" t="s">
        <v>142</v>
      </c>
      <c r="AU180" s="167" t="s">
        <v>138</v>
      </c>
      <c r="AV180" s="14" t="s">
        <v>79</v>
      </c>
      <c r="AW180" s="14" t="s">
        <v>32</v>
      </c>
      <c r="AX180" s="14" t="s">
        <v>70</v>
      </c>
      <c r="AY180" s="167" t="s">
        <v>128</v>
      </c>
    </row>
    <row r="181" spans="1:65" s="14" customFormat="1" ht="20">
      <c r="B181" s="166"/>
      <c r="D181" s="160" t="s">
        <v>142</v>
      </c>
      <c r="E181" s="167" t="s">
        <v>3</v>
      </c>
      <c r="F181" s="168" t="s">
        <v>216</v>
      </c>
      <c r="H181" s="169">
        <v>1.5980000000000001</v>
      </c>
      <c r="L181" s="166"/>
      <c r="M181" s="170"/>
      <c r="N181" s="171"/>
      <c r="O181" s="171"/>
      <c r="P181" s="171"/>
      <c r="Q181" s="171"/>
      <c r="R181" s="171"/>
      <c r="S181" s="171"/>
      <c r="T181" s="172"/>
      <c r="AT181" s="167" t="s">
        <v>142</v>
      </c>
      <c r="AU181" s="167" t="s">
        <v>138</v>
      </c>
      <c r="AV181" s="14" t="s">
        <v>79</v>
      </c>
      <c r="AW181" s="14" t="s">
        <v>32</v>
      </c>
      <c r="AX181" s="14" t="s">
        <v>70</v>
      </c>
      <c r="AY181" s="167" t="s">
        <v>128</v>
      </c>
    </row>
    <row r="182" spans="1:65" s="14" customFormat="1" ht="20">
      <c r="B182" s="166"/>
      <c r="D182" s="160" t="s">
        <v>142</v>
      </c>
      <c r="E182" s="167" t="s">
        <v>3</v>
      </c>
      <c r="F182" s="168" t="s">
        <v>217</v>
      </c>
      <c r="H182" s="169">
        <v>2.4239999999999999</v>
      </c>
      <c r="L182" s="166"/>
      <c r="M182" s="170"/>
      <c r="N182" s="171"/>
      <c r="O182" s="171"/>
      <c r="P182" s="171"/>
      <c r="Q182" s="171"/>
      <c r="R182" s="171"/>
      <c r="S182" s="171"/>
      <c r="T182" s="172"/>
      <c r="AT182" s="167" t="s">
        <v>142</v>
      </c>
      <c r="AU182" s="167" t="s">
        <v>138</v>
      </c>
      <c r="AV182" s="14" t="s">
        <v>79</v>
      </c>
      <c r="AW182" s="14" t="s">
        <v>32</v>
      </c>
      <c r="AX182" s="14" t="s">
        <v>70</v>
      </c>
      <c r="AY182" s="167" t="s">
        <v>128</v>
      </c>
    </row>
    <row r="183" spans="1:65" s="14" customFormat="1" ht="20">
      <c r="B183" s="166"/>
      <c r="D183" s="160" t="s">
        <v>142</v>
      </c>
      <c r="E183" s="167" t="s">
        <v>3</v>
      </c>
      <c r="F183" s="168" t="s">
        <v>218</v>
      </c>
      <c r="H183" s="169">
        <v>1.59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138</v>
      </c>
      <c r="AV183" s="14" t="s">
        <v>79</v>
      </c>
      <c r="AW183" s="14" t="s">
        <v>32</v>
      </c>
      <c r="AX183" s="14" t="s">
        <v>70</v>
      </c>
      <c r="AY183" s="167" t="s">
        <v>128</v>
      </c>
    </row>
    <row r="184" spans="1:65" s="14" customFormat="1" ht="20">
      <c r="B184" s="166"/>
      <c r="D184" s="160" t="s">
        <v>142</v>
      </c>
      <c r="E184" s="167" t="s">
        <v>3</v>
      </c>
      <c r="F184" s="168" t="s">
        <v>219</v>
      </c>
      <c r="H184" s="169">
        <v>1.383</v>
      </c>
      <c r="L184" s="166"/>
      <c r="M184" s="170"/>
      <c r="N184" s="171"/>
      <c r="O184" s="171"/>
      <c r="P184" s="171"/>
      <c r="Q184" s="171"/>
      <c r="R184" s="171"/>
      <c r="S184" s="171"/>
      <c r="T184" s="172"/>
      <c r="AT184" s="167" t="s">
        <v>142</v>
      </c>
      <c r="AU184" s="167" t="s">
        <v>138</v>
      </c>
      <c r="AV184" s="14" t="s">
        <v>79</v>
      </c>
      <c r="AW184" s="14" t="s">
        <v>32</v>
      </c>
      <c r="AX184" s="14" t="s">
        <v>70</v>
      </c>
      <c r="AY184" s="167" t="s">
        <v>128</v>
      </c>
    </row>
    <row r="185" spans="1:65" s="14" customFormat="1" ht="20">
      <c r="B185" s="166"/>
      <c r="D185" s="160" t="s">
        <v>142</v>
      </c>
      <c r="E185" s="167" t="s">
        <v>3</v>
      </c>
      <c r="F185" s="168" t="s">
        <v>220</v>
      </c>
      <c r="H185" s="169">
        <v>0.23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138</v>
      </c>
      <c r="AV185" s="14" t="s">
        <v>79</v>
      </c>
      <c r="AW185" s="14" t="s">
        <v>32</v>
      </c>
      <c r="AX185" s="14" t="s">
        <v>70</v>
      </c>
      <c r="AY185" s="167" t="s">
        <v>128</v>
      </c>
    </row>
    <row r="186" spans="1:65" s="14" customFormat="1" ht="20">
      <c r="B186" s="166"/>
      <c r="D186" s="160" t="s">
        <v>142</v>
      </c>
      <c r="E186" s="167" t="s">
        <v>3</v>
      </c>
      <c r="F186" s="168" t="s">
        <v>221</v>
      </c>
      <c r="H186" s="169">
        <v>2.2440000000000002</v>
      </c>
      <c r="L186" s="166"/>
      <c r="M186" s="170"/>
      <c r="N186" s="171"/>
      <c r="O186" s="171"/>
      <c r="P186" s="171"/>
      <c r="Q186" s="171"/>
      <c r="R186" s="171"/>
      <c r="S186" s="171"/>
      <c r="T186" s="172"/>
      <c r="AT186" s="167" t="s">
        <v>142</v>
      </c>
      <c r="AU186" s="167" t="s">
        <v>138</v>
      </c>
      <c r="AV186" s="14" t="s">
        <v>79</v>
      </c>
      <c r="AW186" s="14" t="s">
        <v>32</v>
      </c>
      <c r="AX186" s="14" t="s">
        <v>70</v>
      </c>
      <c r="AY186" s="167" t="s">
        <v>128</v>
      </c>
    </row>
    <row r="187" spans="1:65" s="16" customFormat="1">
      <c r="B187" s="180"/>
      <c r="D187" s="160" t="s">
        <v>142</v>
      </c>
      <c r="E187" s="181" t="s">
        <v>3</v>
      </c>
      <c r="F187" s="182" t="s">
        <v>164</v>
      </c>
      <c r="H187" s="183">
        <v>10.866</v>
      </c>
      <c r="L187" s="180"/>
      <c r="M187" s="184"/>
      <c r="N187" s="185"/>
      <c r="O187" s="185"/>
      <c r="P187" s="185"/>
      <c r="Q187" s="185"/>
      <c r="R187" s="185"/>
      <c r="S187" s="185"/>
      <c r="T187" s="186"/>
      <c r="AT187" s="181" t="s">
        <v>142</v>
      </c>
      <c r="AU187" s="181" t="s">
        <v>138</v>
      </c>
      <c r="AV187" s="16" t="s">
        <v>138</v>
      </c>
      <c r="AW187" s="16" t="s">
        <v>32</v>
      </c>
      <c r="AX187" s="16" t="s">
        <v>70</v>
      </c>
      <c r="AY187" s="181" t="s">
        <v>128</v>
      </c>
    </row>
    <row r="188" spans="1:65" s="13" customFormat="1">
      <c r="B188" s="159"/>
      <c r="D188" s="160" t="s">
        <v>142</v>
      </c>
      <c r="E188" s="161" t="s">
        <v>3</v>
      </c>
      <c r="F188" s="162" t="s">
        <v>222</v>
      </c>
      <c r="H188" s="161" t="s">
        <v>3</v>
      </c>
      <c r="L188" s="159"/>
      <c r="M188" s="163"/>
      <c r="N188" s="164"/>
      <c r="O188" s="164"/>
      <c r="P188" s="164"/>
      <c r="Q188" s="164"/>
      <c r="R188" s="164"/>
      <c r="S188" s="164"/>
      <c r="T188" s="165"/>
      <c r="AT188" s="161" t="s">
        <v>142</v>
      </c>
      <c r="AU188" s="161" t="s">
        <v>138</v>
      </c>
      <c r="AV188" s="13" t="s">
        <v>77</v>
      </c>
      <c r="AW188" s="13" t="s">
        <v>32</v>
      </c>
      <c r="AX188" s="13" t="s">
        <v>70</v>
      </c>
      <c r="AY188" s="161" t="s">
        <v>128</v>
      </c>
    </row>
    <row r="189" spans="1:65" s="14" customFormat="1">
      <c r="B189" s="166"/>
      <c r="D189" s="160" t="s">
        <v>142</v>
      </c>
      <c r="E189" s="167" t="s">
        <v>3</v>
      </c>
      <c r="F189" s="168" t="s">
        <v>223</v>
      </c>
      <c r="H189" s="169">
        <v>-25.945</v>
      </c>
      <c r="L189" s="166"/>
      <c r="M189" s="170"/>
      <c r="N189" s="171"/>
      <c r="O189" s="171"/>
      <c r="P189" s="171"/>
      <c r="Q189" s="171"/>
      <c r="R189" s="171"/>
      <c r="S189" s="171"/>
      <c r="T189" s="172"/>
      <c r="AT189" s="167" t="s">
        <v>142</v>
      </c>
      <c r="AU189" s="167" t="s">
        <v>138</v>
      </c>
      <c r="AV189" s="14" t="s">
        <v>79</v>
      </c>
      <c r="AW189" s="14" t="s">
        <v>32</v>
      </c>
      <c r="AX189" s="14" t="s">
        <v>70</v>
      </c>
      <c r="AY189" s="167" t="s">
        <v>128</v>
      </c>
    </row>
    <row r="190" spans="1:65" s="16" customFormat="1">
      <c r="B190" s="180"/>
      <c r="D190" s="160" t="s">
        <v>142</v>
      </c>
      <c r="E190" s="181" t="s">
        <v>3</v>
      </c>
      <c r="F190" s="182" t="s">
        <v>164</v>
      </c>
      <c r="H190" s="183">
        <v>-25.945</v>
      </c>
      <c r="L190" s="180"/>
      <c r="M190" s="184"/>
      <c r="N190" s="185"/>
      <c r="O190" s="185"/>
      <c r="P190" s="185"/>
      <c r="Q190" s="185"/>
      <c r="R190" s="185"/>
      <c r="S190" s="185"/>
      <c r="T190" s="186"/>
      <c r="AT190" s="181" t="s">
        <v>142</v>
      </c>
      <c r="AU190" s="181" t="s">
        <v>138</v>
      </c>
      <c r="AV190" s="16" t="s">
        <v>138</v>
      </c>
      <c r="AW190" s="16" t="s">
        <v>32</v>
      </c>
      <c r="AX190" s="16" t="s">
        <v>70</v>
      </c>
      <c r="AY190" s="181" t="s">
        <v>128</v>
      </c>
    </row>
    <row r="191" spans="1:65" s="15" customFormat="1">
      <c r="B191" s="173"/>
      <c r="D191" s="160" t="s">
        <v>142</v>
      </c>
      <c r="E191" s="174" t="s">
        <v>3</v>
      </c>
      <c r="F191" s="175" t="s">
        <v>146</v>
      </c>
      <c r="H191" s="176">
        <v>25.954000000000001</v>
      </c>
      <c r="L191" s="173"/>
      <c r="M191" s="177"/>
      <c r="N191" s="178"/>
      <c r="O191" s="178"/>
      <c r="P191" s="178"/>
      <c r="Q191" s="178"/>
      <c r="R191" s="178"/>
      <c r="S191" s="178"/>
      <c r="T191" s="179"/>
      <c r="AT191" s="174" t="s">
        <v>142</v>
      </c>
      <c r="AU191" s="174" t="s">
        <v>138</v>
      </c>
      <c r="AV191" s="15" t="s">
        <v>137</v>
      </c>
      <c r="AW191" s="15" t="s">
        <v>32</v>
      </c>
      <c r="AX191" s="15" t="s">
        <v>77</v>
      </c>
      <c r="AY191" s="174" t="s">
        <v>128</v>
      </c>
    </row>
    <row r="192" spans="1:65" s="2" customFormat="1" ht="49.15" customHeight="1">
      <c r="A192" s="32"/>
      <c r="B192" s="142"/>
      <c r="C192" s="143" t="s">
        <v>224</v>
      </c>
      <c r="D192" s="143" t="s">
        <v>132</v>
      </c>
      <c r="E192" s="144" t="s">
        <v>225</v>
      </c>
      <c r="F192" s="145" t="s">
        <v>226</v>
      </c>
      <c r="G192" s="146" t="s">
        <v>193</v>
      </c>
      <c r="H192" s="147">
        <v>25.945</v>
      </c>
      <c r="I192" s="148"/>
      <c r="J192" s="148">
        <f>ROUND(I192*H192,2)</f>
        <v>0</v>
      </c>
      <c r="K192" s="145" t="s">
        <v>136</v>
      </c>
      <c r="L192" s="33"/>
      <c r="M192" s="149" t="s">
        <v>3</v>
      </c>
      <c r="N192" s="150" t="s">
        <v>41</v>
      </c>
      <c r="O192" s="151">
        <v>1.593</v>
      </c>
      <c r="P192" s="151">
        <f>O192*H192</f>
        <v>41.330385</v>
      </c>
      <c r="Q192" s="151">
        <v>0</v>
      </c>
      <c r="R192" s="151">
        <f>Q192*H192</f>
        <v>0</v>
      </c>
      <c r="S192" s="151">
        <v>0</v>
      </c>
      <c r="T192" s="152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3" t="s">
        <v>137</v>
      </c>
      <c r="AT192" s="153" t="s">
        <v>132</v>
      </c>
      <c r="AU192" s="153" t="s">
        <v>138</v>
      </c>
      <c r="AY192" s="20" t="s">
        <v>128</v>
      </c>
      <c r="BE192" s="154">
        <f>IF(N192="základní",J192,0)</f>
        <v>0</v>
      </c>
      <c r="BF192" s="154">
        <f>IF(N192="snížená",J192,0)</f>
        <v>0</v>
      </c>
      <c r="BG192" s="154">
        <f>IF(N192="zákl. přenesená",J192,0)</f>
        <v>0</v>
      </c>
      <c r="BH192" s="154">
        <f>IF(N192="sníž. přenesená",J192,0)</f>
        <v>0</v>
      </c>
      <c r="BI192" s="154">
        <f>IF(N192="nulová",J192,0)</f>
        <v>0</v>
      </c>
      <c r="BJ192" s="20" t="s">
        <v>77</v>
      </c>
      <c r="BK192" s="154">
        <f>ROUND(I192*H192,2)</f>
        <v>0</v>
      </c>
      <c r="BL192" s="20" t="s">
        <v>137</v>
      </c>
      <c r="BM192" s="153" t="s">
        <v>227</v>
      </c>
    </row>
    <row r="193" spans="1:65" s="2" customFormat="1">
      <c r="A193" s="32"/>
      <c r="B193" s="33"/>
      <c r="C193" s="32"/>
      <c r="D193" s="155" t="s">
        <v>140</v>
      </c>
      <c r="E193" s="32"/>
      <c r="F193" s="156" t="s">
        <v>228</v>
      </c>
      <c r="G193" s="32"/>
      <c r="H193" s="32"/>
      <c r="I193" s="32"/>
      <c r="J193" s="32"/>
      <c r="K193" s="32"/>
      <c r="L193" s="33"/>
      <c r="M193" s="157"/>
      <c r="N193" s="158"/>
      <c r="O193" s="53"/>
      <c r="P193" s="53"/>
      <c r="Q193" s="53"/>
      <c r="R193" s="53"/>
      <c r="S193" s="53"/>
      <c r="T193" s="54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20" t="s">
        <v>140</v>
      </c>
      <c r="AU193" s="20" t="s">
        <v>138</v>
      </c>
    </row>
    <row r="194" spans="1:65" s="14" customFormat="1">
      <c r="B194" s="166"/>
      <c r="D194" s="160" t="s">
        <v>142</v>
      </c>
      <c r="E194" s="167" t="s">
        <v>3</v>
      </c>
      <c r="F194" s="168" t="s">
        <v>229</v>
      </c>
      <c r="H194" s="169">
        <v>25.945</v>
      </c>
      <c r="L194" s="166"/>
      <c r="M194" s="170"/>
      <c r="N194" s="171"/>
      <c r="O194" s="171"/>
      <c r="P194" s="171"/>
      <c r="Q194" s="171"/>
      <c r="R194" s="171"/>
      <c r="S194" s="171"/>
      <c r="T194" s="172"/>
      <c r="AT194" s="167" t="s">
        <v>142</v>
      </c>
      <c r="AU194" s="167" t="s">
        <v>138</v>
      </c>
      <c r="AV194" s="14" t="s">
        <v>79</v>
      </c>
      <c r="AW194" s="14" t="s">
        <v>32</v>
      </c>
      <c r="AX194" s="14" t="s">
        <v>70</v>
      </c>
      <c r="AY194" s="167" t="s">
        <v>128</v>
      </c>
    </row>
    <row r="195" spans="1:65" s="16" customFormat="1">
      <c r="B195" s="180"/>
      <c r="D195" s="160" t="s">
        <v>142</v>
      </c>
      <c r="E195" s="181" t="s">
        <v>3</v>
      </c>
      <c r="F195" s="182" t="s">
        <v>164</v>
      </c>
      <c r="H195" s="183">
        <v>25.945</v>
      </c>
      <c r="L195" s="180"/>
      <c r="M195" s="184"/>
      <c r="N195" s="185"/>
      <c r="O195" s="185"/>
      <c r="P195" s="185"/>
      <c r="Q195" s="185"/>
      <c r="R195" s="185"/>
      <c r="S195" s="185"/>
      <c r="T195" s="186"/>
      <c r="AT195" s="181" t="s">
        <v>142</v>
      </c>
      <c r="AU195" s="181" t="s">
        <v>138</v>
      </c>
      <c r="AV195" s="16" t="s">
        <v>138</v>
      </c>
      <c r="AW195" s="16" t="s">
        <v>32</v>
      </c>
      <c r="AX195" s="16" t="s">
        <v>70</v>
      </c>
      <c r="AY195" s="181" t="s">
        <v>128</v>
      </c>
    </row>
    <row r="196" spans="1:65" s="15" customFormat="1">
      <c r="B196" s="173"/>
      <c r="D196" s="160" t="s">
        <v>142</v>
      </c>
      <c r="E196" s="174" t="s">
        <v>3</v>
      </c>
      <c r="F196" s="175" t="s">
        <v>146</v>
      </c>
      <c r="H196" s="176">
        <v>25.945</v>
      </c>
      <c r="L196" s="173"/>
      <c r="M196" s="177"/>
      <c r="N196" s="178"/>
      <c r="O196" s="178"/>
      <c r="P196" s="178"/>
      <c r="Q196" s="178"/>
      <c r="R196" s="178"/>
      <c r="S196" s="178"/>
      <c r="T196" s="179"/>
      <c r="AT196" s="174" t="s">
        <v>142</v>
      </c>
      <c r="AU196" s="174" t="s">
        <v>138</v>
      </c>
      <c r="AV196" s="15" t="s">
        <v>137</v>
      </c>
      <c r="AW196" s="15" t="s">
        <v>32</v>
      </c>
      <c r="AX196" s="15" t="s">
        <v>77</v>
      </c>
      <c r="AY196" s="174" t="s">
        <v>128</v>
      </c>
    </row>
    <row r="197" spans="1:65" s="2" customFormat="1" ht="37.9" customHeight="1">
      <c r="A197" s="32"/>
      <c r="B197" s="142"/>
      <c r="C197" s="143" t="s">
        <v>230</v>
      </c>
      <c r="D197" s="143" t="s">
        <v>132</v>
      </c>
      <c r="E197" s="144" t="s">
        <v>231</v>
      </c>
      <c r="F197" s="145" t="s">
        <v>232</v>
      </c>
      <c r="G197" s="146" t="s">
        <v>193</v>
      </c>
      <c r="H197" s="147">
        <v>13.039</v>
      </c>
      <c r="I197" s="148"/>
      <c r="J197" s="148">
        <f>ROUND(I197*H197,2)</f>
        <v>0</v>
      </c>
      <c r="K197" s="145" t="s">
        <v>136</v>
      </c>
      <c r="L197" s="33"/>
      <c r="M197" s="149" t="s">
        <v>3</v>
      </c>
      <c r="N197" s="150" t="s">
        <v>41</v>
      </c>
      <c r="O197" s="151">
        <v>1.7629999999999999</v>
      </c>
      <c r="P197" s="151">
        <f>O197*H197</f>
        <v>22.987756999999998</v>
      </c>
      <c r="Q197" s="151">
        <v>0</v>
      </c>
      <c r="R197" s="151">
        <f>Q197*H197</f>
        <v>0</v>
      </c>
      <c r="S197" s="151">
        <v>0</v>
      </c>
      <c r="T197" s="152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3" t="s">
        <v>137</v>
      </c>
      <c r="AT197" s="153" t="s">
        <v>132</v>
      </c>
      <c r="AU197" s="153" t="s">
        <v>138</v>
      </c>
      <c r="AY197" s="20" t="s">
        <v>128</v>
      </c>
      <c r="BE197" s="154">
        <f>IF(N197="základní",J197,0)</f>
        <v>0</v>
      </c>
      <c r="BF197" s="154">
        <f>IF(N197="snížená",J197,0)</f>
        <v>0</v>
      </c>
      <c r="BG197" s="154">
        <f>IF(N197="zákl. přenesená",J197,0)</f>
        <v>0</v>
      </c>
      <c r="BH197" s="154">
        <f>IF(N197="sníž. přenesená",J197,0)</f>
        <v>0</v>
      </c>
      <c r="BI197" s="154">
        <f>IF(N197="nulová",J197,0)</f>
        <v>0</v>
      </c>
      <c r="BJ197" s="20" t="s">
        <v>77</v>
      </c>
      <c r="BK197" s="154">
        <f>ROUND(I197*H197,2)</f>
        <v>0</v>
      </c>
      <c r="BL197" s="20" t="s">
        <v>137</v>
      </c>
      <c r="BM197" s="153" t="s">
        <v>233</v>
      </c>
    </row>
    <row r="198" spans="1:65" s="2" customFormat="1">
      <c r="A198" s="32"/>
      <c r="B198" s="33"/>
      <c r="C198" s="32"/>
      <c r="D198" s="155" t="s">
        <v>140</v>
      </c>
      <c r="E198" s="32"/>
      <c r="F198" s="156" t="s">
        <v>234</v>
      </c>
      <c r="G198" s="32"/>
      <c r="H198" s="32"/>
      <c r="I198" s="32"/>
      <c r="J198" s="32"/>
      <c r="K198" s="32"/>
      <c r="L198" s="33"/>
      <c r="M198" s="157"/>
      <c r="N198" s="158"/>
      <c r="O198" s="53"/>
      <c r="P198" s="53"/>
      <c r="Q198" s="53"/>
      <c r="R198" s="53"/>
      <c r="S198" s="53"/>
      <c r="T198" s="54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20" t="s">
        <v>140</v>
      </c>
      <c r="AU198" s="20" t="s">
        <v>138</v>
      </c>
    </row>
    <row r="199" spans="1:65" s="13" customFormat="1">
      <c r="B199" s="159"/>
      <c r="D199" s="160" t="s">
        <v>142</v>
      </c>
      <c r="E199" s="161" t="s">
        <v>3</v>
      </c>
      <c r="F199" s="162" t="s">
        <v>159</v>
      </c>
      <c r="H199" s="161" t="s">
        <v>3</v>
      </c>
      <c r="L199" s="159"/>
      <c r="M199" s="163"/>
      <c r="N199" s="164"/>
      <c r="O199" s="164"/>
      <c r="P199" s="164"/>
      <c r="Q199" s="164"/>
      <c r="R199" s="164"/>
      <c r="S199" s="164"/>
      <c r="T199" s="165"/>
      <c r="AT199" s="161" t="s">
        <v>142</v>
      </c>
      <c r="AU199" s="161" t="s">
        <v>138</v>
      </c>
      <c r="AV199" s="13" t="s">
        <v>77</v>
      </c>
      <c r="AW199" s="13" t="s">
        <v>32</v>
      </c>
      <c r="AX199" s="13" t="s">
        <v>70</v>
      </c>
      <c r="AY199" s="161" t="s">
        <v>128</v>
      </c>
    </row>
    <row r="200" spans="1:65" s="13" customFormat="1">
      <c r="B200" s="159"/>
      <c r="D200" s="160" t="s">
        <v>142</v>
      </c>
      <c r="E200" s="161" t="s">
        <v>3</v>
      </c>
      <c r="F200" s="162" t="s">
        <v>160</v>
      </c>
      <c r="H200" s="161" t="s">
        <v>3</v>
      </c>
      <c r="L200" s="159"/>
      <c r="M200" s="163"/>
      <c r="N200" s="164"/>
      <c r="O200" s="164"/>
      <c r="P200" s="164"/>
      <c r="Q200" s="164"/>
      <c r="R200" s="164"/>
      <c r="S200" s="164"/>
      <c r="T200" s="165"/>
      <c r="AT200" s="161" t="s">
        <v>142</v>
      </c>
      <c r="AU200" s="161" t="s">
        <v>138</v>
      </c>
      <c r="AV200" s="13" t="s">
        <v>77</v>
      </c>
      <c r="AW200" s="13" t="s">
        <v>32</v>
      </c>
      <c r="AX200" s="13" t="s">
        <v>70</v>
      </c>
      <c r="AY200" s="161" t="s">
        <v>128</v>
      </c>
    </row>
    <row r="201" spans="1:65" s="14" customFormat="1">
      <c r="B201" s="166"/>
      <c r="D201" s="160" t="s">
        <v>142</v>
      </c>
      <c r="E201" s="167" t="s">
        <v>3</v>
      </c>
      <c r="F201" s="168" t="s">
        <v>235</v>
      </c>
      <c r="H201" s="169">
        <v>1.0069999999999999</v>
      </c>
      <c r="L201" s="166"/>
      <c r="M201" s="170"/>
      <c r="N201" s="171"/>
      <c r="O201" s="171"/>
      <c r="P201" s="171"/>
      <c r="Q201" s="171"/>
      <c r="R201" s="171"/>
      <c r="S201" s="171"/>
      <c r="T201" s="172"/>
      <c r="AT201" s="167" t="s">
        <v>142</v>
      </c>
      <c r="AU201" s="167" t="s">
        <v>138</v>
      </c>
      <c r="AV201" s="14" t="s">
        <v>79</v>
      </c>
      <c r="AW201" s="14" t="s">
        <v>32</v>
      </c>
      <c r="AX201" s="14" t="s">
        <v>70</v>
      </c>
      <c r="AY201" s="167" t="s">
        <v>128</v>
      </c>
    </row>
    <row r="202" spans="1:65" s="14" customFormat="1">
      <c r="B202" s="166"/>
      <c r="D202" s="160" t="s">
        <v>142</v>
      </c>
      <c r="E202" s="167" t="s">
        <v>3</v>
      </c>
      <c r="F202" s="168" t="s">
        <v>236</v>
      </c>
      <c r="H202" s="169">
        <v>0.92400000000000004</v>
      </c>
      <c r="L202" s="166"/>
      <c r="M202" s="170"/>
      <c r="N202" s="171"/>
      <c r="O202" s="171"/>
      <c r="P202" s="171"/>
      <c r="Q202" s="171"/>
      <c r="R202" s="171"/>
      <c r="S202" s="171"/>
      <c r="T202" s="172"/>
      <c r="AT202" s="167" t="s">
        <v>142</v>
      </c>
      <c r="AU202" s="167" t="s">
        <v>138</v>
      </c>
      <c r="AV202" s="14" t="s">
        <v>79</v>
      </c>
      <c r="AW202" s="14" t="s">
        <v>32</v>
      </c>
      <c r="AX202" s="14" t="s">
        <v>70</v>
      </c>
      <c r="AY202" s="167" t="s">
        <v>128</v>
      </c>
    </row>
    <row r="203" spans="1:65" s="14" customFormat="1">
      <c r="B203" s="166"/>
      <c r="D203" s="160" t="s">
        <v>142</v>
      </c>
      <c r="E203" s="167" t="s">
        <v>3</v>
      </c>
      <c r="F203" s="168" t="s">
        <v>237</v>
      </c>
      <c r="H203" s="169">
        <v>1.089</v>
      </c>
      <c r="L203" s="166"/>
      <c r="M203" s="170"/>
      <c r="N203" s="171"/>
      <c r="O203" s="171"/>
      <c r="P203" s="171"/>
      <c r="Q203" s="171"/>
      <c r="R203" s="171"/>
      <c r="S203" s="171"/>
      <c r="T203" s="172"/>
      <c r="AT203" s="167" t="s">
        <v>142</v>
      </c>
      <c r="AU203" s="167" t="s">
        <v>138</v>
      </c>
      <c r="AV203" s="14" t="s">
        <v>79</v>
      </c>
      <c r="AW203" s="14" t="s">
        <v>32</v>
      </c>
      <c r="AX203" s="14" t="s">
        <v>70</v>
      </c>
      <c r="AY203" s="167" t="s">
        <v>128</v>
      </c>
    </row>
    <row r="204" spans="1:65" s="16" customFormat="1">
      <c r="B204" s="180"/>
      <c r="D204" s="160" t="s">
        <v>142</v>
      </c>
      <c r="E204" s="181" t="s">
        <v>3</v>
      </c>
      <c r="F204" s="182" t="s">
        <v>164</v>
      </c>
      <c r="H204" s="183">
        <v>3.02</v>
      </c>
      <c r="L204" s="180"/>
      <c r="M204" s="184"/>
      <c r="N204" s="185"/>
      <c r="O204" s="185"/>
      <c r="P204" s="185"/>
      <c r="Q204" s="185"/>
      <c r="R204" s="185"/>
      <c r="S204" s="185"/>
      <c r="T204" s="186"/>
      <c r="AT204" s="181" t="s">
        <v>142</v>
      </c>
      <c r="AU204" s="181" t="s">
        <v>138</v>
      </c>
      <c r="AV204" s="16" t="s">
        <v>138</v>
      </c>
      <c r="AW204" s="16" t="s">
        <v>32</v>
      </c>
      <c r="AX204" s="16" t="s">
        <v>70</v>
      </c>
      <c r="AY204" s="181" t="s">
        <v>128</v>
      </c>
    </row>
    <row r="205" spans="1:65" s="13" customFormat="1">
      <c r="B205" s="159"/>
      <c r="D205" s="160" t="s">
        <v>142</v>
      </c>
      <c r="E205" s="161" t="s">
        <v>3</v>
      </c>
      <c r="F205" s="162" t="s">
        <v>165</v>
      </c>
      <c r="H205" s="161" t="s">
        <v>3</v>
      </c>
      <c r="L205" s="159"/>
      <c r="M205" s="163"/>
      <c r="N205" s="164"/>
      <c r="O205" s="164"/>
      <c r="P205" s="164"/>
      <c r="Q205" s="164"/>
      <c r="R205" s="164"/>
      <c r="S205" s="164"/>
      <c r="T205" s="165"/>
      <c r="AT205" s="161" t="s">
        <v>142</v>
      </c>
      <c r="AU205" s="161" t="s">
        <v>138</v>
      </c>
      <c r="AV205" s="13" t="s">
        <v>77</v>
      </c>
      <c r="AW205" s="13" t="s">
        <v>32</v>
      </c>
      <c r="AX205" s="13" t="s">
        <v>70</v>
      </c>
      <c r="AY205" s="161" t="s">
        <v>128</v>
      </c>
    </row>
    <row r="206" spans="1:65" s="14" customFormat="1">
      <c r="B206" s="166"/>
      <c r="D206" s="160" t="s">
        <v>142</v>
      </c>
      <c r="E206" s="167" t="s">
        <v>3</v>
      </c>
      <c r="F206" s="168" t="s">
        <v>238</v>
      </c>
      <c r="H206" s="169">
        <v>0.89100000000000001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138</v>
      </c>
      <c r="AV206" s="14" t="s">
        <v>79</v>
      </c>
      <c r="AW206" s="14" t="s">
        <v>32</v>
      </c>
      <c r="AX206" s="14" t="s">
        <v>70</v>
      </c>
      <c r="AY206" s="167" t="s">
        <v>128</v>
      </c>
    </row>
    <row r="207" spans="1:65" s="14" customFormat="1">
      <c r="B207" s="166"/>
      <c r="D207" s="160" t="s">
        <v>142</v>
      </c>
      <c r="E207" s="167" t="s">
        <v>3</v>
      </c>
      <c r="F207" s="168" t="s">
        <v>239</v>
      </c>
      <c r="H207" s="169">
        <v>0.85799999999999998</v>
      </c>
      <c r="L207" s="166"/>
      <c r="M207" s="170"/>
      <c r="N207" s="171"/>
      <c r="O207" s="171"/>
      <c r="P207" s="171"/>
      <c r="Q207" s="171"/>
      <c r="R207" s="171"/>
      <c r="S207" s="171"/>
      <c r="T207" s="172"/>
      <c r="AT207" s="167" t="s">
        <v>142</v>
      </c>
      <c r="AU207" s="167" t="s">
        <v>138</v>
      </c>
      <c r="AV207" s="14" t="s">
        <v>79</v>
      </c>
      <c r="AW207" s="14" t="s">
        <v>32</v>
      </c>
      <c r="AX207" s="14" t="s">
        <v>70</v>
      </c>
      <c r="AY207" s="167" t="s">
        <v>128</v>
      </c>
    </row>
    <row r="208" spans="1:65" s="14" customFormat="1">
      <c r="B208" s="166"/>
      <c r="D208" s="160" t="s">
        <v>142</v>
      </c>
      <c r="E208" s="167" t="s">
        <v>3</v>
      </c>
      <c r="F208" s="168" t="s">
        <v>240</v>
      </c>
      <c r="H208" s="169">
        <v>1.1060000000000001</v>
      </c>
      <c r="L208" s="166"/>
      <c r="M208" s="170"/>
      <c r="N208" s="171"/>
      <c r="O208" s="171"/>
      <c r="P208" s="171"/>
      <c r="Q208" s="171"/>
      <c r="R208" s="171"/>
      <c r="S208" s="171"/>
      <c r="T208" s="172"/>
      <c r="AT208" s="167" t="s">
        <v>142</v>
      </c>
      <c r="AU208" s="167" t="s">
        <v>138</v>
      </c>
      <c r="AV208" s="14" t="s">
        <v>79</v>
      </c>
      <c r="AW208" s="14" t="s">
        <v>32</v>
      </c>
      <c r="AX208" s="14" t="s">
        <v>70</v>
      </c>
      <c r="AY208" s="167" t="s">
        <v>128</v>
      </c>
    </row>
    <row r="209" spans="2:51" s="16" customFormat="1">
      <c r="B209" s="180"/>
      <c r="D209" s="160" t="s">
        <v>142</v>
      </c>
      <c r="E209" s="181" t="s">
        <v>3</v>
      </c>
      <c r="F209" s="182" t="s">
        <v>164</v>
      </c>
      <c r="H209" s="183">
        <v>2.855</v>
      </c>
      <c r="L209" s="180"/>
      <c r="M209" s="184"/>
      <c r="N209" s="185"/>
      <c r="O209" s="185"/>
      <c r="P209" s="185"/>
      <c r="Q209" s="185"/>
      <c r="R209" s="185"/>
      <c r="S209" s="185"/>
      <c r="T209" s="186"/>
      <c r="AT209" s="181" t="s">
        <v>142</v>
      </c>
      <c r="AU209" s="181" t="s">
        <v>138</v>
      </c>
      <c r="AV209" s="16" t="s">
        <v>138</v>
      </c>
      <c r="AW209" s="16" t="s">
        <v>32</v>
      </c>
      <c r="AX209" s="16" t="s">
        <v>70</v>
      </c>
      <c r="AY209" s="181" t="s">
        <v>128</v>
      </c>
    </row>
    <row r="210" spans="2:51" s="13" customFormat="1">
      <c r="B210" s="159"/>
      <c r="D210" s="160" t="s">
        <v>142</v>
      </c>
      <c r="E210" s="161" t="s">
        <v>3</v>
      </c>
      <c r="F210" s="162" t="s">
        <v>173</v>
      </c>
      <c r="H210" s="161" t="s">
        <v>3</v>
      </c>
      <c r="L210" s="159"/>
      <c r="M210" s="163"/>
      <c r="N210" s="164"/>
      <c r="O210" s="164"/>
      <c r="P210" s="164"/>
      <c r="Q210" s="164"/>
      <c r="R210" s="164"/>
      <c r="S210" s="164"/>
      <c r="T210" s="165"/>
      <c r="AT210" s="161" t="s">
        <v>142</v>
      </c>
      <c r="AU210" s="161" t="s">
        <v>138</v>
      </c>
      <c r="AV210" s="13" t="s">
        <v>77</v>
      </c>
      <c r="AW210" s="13" t="s">
        <v>32</v>
      </c>
      <c r="AX210" s="13" t="s">
        <v>70</v>
      </c>
      <c r="AY210" s="161" t="s">
        <v>128</v>
      </c>
    </row>
    <row r="211" spans="2:51" s="13" customFormat="1">
      <c r="B211" s="159"/>
      <c r="D211" s="160" t="s">
        <v>142</v>
      </c>
      <c r="E211" s="161" t="s">
        <v>3</v>
      </c>
      <c r="F211" s="162" t="s">
        <v>160</v>
      </c>
      <c r="H211" s="161" t="s">
        <v>3</v>
      </c>
      <c r="L211" s="159"/>
      <c r="M211" s="163"/>
      <c r="N211" s="164"/>
      <c r="O211" s="164"/>
      <c r="P211" s="164"/>
      <c r="Q211" s="164"/>
      <c r="R211" s="164"/>
      <c r="S211" s="164"/>
      <c r="T211" s="165"/>
      <c r="AT211" s="161" t="s">
        <v>142</v>
      </c>
      <c r="AU211" s="161" t="s">
        <v>138</v>
      </c>
      <c r="AV211" s="13" t="s">
        <v>77</v>
      </c>
      <c r="AW211" s="13" t="s">
        <v>32</v>
      </c>
      <c r="AX211" s="13" t="s">
        <v>70</v>
      </c>
      <c r="AY211" s="161" t="s">
        <v>128</v>
      </c>
    </row>
    <row r="212" spans="2:51" s="14" customFormat="1">
      <c r="B212" s="166"/>
      <c r="D212" s="160" t="s">
        <v>142</v>
      </c>
      <c r="E212" s="167" t="s">
        <v>3</v>
      </c>
      <c r="F212" s="168" t="s">
        <v>241</v>
      </c>
      <c r="H212" s="169">
        <v>0.51200000000000001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138</v>
      </c>
      <c r="AV212" s="14" t="s">
        <v>79</v>
      </c>
      <c r="AW212" s="14" t="s">
        <v>32</v>
      </c>
      <c r="AX212" s="14" t="s">
        <v>70</v>
      </c>
      <c r="AY212" s="167" t="s">
        <v>128</v>
      </c>
    </row>
    <row r="213" spans="2:51" s="16" customFormat="1">
      <c r="B213" s="180"/>
      <c r="D213" s="160" t="s">
        <v>142</v>
      </c>
      <c r="E213" s="181" t="s">
        <v>3</v>
      </c>
      <c r="F213" s="182" t="s">
        <v>164</v>
      </c>
      <c r="H213" s="183">
        <v>0.51200000000000001</v>
      </c>
      <c r="L213" s="180"/>
      <c r="M213" s="184"/>
      <c r="N213" s="185"/>
      <c r="O213" s="185"/>
      <c r="P213" s="185"/>
      <c r="Q213" s="185"/>
      <c r="R213" s="185"/>
      <c r="S213" s="185"/>
      <c r="T213" s="186"/>
      <c r="AT213" s="181" t="s">
        <v>142</v>
      </c>
      <c r="AU213" s="181" t="s">
        <v>138</v>
      </c>
      <c r="AV213" s="16" t="s">
        <v>138</v>
      </c>
      <c r="AW213" s="16" t="s">
        <v>32</v>
      </c>
      <c r="AX213" s="16" t="s">
        <v>70</v>
      </c>
      <c r="AY213" s="181" t="s">
        <v>128</v>
      </c>
    </row>
    <row r="214" spans="2:51" s="13" customFormat="1">
      <c r="B214" s="159"/>
      <c r="D214" s="160" t="s">
        <v>142</v>
      </c>
      <c r="E214" s="161" t="s">
        <v>3</v>
      </c>
      <c r="F214" s="162" t="s">
        <v>165</v>
      </c>
      <c r="H214" s="161" t="s">
        <v>3</v>
      </c>
      <c r="L214" s="159"/>
      <c r="M214" s="163"/>
      <c r="N214" s="164"/>
      <c r="O214" s="164"/>
      <c r="P214" s="164"/>
      <c r="Q214" s="164"/>
      <c r="R214" s="164"/>
      <c r="S214" s="164"/>
      <c r="T214" s="165"/>
      <c r="AT214" s="161" t="s">
        <v>142</v>
      </c>
      <c r="AU214" s="161" t="s">
        <v>138</v>
      </c>
      <c r="AV214" s="13" t="s">
        <v>77</v>
      </c>
      <c r="AW214" s="13" t="s">
        <v>32</v>
      </c>
      <c r="AX214" s="13" t="s">
        <v>70</v>
      </c>
      <c r="AY214" s="161" t="s">
        <v>128</v>
      </c>
    </row>
    <row r="215" spans="2:51" s="14" customFormat="1">
      <c r="B215" s="166"/>
      <c r="D215" s="160" t="s">
        <v>142</v>
      </c>
      <c r="E215" s="167" t="s">
        <v>3</v>
      </c>
      <c r="F215" s="168" t="s">
        <v>70</v>
      </c>
      <c r="H215" s="169">
        <v>0</v>
      </c>
      <c r="L215" s="166"/>
      <c r="M215" s="170"/>
      <c r="N215" s="171"/>
      <c r="O215" s="171"/>
      <c r="P215" s="171"/>
      <c r="Q215" s="171"/>
      <c r="R215" s="171"/>
      <c r="S215" s="171"/>
      <c r="T215" s="172"/>
      <c r="AT215" s="167" t="s">
        <v>142</v>
      </c>
      <c r="AU215" s="167" t="s">
        <v>138</v>
      </c>
      <c r="AV215" s="14" t="s">
        <v>79</v>
      </c>
      <c r="AW215" s="14" t="s">
        <v>32</v>
      </c>
      <c r="AX215" s="14" t="s">
        <v>70</v>
      </c>
      <c r="AY215" s="167" t="s">
        <v>128</v>
      </c>
    </row>
    <row r="216" spans="2:51" s="16" customFormat="1">
      <c r="B216" s="180"/>
      <c r="D216" s="160" t="s">
        <v>142</v>
      </c>
      <c r="E216" s="181" t="s">
        <v>3</v>
      </c>
      <c r="F216" s="182" t="s">
        <v>164</v>
      </c>
      <c r="H216" s="183">
        <v>0</v>
      </c>
      <c r="L216" s="180"/>
      <c r="M216" s="184"/>
      <c r="N216" s="185"/>
      <c r="O216" s="185"/>
      <c r="P216" s="185"/>
      <c r="Q216" s="185"/>
      <c r="R216" s="185"/>
      <c r="S216" s="185"/>
      <c r="T216" s="186"/>
      <c r="AT216" s="181" t="s">
        <v>142</v>
      </c>
      <c r="AU216" s="181" t="s">
        <v>138</v>
      </c>
      <c r="AV216" s="16" t="s">
        <v>138</v>
      </c>
      <c r="AW216" s="16" t="s">
        <v>32</v>
      </c>
      <c r="AX216" s="16" t="s">
        <v>70</v>
      </c>
      <c r="AY216" s="181" t="s">
        <v>128</v>
      </c>
    </row>
    <row r="217" spans="2:51" s="13" customFormat="1">
      <c r="B217" s="159"/>
      <c r="D217" s="160" t="s">
        <v>142</v>
      </c>
      <c r="E217" s="161" t="s">
        <v>3</v>
      </c>
      <c r="F217" s="162" t="s">
        <v>180</v>
      </c>
      <c r="H217" s="161" t="s">
        <v>3</v>
      </c>
      <c r="L217" s="159"/>
      <c r="M217" s="163"/>
      <c r="N217" s="164"/>
      <c r="O217" s="164"/>
      <c r="P217" s="164"/>
      <c r="Q217" s="164"/>
      <c r="R217" s="164"/>
      <c r="S217" s="164"/>
      <c r="T217" s="165"/>
      <c r="AT217" s="161" t="s">
        <v>142</v>
      </c>
      <c r="AU217" s="161" t="s">
        <v>138</v>
      </c>
      <c r="AV217" s="13" t="s">
        <v>77</v>
      </c>
      <c r="AW217" s="13" t="s">
        <v>32</v>
      </c>
      <c r="AX217" s="13" t="s">
        <v>70</v>
      </c>
      <c r="AY217" s="161" t="s">
        <v>128</v>
      </c>
    </row>
    <row r="218" spans="2:51" s="13" customFormat="1">
      <c r="B218" s="159"/>
      <c r="D218" s="160" t="s">
        <v>142</v>
      </c>
      <c r="E218" s="161" t="s">
        <v>3</v>
      </c>
      <c r="F218" s="162" t="s">
        <v>160</v>
      </c>
      <c r="H218" s="161" t="s">
        <v>3</v>
      </c>
      <c r="L218" s="159"/>
      <c r="M218" s="163"/>
      <c r="N218" s="164"/>
      <c r="O218" s="164"/>
      <c r="P218" s="164"/>
      <c r="Q218" s="164"/>
      <c r="R218" s="164"/>
      <c r="S218" s="164"/>
      <c r="T218" s="165"/>
      <c r="AT218" s="161" t="s">
        <v>142</v>
      </c>
      <c r="AU218" s="161" t="s">
        <v>138</v>
      </c>
      <c r="AV218" s="13" t="s">
        <v>77</v>
      </c>
      <c r="AW218" s="13" t="s">
        <v>32</v>
      </c>
      <c r="AX218" s="13" t="s">
        <v>70</v>
      </c>
      <c r="AY218" s="161" t="s">
        <v>128</v>
      </c>
    </row>
    <row r="219" spans="2:51" s="14" customFormat="1">
      <c r="B219" s="166"/>
      <c r="D219" s="160" t="s">
        <v>142</v>
      </c>
      <c r="E219" s="167" t="s">
        <v>3</v>
      </c>
      <c r="F219" s="168" t="s">
        <v>242</v>
      </c>
      <c r="H219" s="169">
        <v>1.865</v>
      </c>
      <c r="L219" s="166"/>
      <c r="M219" s="170"/>
      <c r="N219" s="171"/>
      <c r="O219" s="171"/>
      <c r="P219" s="171"/>
      <c r="Q219" s="171"/>
      <c r="R219" s="171"/>
      <c r="S219" s="171"/>
      <c r="T219" s="172"/>
      <c r="AT219" s="167" t="s">
        <v>142</v>
      </c>
      <c r="AU219" s="167" t="s">
        <v>138</v>
      </c>
      <c r="AV219" s="14" t="s">
        <v>79</v>
      </c>
      <c r="AW219" s="14" t="s">
        <v>32</v>
      </c>
      <c r="AX219" s="14" t="s">
        <v>70</v>
      </c>
      <c r="AY219" s="167" t="s">
        <v>128</v>
      </c>
    </row>
    <row r="220" spans="2:51" s="14" customFormat="1">
      <c r="B220" s="166"/>
      <c r="D220" s="160" t="s">
        <v>142</v>
      </c>
      <c r="E220" s="167" t="s">
        <v>3</v>
      </c>
      <c r="F220" s="168" t="s">
        <v>243</v>
      </c>
      <c r="H220" s="169">
        <v>1.881</v>
      </c>
      <c r="L220" s="166"/>
      <c r="M220" s="170"/>
      <c r="N220" s="171"/>
      <c r="O220" s="171"/>
      <c r="P220" s="171"/>
      <c r="Q220" s="171"/>
      <c r="R220" s="171"/>
      <c r="S220" s="171"/>
      <c r="T220" s="172"/>
      <c r="AT220" s="167" t="s">
        <v>142</v>
      </c>
      <c r="AU220" s="167" t="s">
        <v>138</v>
      </c>
      <c r="AV220" s="14" t="s">
        <v>79</v>
      </c>
      <c r="AW220" s="14" t="s">
        <v>32</v>
      </c>
      <c r="AX220" s="14" t="s">
        <v>70</v>
      </c>
      <c r="AY220" s="167" t="s">
        <v>128</v>
      </c>
    </row>
    <row r="221" spans="2:51" s="14" customFormat="1">
      <c r="B221" s="166"/>
      <c r="D221" s="160" t="s">
        <v>142</v>
      </c>
      <c r="E221" s="167" t="s">
        <v>3</v>
      </c>
      <c r="F221" s="168" t="s">
        <v>244</v>
      </c>
      <c r="H221" s="169">
        <v>0.47899999999999998</v>
      </c>
      <c r="L221" s="166"/>
      <c r="M221" s="170"/>
      <c r="N221" s="171"/>
      <c r="O221" s="171"/>
      <c r="P221" s="171"/>
      <c r="Q221" s="171"/>
      <c r="R221" s="171"/>
      <c r="S221" s="171"/>
      <c r="T221" s="172"/>
      <c r="AT221" s="167" t="s">
        <v>142</v>
      </c>
      <c r="AU221" s="167" t="s">
        <v>138</v>
      </c>
      <c r="AV221" s="14" t="s">
        <v>79</v>
      </c>
      <c r="AW221" s="14" t="s">
        <v>32</v>
      </c>
      <c r="AX221" s="14" t="s">
        <v>70</v>
      </c>
      <c r="AY221" s="167" t="s">
        <v>128</v>
      </c>
    </row>
    <row r="222" spans="2:51" s="14" customFormat="1">
      <c r="B222" s="166"/>
      <c r="D222" s="160" t="s">
        <v>142</v>
      </c>
      <c r="E222" s="167" t="s">
        <v>3</v>
      </c>
      <c r="F222" s="168" t="s">
        <v>245</v>
      </c>
      <c r="H222" s="169">
        <v>0.57799999999999996</v>
      </c>
      <c r="L222" s="166"/>
      <c r="M222" s="170"/>
      <c r="N222" s="171"/>
      <c r="O222" s="171"/>
      <c r="P222" s="171"/>
      <c r="Q222" s="171"/>
      <c r="R222" s="171"/>
      <c r="S222" s="171"/>
      <c r="T222" s="172"/>
      <c r="AT222" s="167" t="s">
        <v>142</v>
      </c>
      <c r="AU222" s="167" t="s">
        <v>138</v>
      </c>
      <c r="AV222" s="14" t="s">
        <v>79</v>
      </c>
      <c r="AW222" s="14" t="s">
        <v>32</v>
      </c>
      <c r="AX222" s="14" t="s">
        <v>70</v>
      </c>
      <c r="AY222" s="167" t="s">
        <v>128</v>
      </c>
    </row>
    <row r="223" spans="2:51" s="16" customFormat="1">
      <c r="B223" s="180"/>
      <c r="D223" s="160" t="s">
        <v>142</v>
      </c>
      <c r="E223" s="181" t="s">
        <v>3</v>
      </c>
      <c r="F223" s="182" t="s">
        <v>164</v>
      </c>
      <c r="H223" s="183">
        <v>4.8029999999999999</v>
      </c>
      <c r="L223" s="180"/>
      <c r="M223" s="184"/>
      <c r="N223" s="185"/>
      <c r="O223" s="185"/>
      <c r="P223" s="185"/>
      <c r="Q223" s="185"/>
      <c r="R223" s="185"/>
      <c r="S223" s="185"/>
      <c r="T223" s="186"/>
      <c r="AT223" s="181" t="s">
        <v>142</v>
      </c>
      <c r="AU223" s="181" t="s">
        <v>138</v>
      </c>
      <c r="AV223" s="16" t="s">
        <v>138</v>
      </c>
      <c r="AW223" s="16" t="s">
        <v>32</v>
      </c>
      <c r="AX223" s="16" t="s">
        <v>70</v>
      </c>
      <c r="AY223" s="181" t="s">
        <v>128</v>
      </c>
    </row>
    <row r="224" spans="2:51" s="13" customFormat="1">
      <c r="B224" s="159"/>
      <c r="D224" s="160" t="s">
        <v>142</v>
      </c>
      <c r="E224" s="161" t="s">
        <v>3</v>
      </c>
      <c r="F224" s="162" t="s">
        <v>185</v>
      </c>
      <c r="H224" s="161" t="s">
        <v>3</v>
      </c>
      <c r="L224" s="159"/>
      <c r="M224" s="163"/>
      <c r="N224" s="164"/>
      <c r="O224" s="164"/>
      <c r="P224" s="164"/>
      <c r="Q224" s="164"/>
      <c r="R224" s="164"/>
      <c r="S224" s="164"/>
      <c r="T224" s="165"/>
      <c r="AT224" s="161" t="s">
        <v>142</v>
      </c>
      <c r="AU224" s="161" t="s">
        <v>138</v>
      </c>
      <c r="AV224" s="13" t="s">
        <v>77</v>
      </c>
      <c r="AW224" s="13" t="s">
        <v>32</v>
      </c>
      <c r="AX224" s="13" t="s">
        <v>70</v>
      </c>
      <c r="AY224" s="161" t="s">
        <v>128</v>
      </c>
    </row>
    <row r="225" spans="1:65" s="14" customFormat="1">
      <c r="B225" s="166"/>
      <c r="D225" s="160" t="s">
        <v>142</v>
      </c>
      <c r="E225" s="167" t="s">
        <v>3</v>
      </c>
      <c r="F225" s="168" t="s">
        <v>246</v>
      </c>
      <c r="H225" s="169">
        <v>0.84199999999999997</v>
      </c>
      <c r="L225" s="166"/>
      <c r="M225" s="170"/>
      <c r="N225" s="171"/>
      <c r="O225" s="171"/>
      <c r="P225" s="171"/>
      <c r="Q225" s="171"/>
      <c r="R225" s="171"/>
      <c r="S225" s="171"/>
      <c r="T225" s="172"/>
      <c r="AT225" s="167" t="s">
        <v>142</v>
      </c>
      <c r="AU225" s="167" t="s">
        <v>138</v>
      </c>
      <c r="AV225" s="14" t="s">
        <v>79</v>
      </c>
      <c r="AW225" s="14" t="s">
        <v>32</v>
      </c>
      <c r="AX225" s="14" t="s">
        <v>70</v>
      </c>
      <c r="AY225" s="167" t="s">
        <v>128</v>
      </c>
    </row>
    <row r="226" spans="1:65" s="14" customFormat="1">
      <c r="B226" s="166"/>
      <c r="D226" s="160" t="s">
        <v>142</v>
      </c>
      <c r="E226" s="167" t="s">
        <v>3</v>
      </c>
      <c r="F226" s="168" t="s">
        <v>247</v>
      </c>
      <c r="H226" s="169">
        <v>1.0069999999999999</v>
      </c>
      <c r="L226" s="166"/>
      <c r="M226" s="170"/>
      <c r="N226" s="171"/>
      <c r="O226" s="171"/>
      <c r="P226" s="171"/>
      <c r="Q226" s="171"/>
      <c r="R226" s="171"/>
      <c r="S226" s="171"/>
      <c r="T226" s="172"/>
      <c r="AT226" s="167" t="s">
        <v>142</v>
      </c>
      <c r="AU226" s="167" t="s">
        <v>138</v>
      </c>
      <c r="AV226" s="14" t="s">
        <v>79</v>
      </c>
      <c r="AW226" s="14" t="s">
        <v>32</v>
      </c>
      <c r="AX226" s="14" t="s">
        <v>70</v>
      </c>
      <c r="AY226" s="167" t="s">
        <v>128</v>
      </c>
    </row>
    <row r="227" spans="1:65" s="16" customFormat="1">
      <c r="B227" s="180"/>
      <c r="D227" s="160" t="s">
        <v>142</v>
      </c>
      <c r="E227" s="181" t="s">
        <v>3</v>
      </c>
      <c r="F227" s="182" t="s">
        <v>164</v>
      </c>
      <c r="H227" s="183">
        <v>1.849</v>
      </c>
      <c r="L227" s="180"/>
      <c r="M227" s="184"/>
      <c r="N227" s="185"/>
      <c r="O227" s="185"/>
      <c r="P227" s="185"/>
      <c r="Q227" s="185"/>
      <c r="R227" s="185"/>
      <c r="S227" s="185"/>
      <c r="T227" s="186"/>
      <c r="AT227" s="181" t="s">
        <v>142</v>
      </c>
      <c r="AU227" s="181" t="s">
        <v>138</v>
      </c>
      <c r="AV227" s="16" t="s">
        <v>138</v>
      </c>
      <c r="AW227" s="16" t="s">
        <v>32</v>
      </c>
      <c r="AX227" s="16" t="s">
        <v>70</v>
      </c>
      <c r="AY227" s="181" t="s">
        <v>128</v>
      </c>
    </row>
    <row r="228" spans="1:65" s="15" customFormat="1">
      <c r="B228" s="173"/>
      <c r="D228" s="160" t="s">
        <v>142</v>
      </c>
      <c r="E228" s="174" t="s">
        <v>3</v>
      </c>
      <c r="F228" s="175" t="s">
        <v>146</v>
      </c>
      <c r="H228" s="176">
        <v>13.039</v>
      </c>
      <c r="L228" s="173"/>
      <c r="M228" s="177"/>
      <c r="N228" s="178"/>
      <c r="O228" s="178"/>
      <c r="P228" s="178"/>
      <c r="Q228" s="178"/>
      <c r="R228" s="178"/>
      <c r="S228" s="178"/>
      <c r="T228" s="179"/>
      <c r="AT228" s="174" t="s">
        <v>142</v>
      </c>
      <c r="AU228" s="174" t="s">
        <v>138</v>
      </c>
      <c r="AV228" s="15" t="s">
        <v>137</v>
      </c>
      <c r="AW228" s="15" t="s">
        <v>32</v>
      </c>
      <c r="AX228" s="15" t="s">
        <v>77</v>
      </c>
      <c r="AY228" s="174" t="s">
        <v>128</v>
      </c>
    </row>
    <row r="229" spans="1:65" s="12" customFormat="1" ht="20.9" customHeight="1">
      <c r="B229" s="130"/>
      <c r="D229" s="131" t="s">
        <v>69</v>
      </c>
      <c r="E229" s="140" t="s">
        <v>248</v>
      </c>
      <c r="F229" s="140" t="s">
        <v>249</v>
      </c>
      <c r="J229" s="141">
        <f>BK229</f>
        <v>0</v>
      </c>
      <c r="L229" s="130"/>
      <c r="M229" s="134"/>
      <c r="N229" s="135"/>
      <c r="O229" s="135"/>
      <c r="P229" s="136">
        <f>SUM(P230:P266)</f>
        <v>42.652528000000004</v>
      </c>
      <c r="Q229" s="135"/>
      <c r="R229" s="136">
        <f>SUM(R230:R266)</f>
        <v>7.9265760000000005E-2</v>
      </c>
      <c r="S229" s="135"/>
      <c r="T229" s="137">
        <f>SUM(T230:T266)</f>
        <v>0</v>
      </c>
      <c r="AR229" s="131" t="s">
        <v>77</v>
      </c>
      <c r="AT229" s="138" t="s">
        <v>69</v>
      </c>
      <c r="AU229" s="138" t="s">
        <v>79</v>
      </c>
      <c r="AY229" s="131" t="s">
        <v>128</v>
      </c>
      <c r="BK229" s="139">
        <f>SUM(BK230:BK266)</f>
        <v>0</v>
      </c>
    </row>
    <row r="230" spans="1:65" s="2" customFormat="1" ht="37.9" customHeight="1">
      <c r="A230" s="32"/>
      <c r="B230" s="142"/>
      <c r="C230" s="143" t="s">
        <v>250</v>
      </c>
      <c r="D230" s="143" t="s">
        <v>132</v>
      </c>
      <c r="E230" s="144" t="s">
        <v>251</v>
      </c>
      <c r="F230" s="145" t="s">
        <v>252</v>
      </c>
      <c r="G230" s="146" t="s">
        <v>253</v>
      </c>
      <c r="H230" s="147">
        <v>94.364000000000004</v>
      </c>
      <c r="I230" s="148"/>
      <c r="J230" s="148">
        <f>ROUND(I230*H230,2)</f>
        <v>0</v>
      </c>
      <c r="K230" s="145" t="s">
        <v>136</v>
      </c>
      <c r="L230" s="33"/>
      <c r="M230" s="149" t="s">
        <v>3</v>
      </c>
      <c r="N230" s="150" t="s">
        <v>41</v>
      </c>
      <c r="O230" s="151">
        <v>0.23599999999999999</v>
      </c>
      <c r="P230" s="151">
        <f>O230*H230</f>
        <v>22.269904</v>
      </c>
      <c r="Q230" s="151">
        <v>8.4000000000000003E-4</v>
      </c>
      <c r="R230" s="151">
        <f>Q230*H230</f>
        <v>7.9265760000000005E-2</v>
      </c>
      <c r="S230" s="151">
        <v>0</v>
      </c>
      <c r="T230" s="152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3" t="s">
        <v>137</v>
      </c>
      <c r="AT230" s="153" t="s">
        <v>132</v>
      </c>
      <c r="AU230" s="153" t="s">
        <v>138</v>
      </c>
      <c r="AY230" s="20" t="s">
        <v>128</v>
      </c>
      <c r="BE230" s="154">
        <f>IF(N230="základní",J230,0)</f>
        <v>0</v>
      </c>
      <c r="BF230" s="154">
        <f>IF(N230="snížená",J230,0)</f>
        <v>0</v>
      </c>
      <c r="BG230" s="154">
        <f>IF(N230="zákl. přenesená",J230,0)</f>
        <v>0</v>
      </c>
      <c r="BH230" s="154">
        <f>IF(N230="sníž. přenesená",J230,0)</f>
        <v>0</v>
      </c>
      <c r="BI230" s="154">
        <f>IF(N230="nulová",J230,0)</f>
        <v>0</v>
      </c>
      <c r="BJ230" s="20" t="s">
        <v>77</v>
      </c>
      <c r="BK230" s="154">
        <f>ROUND(I230*H230,2)</f>
        <v>0</v>
      </c>
      <c r="BL230" s="20" t="s">
        <v>137</v>
      </c>
      <c r="BM230" s="153" t="s">
        <v>254</v>
      </c>
    </row>
    <row r="231" spans="1:65" s="2" customFormat="1">
      <c r="A231" s="32"/>
      <c r="B231" s="33"/>
      <c r="C231" s="32"/>
      <c r="D231" s="155" t="s">
        <v>140</v>
      </c>
      <c r="E231" s="32"/>
      <c r="F231" s="156" t="s">
        <v>255</v>
      </c>
      <c r="G231" s="32"/>
      <c r="H231" s="32"/>
      <c r="I231" s="32"/>
      <c r="J231" s="32"/>
      <c r="K231" s="32"/>
      <c r="L231" s="33"/>
      <c r="M231" s="157"/>
      <c r="N231" s="158"/>
      <c r="O231" s="53"/>
      <c r="P231" s="53"/>
      <c r="Q231" s="53"/>
      <c r="R231" s="53"/>
      <c r="S231" s="53"/>
      <c r="T231" s="54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20" t="s">
        <v>140</v>
      </c>
      <c r="AU231" s="20" t="s">
        <v>138</v>
      </c>
    </row>
    <row r="232" spans="1:65" s="13" customFormat="1">
      <c r="B232" s="159"/>
      <c r="D232" s="160" t="s">
        <v>142</v>
      </c>
      <c r="E232" s="161" t="s">
        <v>3</v>
      </c>
      <c r="F232" s="162" t="s">
        <v>160</v>
      </c>
      <c r="H232" s="161" t="s">
        <v>3</v>
      </c>
      <c r="L232" s="159"/>
      <c r="M232" s="163"/>
      <c r="N232" s="164"/>
      <c r="O232" s="164"/>
      <c r="P232" s="164"/>
      <c r="Q232" s="164"/>
      <c r="R232" s="164"/>
      <c r="S232" s="164"/>
      <c r="T232" s="165"/>
      <c r="AT232" s="161" t="s">
        <v>142</v>
      </c>
      <c r="AU232" s="161" t="s">
        <v>138</v>
      </c>
      <c r="AV232" s="13" t="s">
        <v>77</v>
      </c>
      <c r="AW232" s="13" t="s">
        <v>32</v>
      </c>
      <c r="AX232" s="13" t="s">
        <v>70</v>
      </c>
      <c r="AY232" s="161" t="s">
        <v>128</v>
      </c>
    </row>
    <row r="233" spans="1:65" s="14" customFormat="1" ht="20">
      <c r="B233" s="166"/>
      <c r="D233" s="160" t="s">
        <v>142</v>
      </c>
      <c r="E233" s="167" t="s">
        <v>3</v>
      </c>
      <c r="F233" s="168" t="s">
        <v>256</v>
      </c>
      <c r="H233" s="169">
        <v>6.7720000000000002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138</v>
      </c>
      <c r="AV233" s="14" t="s">
        <v>79</v>
      </c>
      <c r="AW233" s="14" t="s">
        <v>32</v>
      </c>
      <c r="AX233" s="14" t="s">
        <v>70</v>
      </c>
      <c r="AY233" s="167" t="s">
        <v>128</v>
      </c>
    </row>
    <row r="234" spans="1:65" s="14" customFormat="1" ht="20">
      <c r="B234" s="166"/>
      <c r="D234" s="160" t="s">
        <v>142</v>
      </c>
      <c r="E234" s="167" t="s">
        <v>3</v>
      </c>
      <c r="F234" s="168" t="s">
        <v>257</v>
      </c>
      <c r="H234" s="169">
        <v>15.297000000000001</v>
      </c>
      <c r="L234" s="166"/>
      <c r="M234" s="170"/>
      <c r="N234" s="171"/>
      <c r="O234" s="171"/>
      <c r="P234" s="171"/>
      <c r="Q234" s="171"/>
      <c r="R234" s="171"/>
      <c r="S234" s="171"/>
      <c r="T234" s="172"/>
      <c r="AT234" s="167" t="s">
        <v>142</v>
      </c>
      <c r="AU234" s="167" t="s">
        <v>138</v>
      </c>
      <c r="AV234" s="14" t="s">
        <v>79</v>
      </c>
      <c r="AW234" s="14" t="s">
        <v>32</v>
      </c>
      <c r="AX234" s="14" t="s">
        <v>70</v>
      </c>
      <c r="AY234" s="167" t="s">
        <v>128</v>
      </c>
    </row>
    <row r="235" spans="1:65" s="14" customFormat="1" ht="20">
      <c r="B235" s="166"/>
      <c r="D235" s="160" t="s">
        <v>142</v>
      </c>
      <c r="E235" s="167" t="s">
        <v>3</v>
      </c>
      <c r="F235" s="168" t="s">
        <v>258</v>
      </c>
      <c r="H235" s="169">
        <v>2.9670000000000001</v>
      </c>
      <c r="L235" s="166"/>
      <c r="M235" s="170"/>
      <c r="N235" s="171"/>
      <c r="O235" s="171"/>
      <c r="P235" s="171"/>
      <c r="Q235" s="171"/>
      <c r="R235" s="171"/>
      <c r="S235" s="171"/>
      <c r="T235" s="172"/>
      <c r="AT235" s="167" t="s">
        <v>142</v>
      </c>
      <c r="AU235" s="167" t="s">
        <v>138</v>
      </c>
      <c r="AV235" s="14" t="s">
        <v>79</v>
      </c>
      <c r="AW235" s="14" t="s">
        <v>32</v>
      </c>
      <c r="AX235" s="14" t="s">
        <v>70</v>
      </c>
      <c r="AY235" s="167" t="s">
        <v>128</v>
      </c>
    </row>
    <row r="236" spans="1:65" s="14" customFormat="1" ht="20">
      <c r="B236" s="166"/>
      <c r="D236" s="160" t="s">
        <v>142</v>
      </c>
      <c r="E236" s="167" t="s">
        <v>3</v>
      </c>
      <c r="F236" s="168" t="s">
        <v>259</v>
      </c>
      <c r="H236" s="169">
        <v>1.748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138</v>
      </c>
      <c r="AV236" s="14" t="s">
        <v>79</v>
      </c>
      <c r="AW236" s="14" t="s">
        <v>32</v>
      </c>
      <c r="AX236" s="14" t="s">
        <v>70</v>
      </c>
      <c r="AY236" s="167" t="s">
        <v>128</v>
      </c>
    </row>
    <row r="237" spans="1:65" s="14" customFormat="1" ht="20">
      <c r="B237" s="166"/>
      <c r="D237" s="160" t="s">
        <v>142</v>
      </c>
      <c r="E237" s="167" t="s">
        <v>3</v>
      </c>
      <c r="F237" s="168" t="s">
        <v>260</v>
      </c>
      <c r="H237" s="169">
        <v>3.92</v>
      </c>
      <c r="L237" s="166"/>
      <c r="M237" s="170"/>
      <c r="N237" s="171"/>
      <c r="O237" s="171"/>
      <c r="P237" s="171"/>
      <c r="Q237" s="171"/>
      <c r="R237" s="171"/>
      <c r="S237" s="171"/>
      <c r="T237" s="172"/>
      <c r="AT237" s="167" t="s">
        <v>142</v>
      </c>
      <c r="AU237" s="167" t="s">
        <v>138</v>
      </c>
      <c r="AV237" s="14" t="s">
        <v>79</v>
      </c>
      <c r="AW237" s="14" t="s">
        <v>32</v>
      </c>
      <c r="AX237" s="14" t="s">
        <v>70</v>
      </c>
      <c r="AY237" s="167" t="s">
        <v>128</v>
      </c>
    </row>
    <row r="238" spans="1:65" s="14" customFormat="1" ht="20">
      <c r="B238" s="166"/>
      <c r="D238" s="160" t="s">
        <v>142</v>
      </c>
      <c r="E238" s="167" t="s">
        <v>3</v>
      </c>
      <c r="F238" s="168" t="s">
        <v>261</v>
      </c>
      <c r="H238" s="169">
        <v>11.025</v>
      </c>
      <c r="L238" s="166"/>
      <c r="M238" s="170"/>
      <c r="N238" s="171"/>
      <c r="O238" s="171"/>
      <c r="P238" s="171"/>
      <c r="Q238" s="171"/>
      <c r="R238" s="171"/>
      <c r="S238" s="171"/>
      <c r="T238" s="172"/>
      <c r="AT238" s="167" t="s">
        <v>142</v>
      </c>
      <c r="AU238" s="167" t="s">
        <v>138</v>
      </c>
      <c r="AV238" s="14" t="s">
        <v>79</v>
      </c>
      <c r="AW238" s="14" t="s">
        <v>32</v>
      </c>
      <c r="AX238" s="14" t="s">
        <v>70</v>
      </c>
      <c r="AY238" s="167" t="s">
        <v>128</v>
      </c>
    </row>
    <row r="239" spans="1:65" s="14" customFormat="1" ht="20">
      <c r="B239" s="166"/>
      <c r="D239" s="160" t="s">
        <v>142</v>
      </c>
      <c r="E239" s="167" t="s">
        <v>3</v>
      </c>
      <c r="F239" s="168" t="s">
        <v>262</v>
      </c>
      <c r="H239" s="169">
        <v>1.452</v>
      </c>
      <c r="L239" s="166"/>
      <c r="M239" s="170"/>
      <c r="N239" s="171"/>
      <c r="O239" s="171"/>
      <c r="P239" s="171"/>
      <c r="Q239" s="171"/>
      <c r="R239" s="171"/>
      <c r="S239" s="171"/>
      <c r="T239" s="172"/>
      <c r="AT239" s="167" t="s">
        <v>142</v>
      </c>
      <c r="AU239" s="167" t="s">
        <v>138</v>
      </c>
      <c r="AV239" s="14" t="s">
        <v>79</v>
      </c>
      <c r="AW239" s="14" t="s">
        <v>32</v>
      </c>
      <c r="AX239" s="14" t="s">
        <v>70</v>
      </c>
      <c r="AY239" s="167" t="s">
        <v>128</v>
      </c>
    </row>
    <row r="240" spans="1:65" s="14" customFormat="1" ht="20">
      <c r="B240" s="166"/>
      <c r="D240" s="160" t="s">
        <v>142</v>
      </c>
      <c r="E240" s="167" t="s">
        <v>3</v>
      </c>
      <c r="F240" s="168" t="s">
        <v>263</v>
      </c>
      <c r="H240" s="169">
        <v>1.1040000000000001</v>
      </c>
      <c r="L240" s="166"/>
      <c r="M240" s="170"/>
      <c r="N240" s="171"/>
      <c r="O240" s="171"/>
      <c r="P240" s="171"/>
      <c r="Q240" s="171"/>
      <c r="R240" s="171"/>
      <c r="S240" s="171"/>
      <c r="T240" s="172"/>
      <c r="AT240" s="167" t="s">
        <v>142</v>
      </c>
      <c r="AU240" s="167" t="s">
        <v>138</v>
      </c>
      <c r="AV240" s="14" t="s">
        <v>79</v>
      </c>
      <c r="AW240" s="14" t="s">
        <v>32</v>
      </c>
      <c r="AX240" s="14" t="s">
        <v>70</v>
      </c>
      <c r="AY240" s="167" t="s">
        <v>128</v>
      </c>
    </row>
    <row r="241" spans="2:51" s="14" customFormat="1" ht="20">
      <c r="B241" s="166"/>
      <c r="D241" s="160" t="s">
        <v>142</v>
      </c>
      <c r="E241" s="167" t="s">
        <v>3</v>
      </c>
      <c r="F241" s="168" t="s">
        <v>264</v>
      </c>
      <c r="H241" s="169">
        <v>2.218</v>
      </c>
      <c r="L241" s="166"/>
      <c r="M241" s="170"/>
      <c r="N241" s="171"/>
      <c r="O241" s="171"/>
      <c r="P241" s="171"/>
      <c r="Q241" s="171"/>
      <c r="R241" s="171"/>
      <c r="S241" s="171"/>
      <c r="T241" s="172"/>
      <c r="AT241" s="167" t="s">
        <v>142</v>
      </c>
      <c r="AU241" s="167" t="s">
        <v>138</v>
      </c>
      <c r="AV241" s="14" t="s">
        <v>79</v>
      </c>
      <c r="AW241" s="14" t="s">
        <v>32</v>
      </c>
      <c r="AX241" s="14" t="s">
        <v>70</v>
      </c>
      <c r="AY241" s="167" t="s">
        <v>128</v>
      </c>
    </row>
    <row r="242" spans="2:51" s="14" customFormat="1" ht="20">
      <c r="B242" s="166"/>
      <c r="D242" s="160" t="s">
        <v>142</v>
      </c>
      <c r="E242" s="167" t="s">
        <v>3</v>
      </c>
      <c r="F242" s="168" t="s">
        <v>265</v>
      </c>
      <c r="H242" s="169">
        <v>3.625</v>
      </c>
      <c r="L242" s="166"/>
      <c r="M242" s="170"/>
      <c r="N242" s="171"/>
      <c r="O242" s="171"/>
      <c r="P242" s="171"/>
      <c r="Q242" s="171"/>
      <c r="R242" s="171"/>
      <c r="S242" s="171"/>
      <c r="T242" s="172"/>
      <c r="AT242" s="167" t="s">
        <v>142</v>
      </c>
      <c r="AU242" s="167" t="s">
        <v>138</v>
      </c>
      <c r="AV242" s="14" t="s">
        <v>79</v>
      </c>
      <c r="AW242" s="14" t="s">
        <v>32</v>
      </c>
      <c r="AX242" s="14" t="s">
        <v>70</v>
      </c>
      <c r="AY242" s="167" t="s">
        <v>128</v>
      </c>
    </row>
    <row r="243" spans="2:51" s="14" customFormat="1" ht="20">
      <c r="B243" s="166"/>
      <c r="D243" s="160" t="s">
        <v>142</v>
      </c>
      <c r="E243" s="167" t="s">
        <v>3</v>
      </c>
      <c r="F243" s="168" t="s">
        <v>266</v>
      </c>
      <c r="H243" s="169">
        <v>4.4219999999999997</v>
      </c>
      <c r="L243" s="166"/>
      <c r="M243" s="170"/>
      <c r="N243" s="171"/>
      <c r="O243" s="171"/>
      <c r="P243" s="171"/>
      <c r="Q243" s="171"/>
      <c r="R243" s="171"/>
      <c r="S243" s="171"/>
      <c r="T243" s="172"/>
      <c r="AT243" s="167" t="s">
        <v>142</v>
      </c>
      <c r="AU243" s="167" t="s">
        <v>138</v>
      </c>
      <c r="AV243" s="14" t="s">
        <v>79</v>
      </c>
      <c r="AW243" s="14" t="s">
        <v>32</v>
      </c>
      <c r="AX243" s="14" t="s">
        <v>70</v>
      </c>
      <c r="AY243" s="167" t="s">
        <v>128</v>
      </c>
    </row>
    <row r="244" spans="2:51" s="14" customFormat="1" ht="20">
      <c r="B244" s="166"/>
      <c r="D244" s="160" t="s">
        <v>142</v>
      </c>
      <c r="E244" s="167" t="s">
        <v>3</v>
      </c>
      <c r="F244" s="168" t="s">
        <v>267</v>
      </c>
      <c r="H244" s="169">
        <v>4.9779999999999998</v>
      </c>
      <c r="L244" s="166"/>
      <c r="M244" s="170"/>
      <c r="N244" s="171"/>
      <c r="O244" s="171"/>
      <c r="P244" s="171"/>
      <c r="Q244" s="171"/>
      <c r="R244" s="171"/>
      <c r="S244" s="171"/>
      <c r="T244" s="172"/>
      <c r="AT244" s="167" t="s">
        <v>142</v>
      </c>
      <c r="AU244" s="167" t="s">
        <v>138</v>
      </c>
      <c r="AV244" s="14" t="s">
        <v>79</v>
      </c>
      <c r="AW244" s="14" t="s">
        <v>32</v>
      </c>
      <c r="AX244" s="14" t="s">
        <v>70</v>
      </c>
      <c r="AY244" s="167" t="s">
        <v>128</v>
      </c>
    </row>
    <row r="245" spans="2:51" s="14" customFormat="1" ht="20">
      <c r="B245" s="166"/>
      <c r="D245" s="160" t="s">
        <v>142</v>
      </c>
      <c r="E245" s="167" t="s">
        <v>3</v>
      </c>
      <c r="F245" s="168" t="s">
        <v>268</v>
      </c>
      <c r="H245" s="169">
        <v>3.9580000000000002</v>
      </c>
      <c r="L245" s="166"/>
      <c r="M245" s="170"/>
      <c r="N245" s="171"/>
      <c r="O245" s="171"/>
      <c r="P245" s="171"/>
      <c r="Q245" s="171"/>
      <c r="R245" s="171"/>
      <c r="S245" s="171"/>
      <c r="T245" s="172"/>
      <c r="AT245" s="167" t="s">
        <v>142</v>
      </c>
      <c r="AU245" s="167" t="s">
        <v>138</v>
      </c>
      <c r="AV245" s="14" t="s">
        <v>79</v>
      </c>
      <c r="AW245" s="14" t="s">
        <v>32</v>
      </c>
      <c r="AX245" s="14" t="s">
        <v>70</v>
      </c>
      <c r="AY245" s="167" t="s">
        <v>128</v>
      </c>
    </row>
    <row r="246" spans="2:51" s="14" customFormat="1" ht="20">
      <c r="B246" s="166"/>
      <c r="D246" s="160" t="s">
        <v>142</v>
      </c>
      <c r="E246" s="167" t="s">
        <v>3</v>
      </c>
      <c r="F246" s="168" t="s">
        <v>269</v>
      </c>
      <c r="H246" s="169">
        <v>1.7949999999999999</v>
      </c>
      <c r="L246" s="166"/>
      <c r="M246" s="170"/>
      <c r="N246" s="171"/>
      <c r="O246" s="171"/>
      <c r="P246" s="171"/>
      <c r="Q246" s="171"/>
      <c r="R246" s="171"/>
      <c r="S246" s="171"/>
      <c r="T246" s="172"/>
      <c r="AT246" s="167" t="s">
        <v>142</v>
      </c>
      <c r="AU246" s="167" t="s">
        <v>138</v>
      </c>
      <c r="AV246" s="14" t="s">
        <v>79</v>
      </c>
      <c r="AW246" s="14" t="s">
        <v>32</v>
      </c>
      <c r="AX246" s="14" t="s">
        <v>70</v>
      </c>
      <c r="AY246" s="167" t="s">
        <v>128</v>
      </c>
    </row>
    <row r="247" spans="2:51" s="14" customFormat="1" ht="20">
      <c r="B247" s="166"/>
      <c r="D247" s="160" t="s">
        <v>142</v>
      </c>
      <c r="E247" s="167" t="s">
        <v>3</v>
      </c>
      <c r="F247" s="168" t="s">
        <v>270</v>
      </c>
      <c r="H247" s="169">
        <v>0.876</v>
      </c>
      <c r="L247" s="166"/>
      <c r="M247" s="170"/>
      <c r="N247" s="171"/>
      <c r="O247" s="171"/>
      <c r="P247" s="171"/>
      <c r="Q247" s="171"/>
      <c r="R247" s="171"/>
      <c r="S247" s="171"/>
      <c r="T247" s="172"/>
      <c r="AT247" s="167" t="s">
        <v>142</v>
      </c>
      <c r="AU247" s="167" t="s">
        <v>138</v>
      </c>
      <c r="AV247" s="14" t="s">
        <v>79</v>
      </c>
      <c r="AW247" s="14" t="s">
        <v>32</v>
      </c>
      <c r="AX247" s="14" t="s">
        <v>70</v>
      </c>
      <c r="AY247" s="167" t="s">
        <v>128</v>
      </c>
    </row>
    <row r="248" spans="2:51" s="14" customFormat="1" ht="20">
      <c r="B248" s="166"/>
      <c r="D248" s="160" t="s">
        <v>142</v>
      </c>
      <c r="E248" s="167" t="s">
        <v>3</v>
      </c>
      <c r="F248" s="168" t="s">
        <v>271</v>
      </c>
      <c r="H248" s="169">
        <v>0.626</v>
      </c>
      <c r="L248" s="166"/>
      <c r="M248" s="170"/>
      <c r="N248" s="171"/>
      <c r="O248" s="171"/>
      <c r="P248" s="171"/>
      <c r="Q248" s="171"/>
      <c r="R248" s="171"/>
      <c r="S248" s="171"/>
      <c r="T248" s="172"/>
      <c r="AT248" s="167" t="s">
        <v>142</v>
      </c>
      <c r="AU248" s="167" t="s">
        <v>138</v>
      </c>
      <c r="AV248" s="14" t="s">
        <v>79</v>
      </c>
      <c r="AW248" s="14" t="s">
        <v>32</v>
      </c>
      <c r="AX248" s="14" t="s">
        <v>70</v>
      </c>
      <c r="AY248" s="167" t="s">
        <v>128</v>
      </c>
    </row>
    <row r="249" spans="2:51" s="14" customFormat="1" ht="20">
      <c r="B249" s="166"/>
      <c r="D249" s="160" t="s">
        <v>142</v>
      </c>
      <c r="E249" s="167" t="s">
        <v>3</v>
      </c>
      <c r="F249" s="168" t="s">
        <v>272</v>
      </c>
      <c r="H249" s="169">
        <v>2.4569999999999999</v>
      </c>
      <c r="L249" s="166"/>
      <c r="M249" s="170"/>
      <c r="N249" s="171"/>
      <c r="O249" s="171"/>
      <c r="P249" s="171"/>
      <c r="Q249" s="171"/>
      <c r="R249" s="171"/>
      <c r="S249" s="171"/>
      <c r="T249" s="172"/>
      <c r="AT249" s="167" t="s">
        <v>142</v>
      </c>
      <c r="AU249" s="167" t="s">
        <v>138</v>
      </c>
      <c r="AV249" s="14" t="s">
        <v>79</v>
      </c>
      <c r="AW249" s="14" t="s">
        <v>32</v>
      </c>
      <c r="AX249" s="14" t="s">
        <v>70</v>
      </c>
      <c r="AY249" s="167" t="s">
        <v>128</v>
      </c>
    </row>
    <row r="250" spans="2:51" s="14" customFormat="1" ht="20">
      <c r="B250" s="166"/>
      <c r="D250" s="160" t="s">
        <v>142</v>
      </c>
      <c r="E250" s="167" t="s">
        <v>3</v>
      </c>
      <c r="F250" s="168" t="s">
        <v>273</v>
      </c>
      <c r="H250" s="169">
        <v>4.1669999999999998</v>
      </c>
      <c r="L250" s="166"/>
      <c r="M250" s="170"/>
      <c r="N250" s="171"/>
      <c r="O250" s="171"/>
      <c r="P250" s="171"/>
      <c r="Q250" s="171"/>
      <c r="R250" s="171"/>
      <c r="S250" s="171"/>
      <c r="T250" s="172"/>
      <c r="AT250" s="167" t="s">
        <v>142</v>
      </c>
      <c r="AU250" s="167" t="s">
        <v>138</v>
      </c>
      <c r="AV250" s="14" t="s">
        <v>79</v>
      </c>
      <c r="AW250" s="14" t="s">
        <v>32</v>
      </c>
      <c r="AX250" s="14" t="s">
        <v>70</v>
      </c>
      <c r="AY250" s="167" t="s">
        <v>128</v>
      </c>
    </row>
    <row r="251" spans="2:51" s="14" customFormat="1" ht="20">
      <c r="B251" s="166"/>
      <c r="D251" s="160" t="s">
        <v>142</v>
      </c>
      <c r="E251" s="167" t="s">
        <v>3</v>
      </c>
      <c r="F251" s="168" t="s">
        <v>274</v>
      </c>
      <c r="H251" s="169">
        <v>1.2</v>
      </c>
      <c r="L251" s="166"/>
      <c r="M251" s="170"/>
      <c r="N251" s="171"/>
      <c r="O251" s="171"/>
      <c r="P251" s="171"/>
      <c r="Q251" s="171"/>
      <c r="R251" s="171"/>
      <c r="S251" s="171"/>
      <c r="T251" s="172"/>
      <c r="AT251" s="167" t="s">
        <v>142</v>
      </c>
      <c r="AU251" s="167" t="s">
        <v>138</v>
      </c>
      <c r="AV251" s="14" t="s">
        <v>79</v>
      </c>
      <c r="AW251" s="14" t="s">
        <v>32</v>
      </c>
      <c r="AX251" s="14" t="s">
        <v>70</v>
      </c>
      <c r="AY251" s="167" t="s">
        <v>128</v>
      </c>
    </row>
    <row r="252" spans="2:51" s="16" customFormat="1">
      <c r="B252" s="180"/>
      <c r="D252" s="160" t="s">
        <v>142</v>
      </c>
      <c r="E252" s="181" t="s">
        <v>3</v>
      </c>
      <c r="F252" s="182" t="s">
        <v>164</v>
      </c>
      <c r="H252" s="183">
        <v>74.606999999999999</v>
      </c>
      <c r="L252" s="180"/>
      <c r="M252" s="184"/>
      <c r="N252" s="185"/>
      <c r="O252" s="185"/>
      <c r="P252" s="185"/>
      <c r="Q252" s="185"/>
      <c r="R252" s="185"/>
      <c r="S252" s="185"/>
      <c r="T252" s="186"/>
      <c r="AT252" s="181" t="s">
        <v>142</v>
      </c>
      <c r="AU252" s="181" t="s">
        <v>138</v>
      </c>
      <c r="AV252" s="16" t="s">
        <v>138</v>
      </c>
      <c r="AW252" s="16" t="s">
        <v>32</v>
      </c>
      <c r="AX252" s="16" t="s">
        <v>70</v>
      </c>
      <c r="AY252" s="181" t="s">
        <v>128</v>
      </c>
    </row>
    <row r="253" spans="2:51" s="13" customFormat="1">
      <c r="B253" s="159"/>
      <c r="D253" s="160" t="s">
        <v>142</v>
      </c>
      <c r="E253" s="161" t="s">
        <v>3</v>
      </c>
      <c r="F253" s="162" t="s">
        <v>185</v>
      </c>
      <c r="H253" s="161" t="s">
        <v>3</v>
      </c>
      <c r="L253" s="159"/>
      <c r="M253" s="163"/>
      <c r="N253" s="164"/>
      <c r="O253" s="164"/>
      <c r="P253" s="164"/>
      <c r="Q253" s="164"/>
      <c r="R253" s="164"/>
      <c r="S253" s="164"/>
      <c r="T253" s="165"/>
      <c r="AT253" s="161" t="s">
        <v>142</v>
      </c>
      <c r="AU253" s="161" t="s">
        <v>138</v>
      </c>
      <c r="AV253" s="13" t="s">
        <v>77</v>
      </c>
      <c r="AW253" s="13" t="s">
        <v>32</v>
      </c>
      <c r="AX253" s="13" t="s">
        <v>70</v>
      </c>
      <c r="AY253" s="161" t="s">
        <v>128</v>
      </c>
    </row>
    <row r="254" spans="2:51" s="14" customFormat="1" ht="20">
      <c r="B254" s="166"/>
      <c r="D254" s="160" t="s">
        <v>142</v>
      </c>
      <c r="E254" s="167" t="s">
        <v>3</v>
      </c>
      <c r="F254" s="168" t="s">
        <v>275</v>
      </c>
      <c r="H254" s="169">
        <v>2.54</v>
      </c>
      <c r="L254" s="166"/>
      <c r="M254" s="170"/>
      <c r="N254" s="171"/>
      <c r="O254" s="171"/>
      <c r="P254" s="171"/>
      <c r="Q254" s="171"/>
      <c r="R254" s="171"/>
      <c r="S254" s="171"/>
      <c r="T254" s="172"/>
      <c r="AT254" s="167" t="s">
        <v>142</v>
      </c>
      <c r="AU254" s="167" t="s">
        <v>138</v>
      </c>
      <c r="AV254" s="14" t="s">
        <v>79</v>
      </c>
      <c r="AW254" s="14" t="s">
        <v>32</v>
      </c>
      <c r="AX254" s="14" t="s">
        <v>70</v>
      </c>
      <c r="AY254" s="167" t="s">
        <v>128</v>
      </c>
    </row>
    <row r="255" spans="2:51" s="14" customFormat="1" ht="20">
      <c r="B255" s="166"/>
      <c r="D255" s="160" t="s">
        <v>142</v>
      </c>
      <c r="E255" s="167" t="s">
        <v>3</v>
      </c>
      <c r="F255" s="168" t="s">
        <v>276</v>
      </c>
      <c r="H255" s="169">
        <v>2.9049999999999998</v>
      </c>
      <c r="L255" s="166"/>
      <c r="M255" s="170"/>
      <c r="N255" s="171"/>
      <c r="O255" s="171"/>
      <c r="P255" s="171"/>
      <c r="Q255" s="171"/>
      <c r="R255" s="171"/>
      <c r="S255" s="171"/>
      <c r="T255" s="172"/>
      <c r="AT255" s="167" t="s">
        <v>142</v>
      </c>
      <c r="AU255" s="167" t="s">
        <v>138</v>
      </c>
      <c r="AV255" s="14" t="s">
        <v>79</v>
      </c>
      <c r="AW255" s="14" t="s">
        <v>32</v>
      </c>
      <c r="AX255" s="14" t="s">
        <v>70</v>
      </c>
      <c r="AY255" s="167" t="s">
        <v>128</v>
      </c>
    </row>
    <row r="256" spans="2:51" s="14" customFormat="1" ht="20">
      <c r="B256" s="166"/>
      <c r="D256" s="160" t="s">
        <v>142</v>
      </c>
      <c r="E256" s="167" t="s">
        <v>3</v>
      </c>
      <c r="F256" s="168" t="s">
        <v>277</v>
      </c>
      <c r="H256" s="169">
        <v>4.407</v>
      </c>
      <c r="L256" s="166"/>
      <c r="M256" s="170"/>
      <c r="N256" s="171"/>
      <c r="O256" s="171"/>
      <c r="P256" s="171"/>
      <c r="Q256" s="171"/>
      <c r="R256" s="171"/>
      <c r="S256" s="171"/>
      <c r="T256" s="172"/>
      <c r="AT256" s="167" t="s">
        <v>142</v>
      </c>
      <c r="AU256" s="167" t="s">
        <v>138</v>
      </c>
      <c r="AV256" s="14" t="s">
        <v>79</v>
      </c>
      <c r="AW256" s="14" t="s">
        <v>32</v>
      </c>
      <c r="AX256" s="14" t="s">
        <v>70</v>
      </c>
      <c r="AY256" s="167" t="s">
        <v>128</v>
      </c>
    </row>
    <row r="257" spans="1:65" s="14" customFormat="1" ht="20">
      <c r="B257" s="166"/>
      <c r="D257" s="160" t="s">
        <v>142</v>
      </c>
      <c r="E257" s="167" t="s">
        <v>3</v>
      </c>
      <c r="F257" s="168" t="s">
        <v>278</v>
      </c>
      <c r="H257" s="169">
        <v>2.891</v>
      </c>
      <c r="L257" s="166"/>
      <c r="M257" s="170"/>
      <c r="N257" s="171"/>
      <c r="O257" s="171"/>
      <c r="P257" s="171"/>
      <c r="Q257" s="171"/>
      <c r="R257" s="171"/>
      <c r="S257" s="171"/>
      <c r="T257" s="172"/>
      <c r="AT257" s="167" t="s">
        <v>142</v>
      </c>
      <c r="AU257" s="167" t="s">
        <v>138</v>
      </c>
      <c r="AV257" s="14" t="s">
        <v>79</v>
      </c>
      <c r="AW257" s="14" t="s">
        <v>32</v>
      </c>
      <c r="AX257" s="14" t="s">
        <v>70</v>
      </c>
      <c r="AY257" s="167" t="s">
        <v>128</v>
      </c>
    </row>
    <row r="258" spans="1:65" s="14" customFormat="1" ht="20">
      <c r="B258" s="166"/>
      <c r="D258" s="160" t="s">
        <v>142</v>
      </c>
      <c r="E258" s="167" t="s">
        <v>3</v>
      </c>
      <c r="F258" s="168" t="s">
        <v>279</v>
      </c>
      <c r="H258" s="169">
        <v>2.5150000000000001</v>
      </c>
      <c r="L258" s="166"/>
      <c r="M258" s="170"/>
      <c r="N258" s="171"/>
      <c r="O258" s="171"/>
      <c r="P258" s="171"/>
      <c r="Q258" s="171"/>
      <c r="R258" s="171"/>
      <c r="S258" s="171"/>
      <c r="T258" s="172"/>
      <c r="AT258" s="167" t="s">
        <v>142</v>
      </c>
      <c r="AU258" s="167" t="s">
        <v>138</v>
      </c>
      <c r="AV258" s="14" t="s">
        <v>79</v>
      </c>
      <c r="AW258" s="14" t="s">
        <v>32</v>
      </c>
      <c r="AX258" s="14" t="s">
        <v>70</v>
      </c>
      <c r="AY258" s="167" t="s">
        <v>128</v>
      </c>
    </row>
    <row r="259" spans="1:65" s="14" customFormat="1" ht="20">
      <c r="B259" s="166"/>
      <c r="D259" s="160" t="s">
        <v>142</v>
      </c>
      <c r="E259" s="167" t="s">
        <v>3</v>
      </c>
      <c r="F259" s="168" t="s">
        <v>280</v>
      </c>
      <c r="H259" s="169">
        <v>0.41899999999999998</v>
      </c>
      <c r="L259" s="166"/>
      <c r="M259" s="170"/>
      <c r="N259" s="171"/>
      <c r="O259" s="171"/>
      <c r="P259" s="171"/>
      <c r="Q259" s="171"/>
      <c r="R259" s="171"/>
      <c r="S259" s="171"/>
      <c r="T259" s="172"/>
      <c r="AT259" s="167" t="s">
        <v>142</v>
      </c>
      <c r="AU259" s="167" t="s">
        <v>138</v>
      </c>
      <c r="AV259" s="14" t="s">
        <v>79</v>
      </c>
      <c r="AW259" s="14" t="s">
        <v>32</v>
      </c>
      <c r="AX259" s="14" t="s">
        <v>70</v>
      </c>
      <c r="AY259" s="167" t="s">
        <v>128</v>
      </c>
    </row>
    <row r="260" spans="1:65" s="14" customFormat="1" ht="20">
      <c r="B260" s="166"/>
      <c r="D260" s="160" t="s">
        <v>142</v>
      </c>
      <c r="E260" s="167" t="s">
        <v>3</v>
      </c>
      <c r="F260" s="168" t="s">
        <v>281</v>
      </c>
      <c r="H260" s="169">
        <v>4.08</v>
      </c>
      <c r="L260" s="166"/>
      <c r="M260" s="170"/>
      <c r="N260" s="171"/>
      <c r="O260" s="171"/>
      <c r="P260" s="171"/>
      <c r="Q260" s="171"/>
      <c r="R260" s="171"/>
      <c r="S260" s="171"/>
      <c r="T260" s="172"/>
      <c r="AT260" s="167" t="s">
        <v>142</v>
      </c>
      <c r="AU260" s="167" t="s">
        <v>138</v>
      </c>
      <c r="AV260" s="14" t="s">
        <v>79</v>
      </c>
      <c r="AW260" s="14" t="s">
        <v>32</v>
      </c>
      <c r="AX260" s="14" t="s">
        <v>70</v>
      </c>
      <c r="AY260" s="167" t="s">
        <v>128</v>
      </c>
    </row>
    <row r="261" spans="1:65" s="16" customFormat="1">
      <c r="B261" s="180"/>
      <c r="D261" s="160" t="s">
        <v>142</v>
      </c>
      <c r="E261" s="181" t="s">
        <v>3</v>
      </c>
      <c r="F261" s="182" t="s">
        <v>164</v>
      </c>
      <c r="H261" s="183">
        <v>19.757000000000001</v>
      </c>
      <c r="L261" s="180"/>
      <c r="M261" s="184"/>
      <c r="N261" s="185"/>
      <c r="O261" s="185"/>
      <c r="P261" s="185"/>
      <c r="Q261" s="185"/>
      <c r="R261" s="185"/>
      <c r="S261" s="185"/>
      <c r="T261" s="186"/>
      <c r="AT261" s="181" t="s">
        <v>142</v>
      </c>
      <c r="AU261" s="181" t="s">
        <v>138</v>
      </c>
      <c r="AV261" s="16" t="s">
        <v>138</v>
      </c>
      <c r="AW261" s="16" t="s">
        <v>32</v>
      </c>
      <c r="AX261" s="16" t="s">
        <v>70</v>
      </c>
      <c r="AY261" s="181" t="s">
        <v>128</v>
      </c>
    </row>
    <row r="262" spans="1:65" s="15" customFormat="1">
      <c r="B262" s="173"/>
      <c r="D262" s="160" t="s">
        <v>142</v>
      </c>
      <c r="E262" s="174" t="s">
        <v>3</v>
      </c>
      <c r="F262" s="175" t="s">
        <v>146</v>
      </c>
      <c r="H262" s="176">
        <v>94.364000000000004</v>
      </c>
      <c r="L262" s="173"/>
      <c r="M262" s="177"/>
      <c r="N262" s="178"/>
      <c r="O262" s="178"/>
      <c r="P262" s="178"/>
      <c r="Q262" s="178"/>
      <c r="R262" s="178"/>
      <c r="S262" s="178"/>
      <c r="T262" s="179"/>
      <c r="AT262" s="174" t="s">
        <v>142</v>
      </c>
      <c r="AU262" s="174" t="s">
        <v>138</v>
      </c>
      <c r="AV262" s="15" t="s">
        <v>137</v>
      </c>
      <c r="AW262" s="15" t="s">
        <v>32</v>
      </c>
      <c r="AX262" s="15" t="s">
        <v>77</v>
      </c>
      <c r="AY262" s="174" t="s">
        <v>128</v>
      </c>
    </row>
    <row r="263" spans="1:65" s="2" customFormat="1" ht="44.25" customHeight="1">
      <c r="A263" s="32"/>
      <c r="B263" s="142"/>
      <c r="C263" s="143" t="s">
        <v>282</v>
      </c>
      <c r="D263" s="143" t="s">
        <v>132</v>
      </c>
      <c r="E263" s="144" t="s">
        <v>283</v>
      </c>
      <c r="F263" s="145" t="s">
        <v>284</v>
      </c>
      <c r="G263" s="146" t="s">
        <v>253</v>
      </c>
      <c r="H263" s="147">
        <v>94.364000000000004</v>
      </c>
      <c r="I263" s="148"/>
      <c r="J263" s="148">
        <f>ROUND(I263*H263,2)</f>
        <v>0</v>
      </c>
      <c r="K263" s="145" t="s">
        <v>136</v>
      </c>
      <c r="L263" s="33"/>
      <c r="M263" s="149" t="s">
        <v>3</v>
      </c>
      <c r="N263" s="150" t="s">
        <v>41</v>
      </c>
      <c r="O263" s="151">
        <v>0.216</v>
      </c>
      <c r="P263" s="151">
        <f>O263*H263</f>
        <v>20.382624</v>
      </c>
      <c r="Q263" s="151">
        <v>0</v>
      </c>
      <c r="R263" s="151">
        <f>Q263*H263</f>
        <v>0</v>
      </c>
      <c r="S263" s="151">
        <v>0</v>
      </c>
      <c r="T263" s="152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3" t="s">
        <v>137</v>
      </c>
      <c r="AT263" s="153" t="s">
        <v>132</v>
      </c>
      <c r="AU263" s="153" t="s">
        <v>138</v>
      </c>
      <c r="AY263" s="20" t="s">
        <v>128</v>
      </c>
      <c r="BE263" s="154">
        <f>IF(N263="základní",J263,0)</f>
        <v>0</v>
      </c>
      <c r="BF263" s="154">
        <f>IF(N263="snížená",J263,0)</f>
        <v>0</v>
      </c>
      <c r="BG263" s="154">
        <f>IF(N263="zákl. přenesená",J263,0)</f>
        <v>0</v>
      </c>
      <c r="BH263" s="154">
        <f>IF(N263="sníž. přenesená",J263,0)</f>
        <v>0</v>
      </c>
      <c r="BI263" s="154">
        <f>IF(N263="nulová",J263,0)</f>
        <v>0</v>
      </c>
      <c r="BJ263" s="20" t="s">
        <v>77</v>
      </c>
      <c r="BK263" s="154">
        <f>ROUND(I263*H263,2)</f>
        <v>0</v>
      </c>
      <c r="BL263" s="20" t="s">
        <v>137</v>
      </c>
      <c r="BM263" s="153" t="s">
        <v>285</v>
      </c>
    </row>
    <row r="264" spans="1:65" s="2" customFormat="1">
      <c r="A264" s="32"/>
      <c r="B264" s="33"/>
      <c r="C264" s="32"/>
      <c r="D264" s="155" t="s">
        <v>140</v>
      </c>
      <c r="E264" s="32"/>
      <c r="F264" s="156" t="s">
        <v>286</v>
      </c>
      <c r="G264" s="32"/>
      <c r="H264" s="32"/>
      <c r="I264" s="32"/>
      <c r="J264" s="32"/>
      <c r="K264" s="32"/>
      <c r="L264" s="33"/>
      <c r="M264" s="157"/>
      <c r="N264" s="158"/>
      <c r="O264" s="53"/>
      <c r="P264" s="53"/>
      <c r="Q264" s="53"/>
      <c r="R264" s="53"/>
      <c r="S264" s="53"/>
      <c r="T264" s="54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T264" s="20" t="s">
        <v>140</v>
      </c>
      <c r="AU264" s="20" t="s">
        <v>138</v>
      </c>
    </row>
    <row r="265" spans="1:65" s="14" customFormat="1">
      <c r="B265" s="166"/>
      <c r="D265" s="160" t="s">
        <v>142</v>
      </c>
      <c r="E265" s="167" t="s">
        <v>3</v>
      </c>
      <c r="F265" s="168" t="s">
        <v>287</v>
      </c>
      <c r="H265" s="169">
        <v>94.364000000000004</v>
      </c>
      <c r="L265" s="166"/>
      <c r="M265" s="170"/>
      <c r="N265" s="171"/>
      <c r="O265" s="171"/>
      <c r="P265" s="171"/>
      <c r="Q265" s="171"/>
      <c r="R265" s="171"/>
      <c r="S265" s="171"/>
      <c r="T265" s="172"/>
      <c r="AT265" s="167" t="s">
        <v>142</v>
      </c>
      <c r="AU265" s="167" t="s">
        <v>138</v>
      </c>
      <c r="AV265" s="14" t="s">
        <v>79</v>
      </c>
      <c r="AW265" s="14" t="s">
        <v>32</v>
      </c>
      <c r="AX265" s="14" t="s">
        <v>70</v>
      </c>
      <c r="AY265" s="167" t="s">
        <v>128</v>
      </c>
    </row>
    <row r="266" spans="1:65" s="15" customFormat="1">
      <c r="B266" s="173"/>
      <c r="D266" s="160" t="s">
        <v>142</v>
      </c>
      <c r="E266" s="174" t="s">
        <v>3</v>
      </c>
      <c r="F266" s="175" t="s">
        <v>146</v>
      </c>
      <c r="H266" s="176">
        <v>94.364000000000004</v>
      </c>
      <c r="L266" s="173"/>
      <c r="M266" s="177"/>
      <c r="N266" s="178"/>
      <c r="O266" s="178"/>
      <c r="P266" s="178"/>
      <c r="Q266" s="178"/>
      <c r="R266" s="178"/>
      <c r="S266" s="178"/>
      <c r="T266" s="179"/>
      <c r="AT266" s="174" t="s">
        <v>142</v>
      </c>
      <c r="AU266" s="174" t="s">
        <v>138</v>
      </c>
      <c r="AV266" s="15" t="s">
        <v>137</v>
      </c>
      <c r="AW266" s="15" t="s">
        <v>32</v>
      </c>
      <c r="AX266" s="15" t="s">
        <v>77</v>
      </c>
      <c r="AY266" s="174" t="s">
        <v>128</v>
      </c>
    </row>
    <row r="267" spans="1:65" s="12" customFormat="1" ht="20.9" customHeight="1">
      <c r="B267" s="130"/>
      <c r="D267" s="131" t="s">
        <v>69</v>
      </c>
      <c r="E267" s="140" t="s">
        <v>288</v>
      </c>
      <c r="F267" s="140" t="s">
        <v>289</v>
      </c>
      <c r="J267" s="141">
        <f>BK267</f>
        <v>0</v>
      </c>
      <c r="L267" s="130"/>
      <c r="M267" s="134"/>
      <c r="N267" s="135"/>
      <c r="O267" s="135"/>
      <c r="P267" s="136">
        <f>SUM(P268:P293)</f>
        <v>5.7456560000000003</v>
      </c>
      <c r="Q267" s="135"/>
      <c r="R267" s="136">
        <f>SUM(R268:R293)</f>
        <v>0</v>
      </c>
      <c r="S267" s="135"/>
      <c r="T267" s="137">
        <f>SUM(T268:T293)</f>
        <v>0</v>
      </c>
      <c r="AR267" s="131" t="s">
        <v>77</v>
      </c>
      <c r="AT267" s="138" t="s">
        <v>69</v>
      </c>
      <c r="AU267" s="138" t="s">
        <v>79</v>
      </c>
      <c r="AY267" s="131" t="s">
        <v>128</v>
      </c>
      <c r="BK267" s="139">
        <f>SUM(BK268:BK293)</f>
        <v>0</v>
      </c>
    </row>
    <row r="268" spans="1:65" s="2" customFormat="1" ht="62.65" customHeight="1">
      <c r="A268" s="32"/>
      <c r="B268" s="142"/>
      <c r="C268" s="143" t="s">
        <v>130</v>
      </c>
      <c r="D268" s="143" t="s">
        <v>132</v>
      </c>
      <c r="E268" s="144" t="s">
        <v>290</v>
      </c>
      <c r="F268" s="145" t="s">
        <v>291</v>
      </c>
      <c r="G268" s="146" t="s">
        <v>193</v>
      </c>
      <c r="H268" s="147">
        <v>19.411000000000001</v>
      </c>
      <c r="I268" s="148"/>
      <c r="J268" s="148">
        <f>ROUND(I268*H268,2)</f>
        <v>0</v>
      </c>
      <c r="K268" s="145" t="s">
        <v>136</v>
      </c>
      <c r="L268" s="33"/>
      <c r="M268" s="149" t="s">
        <v>3</v>
      </c>
      <c r="N268" s="150" t="s">
        <v>41</v>
      </c>
      <c r="O268" s="151">
        <v>8.6999999999999994E-2</v>
      </c>
      <c r="P268" s="151">
        <f>O268*H268</f>
        <v>1.6887570000000001</v>
      </c>
      <c r="Q268" s="151">
        <v>0</v>
      </c>
      <c r="R268" s="151">
        <f>Q268*H268</f>
        <v>0</v>
      </c>
      <c r="S268" s="151">
        <v>0</v>
      </c>
      <c r="T268" s="152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3" t="s">
        <v>137</v>
      </c>
      <c r="AT268" s="153" t="s">
        <v>132</v>
      </c>
      <c r="AU268" s="153" t="s">
        <v>138</v>
      </c>
      <c r="AY268" s="20" t="s">
        <v>128</v>
      </c>
      <c r="BE268" s="154">
        <f>IF(N268="základní",J268,0)</f>
        <v>0</v>
      </c>
      <c r="BF268" s="154">
        <f>IF(N268="snížená",J268,0)</f>
        <v>0</v>
      </c>
      <c r="BG268" s="154">
        <f>IF(N268="zákl. přenesená",J268,0)</f>
        <v>0</v>
      </c>
      <c r="BH268" s="154">
        <f>IF(N268="sníž. přenesená",J268,0)</f>
        <v>0</v>
      </c>
      <c r="BI268" s="154">
        <f>IF(N268="nulová",J268,0)</f>
        <v>0</v>
      </c>
      <c r="BJ268" s="20" t="s">
        <v>77</v>
      </c>
      <c r="BK268" s="154">
        <f>ROUND(I268*H268,2)</f>
        <v>0</v>
      </c>
      <c r="BL268" s="20" t="s">
        <v>137</v>
      </c>
      <c r="BM268" s="153" t="s">
        <v>292</v>
      </c>
    </row>
    <row r="269" spans="1:65" s="2" customFormat="1">
      <c r="A269" s="32"/>
      <c r="B269" s="33"/>
      <c r="C269" s="32"/>
      <c r="D269" s="155" t="s">
        <v>140</v>
      </c>
      <c r="E269" s="32"/>
      <c r="F269" s="156" t="s">
        <v>293</v>
      </c>
      <c r="G269" s="32"/>
      <c r="H269" s="32"/>
      <c r="I269" s="32"/>
      <c r="J269" s="32"/>
      <c r="K269" s="32"/>
      <c r="L269" s="33"/>
      <c r="M269" s="157"/>
      <c r="N269" s="158"/>
      <c r="O269" s="53"/>
      <c r="P269" s="53"/>
      <c r="Q269" s="53"/>
      <c r="R269" s="53"/>
      <c r="S269" s="53"/>
      <c r="T269" s="54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20" t="s">
        <v>140</v>
      </c>
      <c r="AU269" s="20" t="s">
        <v>138</v>
      </c>
    </row>
    <row r="270" spans="1:65" s="14" customFormat="1">
      <c r="B270" s="166"/>
      <c r="D270" s="160" t="s">
        <v>142</v>
      </c>
      <c r="E270" s="167" t="s">
        <v>3</v>
      </c>
      <c r="F270" s="168" t="s">
        <v>294</v>
      </c>
      <c r="H270" s="169">
        <v>25.95</v>
      </c>
      <c r="L270" s="166"/>
      <c r="M270" s="170"/>
      <c r="N270" s="171"/>
      <c r="O270" s="171"/>
      <c r="P270" s="171"/>
      <c r="Q270" s="171"/>
      <c r="R270" s="171"/>
      <c r="S270" s="171"/>
      <c r="T270" s="172"/>
      <c r="AT270" s="167" t="s">
        <v>142</v>
      </c>
      <c r="AU270" s="167" t="s">
        <v>138</v>
      </c>
      <c r="AV270" s="14" t="s">
        <v>79</v>
      </c>
      <c r="AW270" s="14" t="s">
        <v>32</v>
      </c>
      <c r="AX270" s="14" t="s">
        <v>70</v>
      </c>
      <c r="AY270" s="167" t="s">
        <v>128</v>
      </c>
    </row>
    <row r="271" spans="1:65" s="16" customFormat="1">
      <c r="B271" s="180"/>
      <c r="D271" s="160" t="s">
        <v>142</v>
      </c>
      <c r="E271" s="181" t="s">
        <v>3</v>
      </c>
      <c r="F271" s="182" t="s">
        <v>164</v>
      </c>
      <c r="H271" s="183">
        <v>25.95</v>
      </c>
      <c r="L271" s="180"/>
      <c r="M271" s="184"/>
      <c r="N271" s="185"/>
      <c r="O271" s="185"/>
      <c r="P271" s="185"/>
      <c r="Q271" s="185"/>
      <c r="R271" s="185"/>
      <c r="S271" s="185"/>
      <c r="T271" s="186"/>
      <c r="AT271" s="181" t="s">
        <v>142</v>
      </c>
      <c r="AU271" s="181" t="s">
        <v>138</v>
      </c>
      <c r="AV271" s="16" t="s">
        <v>138</v>
      </c>
      <c r="AW271" s="16" t="s">
        <v>32</v>
      </c>
      <c r="AX271" s="16" t="s">
        <v>70</v>
      </c>
      <c r="AY271" s="181" t="s">
        <v>128</v>
      </c>
    </row>
    <row r="272" spans="1:65" s="14" customFormat="1">
      <c r="B272" s="166"/>
      <c r="D272" s="160" t="s">
        <v>142</v>
      </c>
      <c r="E272" s="167" t="s">
        <v>3</v>
      </c>
      <c r="F272" s="168" t="s">
        <v>295</v>
      </c>
      <c r="H272" s="169">
        <v>-6.5389999999999997</v>
      </c>
      <c r="L272" s="166"/>
      <c r="M272" s="170"/>
      <c r="N272" s="171"/>
      <c r="O272" s="171"/>
      <c r="P272" s="171"/>
      <c r="Q272" s="171"/>
      <c r="R272" s="171"/>
      <c r="S272" s="171"/>
      <c r="T272" s="172"/>
      <c r="AT272" s="167" t="s">
        <v>142</v>
      </c>
      <c r="AU272" s="167" t="s">
        <v>138</v>
      </c>
      <c r="AV272" s="14" t="s">
        <v>79</v>
      </c>
      <c r="AW272" s="14" t="s">
        <v>32</v>
      </c>
      <c r="AX272" s="14" t="s">
        <v>70</v>
      </c>
      <c r="AY272" s="167" t="s">
        <v>128</v>
      </c>
    </row>
    <row r="273" spans="1:65" s="16" customFormat="1">
      <c r="B273" s="180"/>
      <c r="D273" s="160" t="s">
        <v>142</v>
      </c>
      <c r="E273" s="181" t="s">
        <v>3</v>
      </c>
      <c r="F273" s="182" t="s">
        <v>164</v>
      </c>
      <c r="H273" s="183">
        <v>-6.5389999999999997</v>
      </c>
      <c r="L273" s="180"/>
      <c r="M273" s="184"/>
      <c r="N273" s="185"/>
      <c r="O273" s="185"/>
      <c r="P273" s="185"/>
      <c r="Q273" s="185"/>
      <c r="R273" s="185"/>
      <c r="S273" s="185"/>
      <c r="T273" s="186"/>
      <c r="AT273" s="181" t="s">
        <v>142</v>
      </c>
      <c r="AU273" s="181" t="s">
        <v>138</v>
      </c>
      <c r="AV273" s="16" t="s">
        <v>138</v>
      </c>
      <c r="AW273" s="16" t="s">
        <v>32</v>
      </c>
      <c r="AX273" s="16" t="s">
        <v>70</v>
      </c>
      <c r="AY273" s="181" t="s">
        <v>128</v>
      </c>
    </row>
    <row r="274" spans="1:65" s="15" customFormat="1">
      <c r="B274" s="173"/>
      <c r="D274" s="160" t="s">
        <v>142</v>
      </c>
      <c r="E274" s="174" t="s">
        <v>3</v>
      </c>
      <c r="F274" s="175" t="s">
        <v>146</v>
      </c>
      <c r="H274" s="176">
        <v>19.411000000000001</v>
      </c>
      <c r="L274" s="173"/>
      <c r="M274" s="177"/>
      <c r="N274" s="178"/>
      <c r="O274" s="178"/>
      <c r="P274" s="178"/>
      <c r="Q274" s="178"/>
      <c r="R274" s="178"/>
      <c r="S274" s="178"/>
      <c r="T274" s="179"/>
      <c r="AT274" s="174" t="s">
        <v>142</v>
      </c>
      <c r="AU274" s="174" t="s">
        <v>138</v>
      </c>
      <c r="AV274" s="15" t="s">
        <v>137</v>
      </c>
      <c r="AW274" s="15" t="s">
        <v>32</v>
      </c>
      <c r="AX274" s="15" t="s">
        <v>77</v>
      </c>
      <c r="AY274" s="174" t="s">
        <v>128</v>
      </c>
    </row>
    <row r="275" spans="1:65" s="2" customFormat="1" ht="66.75" customHeight="1">
      <c r="A275" s="32"/>
      <c r="B275" s="142"/>
      <c r="C275" s="143" t="s">
        <v>9</v>
      </c>
      <c r="D275" s="143" t="s">
        <v>132</v>
      </c>
      <c r="E275" s="144" t="s">
        <v>296</v>
      </c>
      <c r="F275" s="145" t="s">
        <v>297</v>
      </c>
      <c r="G275" s="146" t="s">
        <v>193</v>
      </c>
      <c r="H275" s="147">
        <v>194.11</v>
      </c>
      <c r="I275" s="148"/>
      <c r="J275" s="148">
        <f>ROUND(I275*H275,2)</f>
        <v>0</v>
      </c>
      <c r="K275" s="145" t="s">
        <v>136</v>
      </c>
      <c r="L275" s="33"/>
      <c r="M275" s="149" t="s">
        <v>3</v>
      </c>
      <c r="N275" s="150" t="s">
        <v>41</v>
      </c>
      <c r="O275" s="151">
        <v>5.0000000000000001E-3</v>
      </c>
      <c r="P275" s="151">
        <f>O275*H275</f>
        <v>0.97055000000000013</v>
      </c>
      <c r="Q275" s="151">
        <v>0</v>
      </c>
      <c r="R275" s="151">
        <f>Q275*H275</f>
        <v>0</v>
      </c>
      <c r="S275" s="151">
        <v>0</v>
      </c>
      <c r="T275" s="152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53" t="s">
        <v>137</v>
      </c>
      <c r="AT275" s="153" t="s">
        <v>132</v>
      </c>
      <c r="AU275" s="153" t="s">
        <v>138</v>
      </c>
      <c r="AY275" s="20" t="s">
        <v>128</v>
      </c>
      <c r="BE275" s="154">
        <f>IF(N275="základní",J275,0)</f>
        <v>0</v>
      </c>
      <c r="BF275" s="154">
        <f>IF(N275="snížená",J275,0)</f>
        <v>0</v>
      </c>
      <c r="BG275" s="154">
        <f>IF(N275="zákl. přenesená",J275,0)</f>
        <v>0</v>
      </c>
      <c r="BH275" s="154">
        <f>IF(N275="sníž. přenesená",J275,0)</f>
        <v>0</v>
      </c>
      <c r="BI275" s="154">
        <f>IF(N275="nulová",J275,0)</f>
        <v>0</v>
      </c>
      <c r="BJ275" s="20" t="s">
        <v>77</v>
      </c>
      <c r="BK275" s="154">
        <f>ROUND(I275*H275,2)</f>
        <v>0</v>
      </c>
      <c r="BL275" s="20" t="s">
        <v>137</v>
      </c>
      <c r="BM275" s="153" t="s">
        <v>298</v>
      </c>
    </row>
    <row r="276" spans="1:65" s="2" customFormat="1">
      <c r="A276" s="32"/>
      <c r="B276" s="33"/>
      <c r="C276" s="32"/>
      <c r="D276" s="155" t="s">
        <v>140</v>
      </c>
      <c r="E276" s="32"/>
      <c r="F276" s="156" t="s">
        <v>299</v>
      </c>
      <c r="G276" s="32"/>
      <c r="H276" s="32"/>
      <c r="I276" s="32"/>
      <c r="J276" s="32"/>
      <c r="K276" s="32"/>
      <c r="L276" s="33"/>
      <c r="M276" s="157"/>
      <c r="N276" s="158"/>
      <c r="O276" s="53"/>
      <c r="P276" s="53"/>
      <c r="Q276" s="53"/>
      <c r="R276" s="53"/>
      <c r="S276" s="53"/>
      <c r="T276" s="54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T276" s="20" t="s">
        <v>140</v>
      </c>
      <c r="AU276" s="20" t="s">
        <v>138</v>
      </c>
    </row>
    <row r="277" spans="1:65" s="13" customFormat="1">
      <c r="B277" s="159"/>
      <c r="D277" s="160" t="s">
        <v>142</v>
      </c>
      <c r="E277" s="161" t="s">
        <v>3</v>
      </c>
      <c r="F277" s="162" t="s">
        <v>300</v>
      </c>
      <c r="H277" s="161" t="s">
        <v>3</v>
      </c>
      <c r="L277" s="159"/>
      <c r="M277" s="163"/>
      <c r="N277" s="164"/>
      <c r="O277" s="164"/>
      <c r="P277" s="164"/>
      <c r="Q277" s="164"/>
      <c r="R277" s="164"/>
      <c r="S277" s="164"/>
      <c r="T277" s="165"/>
      <c r="AT277" s="161" t="s">
        <v>142</v>
      </c>
      <c r="AU277" s="161" t="s">
        <v>138</v>
      </c>
      <c r="AV277" s="13" t="s">
        <v>77</v>
      </c>
      <c r="AW277" s="13" t="s">
        <v>32</v>
      </c>
      <c r="AX277" s="13" t="s">
        <v>70</v>
      </c>
      <c r="AY277" s="161" t="s">
        <v>128</v>
      </c>
    </row>
    <row r="278" spans="1:65" s="14" customFormat="1">
      <c r="B278" s="166"/>
      <c r="D278" s="160" t="s">
        <v>142</v>
      </c>
      <c r="E278" s="167" t="s">
        <v>3</v>
      </c>
      <c r="F278" s="168" t="s">
        <v>301</v>
      </c>
      <c r="H278" s="169">
        <v>194.11</v>
      </c>
      <c r="L278" s="166"/>
      <c r="M278" s="170"/>
      <c r="N278" s="171"/>
      <c r="O278" s="171"/>
      <c r="P278" s="171"/>
      <c r="Q278" s="171"/>
      <c r="R278" s="171"/>
      <c r="S278" s="171"/>
      <c r="T278" s="172"/>
      <c r="AT278" s="167" t="s">
        <v>142</v>
      </c>
      <c r="AU278" s="167" t="s">
        <v>138</v>
      </c>
      <c r="AV278" s="14" t="s">
        <v>79</v>
      </c>
      <c r="AW278" s="14" t="s">
        <v>32</v>
      </c>
      <c r="AX278" s="14" t="s">
        <v>70</v>
      </c>
      <c r="AY278" s="167" t="s">
        <v>128</v>
      </c>
    </row>
    <row r="279" spans="1:65" s="16" customFormat="1">
      <c r="B279" s="180"/>
      <c r="D279" s="160" t="s">
        <v>142</v>
      </c>
      <c r="E279" s="181" t="s">
        <v>3</v>
      </c>
      <c r="F279" s="182" t="s">
        <v>164</v>
      </c>
      <c r="H279" s="183">
        <v>194.11</v>
      </c>
      <c r="L279" s="180"/>
      <c r="M279" s="184"/>
      <c r="N279" s="185"/>
      <c r="O279" s="185"/>
      <c r="P279" s="185"/>
      <c r="Q279" s="185"/>
      <c r="R279" s="185"/>
      <c r="S279" s="185"/>
      <c r="T279" s="186"/>
      <c r="AT279" s="181" t="s">
        <v>142</v>
      </c>
      <c r="AU279" s="181" t="s">
        <v>138</v>
      </c>
      <c r="AV279" s="16" t="s">
        <v>138</v>
      </c>
      <c r="AW279" s="16" t="s">
        <v>32</v>
      </c>
      <c r="AX279" s="16" t="s">
        <v>70</v>
      </c>
      <c r="AY279" s="181" t="s">
        <v>128</v>
      </c>
    </row>
    <row r="280" spans="1:65" s="15" customFormat="1">
      <c r="B280" s="173"/>
      <c r="D280" s="160" t="s">
        <v>142</v>
      </c>
      <c r="E280" s="174" t="s">
        <v>3</v>
      </c>
      <c r="F280" s="175" t="s">
        <v>146</v>
      </c>
      <c r="H280" s="176">
        <v>194.11</v>
      </c>
      <c r="L280" s="173"/>
      <c r="M280" s="177"/>
      <c r="N280" s="178"/>
      <c r="O280" s="178"/>
      <c r="P280" s="178"/>
      <c r="Q280" s="178"/>
      <c r="R280" s="178"/>
      <c r="S280" s="178"/>
      <c r="T280" s="179"/>
      <c r="AT280" s="174" t="s">
        <v>142</v>
      </c>
      <c r="AU280" s="174" t="s">
        <v>138</v>
      </c>
      <c r="AV280" s="15" t="s">
        <v>137</v>
      </c>
      <c r="AW280" s="15" t="s">
        <v>32</v>
      </c>
      <c r="AX280" s="15" t="s">
        <v>77</v>
      </c>
      <c r="AY280" s="174" t="s">
        <v>128</v>
      </c>
    </row>
    <row r="281" spans="1:65" s="2" customFormat="1" ht="62.65" customHeight="1">
      <c r="A281" s="32"/>
      <c r="B281" s="142"/>
      <c r="C281" s="143" t="s">
        <v>188</v>
      </c>
      <c r="D281" s="143" t="s">
        <v>132</v>
      </c>
      <c r="E281" s="144" t="s">
        <v>302</v>
      </c>
      <c r="F281" s="145" t="s">
        <v>303</v>
      </c>
      <c r="G281" s="146" t="s">
        <v>193</v>
      </c>
      <c r="H281" s="147">
        <v>19.411000000000001</v>
      </c>
      <c r="I281" s="148"/>
      <c r="J281" s="148">
        <f>ROUND(I281*H281,2)</f>
        <v>0</v>
      </c>
      <c r="K281" s="145" t="s">
        <v>136</v>
      </c>
      <c r="L281" s="33"/>
      <c r="M281" s="149" t="s">
        <v>3</v>
      </c>
      <c r="N281" s="150" t="s">
        <v>41</v>
      </c>
      <c r="O281" s="151">
        <v>9.9000000000000005E-2</v>
      </c>
      <c r="P281" s="151">
        <f>O281*H281</f>
        <v>1.9216890000000002</v>
      </c>
      <c r="Q281" s="151">
        <v>0</v>
      </c>
      <c r="R281" s="151">
        <f>Q281*H281</f>
        <v>0</v>
      </c>
      <c r="S281" s="151">
        <v>0</v>
      </c>
      <c r="T281" s="152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53" t="s">
        <v>137</v>
      </c>
      <c r="AT281" s="153" t="s">
        <v>132</v>
      </c>
      <c r="AU281" s="153" t="s">
        <v>138</v>
      </c>
      <c r="AY281" s="20" t="s">
        <v>128</v>
      </c>
      <c r="BE281" s="154">
        <f>IF(N281="základní",J281,0)</f>
        <v>0</v>
      </c>
      <c r="BF281" s="154">
        <f>IF(N281="snížená",J281,0)</f>
        <v>0</v>
      </c>
      <c r="BG281" s="154">
        <f>IF(N281="zákl. přenesená",J281,0)</f>
        <v>0</v>
      </c>
      <c r="BH281" s="154">
        <f>IF(N281="sníž. přenesená",J281,0)</f>
        <v>0</v>
      </c>
      <c r="BI281" s="154">
        <f>IF(N281="nulová",J281,0)</f>
        <v>0</v>
      </c>
      <c r="BJ281" s="20" t="s">
        <v>77</v>
      </c>
      <c r="BK281" s="154">
        <f>ROUND(I281*H281,2)</f>
        <v>0</v>
      </c>
      <c r="BL281" s="20" t="s">
        <v>137</v>
      </c>
      <c r="BM281" s="153" t="s">
        <v>304</v>
      </c>
    </row>
    <row r="282" spans="1:65" s="2" customFormat="1">
      <c r="A282" s="32"/>
      <c r="B282" s="33"/>
      <c r="C282" s="32"/>
      <c r="D282" s="155" t="s">
        <v>140</v>
      </c>
      <c r="E282" s="32"/>
      <c r="F282" s="156" t="s">
        <v>305</v>
      </c>
      <c r="G282" s="32"/>
      <c r="H282" s="32"/>
      <c r="I282" s="32"/>
      <c r="J282" s="32"/>
      <c r="K282" s="32"/>
      <c r="L282" s="33"/>
      <c r="M282" s="157"/>
      <c r="N282" s="158"/>
      <c r="O282" s="53"/>
      <c r="P282" s="53"/>
      <c r="Q282" s="53"/>
      <c r="R282" s="53"/>
      <c r="S282" s="53"/>
      <c r="T282" s="54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T282" s="20" t="s">
        <v>140</v>
      </c>
      <c r="AU282" s="20" t="s">
        <v>138</v>
      </c>
    </row>
    <row r="283" spans="1:65" s="14" customFormat="1">
      <c r="B283" s="166"/>
      <c r="D283" s="160" t="s">
        <v>142</v>
      </c>
      <c r="E283" s="167" t="s">
        <v>3</v>
      </c>
      <c r="F283" s="168" t="s">
        <v>294</v>
      </c>
      <c r="H283" s="169">
        <v>25.95</v>
      </c>
      <c r="L283" s="166"/>
      <c r="M283" s="170"/>
      <c r="N283" s="171"/>
      <c r="O283" s="171"/>
      <c r="P283" s="171"/>
      <c r="Q283" s="171"/>
      <c r="R283" s="171"/>
      <c r="S283" s="171"/>
      <c r="T283" s="172"/>
      <c r="AT283" s="167" t="s">
        <v>142</v>
      </c>
      <c r="AU283" s="167" t="s">
        <v>138</v>
      </c>
      <c r="AV283" s="14" t="s">
        <v>79</v>
      </c>
      <c r="AW283" s="14" t="s">
        <v>32</v>
      </c>
      <c r="AX283" s="14" t="s">
        <v>70</v>
      </c>
      <c r="AY283" s="167" t="s">
        <v>128</v>
      </c>
    </row>
    <row r="284" spans="1:65" s="16" customFormat="1">
      <c r="B284" s="180"/>
      <c r="D284" s="160" t="s">
        <v>142</v>
      </c>
      <c r="E284" s="181" t="s">
        <v>3</v>
      </c>
      <c r="F284" s="182" t="s">
        <v>164</v>
      </c>
      <c r="H284" s="183">
        <v>25.95</v>
      </c>
      <c r="L284" s="180"/>
      <c r="M284" s="184"/>
      <c r="N284" s="185"/>
      <c r="O284" s="185"/>
      <c r="P284" s="185"/>
      <c r="Q284" s="185"/>
      <c r="R284" s="185"/>
      <c r="S284" s="185"/>
      <c r="T284" s="186"/>
      <c r="AT284" s="181" t="s">
        <v>142</v>
      </c>
      <c r="AU284" s="181" t="s">
        <v>138</v>
      </c>
      <c r="AV284" s="16" t="s">
        <v>138</v>
      </c>
      <c r="AW284" s="16" t="s">
        <v>32</v>
      </c>
      <c r="AX284" s="16" t="s">
        <v>70</v>
      </c>
      <c r="AY284" s="181" t="s">
        <v>128</v>
      </c>
    </row>
    <row r="285" spans="1:65" s="14" customFormat="1">
      <c r="B285" s="166"/>
      <c r="D285" s="160" t="s">
        <v>142</v>
      </c>
      <c r="E285" s="167" t="s">
        <v>3</v>
      </c>
      <c r="F285" s="168" t="s">
        <v>295</v>
      </c>
      <c r="H285" s="169">
        <v>-6.5389999999999997</v>
      </c>
      <c r="L285" s="166"/>
      <c r="M285" s="170"/>
      <c r="N285" s="171"/>
      <c r="O285" s="171"/>
      <c r="P285" s="171"/>
      <c r="Q285" s="171"/>
      <c r="R285" s="171"/>
      <c r="S285" s="171"/>
      <c r="T285" s="172"/>
      <c r="AT285" s="167" t="s">
        <v>142</v>
      </c>
      <c r="AU285" s="167" t="s">
        <v>138</v>
      </c>
      <c r="AV285" s="14" t="s">
        <v>79</v>
      </c>
      <c r="AW285" s="14" t="s">
        <v>32</v>
      </c>
      <c r="AX285" s="14" t="s">
        <v>70</v>
      </c>
      <c r="AY285" s="167" t="s">
        <v>128</v>
      </c>
    </row>
    <row r="286" spans="1:65" s="16" customFormat="1">
      <c r="B286" s="180"/>
      <c r="D286" s="160" t="s">
        <v>142</v>
      </c>
      <c r="E286" s="181" t="s">
        <v>3</v>
      </c>
      <c r="F286" s="182" t="s">
        <v>164</v>
      </c>
      <c r="H286" s="183">
        <v>-6.5389999999999997</v>
      </c>
      <c r="L286" s="180"/>
      <c r="M286" s="184"/>
      <c r="N286" s="185"/>
      <c r="O286" s="185"/>
      <c r="P286" s="185"/>
      <c r="Q286" s="185"/>
      <c r="R286" s="185"/>
      <c r="S286" s="185"/>
      <c r="T286" s="186"/>
      <c r="AT286" s="181" t="s">
        <v>142</v>
      </c>
      <c r="AU286" s="181" t="s">
        <v>138</v>
      </c>
      <c r="AV286" s="16" t="s">
        <v>138</v>
      </c>
      <c r="AW286" s="16" t="s">
        <v>32</v>
      </c>
      <c r="AX286" s="16" t="s">
        <v>70</v>
      </c>
      <c r="AY286" s="181" t="s">
        <v>128</v>
      </c>
    </row>
    <row r="287" spans="1:65" s="15" customFormat="1">
      <c r="B287" s="173"/>
      <c r="D287" s="160" t="s">
        <v>142</v>
      </c>
      <c r="E287" s="174" t="s">
        <v>3</v>
      </c>
      <c r="F287" s="175" t="s">
        <v>146</v>
      </c>
      <c r="H287" s="176">
        <v>19.411000000000001</v>
      </c>
      <c r="L287" s="173"/>
      <c r="M287" s="177"/>
      <c r="N287" s="178"/>
      <c r="O287" s="178"/>
      <c r="P287" s="178"/>
      <c r="Q287" s="178"/>
      <c r="R287" s="178"/>
      <c r="S287" s="178"/>
      <c r="T287" s="179"/>
      <c r="AT287" s="174" t="s">
        <v>142</v>
      </c>
      <c r="AU287" s="174" t="s">
        <v>138</v>
      </c>
      <c r="AV287" s="15" t="s">
        <v>137</v>
      </c>
      <c r="AW287" s="15" t="s">
        <v>32</v>
      </c>
      <c r="AX287" s="15" t="s">
        <v>77</v>
      </c>
      <c r="AY287" s="174" t="s">
        <v>128</v>
      </c>
    </row>
    <row r="288" spans="1:65" s="2" customFormat="1" ht="66.75" customHeight="1">
      <c r="A288" s="32"/>
      <c r="B288" s="142"/>
      <c r="C288" s="143" t="s">
        <v>306</v>
      </c>
      <c r="D288" s="143" t="s">
        <v>132</v>
      </c>
      <c r="E288" s="144" t="s">
        <v>307</v>
      </c>
      <c r="F288" s="145" t="s">
        <v>308</v>
      </c>
      <c r="G288" s="146" t="s">
        <v>193</v>
      </c>
      <c r="H288" s="147">
        <v>194.11</v>
      </c>
      <c r="I288" s="148"/>
      <c r="J288" s="148">
        <f>ROUND(I288*H288,2)</f>
        <v>0</v>
      </c>
      <c r="K288" s="145" t="s">
        <v>136</v>
      </c>
      <c r="L288" s="33"/>
      <c r="M288" s="149" t="s">
        <v>3</v>
      </c>
      <c r="N288" s="150" t="s">
        <v>41</v>
      </c>
      <c r="O288" s="151">
        <v>6.0000000000000001E-3</v>
      </c>
      <c r="P288" s="151">
        <f>O288*H288</f>
        <v>1.16466</v>
      </c>
      <c r="Q288" s="151">
        <v>0</v>
      </c>
      <c r="R288" s="151">
        <f>Q288*H288</f>
        <v>0</v>
      </c>
      <c r="S288" s="151">
        <v>0</v>
      </c>
      <c r="T288" s="152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53" t="s">
        <v>137</v>
      </c>
      <c r="AT288" s="153" t="s">
        <v>132</v>
      </c>
      <c r="AU288" s="153" t="s">
        <v>138</v>
      </c>
      <c r="AY288" s="20" t="s">
        <v>128</v>
      </c>
      <c r="BE288" s="154">
        <f>IF(N288="základní",J288,0)</f>
        <v>0</v>
      </c>
      <c r="BF288" s="154">
        <f>IF(N288="snížená",J288,0)</f>
        <v>0</v>
      </c>
      <c r="BG288" s="154">
        <f>IF(N288="zákl. přenesená",J288,0)</f>
        <v>0</v>
      </c>
      <c r="BH288" s="154">
        <f>IF(N288="sníž. přenesená",J288,0)</f>
        <v>0</v>
      </c>
      <c r="BI288" s="154">
        <f>IF(N288="nulová",J288,0)</f>
        <v>0</v>
      </c>
      <c r="BJ288" s="20" t="s">
        <v>77</v>
      </c>
      <c r="BK288" s="154">
        <f>ROUND(I288*H288,2)</f>
        <v>0</v>
      </c>
      <c r="BL288" s="20" t="s">
        <v>137</v>
      </c>
      <c r="BM288" s="153" t="s">
        <v>309</v>
      </c>
    </row>
    <row r="289" spans="1:65" s="2" customFormat="1">
      <c r="A289" s="32"/>
      <c r="B289" s="33"/>
      <c r="C289" s="32"/>
      <c r="D289" s="155" t="s">
        <v>140</v>
      </c>
      <c r="E289" s="32"/>
      <c r="F289" s="156" t="s">
        <v>310</v>
      </c>
      <c r="G289" s="32"/>
      <c r="H289" s="32"/>
      <c r="I289" s="32"/>
      <c r="J289" s="32"/>
      <c r="K289" s="32"/>
      <c r="L289" s="33"/>
      <c r="M289" s="157"/>
      <c r="N289" s="158"/>
      <c r="O289" s="53"/>
      <c r="P289" s="53"/>
      <c r="Q289" s="53"/>
      <c r="R289" s="53"/>
      <c r="S289" s="53"/>
      <c r="T289" s="54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T289" s="20" t="s">
        <v>140</v>
      </c>
      <c r="AU289" s="20" t="s">
        <v>138</v>
      </c>
    </row>
    <row r="290" spans="1:65" s="13" customFormat="1">
      <c r="B290" s="159"/>
      <c r="D290" s="160" t="s">
        <v>142</v>
      </c>
      <c r="E290" s="161" t="s">
        <v>3</v>
      </c>
      <c r="F290" s="162" t="s">
        <v>300</v>
      </c>
      <c r="H290" s="161" t="s">
        <v>3</v>
      </c>
      <c r="L290" s="159"/>
      <c r="M290" s="163"/>
      <c r="N290" s="164"/>
      <c r="O290" s="164"/>
      <c r="P290" s="164"/>
      <c r="Q290" s="164"/>
      <c r="R290" s="164"/>
      <c r="S290" s="164"/>
      <c r="T290" s="165"/>
      <c r="AT290" s="161" t="s">
        <v>142</v>
      </c>
      <c r="AU290" s="161" t="s">
        <v>138</v>
      </c>
      <c r="AV290" s="13" t="s">
        <v>77</v>
      </c>
      <c r="AW290" s="13" t="s">
        <v>32</v>
      </c>
      <c r="AX290" s="13" t="s">
        <v>70</v>
      </c>
      <c r="AY290" s="161" t="s">
        <v>128</v>
      </c>
    </row>
    <row r="291" spans="1:65" s="14" customFormat="1">
      <c r="B291" s="166"/>
      <c r="D291" s="160" t="s">
        <v>142</v>
      </c>
      <c r="E291" s="167" t="s">
        <v>3</v>
      </c>
      <c r="F291" s="168" t="s">
        <v>301</v>
      </c>
      <c r="H291" s="169">
        <v>194.11</v>
      </c>
      <c r="L291" s="166"/>
      <c r="M291" s="170"/>
      <c r="N291" s="171"/>
      <c r="O291" s="171"/>
      <c r="P291" s="171"/>
      <c r="Q291" s="171"/>
      <c r="R291" s="171"/>
      <c r="S291" s="171"/>
      <c r="T291" s="172"/>
      <c r="AT291" s="167" t="s">
        <v>142</v>
      </c>
      <c r="AU291" s="167" t="s">
        <v>138</v>
      </c>
      <c r="AV291" s="14" t="s">
        <v>79</v>
      </c>
      <c r="AW291" s="14" t="s">
        <v>32</v>
      </c>
      <c r="AX291" s="14" t="s">
        <v>70</v>
      </c>
      <c r="AY291" s="167" t="s">
        <v>128</v>
      </c>
    </row>
    <row r="292" spans="1:65" s="16" customFormat="1">
      <c r="B292" s="180"/>
      <c r="D292" s="160" t="s">
        <v>142</v>
      </c>
      <c r="E292" s="181" t="s">
        <v>3</v>
      </c>
      <c r="F292" s="182" t="s">
        <v>164</v>
      </c>
      <c r="H292" s="183">
        <v>194.11</v>
      </c>
      <c r="L292" s="180"/>
      <c r="M292" s="184"/>
      <c r="N292" s="185"/>
      <c r="O292" s="185"/>
      <c r="P292" s="185"/>
      <c r="Q292" s="185"/>
      <c r="R292" s="185"/>
      <c r="S292" s="185"/>
      <c r="T292" s="186"/>
      <c r="AT292" s="181" t="s">
        <v>142</v>
      </c>
      <c r="AU292" s="181" t="s">
        <v>138</v>
      </c>
      <c r="AV292" s="16" t="s">
        <v>138</v>
      </c>
      <c r="AW292" s="16" t="s">
        <v>32</v>
      </c>
      <c r="AX292" s="16" t="s">
        <v>70</v>
      </c>
      <c r="AY292" s="181" t="s">
        <v>128</v>
      </c>
    </row>
    <row r="293" spans="1:65" s="15" customFormat="1">
      <c r="B293" s="173"/>
      <c r="D293" s="160" t="s">
        <v>142</v>
      </c>
      <c r="E293" s="174" t="s">
        <v>3</v>
      </c>
      <c r="F293" s="175" t="s">
        <v>146</v>
      </c>
      <c r="H293" s="176">
        <v>194.11</v>
      </c>
      <c r="L293" s="173"/>
      <c r="M293" s="177"/>
      <c r="N293" s="178"/>
      <c r="O293" s="178"/>
      <c r="P293" s="178"/>
      <c r="Q293" s="178"/>
      <c r="R293" s="178"/>
      <c r="S293" s="178"/>
      <c r="T293" s="179"/>
      <c r="AT293" s="174" t="s">
        <v>142</v>
      </c>
      <c r="AU293" s="174" t="s">
        <v>138</v>
      </c>
      <c r="AV293" s="15" t="s">
        <v>137</v>
      </c>
      <c r="AW293" s="15" t="s">
        <v>32</v>
      </c>
      <c r="AX293" s="15" t="s">
        <v>77</v>
      </c>
      <c r="AY293" s="174" t="s">
        <v>128</v>
      </c>
    </row>
    <row r="294" spans="1:65" s="12" customFormat="1" ht="20.9" customHeight="1">
      <c r="B294" s="130"/>
      <c r="D294" s="131" t="s">
        <v>69</v>
      </c>
      <c r="E294" s="140" t="s">
        <v>311</v>
      </c>
      <c r="F294" s="140" t="s">
        <v>312</v>
      </c>
      <c r="J294" s="141">
        <f>BK294</f>
        <v>0</v>
      </c>
      <c r="L294" s="130"/>
      <c r="M294" s="134"/>
      <c r="N294" s="135"/>
      <c r="O294" s="135"/>
      <c r="P294" s="136">
        <f>SUM(P295:P325)</f>
        <v>17.855152</v>
      </c>
      <c r="Q294" s="135"/>
      <c r="R294" s="136">
        <f>SUM(R295:R325)</f>
        <v>65.320999999999998</v>
      </c>
      <c r="S294" s="135"/>
      <c r="T294" s="137">
        <f>SUM(T295:T325)</f>
        <v>0</v>
      </c>
      <c r="AR294" s="131" t="s">
        <v>77</v>
      </c>
      <c r="AT294" s="138" t="s">
        <v>69</v>
      </c>
      <c r="AU294" s="138" t="s">
        <v>79</v>
      </c>
      <c r="AY294" s="131" t="s">
        <v>128</v>
      </c>
      <c r="BK294" s="139">
        <f>SUM(BK295:BK325)</f>
        <v>0</v>
      </c>
    </row>
    <row r="295" spans="1:65" s="2" customFormat="1" ht="44.25" customHeight="1">
      <c r="A295" s="32"/>
      <c r="B295" s="142"/>
      <c r="C295" s="143" t="s">
        <v>248</v>
      </c>
      <c r="D295" s="143" t="s">
        <v>132</v>
      </c>
      <c r="E295" s="144" t="s">
        <v>313</v>
      </c>
      <c r="F295" s="145" t="s">
        <v>314</v>
      </c>
      <c r="G295" s="146" t="s">
        <v>315</v>
      </c>
      <c r="H295" s="147">
        <v>65.027000000000001</v>
      </c>
      <c r="I295" s="148"/>
      <c r="J295" s="148">
        <f>ROUND(I295*H295,2)</f>
        <v>0</v>
      </c>
      <c r="K295" s="145" t="s">
        <v>136</v>
      </c>
      <c r="L295" s="33"/>
      <c r="M295" s="149" t="s">
        <v>3</v>
      </c>
      <c r="N295" s="150" t="s">
        <v>41</v>
      </c>
      <c r="O295" s="151">
        <v>0</v>
      </c>
      <c r="P295" s="151">
        <f>O295*H295</f>
        <v>0</v>
      </c>
      <c r="Q295" s="151">
        <v>0</v>
      </c>
      <c r="R295" s="151">
        <f>Q295*H295</f>
        <v>0</v>
      </c>
      <c r="S295" s="151">
        <v>0</v>
      </c>
      <c r="T295" s="152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53" t="s">
        <v>137</v>
      </c>
      <c r="AT295" s="153" t="s">
        <v>132</v>
      </c>
      <c r="AU295" s="153" t="s">
        <v>138</v>
      </c>
      <c r="AY295" s="20" t="s">
        <v>128</v>
      </c>
      <c r="BE295" s="154">
        <f>IF(N295="základní",J295,0)</f>
        <v>0</v>
      </c>
      <c r="BF295" s="154">
        <f>IF(N295="snížená",J295,0)</f>
        <v>0</v>
      </c>
      <c r="BG295" s="154">
        <f>IF(N295="zákl. přenesená",J295,0)</f>
        <v>0</v>
      </c>
      <c r="BH295" s="154">
        <f>IF(N295="sníž. přenesená",J295,0)</f>
        <v>0</v>
      </c>
      <c r="BI295" s="154">
        <f>IF(N295="nulová",J295,0)</f>
        <v>0</v>
      </c>
      <c r="BJ295" s="20" t="s">
        <v>77</v>
      </c>
      <c r="BK295" s="154">
        <f>ROUND(I295*H295,2)</f>
        <v>0</v>
      </c>
      <c r="BL295" s="20" t="s">
        <v>137</v>
      </c>
      <c r="BM295" s="153" t="s">
        <v>316</v>
      </c>
    </row>
    <row r="296" spans="1:65" s="2" customFormat="1">
      <c r="A296" s="32"/>
      <c r="B296" s="33"/>
      <c r="C296" s="32"/>
      <c r="D296" s="155" t="s">
        <v>140</v>
      </c>
      <c r="E296" s="32"/>
      <c r="F296" s="156" t="s">
        <v>317</v>
      </c>
      <c r="G296" s="32"/>
      <c r="H296" s="32"/>
      <c r="I296" s="32"/>
      <c r="J296" s="32"/>
      <c r="K296" s="32"/>
      <c r="L296" s="33"/>
      <c r="M296" s="157"/>
      <c r="N296" s="158"/>
      <c r="O296" s="53"/>
      <c r="P296" s="53"/>
      <c r="Q296" s="53"/>
      <c r="R296" s="53"/>
      <c r="S296" s="53"/>
      <c r="T296" s="54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T296" s="20" t="s">
        <v>140</v>
      </c>
      <c r="AU296" s="20" t="s">
        <v>138</v>
      </c>
    </row>
    <row r="297" spans="1:65" s="14" customFormat="1">
      <c r="B297" s="166"/>
      <c r="D297" s="160" t="s">
        <v>142</v>
      </c>
      <c r="E297" s="167" t="s">
        <v>3</v>
      </c>
      <c r="F297" s="168" t="s">
        <v>318</v>
      </c>
      <c r="H297" s="169">
        <v>65.027000000000001</v>
      </c>
      <c r="L297" s="166"/>
      <c r="M297" s="170"/>
      <c r="N297" s="171"/>
      <c r="O297" s="171"/>
      <c r="P297" s="171"/>
      <c r="Q297" s="171"/>
      <c r="R297" s="171"/>
      <c r="S297" s="171"/>
      <c r="T297" s="172"/>
      <c r="AT297" s="167" t="s">
        <v>142</v>
      </c>
      <c r="AU297" s="167" t="s">
        <v>138</v>
      </c>
      <c r="AV297" s="14" t="s">
        <v>79</v>
      </c>
      <c r="AW297" s="14" t="s">
        <v>32</v>
      </c>
      <c r="AX297" s="14" t="s">
        <v>70</v>
      </c>
      <c r="AY297" s="167" t="s">
        <v>128</v>
      </c>
    </row>
    <row r="298" spans="1:65" s="16" customFormat="1">
      <c r="B298" s="180"/>
      <c r="D298" s="160" t="s">
        <v>142</v>
      </c>
      <c r="E298" s="181" t="s">
        <v>3</v>
      </c>
      <c r="F298" s="182" t="s">
        <v>164</v>
      </c>
      <c r="H298" s="183">
        <v>65.027000000000001</v>
      </c>
      <c r="L298" s="180"/>
      <c r="M298" s="184"/>
      <c r="N298" s="185"/>
      <c r="O298" s="185"/>
      <c r="P298" s="185"/>
      <c r="Q298" s="185"/>
      <c r="R298" s="185"/>
      <c r="S298" s="185"/>
      <c r="T298" s="186"/>
      <c r="AT298" s="181" t="s">
        <v>142</v>
      </c>
      <c r="AU298" s="181" t="s">
        <v>138</v>
      </c>
      <c r="AV298" s="16" t="s">
        <v>138</v>
      </c>
      <c r="AW298" s="16" t="s">
        <v>32</v>
      </c>
      <c r="AX298" s="16" t="s">
        <v>70</v>
      </c>
      <c r="AY298" s="181" t="s">
        <v>128</v>
      </c>
    </row>
    <row r="299" spans="1:65" s="15" customFormat="1">
      <c r="B299" s="173"/>
      <c r="D299" s="160" t="s">
        <v>142</v>
      </c>
      <c r="E299" s="174" t="s">
        <v>3</v>
      </c>
      <c r="F299" s="175" t="s">
        <v>146</v>
      </c>
      <c r="H299" s="176">
        <v>65.027000000000001</v>
      </c>
      <c r="L299" s="173"/>
      <c r="M299" s="177"/>
      <c r="N299" s="178"/>
      <c r="O299" s="178"/>
      <c r="P299" s="178"/>
      <c r="Q299" s="178"/>
      <c r="R299" s="178"/>
      <c r="S299" s="178"/>
      <c r="T299" s="179"/>
      <c r="AT299" s="174" t="s">
        <v>142</v>
      </c>
      <c r="AU299" s="174" t="s">
        <v>138</v>
      </c>
      <c r="AV299" s="15" t="s">
        <v>137</v>
      </c>
      <c r="AW299" s="15" t="s">
        <v>32</v>
      </c>
      <c r="AX299" s="15" t="s">
        <v>77</v>
      </c>
      <c r="AY299" s="174" t="s">
        <v>128</v>
      </c>
    </row>
    <row r="300" spans="1:65" s="2" customFormat="1" ht="37.9" customHeight="1">
      <c r="A300" s="32"/>
      <c r="B300" s="142"/>
      <c r="C300" s="143" t="s">
        <v>288</v>
      </c>
      <c r="D300" s="143" t="s">
        <v>132</v>
      </c>
      <c r="E300" s="144" t="s">
        <v>319</v>
      </c>
      <c r="F300" s="145" t="s">
        <v>320</v>
      </c>
      <c r="G300" s="146" t="s">
        <v>193</v>
      </c>
      <c r="H300" s="147">
        <v>38.822000000000003</v>
      </c>
      <c r="I300" s="148"/>
      <c r="J300" s="148">
        <f>ROUND(I300*H300,2)</f>
        <v>0</v>
      </c>
      <c r="K300" s="145" t="s">
        <v>136</v>
      </c>
      <c r="L300" s="33"/>
      <c r="M300" s="149" t="s">
        <v>3</v>
      </c>
      <c r="N300" s="150" t="s">
        <v>41</v>
      </c>
      <c r="O300" s="151">
        <v>8.9999999999999993E-3</v>
      </c>
      <c r="P300" s="151">
        <f>O300*H300</f>
        <v>0.34939799999999999</v>
      </c>
      <c r="Q300" s="151">
        <v>0</v>
      </c>
      <c r="R300" s="151">
        <f>Q300*H300</f>
        <v>0</v>
      </c>
      <c r="S300" s="151">
        <v>0</v>
      </c>
      <c r="T300" s="152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53" t="s">
        <v>137</v>
      </c>
      <c r="AT300" s="153" t="s">
        <v>132</v>
      </c>
      <c r="AU300" s="153" t="s">
        <v>138</v>
      </c>
      <c r="AY300" s="20" t="s">
        <v>128</v>
      </c>
      <c r="BE300" s="154">
        <f>IF(N300="základní",J300,0)</f>
        <v>0</v>
      </c>
      <c r="BF300" s="154">
        <f>IF(N300="snížená",J300,0)</f>
        <v>0</v>
      </c>
      <c r="BG300" s="154">
        <f>IF(N300="zákl. přenesená",J300,0)</f>
        <v>0</v>
      </c>
      <c r="BH300" s="154">
        <f>IF(N300="sníž. přenesená",J300,0)</f>
        <v>0</v>
      </c>
      <c r="BI300" s="154">
        <f>IF(N300="nulová",J300,0)</f>
        <v>0</v>
      </c>
      <c r="BJ300" s="20" t="s">
        <v>77</v>
      </c>
      <c r="BK300" s="154">
        <f>ROUND(I300*H300,2)</f>
        <v>0</v>
      </c>
      <c r="BL300" s="20" t="s">
        <v>137</v>
      </c>
      <c r="BM300" s="153" t="s">
        <v>321</v>
      </c>
    </row>
    <row r="301" spans="1:65" s="2" customFormat="1">
      <c r="A301" s="32"/>
      <c r="B301" s="33"/>
      <c r="C301" s="32"/>
      <c r="D301" s="155" t="s">
        <v>140</v>
      </c>
      <c r="E301" s="32"/>
      <c r="F301" s="156" t="s">
        <v>322</v>
      </c>
      <c r="G301" s="32"/>
      <c r="H301" s="32"/>
      <c r="I301" s="32"/>
      <c r="J301" s="32"/>
      <c r="K301" s="32"/>
      <c r="L301" s="33"/>
      <c r="M301" s="157"/>
      <c r="N301" s="158"/>
      <c r="O301" s="53"/>
      <c r="P301" s="53"/>
      <c r="Q301" s="53"/>
      <c r="R301" s="53"/>
      <c r="S301" s="53"/>
      <c r="T301" s="54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T301" s="20" t="s">
        <v>140</v>
      </c>
      <c r="AU301" s="20" t="s">
        <v>138</v>
      </c>
    </row>
    <row r="302" spans="1:65" s="14" customFormat="1">
      <c r="B302" s="166"/>
      <c r="D302" s="160" t="s">
        <v>142</v>
      </c>
      <c r="E302" s="167" t="s">
        <v>3</v>
      </c>
      <c r="F302" s="168" t="s">
        <v>323</v>
      </c>
      <c r="H302" s="169">
        <v>38.822000000000003</v>
      </c>
      <c r="L302" s="166"/>
      <c r="M302" s="170"/>
      <c r="N302" s="171"/>
      <c r="O302" s="171"/>
      <c r="P302" s="171"/>
      <c r="Q302" s="171"/>
      <c r="R302" s="171"/>
      <c r="S302" s="171"/>
      <c r="T302" s="172"/>
      <c r="AT302" s="167" t="s">
        <v>142</v>
      </c>
      <c r="AU302" s="167" t="s">
        <v>138</v>
      </c>
      <c r="AV302" s="14" t="s">
        <v>79</v>
      </c>
      <c r="AW302" s="14" t="s">
        <v>32</v>
      </c>
      <c r="AX302" s="14" t="s">
        <v>70</v>
      </c>
      <c r="AY302" s="167" t="s">
        <v>128</v>
      </c>
    </row>
    <row r="303" spans="1:65" s="16" customFormat="1">
      <c r="B303" s="180"/>
      <c r="D303" s="160" t="s">
        <v>142</v>
      </c>
      <c r="E303" s="181" t="s">
        <v>3</v>
      </c>
      <c r="F303" s="182" t="s">
        <v>164</v>
      </c>
      <c r="H303" s="183">
        <v>38.822000000000003</v>
      </c>
      <c r="L303" s="180"/>
      <c r="M303" s="184"/>
      <c r="N303" s="185"/>
      <c r="O303" s="185"/>
      <c r="P303" s="185"/>
      <c r="Q303" s="185"/>
      <c r="R303" s="185"/>
      <c r="S303" s="185"/>
      <c r="T303" s="186"/>
      <c r="AT303" s="181" t="s">
        <v>142</v>
      </c>
      <c r="AU303" s="181" t="s">
        <v>138</v>
      </c>
      <c r="AV303" s="16" t="s">
        <v>138</v>
      </c>
      <c r="AW303" s="16" t="s">
        <v>32</v>
      </c>
      <c r="AX303" s="16" t="s">
        <v>70</v>
      </c>
      <c r="AY303" s="181" t="s">
        <v>128</v>
      </c>
    </row>
    <row r="304" spans="1:65" s="15" customFormat="1">
      <c r="B304" s="173"/>
      <c r="D304" s="160" t="s">
        <v>142</v>
      </c>
      <c r="E304" s="174" t="s">
        <v>3</v>
      </c>
      <c r="F304" s="175" t="s">
        <v>146</v>
      </c>
      <c r="H304" s="176">
        <v>38.822000000000003</v>
      </c>
      <c r="L304" s="173"/>
      <c r="M304" s="177"/>
      <c r="N304" s="178"/>
      <c r="O304" s="178"/>
      <c r="P304" s="178"/>
      <c r="Q304" s="178"/>
      <c r="R304" s="178"/>
      <c r="S304" s="178"/>
      <c r="T304" s="179"/>
      <c r="AT304" s="174" t="s">
        <v>142</v>
      </c>
      <c r="AU304" s="174" t="s">
        <v>138</v>
      </c>
      <c r="AV304" s="15" t="s">
        <v>137</v>
      </c>
      <c r="AW304" s="15" t="s">
        <v>32</v>
      </c>
      <c r="AX304" s="15" t="s">
        <v>77</v>
      </c>
      <c r="AY304" s="174" t="s">
        <v>128</v>
      </c>
    </row>
    <row r="305" spans="1:65" s="2" customFormat="1" ht="44.25" customHeight="1">
      <c r="A305" s="32"/>
      <c r="B305" s="142"/>
      <c r="C305" s="143" t="s">
        <v>311</v>
      </c>
      <c r="D305" s="143" t="s">
        <v>132</v>
      </c>
      <c r="E305" s="144" t="s">
        <v>324</v>
      </c>
      <c r="F305" s="145" t="s">
        <v>325</v>
      </c>
      <c r="G305" s="146" t="s">
        <v>193</v>
      </c>
      <c r="H305" s="147">
        <v>13.077999999999999</v>
      </c>
      <c r="I305" s="148"/>
      <c r="J305" s="148">
        <f>ROUND(I305*H305,2)</f>
        <v>0</v>
      </c>
      <c r="K305" s="145" t="s">
        <v>136</v>
      </c>
      <c r="L305" s="33"/>
      <c r="M305" s="149" t="s">
        <v>3</v>
      </c>
      <c r="N305" s="150" t="s">
        <v>41</v>
      </c>
      <c r="O305" s="151">
        <v>0.32800000000000001</v>
      </c>
      <c r="P305" s="151">
        <f>O305*H305</f>
        <v>4.2895839999999996</v>
      </c>
      <c r="Q305" s="151">
        <v>0</v>
      </c>
      <c r="R305" s="151">
        <f>Q305*H305</f>
        <v>0</v>
      </c>
      <c r="S305" s="151">
        <v>0</v>
      </c>
      <c r="T305" s="152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53" t="s">
        <v>137</v>
      </c>
      <c r="AT305" s="153" t="s">
        <v>132</v>
      </c>
      <c r="AU305" s="153" t="s">
        <v>138</v>
      </c>
      <c r="AY305" s="20" t="s">
        <v>128</v>
      </c>
      <c r="BE305" s="154">
        <f>IF(N305="základní",J305,0)</f>
        <v>0</v>
      </c>
      <c r="BF305" s="154">
        <f>IF(N305="snížená",J305,0)</f>
        <v>0</v>
      </c>
      <c r="BG305" s="154">
        <f>IF(N305="zákl. přenesená",J305,0)</f>
        <v>0</v>
      </c>
      <c r="BH305" s="154">
        <f>IF(N305="sníž. přenesená",J305,0)</f>
        <v>0</v>
      </c>
      <c r="BI305" s="154">
        <f>IF(N305="nulová",J305,0)</f>
        <v>0</v>
      </c>
      <c r="BJ305" s="20" t="s">
        <v>77</v>
      </c>
      <c r="BK305" s="154">
        <f>ROUND(I305*H305,2)</f>
        <v>0</v>
      </c>
      <c r="BL305" s="20" t="s">
        <v>137</v>
      </c>
      <c r="BM305" s="153" t="s">
        <v>326</v>
      </c>
    </row>
    <row r="306" spans="1:65" s="2" customFormat="1">
      <c r="A306" s="32"/>
      <c r="B306" s="33"/>
      <c r="C306" s="32"/>
      <c r="D306" s="155" t="s">
        <v>140</v>
      </c>
      <c r="E306" s="32"/>
      <c r="F306" s="156" t="s">
        <v>327</v>
      </c>
      <c r="G306" s="32"/>
      <c r="H306" s="32"/>
      <c r="I306" s="32"/>
      <c r="J306" s="32"/>
      <c r="K306" s="32"/>
      <c r="L306" s="33"/>
      <c r="M306" s="157"/>
      <c r="N306" s="158"/>
      <c r="O306" s="53"/>
      <c r="P306" s="53"/>
      <c r="Q306" s="53"/>
      <c r="R306" s="53"/>
      <c r="S306" s="53"/>
      <c r="T306" s="54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T306" s="20" t="s">
        <v>140</v>
      </c>
      <c r="AU306" s="20" t="s">
        <v>138</v>
      </c>
    </row>
    <row r="307" spans="1:65" s="14" customFormat="1">
      <c r="B307" s="166"/>
      <c r="D307" s="160" t="s">
        <v>142</v>
      </c>
      <c r="E307" s="167" t="s">
        <v>3</v>
      </c>
      <c r="F307" s="168" t="s">
        <v>328</v>
      </c>
      <c r="H307" s="169">
        <v>51.899000000000001</v>
      </c>
      <c r="L307" s="166"/>
      <c r="M307" s="170"/>
      <c r="N307" s="171"/>
      <c r="O307" s="171"/>
      <c r="P307" s="171"/>
      <c r="Q307" s="171"/>
      <c r="R307" s="171"/>
      <c r="S307" s="171"/>
      <c r="T307" s="172"/>
      <c r="AT307" s="167" t="s">
        <v>142</v>
      </c>
      <c r="AU307" s="167" t="s">
        <v>138</v>
      </c>
      <c r="AV307" s="14" t="s">
        <v>79</v>
      </c>
      <c r="AW307" s="14" t="s">
        <v>32</v>
      </c>
      <c r="AX307" s="14" t="s">
        <v>70</v>
      </c>
      <c r="AY307" s="167" t="s">
        <v>128</v>
      </c>
    </row>
    <row r="308" spans="1:65" s="16" customFormat="1">
      <c r="B308" s="180"/>
      <c r="D308" s="160" t="s">
        <v>142</v>
      </c>
      <c r="E308" s="181" t="s">
        <v>3</v>
      </c>
      <c r="F308" s="182" t="s">
        <v>164</v>
      </c>
      <c r="H308" s="183">
        <v>51.899000000000001</v>
      </c>
      <c r="L308" s="180"/>
      <c r="M308" s="184"/>
      <c r="N308" s="185"/>
      <c r="O308" s="185"/>
      <c r="P308" s="185"/>
      <c r="Q308" s="185"/>
      <c r="R308" s="185"/>
      <c r="S308" s="185"/>
      <c r="T308" s="186"/>
      <c r="AT308" s="181" t="s">
        <v>142</v>
      </c>
      <c r="AU308" s="181" t="s">
        <v>138</v>
      </c>
      <c r="AV308" s="16" t="s">
        <v>138</v>
      </c>
      <c r="AW308" s="16" t="s">
        <v>32</v>
      </c>
      <c r="AX308" s="16" t="s">
        <v>70</v>
      </c>
      <c r="AY308" s="181" t="s">
        <v>128</v>
      </c>
    </row>
    <row r="309" spans="1:65" s="14" customFormat="1">
      <c r="B309" s="166"/>
      <c r="D309" s="160" t="s">
        <v>142</v>
      </c>
      <c r="E309" s="167" t="s">
        <v>3</v>
      </c>
      <c r="F309" s="168" t="s">
        <v>329</v>
      </c>
      <c r="H309" s="169">
        <v>-7.9</v>
      </c>
      <c r="L309" s="166"/>
      <c r="M309" s="170"/>
      <c r="N309" s="171"/>
      <c r="O309" s="171"/>
      <c r="P309" s="171"/>
      <c r="Q309" s="171"/>
      <c r="R309" s="171"/>
      <c r="S309" s="171"/>
      <c r="T309" s="172"/>
      <c r="AT309" s="167" t="s">
        <v>142</v>
      </c>
      <c r="AU309" s="167" t="s">
        <v>138</v>
      </c>
      <c r="AV309" s="14" t="s">
        <v>79</v>
      </c>
      <c r="AW309" s="14" t="s">
        <v>32</v>
      </c>
      <c r="AX309" s="14" t="s">
        <v>70</v>
      </c>
      <c r="AY309" s="167" t="s">
        <v>128</v>
      </c>
    </row>
    <row r="310" spans="1:65" s="14" customFormat="1">
      <c r="B310" s="166"/>
      <c r="D310" s="160" t="s">
        <v>142</v>
      </c>
      <c r="E310" s="167" t="s">
        <v>3</v>
      </c>
      <c r="F310" s="168" t="s">
        <v>330</v>
      </c>
      <c r="H310" s="169">
        <v>-30.382000000000001</v>
      </c>
      <c r="L310" s="166"/>
      <c r="M310" s="170"/>
      <c r="N310" s="171"/>
      <c r="O310" s="171"/>
      <c r="P310" s="171"/>
      <c r="Q310" s="171"/>
      <c r="R310" s="171"/>
      <c r="S310" s="171"/>
      <c r="T310" s="172"/>
      <c r="AT310" s="167" t="s">
        <v>142</v>
      </c>
      <c r="AU310" s="167" t="s">
        <v>138</v>
      </c>
      <c r="AV310" s="14" t="s">
        <v>79</v>
      </c>
      <c r="AW310" s="14" t="s">
        <v>32</v>
      </c>
      <c r="AX310" s="14" t="s">
        <v>70</v>
      </c>
      <c r="AY310" s="167" t="s">
        <v>128</v>
      </c>
    </row>
    <row r="311" spans="1:65" s="14" customFormat="1">
      <c r="B311" s="166"/>
      <c r="D311" s="160" t="s">
        <v>142</v>
      </c>
      <c r="E311" s="167" t="s">
        <v>3</v>
      </c>
      <c r="F311" s="168" t="s">
        <v>331</v>
      </c>
      <c r="H311" s="169">
        <v>-0.53900000000000003</v>
      </c>
      <c r="L311" s="166"/>
      <c r="M311" s="170"/>
      <c r="N311" s="171"/>
      <c r="O311" s="171"/>
      <c r="P311" s="171"/>
      <c r="Q311" s="171"/>
      <c r="R311" s="171"/>
      <c r="S311" s="171"/>
      <c r="T311" s="172"/>
      <c r="AT311" s="167" t="s">
        <v>142</v>
      </c>
      <c r="AU311" s="167" t="s">
        <v>138</v>
      </c>
      <c r="AV311" s="14" t="s">
        <v>79</v>
      </c>
      <c r="AW311" s="14" t="s">
        <v>32</v>
      </c>
      <c r="AX311" s="14" t="s">
        <v>70</v>
      </c>
      <c r="AY311" s="167" t="s">
        <v>128</v>
      </c>
    </row>
    <row r="312" spans="1:65" s="16" customFormat="1">
      <c r="B312" s="180"/>
      <c r="D312" s="160" t="s">
        <v>142</v>
      </c>
      <c r="E312" s="181" t="s">
        <v>3</v>
      </c>
      <c r="F312" s="182" t="s">
        <v>164</v>
      </c>
      <c r="H312" s="183">
        <v>-38.820999999999998</v>
      </c>
      <c r="L312" s="180"/>
      <c r="M312" s="184"/>
      <c r="N312" s="185"/>
      <c r="O312" s="185"/>
      <c r="P312" s="185"/>
      <c r="Q312" s="185"/>
      <c r="R312" s="185"/>
      <c r="S312" s="185"/>
      <c r="T312" s="186"/>
      <c r="AT312" s="181" t="s">
        <v>142</v>
      </c>
      <c r="AU312" s="181" t="s">
        <v>138</v>
      </c>
      <c r="AV312" s="16" t="s">
        <v>138</v>
      </c>
      <c r="AW312" s="16" t="s">
        <v>32</v>
      </c>
      <c r="AX312" s="16" t="s">
        <v>70</v>
      </c>
      <c r="AY312" s="181" t="s">
        <v>128</v>
      </c>
    </row>
    <row r="313" spans="1:65" s="15" customFormat="1">
      <c r="B313" s="173"/>
      <c r="D313" s="160" t="s">
        <v>142</v>
      </c>
      <c r="E313" s="174" t="s">
        <v>3</v>
      </c>
      <c r="F313" s="175" t="s">
        <v>146</v>
      </c>
      <c r="H313" s="176">
        <v>13.077999999999999</v>
      </c>
      <c r="L313" s="173"/>
      <c r="M313" s="177"/>
      <c r="N313" s="178"/>
      <c r="O313" s="178"/>
      <c r="P313" s="178"/>
      <c r="Q313" s="178"/>
      <c r="R313" s="178"/>
      <c r="S313" s="178"/>
      <c r="T313" s="179"/>
      <c r="AT313" s="174" t="s">
        <v>142</v>
      </c>
      <c r="AU313" s="174" t="s">
        <v>138</v>
      </c>
      <c r="AV313" s="15" t="s">
        <v>137</v>
      </c>
      <c r="AW313" s="15" t="s">
        <v>32</v>
      </c>
      <c r="AX313" s="15" t="s">
        <v>77</v>
      </c>
      <c r="AY313" s="174" t="s">
        <v>128</v>
      </c>
    </row>
    <row r="314" spans="1:65" s="2" customFormat="1" ht="66.75" customHeight="1">
      <c r="A314" s="32"/>
      <c r="B314" s="142"/>
      <c r="C314" s="143" t="s">
        <v>332</v>
      </c>
      <c r="D314" s="143" t="s">
        <v>132</v>
      </c>
      <c r="E314" s="144" t="s">
        <v>333</v>
      </c>
      <c r="F314" s="145" t="s">
        <v>334</v>
      </c>
      <c r="G314" s="146" t="s">
        <v>193</v>
      </c>
      <c r="H314" s="147">
        <v>30.382000000000001</v>
      </c>
      <c r="I314" s="148"/>
      <c r="J314" s="148">
        <f>ROUND(I314*H314,2)</f>
        <v>0</v>
      </c>
      <c r="K314" s="145" t="s">
        <v>136</v>
      </c>
      <c r="L314" s="33"/>
      <c r="M314" s="149" t="s">
        <v>3</v>
      </c>
      <c r="N314" s="150" t="s">
        <v>41</v>
      </c>
      <c r="O314" s="151">
        <v>0.435</v>
      </c>
      <c r="P314" s="151">
        <f>O314*H314</f>
        <v>13.21617</v>
      </c>
      <c r="Q314" s="151">
        <v>0</v>
      </c>
      <c r="R314" s="151">
        <f>Q314*H314</f>
        <v>0</v>
      </c>
      <c r="S314" s="151">
        <v>0</v>
      </c>
      <c r="T314" s="152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53" t="s">
        <v>137</v>
      </c>
      <c r="AT314" s="153" t="s">
        <v>132</v>
      </c>
      <c r="AU314" s="153" t="s">
        <v>138</v>
      </c>
      <c r="AY314" s="20" t="s">
        <v>128</v>
      </c>
      <c r="BE314" s="154">
        <f>IF(N314="základní",J314,0)</f>
        <v>0</v>
      </c>
      <c r="BF314" s="154">
        <f>IF(N314="snížená",J314,0)</f>
        <v>0</v>
      </c>
      <c r="BG314" s="154">
        <f>IF(N314="zákl. přenesená",J314,0)</f>
        <v>0</v>
      </c>
      <c r="BH314" s="154">
        <f>IF(N314="sníž. přenesená",J314,0)</f>
        <v>0</v>
      </c>
      <c r="BI314" s="154">
        <f>IF(N314="nulová",J314,0)</f>
        <v>0</v>
      </c>
      <c r="BJ314" s="20" t="s">
        <v>77</v>
      </c>
      <c r="BK314" s="154">
        <f>ROUND(I314*H314,2)</f>
        <v>0</v>
      </c>
      <c r="BL314" s="20" t="s">
        <v>137</v>
      </c>
      <c r="BM314" s="153" t="s">
        <v>335</v>
      </c>
    </row>
    <row r="315" spans="1:65" s="2" customFormat="1">
      <c r="A315" s="32"/>
      <c r="B315" s="33"/>
      <c r="C315" s="32"/>
      <c r="D315" s="155" t="s">
        <v>140</v>
      </c>
      <c r="E315" s="32"/>
      <c r="F315" s="156" t="s">
        <v>336</v>
      </c>
      <c r="G315" s="32"/>
      <c r="H315" s="32"/>
      <c r="I315" s="32"/>
      <c r="J315" s="32"/>
      <c r="K315" s="32"/>
      <c r="L315" s="33"/>
      <c r="M315" s="157"/>
      <c r="N315" s="158"/>
      <c r="O315" s="53"/>
      <c r="P315" s="53"/>
      <c r="Q315" s="53"/>
      <c r="R315" s="53"/>
      <c r="S315" s="53"/>
      <c r="T315" s="54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T315" s="20" t="s">
        <v>140</v>
      </c>
      <c r="AU315" s="20" t="s">
        <v>138</v>
      </c>
    </row>
    <row r="316" spans="1:65" s="14" customFormat="1">
      <c r="B316" s="166"/>
      <c r="D316" s="160" t="s">
        <v>142</v>
      </c>
      <c r="E316" s="167" t="s">
        <v>3</v>
      </c>
      <c r="F316" s="168" t="s">
        <v>337</v>
      </c>
      <c r="H316" s="169">
        <v>24.253</v>
      </c>
      <c r="L316" s="166"/>
      <c r="M316" s="170"/>
      <c r="N316" s="171"/>
      <c r="O316" s="171"/>
      <c r="P316" s="171"/>
      <c r="Q316" s="171"/>
      <c r="R316" s="171"/>
      <c r="S316" s="171"/>
      <c r="T316" s="172"/>
      <c r="AT316" s="167" t="s">
        <v>142</v>
      </c>
      <c r="AU316" s="167" t="s">
        <v>138</v>
      </c>
      <c r="AV316" s="14" t="s">
        <v>79</v>
      </c>
      <c r="AW316" s="14" t="s">
        <v>32</v>
      </c>
      <c r="AX316" s="14" t="s">
        <v>70</v>
      </c>
      <c r="AY316" s="167" t="s">
        <v>128</v>
      </c>
    </row>
    <row r="317" spans="1:65" s="14" customFormat="1">
      <c r="B317" s="166"/>
      <c r="D317" s="160" t="s">
        <v>142</v>
      </c>
      <c r="E317" s="167" t="s">
        <v>3</v>
      </c>
      <c r="F317" s="168" t="s">
        <v>338</v>
      </c>
      <c r="H317" s="169">
        <v>-0.433</v>
      </c>
      <c r="L317" s="166"/>
      <c r="M317" s="170"/>
      <c r="N317" s="171"/>
      <c r="O317" s="171"/>
      <c r="P317" s="171"/>
      <c r="Q317" s="171"/>
      <c r="R317" s="171"/>
      <c r="S317" s="171"/>
      <c r="T317" s="172"/>
      <c r="AT317" s="167" t="s">
        <v>142</v>
      </c>
      <c r="AU317" s="167" t="s">
        <v>138</v>
      </c>
      <c r="AV317" s="14" t="s">
        <v>79</v>
      </c>
      <c r="AW317" s="14" t="s">
        <v>32</v>
      </c>
      <c r="AX317" s="14" t="s">
        <v>70</v>
      </c>
      <c r="AY317" s="167" t="s">
        <v>128</v>
      </c>
    </row>
    <row r="318" spans="1:65" s="16" customFormat="1">
      <c r="B318" s="180"/>
      <c r="D318" s="160" t="s">
        <v>142</v>
      </c>
      <c r="E318" s="181" t="s">
        <v>3</v>
      </c>
      <c r="F318" s="182" t="s">
        <v>164</v>
      </c>
      <c r="H318" s="183">
        <v>23.82</v>
      </c>
      <c r="L318" s="180"/>
      <c r="M318" s="184"/>
      <c r="N318" s="185"/>
      <c r="O318" s="185"/>
      <c r="P318" s="185"/>
      <c r="Q318" s="185"/>
      <c r="R318" s="185"/>
      <c r="S318" s="185"/>
      <c r="T318" s="186"/>
      <c r="AT318" s="181" t="s">
        <v>142</v>
      </c>
      <c r="AU318" s="181" t="s">
        <v>138</v>
      </c>
      <c r="AV318" s="16" t="s">
        <v>138</v>
      </c>
      <c r="AW318" s="16" t="s">
        <v>32</v>
      </c>
      <c r="AX318" s="16" t="s">
        <v>70</v>
      </c>
      <c r="AY318" s="181" t="s">
        <v>128</v>
      </c>
    </row>
    <row r="319" spans="1:65" s="14" customFormat="1">
      <c r="B319" s="166"/>
      <c r="D319" s="160" t="s">
        <v>142</v>
      </c>
      <c r="E319" s="167" t="s">
        <v>3</v>
      </c>
      <c r="F319" s="168" t="s">
        <v>339</v>
      </c>
      <c r="H319" s="169">
        <v>6.6680000000000001</v>
      </c>
      <c r="L319" s="166"/>
      <c r="M319" s="170"/>
      <c r="N319" s="171"/>
      <c r="O319" s="171"/>
      <c r="P319" s="171"/>
      <c r="Q319" s="171"/>
      <c r="R319" s="171"/>
      <c r="S319" s="171"/>
      <c r="T319" s="172"/>
      <c r="AT319" s="167" t="s">
        <v>142</v>
      </c>
      <c r="AU319" s="167" t="s">
        <v>138</v>
      </c>
      <c r="AV319" s="14" t="s">
        <v>79</v>
      </c>
      <c r="AW319" s="14" t="s">
        <v>32</v>
      </c>
      <c r="AX319" s="14" t="s">
        <v>70</v>
      </c>
      <c r="AY319" s="167" t="s">
        <v>128</v>
      </c>
    </row>
    <row r="320" spans="1:65" s="14" customFormat="1">
      <c r="B320" s="166"/>
      <c r="D320" s="160" t="s">
        <v>142</v>
      </c>
      <c r="E320" s="167" t="s">
        <v>3</v>
      </c>
      <c r="F320" s="168" t="s">
        <v>340</v>
      </c>
      <c r="H320" s="169">
        <v>-0.106</v>
      </c>
      <c r="L320" s="166"/>
      <c r="M320" s="170"/>
      <c r="N320" s="171"/>
      <c r="O320" s="171"/>
      <c r="P320" s="171"/>
      <c r="Q320" s="171"/>
      <c r="R320" s="171"/>
      <c r="S320" s="171"/>
      <c r="T320" s="172"/>
      <c r="AT320" s="167" t="s">
        <v>142</v>
      </c>
      <c r="AU320" s="167" t="s">
        <v>138</v>
      </c>
      <c r="AV320" s="14" t="s">
        <v>79</v>
      </c>
      <c r="AW320" s="14" t="s">
        <v>32</v>
      </c>
      <c r="AX320" s="14" t="s">
        <v>70</v>
      </c>
      <c r="AY320" s="167" t="s">
        <v>128</v>
      </c>
    </row>
    <row r="321" spans="1:65" s="16" customFormat="1">
      <c r="B321" s="180"/>
      <c r="D321" s="160" t="s">
        <v>142</v>
      </c>
      <c r="E321" s="181" t="s">
        <v>3</v>
      </c>
      <c r="F321" s="182" t="s">
        <v>164</v>
      </c>
      <c r="H321" s="183">
        <v>6.5620000000000003</v>
      </c>
      <c r="L321" s="180"/>
      <c r="M321" s="184"/>
      <c r="N321" s="185"/>
      <c r="O321" s="185"/>
      <c r="P321" s="185"/>
      <c r="Q321" s="185"/>
      <c r="R321" s="185"/>
      <c r="S321" s="185"/>
      <c r="T321" s="186"/>
      <c r="AT321" s="181" t="s">
        <v>142</v>
      </c>
      <c r="AU321" s="181" t="s">
        <v>138</v>
      </c>
      <c r="AV321" s="16" t="s">
        <v>138</v>
      </c>
      <c r="AW321" s="16" t="s">
        <v>32</v>
      </c>
      <c r="AX321" s="16" t="s">
        <v>70</v>
      </c>
      <c r="AY321" s="181" t="s">
        <v>128</v>
      </c>
    </row>
    <row r="322" spans="1:65" s="15" customFormat="1">
      <c r="B322" s="173"/>
      <c r="D322" s="160" t="s">
        <v>142</v>
      </c>
      <c r="E322" s="174" t="s">
        <v>3</v>
      </c>
      <c r="F322" s="175" t="s">
        <v>146</v>
      </c>
      <c r="H322" s="176">
        <v>30.382000000000001</v>
      </c>
      <c r="L322" s="173"/>
      <c r="M322" s="177"/>
      <c r="N322" s="178"/>
      <c r="O322" s="178"/>
      <c r="P322" s="178"/>
      <c r="Q322" s="178"/>
      <c r="R322" s="178"/>
      <c r="S322" s="178"/>
      <c r="T322" s="179"/>
      <c r="AT322" s="174" t="s">
        <v>142</v>
      </c>
      <c r="AU322" s="174" t="s">
        <v>138</v>
      </c>
      <c r="AV322" s="15" t="s">
        <v>137</v>
      </c>
      <c r="AW322" s="15" t="s">
        <v>32</v>
      </c>
      <c r="AX322" s="15" t="s">
        <v>77</v>
      </c>
      <c r="AY322" s="174" t="s">
        <v>128</v>
      </c>
    </row>
    <row r="323" spans="1:65" s="2" customFormat="1" ht="16.5" customHeight="1">
      <c r="A323" s="32"/>
      <c r="B323" s="142"/>
      <c r="C323" s="187" t="s">
        <v>341</v>
      </c>
      <c r="D323" s="187" t="s">
        <v>342</v>
      </c>
      <c r="E323" s="188" t="s">
        <v>343</v>
      </c>
      <c r="F323" s="189" t="s">
        <v>344</v>
      </c>
      <c r="G323" s="190" t="s">
        <v>315</v>
      </c>
      <c r="H323" s="191">
        <v>65.320999999999998</v>
      </c>
      <c r="I323" s="192"/>
      <c r="J323" s="192">
        <f>ROUND(I323*H323,2)</f>
        <v>0</v>
      </c>
      <c r="K323" s="189" t="s">
        <v>136</v>
      </c>
      <c r="L323" s="193"/>
      <c r="M323" s="194" t="s">
        <v>3</v>
      </c>
      <c r="N323" s="195" t="s">
        <v>41</v>
      </c>
      <c r="O323" s="151">
        <v>0</v>
      </c>
      <c r="P323" s="151">
        <f>O323*H323</f>
        <v>0</v>
      </c>
      <c r="Q323" s="151">
        <v>1</v>
      </c>
      <c r="R323" s="151">
        <f>Q323*H323</f>
        <v>65.320999999999998</v>
      </c>
      <c r="S323" s="151">
        <v>0</v>
      </c>
      <c r="T323" s="152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53" t="s">
        <v>230</v>
      </c>
      <c r="AT323" s="153" t="s">
        <v>342</v>
      </c>
      <c r="AU323" s="153" t="s">
        <v>138</v>
      </c>
      <c r="AY323" s="20" t="s">
        <v>128</v>
      </c>
      <c r="BE323" s="154">
        <f>IF(N323="základní",J323,0)</f>
        <v>0</v>
      </c>
      <c r="BF323" s="154">
        <f>IF(N323="snížená",J323,0)</f>
        <v>0</v>
      </c>
      <c r="BG323" s="154">
        <f>IF(N323="zákl. přenesená",J323,0)</f>
        <v>0</v>
      </c>
      <c r="BH323" s="154">
        <f>IF(N323="sníž. přenesená",J323,0)</f>
        <v>0</v>
      </c>
      <c r="BI323" s="154">
        <f>IF(N323="nulová",J323,0)</f>
        <v>0</v>
      </c>
      <c r="BJ323" s="20" t="s">
        <v>77</v>
      </c>
      <c r="BK323" s="154">
        <f>ROUND(I323*H323,2)</f>
        <v>0</v>
      </c>
      <c r="BL323" s="20" t="s">
        <v>137</v>
      </c>
      <c r="BM323" s="153" t="s">
        <v>345</v>
      </c>
    </row>
    <row r="324" spans="1:65" s="14" customFormat="1">
      <c r="B324" s="166"/>
      <c r="D324" s="160" t="s">
        <v>142</v>
      </c>
      <c r="E324" s="167" t="s">
        <v>3</v>
      </c>
      <c r="F324" s="168" t="s">
        <v>346</v>
      </c>
      <c r="H324" s="169">
        <v>65.320999999999998</v>
      </c>
      <c r="L324" s="166"/>
      <c r="M324" s="170"/>
      <c r="N324" s="171"/>
      <c r="O324" s="171"/>
      <c r="P324" s="171"/>
      <c r="Q324" s="171"/>
      <c r="R324" s="171"/>
      <c r="S324" s="171"/>
      <c r="T324" s="172"/>
      <c r="AT324" s="167" t="s">
        <v>142</v>
      </c>
      <c r="AU324" s="167" t="s">
        <v>138</v>
      </c>
      <c r="AV324" s="14" t="s">
        <v>79</v>
      </c>
      <c r="AW324" s="14" t="s">
        <v>32</v>
      </c>
      <c r="AX324" s="14" t="s">
        <v>70</v>
      </c>
      <c r="AY324" s="167" t="s">
        <v>128</v>
      </c>
    </row>
    <row r="325" spans="1:65" s="15" customFormat="1">
      <c r="B325" s="173"/>
      <c r="D325" s="160" t="s">
        <v>142</v>
      </c>
      <c r="E325" s="174" t="s">
        <v>3</v>
      </c>
      <c r="F325" s="175" t="s">
        <v>146</v>
      </c>
      <c r="H325" s="176">
        <v>65.320999999999998</v>
      </c>
      <c r="L325" s="173"/>
      <c r="M325" s="177"/>
      <c r="N325" s="178"/>
      <c r="O325" s="178"/>
      <c r="P325" s="178"/>
      <c r="Q325" s="178"/>
      <c r="R325" s="178"/>
      <c r="S325" s="178"/>
      <c r="T325" s="179"/>
      <c r="AT325" s="174" t="s">
        <v>142</v>
      </c>
      <c r="AU325" s="174" t="s">
        <v>138</v>
      </c>
      <c r="AV325" s="15" t="s">
        <v>137</v>
      </c>
      <c r="AW325" s="15" t="s">
        <v>32</v>
      </c>
      <c r="AX325" s="15" t="s">
        <v>77</v>
      </c>
      <c r="AY325" s="174" t="s">
        <v>128</v>
      </c>
    </row>
    <row r="326" spans="1:65" s="12" customFormat="1" ht="20.9" customHeight="1">
      <c r="B326" s="130"/>
      <c r="D326" s="131" t="s">
        <v>69</v>
      </c>
      <c r="E326" s="140" t="s">
        <v>332</v>
      </c>
      <c r="F326" s="140" t="s">
        <v>347</v>
      </c>
      <c r="J326" s="141">
        <f>BK326</f>
        <v>0</v>
      </c>
      <c r="L326" s="130"/>
      <c r="M326" s="134"/>
      <c r="N326" s="135"/>
      <c r="O326" s="135"/>
      <c r="P326" s="136">
        <f>SUM(P327:P330)</f>
        <v>1.4220359999999999</v>
      </c>
      <c r="Q326" s="135"/>
      <c r="R326" s="136">
        <f>SUM(R327:R330)</f>
        <v>0</v>
      </c>
      <c r="S326" s="135"/>
      <c r="T326" s="137">
        <f>SUM(T327:T330)</f>
        <v>0</v>
      </c>
      <c r="AR326" s="131" t="s">
        <v>77</v>
      </c>
      <c r="AT326" s="138" t="s">
        <v>69</v>
      </c>
      <c r="AU326" s="138" t="s">
        <v>79</v>
      </c>
      <c r="AY326" s="131" t="s">
        <v>128</v>
      </c>
      <c r="BK326" s="139">
        <f>SUM(BK327:BK330)</f>
        <v>0</v>
      </c>
    </row>
    <row r="327" spans="1:65" s="2" customFormat="1" ht="24.25" customHeight="1">
      <c r="A327" s="32"/>
      <c r="B327" s="142"/>
      <c r="C327" s="143" t="s">
        <v>348</v>
      </c>
      <c r="D327" s="143" t="s">
        <v>132</v>
      </c>
      <c r="E327" s="144" t="s">
        <v>349</v>
      </c>
      <c r="F327" s="145" t="s">
        <v>350</v>
      </c>
      <c r="G327" s="146" t="s">
        <v>253</v>
      </c>
      <c r="H327" s="147">
        <v>79.001999999999995</v>
      </c>
      <c r="I327" s="148"/>
      <c r="J327" s="148">
        <f>ROUND(I327*H327,2)</f>
        <v>0</v>
      </c>
      <c r="K327" s="145" t="s">
        <v>3</v>
      </c>
      <c r="L327" s="33"/>
      <c r="M327" s="149" t="s">
        <v>3</v>
      </c>
      <c r="N327" s="150" t="s">
        <v>41</v>
      </c>
      <c r="O327" s="151">
        <v>1.7999999999999999E-2</v>
      </c>
      <c r="P327" s="151">
        <f>O327*H327</f>
        <v>1.4220359999999999</v>
      </c>
      <c r="Q327" s="151">
        <v>0</v>
      </c>
      <c r="R327" s="151">
        <f>Q327*H327</f>
        <v>0</v>
      </c>
      <c r="S327" s="151">
        <v>0</v>
      </c>
      <c r="T327" s="152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53" t="s">
        <v>137</v>
      </c>
      <c r="AT327" s="153" t="s">
        <v>132</v>
      </c>
      <c r="AU327" s="153" t="s">
        <v>138</v>
      </c>
      <c r="AY327" s="20" t="s">
        <v>128</v>
      </c>
      <c r="BE327" s="154">
        <f>IF(N327="základní",J327,0)</f>
        <v>0</v>
      </c>
      <c r="BF327" s="154">
        <f>IF(N327="snížená",J327,0)</f>
        <v>0</v>
      </c>
      <c r="BG327" s="154">
        <f>IF(N327="zákl. přenesená",J327,0)</f>
        <v>0</v>
      </c>
      <c r="BH327" s="154">
        <f>IF(N327="sníž. přenesená",J327,0)</f>
        <v>0</v>
      </c>
      <c r="BI327" s="154">
        <f>IF(N327="nulová",J327,0)</f>
        <v>0</v>
      </c>
      <c r="BJ327" s="20" t="s">
        <v>77</v>
      </c>
      <c r="BK327" s="154">
        <f>ROUND(I327*H327,2)</f>
        <v>0</v>
      </c>
      <c r="BL327" s="20" t="s">
        <v>137</v>
      </c>
      <c r="BM327" s="153" t="s">
        <v>351</v>
      </c>
    </row>
    <row r="328" spans="1:65" s="14" customFormat="1">
      <c r="B328" s="166"/>
      <c r="D328" s="160" t="s">
        <v>142</v>
      </c>
      <c r="E328" s="167" t="s">
        <v>3</v>
      </c>
      <c r="F328" s="168" t="s">
        <v>352</v>
      </c>
      <c r="H328" s="169">
        <v>60.631999999999998</v>
      </c>
      <c r="L328" s="166"/>
      <c r="M328" s="170"/>
      <c r="N328" s="171"/>
      <c r="O328" s="171"/>
      <c r="P328" s="171"/>
      <c r="Q328" s="171"/>
      <c r="R328" s="171"/>
      <c r="S328" s="171"/>
      <c r="T328" s="172"/>
      <c r="AT328" s="167" t="s">
        <v>142</v>
      </c>
      <c r="AU328" s="167" t="s">
        <v>138</v>
      </c>
      <c r="AV328" s="14" t="s">
        <v>79</v>
      </c>
      <c r="AW328" s="14" t="s">
        <v>32</v>
      </c>
      <c r="AX328" s="14" t="s">
        <v>70</v>
      </c>
      <c r="AY328" s="167" t="s">
        <v>128</v>
      </c>
    </row>
    <row r="329" spans="1:65" s="14" customFormat="1">
      <c r="B329" s="166"/>
      <c r="D329" s="160" t="s">
        <v>142</v>
      </c>
      <c r="E329" s="167" t="s">
        <v>3</v>
      </c>
      <c r="F329" s="168" t="s">
        <v>353</v>
      </c>
      <c r="H329" s="169">
        <v>18.37</v>
      </c>
      <c r="L329" s="166"/>
      <c r="M329" s="170"/>
      <c r="N329" s="171"/>
      <c r="O329" s="171"/>
      <c r="P329" s="171"/>
      <c r="Q329" s="171"/>
      <c r="R329" s="171"/>
      <c r="S329" s="171"/>
      <c r="T329" s="172"/>
      <c r="AT329" s="167" t="s">
        <v>142</v>
      </c>
      <c r="AU329" s="167" t="s">
        <v>138</v>
      </c>
      <c r="AV329" s="14" t="s">
        <v>79</v>
      </c>
      <c r="AW329" s="14" t="s">
        <v>32</v>
      </c>
      <c r="AX329" s="14" t="s">
        <v>70</v>
      </c>
      <c r="AY329" s="167" t="s">
        <v>128</v>
      </c>
    </row>
    <row r="330" spans="1:65" s="15" customFormat="1">
      <c r="B330" s="173"/>
      <c r="D330" s="160" t="s">
        <v>142</v>
      </c>
      <c r="E330" s="174" t="s">
        <v>3</v>
      </c>
      <c r="F330" s="175" t="s">
        <v>146</v>
      </c>
      <c r="H330" s="176">
        <v>79.001999999999995</v>
      </c>
      <c r="L330" s="173"/>
      <c r="M330" s="177"/>
      <c r="N330" s="178"/>
      <c r="O330" s="178"/>
      <c r="P330" s="178"/>
      <c r="Q330" s="178"/>
      <c r="R330" s="178"/>
      <c r="S330" s="178"/>
      <c r="T330" s="179"/>
      <c r="AT330" s="174" t="s">
        <v>142</v>
      </c>
      <c r="AU330" s="174" t="s">
        <v>138</v>
      </c>
      <c r="AV330" s="15" t="s">
        <v>137</v>
      </c>
      <c r="AW330" s="15" t="s">
        <v>32</v>
      </c>
      <c r="AX330" s="15" t="s">
        <v>77</v>
      </c>
      <c r="AY330" s="174" t="s">
        <v>128</v>
      </c>
    </row>
    <row r="331" spans="1:65" s="12" customFormat="1" ht="22.9" customHeight="1">
      <c r="B331" s="130"/>
      <c r="D331" s="131" t="s">
        <v>69</v>
      </c>
      <c r="E331" s="140" t="s">
        <v>137</v>
      </c>
      <c r="F331" s="140" t="s">
        <v>354</v>
      </c>
      <c r="J331" s="141">
        <f>BK331</f>
        <v>0</v>
      </c>
      <c r="L331" s="130"/>
      <c r="M331" s="134"/>
      <c r="N331" s="135"/>
      <c r="O331" s="135"/>
      <c r="P331" s="136">
        <f>P332</f>
        <v>21.137699999999999</v>
      </c>
      <c r="Q331" s="135"/>
      <c r="R331" s="136">
        <f>R332</f>
        <v>6.3743999999999995E-2</v>
      </c>
      <c r="S331" s="135"/>
      <c r="T331" s="137">
        <f>T332</f>
        <v>0</v>
      </c>
      <c r="AR331" s="131" t="s">
        <v>77</v>
      </c>
      <c r="AT331" s="138" t="s">
        <v>69</v>
      </c>
      <c r="AU331" s="138" t="s">
        <v>77</v>
      </c>
      <c r="AY331" s="131" t="s">
        <v>128</v>
      </c>
      <c r="BK331" s="139">
        <f>BK332</f>
        <v>0</v>
      </c>
    </row>
    <row r="332" spans="1:65" s="12" customFormat="1" ht="20.9" customHeight="1">
      <c r="B332" s="130"/>
      <c r="D332" s="131" t="s">
        <v>69</v>
      </c>
      <c r="E332" s="140" t="s">
        <v>355</v>
      </c>
      <c r="F332" s="140" t="s">
        <v>356</v>
      </c>
      <c r="J332" s="141">
        <f>BK332</f>
        <v>0</v>
      </c>
      <c r="L332" s="130"/>
      <c r="M332" s="134"/>
      <c r="N332" s="135"/>
      <c r="O332" s="135"/>
      <c r="P332" s="136">
        <f>SUM(P333:P357)</f>
        <v>21.137699999999999</v>
      </c>
      <c r="Q332" s="135"/>
      <c r="R332" s="136">
        <f>SUM(R333:R357)</f>
        <v>6.3743999999999995E-2</v>
      </c>
      <c r="S332" s="135"/>
      <c r="T332" s="137">
        <f>SUM(T333:T357)</f>
        <v>0</v>
      </c>
      <c r="AR332" s="131" t="s">
        <v>77</v>
      </c>
      <c r="AT332" s="138" t="s">
        <v>69</v>
      </c>
      <c r="AU332" s="138" t="s">
        <v>79</v>
      </c>
      <c r="AY332" s="131" t="s">
        <v>128</v>
      </c>
      <c r="BK332" s="139">
        <f>SUM(BK333:BK357)</f>
        <v>0</v>
      </c>
    </row>
    <row r="333" spans="1:65" s="2" customFormat="1" ht="33" customHeight="1">
      <c r="A333" s="32"/>
      <c r="B333" s="142"/>
      <c r="C333" s="143" t="s">
        <v>8</v>
      </c>
      <c r="D333" s="143" t="s">
        <v>132</v>
      </c>
      <c r="E333" s="144" t="s">
        <v>357</v>
      </c>
      <c r="F333" s="145" t="s">
        <v>358</v>
      </c>
      <c r="G333" s="146" t="s">
        <v>193</v>
      </c>
      <c r="H333" s="147">
        <v>7.9</v>
      </c>
      <c r="I333" s="148"/>
      <c r="J333" s="148">
        <f>ROUND(I333*H333,2)</f>
        <v>0</v>
      </c>
      <c r="K333" s="145" t="s">
        <v>136</v>
      </c>
      <c r="L333" s="33"/>
      <c r="M333" s="149" t="s">
        <v>3</v>
      </c>
      <c r="N333" s="150" t="s">
        <v>41</v>
      </c>
      <c r="O333" s="151">
        <v>1.6950000000000001</v>
      </c>
      <c r="P333" s="151">
        <f>O333*H333</f>
        <v>13.390500000000001</v>
      </c>
      <c r="Q333" s="151">
        <v>0</v>
      </c>
      <c r="R333" s="151">
        <f>Q333*H333</f>
        <v>0</v>
      </c>
      <c r="S333" s="151">
        <v>0</v>
      </c>
      <c r="T333" s="152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53" t="s">
        <v>137</v>
      </c>
      <c r="AT333" s="153" t="s">
        <v>132</v>
      </c>
      <c r="AU333" s="153" t="s">
        <v>138</v>
      </c>
      <c r="AY333" s="20" t="s">
        <v>128</v>
      </c>
      <c r="BE333" s="154">
        <f>IF(N333="základní",J333,0)</f>
        <v>0</v>
      </c>
      <c r="BF333" s="154">
        <f>IF(N333="snížená",J333,0)</f>
        <v>0</v>
      </c>
      <c r="BG333" s="154">
        <f>IF(N333="zákl. přenesená",J333,0)</f>
        <v>0</v>
      </c>
      <c r="BH333" s="154">
        <f>IF(N333="sníž. přenesená",J333,0)</f>
        <v>0</v>
      </c>
      <c r="BI333" s="154">
        <f>IF(N333="nulová",J333,0)</f>
        <v>0</v>
      </c>
      <c r="BJ333" s="20" t="s">
        <v>77</v>
      </c>
      <c r="BK333" s="154">
        <f>ROUND(I333*H333,2)</f>
        <v>0</v>
      </c>
      <c r="BL333" s="20" t="s">
        <v>137</v>
      </c>
      <c r="BM333" s="153" t="s">
        <v>359</v>
      </c>
    </row>
    <row r="334" spans="1:65" s="2" customFormat="1">
      <c r="A334" s="32"/>
      <c r="B334" s="33"/>
      <c r="C334" s="32"/>
      <c r="D334" s="155" t="s">
        <v>140</v>
      </c>
      <c r="E334" s="32"/>
      <c r="F334" s="156" t="s">
        <v>360</v>
      </c>
      <c r="G334" s="32"/>
      <c r="H334" s="32"/>
      <c r="I334" s="32"/>
      <c r="J334" s="32"/>
      <c r="K334" s="32"/>
      <c r="L334" s="33"/>
      <c r="M334" s="157"/>
      <c r="N334" s="158"/>
      <c r="O334" s="53"/>
      <c r="P334" s="53"/>
      <c r="Q334" s="53"/>
      <c r="R334" s="53"/>
      <c r="S334" s="53"/>
      <c r="T334" s="54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T334" s="20" t="s">
        <v>140</v>
      </c>
      <c r="AU334" s="20" t="s">
        <v>138</v>
      </c>
    </row>
    <row r="335" spans="1:65" s="14" customFormat="1">
      <c r="B335" s="166"/>
      <c r="D335" s="160" t="s">
        <v>142</v>
      </c>
      <c r="E335" s="167" t="s">
        <v>3</v>
      </c>
      <c r="F335" s="168" t="s">
        <v>361</v>
      </c>
      <c r="H335" s="169">
        <v>6.0629999999999997</v>
      </c>
      <c r="L335" s="166"/>
      <c r="M335" s="170"/>
      <c r="N335" s="171"/>
      <c r="O335" s="171"/>
      <c r="P335" s="171"/>
      <c r="Q335" s="171"/>
      <c r="R335" s="171"/>
      <c r="S335" s="171"/>
      <c r="T335" s="172"/>
      <c r="AT335" s="167" t="s">
        <v>142</v>
      </c>
      <c r="AU335" s="167" t="s">
        <v>138</v>
      </c>
      <c r="AV335" s="14" t="s">
        <v>79</v>
      </c>
      <c r="AW335" s="14" t="s">
        <v>32</v>
      </c>
      <c r="AX335" s="14" t="s">
        <v>70</v>
      </c>
      <c r="AY335" s="167" t="s">
        <v>128</v>
      </c>
    </row>
    <row r="336" spans="1:65" s="14" customFormat="1">
      <c r="B336" s="166"/>
      <c r="D336" s="160" t="s">
        <v>142</v>
      </c>
      <c r="E336" s="167" t="s">
        <v>3</v>
      </c>
      <c r="F336" s="168" t="s">
        <v>362</v>
      </c>
      <c r="H336" s="169">
        <v>1.837</v>
      </c>
      <c r="L336" s="166"/>
      <c r="M336" s="170"/>
      <c r="N336" s="171"/>
      <c r="O336" s="171"/>
      <c r="P336" s="171"/>
      <c r="Q336" s="171"/>
      <c r="R336" s="171"/>
      <c r="S336" s="171"/>
      <c r="T336" s="172"/>
      <c r="AT336" s="167" t="s">
        <v>142</v>
      </c>
      <c r="AU336" s="167" t="s">
        <v>138</v>
      </c>
      <c r="AV336" s="14" t="s">
        <v>79</v>
      </c>
      <c r="AW336" s="14" t="s">
        <v>32</v>
      </c>
      <c r="AX336" s="14" t="s">
        <v>70</v>
      </c>
      <c r="AY336" s="167" t="s">
        <v>128</v>
      </c>
    </row>
    <row r="337" spans="1:65" s="15" customFormat="1">
      <c r="B337" s="173"/>
      <c r="D337" s="160" t="s">
        <v>142</v>
      </c>
      <c r="E337" s="174" t="s">
        <v>3</v>
      </c>
      <c r="F337" s="175" t="s">
        <v>146</v>
      </c>
      <c r="H337" s="176">
        <v>7.9</v>
      </c>
      <c r="L337" s="173"/>
      <c r="M337" s="177"/>
      <c r="N337" s="178"/>
      <c r="O337" s="178"/>
      <c r="P337" s="178"/>
      <c r="Q337" s="178"/>
      <c r="R337" s="178"/>
      <c r="S337" s="178"/>
      <c r="T337" s="179"/>
      <c r="AT337" s="174" t="s">
        <v>142</v>
      </c>
      <c r="AU337" s="174" t="s">
        <v>138</v>
      </c>
      <c r="AV337" s="15" t="s">
        <v>137</v>
      </c>
      <c r="AW337" s="15" t="s">
        <v>32</v>
      </c>
      <c r="AX337" s="15" t="s">
        <v>77</v>
      </c>
      <c r="AY337" s="174" t="s">
        <v>128</v>
      </c>
    </row>
    <row r="338" spans="1:65" s="2" customFormat="1" ht="44.25" customHeight="1">
      <c r="A338" s="32"/>
      <c r="B338" s="142"/>
      <c r="C338" s="143" t="s">
        <v>363</v>
      </c>
      <c r="D338" s="143" t="s">
        <v>132</v>
      </c>
      <c r="E338" s="144" t="s">
        <v>364</v>
      </c>
      <c r="F338" s="145" t="s">
        <v>365</v>
      </c>
      <c r="G338" s="146" t="s">
        <v>193</v>
      </c>
      <c r="H338" s="147">
        <v>0.6</v>
      </c>
      <c r="I338" s="148"/>
      <c r="J338" s="148">
        <f>ROUND(I338*H338,2)</f>
        <v>0</v>
      </c>
      <c r="K338" s="145" t="s">
        <v>136</v>
      </c>
      <c r="L338" s="33"/>
      <c r="M338" s="149" t="s">
        <v>3</v>
      </c>
      <c r="N338" s="150" t="s">
        <v>41</v>
      </c>
      <c r="O338" s="151">
        <v>1.208</v>
      </c>
      <c r="P338" s="151">
        <f>O338*H338</f>
        <v>0.7248</v>
      </c>
      <c r="Q338" s="151">
        <v>0</v>
      </c>
      <c r="R338" s="151">
        <f>Q338*H338</f>
        <v>0</v>
      </c>
      <c r="S338" s="151">
        <v>0</v>
      </c>
      <c r="T338" s="152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53" t="s">
        <v>137</v>
      </c>
      <c r="AT338" s="153" t="s">
        <v>132</v>
      </c>
      <c r="AU338" s="153" t="s">
        <v>138</v>
      </c>
      <c r="AY338" s="20" t="s">
        <v>128</v>
      </c>
      <c r="BE338" s="154">
        <f>IF(N338="základní",J338,0)</f>
        <v>0</v>
      </c>
      <c r="BF338" s="154">
        <f>IF(N338="snížená",J338,0)</f>
        <v>0</v>
      </c>
      <c r="BG338" s="154">
        <f>IF(N338="zákl. přenesená",J338,0)</f>
        <v>0</v>
      </c>
      <c r="BH338" s="154">
        <f>IF(N338="sníž. přenesená",J338,0)</f>
        <v>0</v>
      </c>
      <c r="BI338" s="154">
        <f>IF(N338="nulová",J338,0)</f>
        <v>0</v>
      </c>
      <c r="BJ338" s="20" t="s">
        <v>77</v>
      </c>
      <c r="BK338" s="154">
        <f>ROUND(I338*H338,2)</f>
        <v>0</v>
      </c>
      <c r="BL338" s="20" t="s">
        <v>137</v>
      </c>
      <c r="BM338" s="153" t="s">
        <v>366</v>
      </c>
    </row>
    <row r="339" spans="1:65" s="2" customFormat="1">
      <c r="A339" s="32"/>
      <c r="B339" s="33"/>
      <c r="C339" s="32"/>
      <c r="D339" s="155" t="s">
        <v>140</v>
      </c>
      <c r="E339" s="32"/>
      <c r="F339" s="156" t="s">
        <v>367</v>
      </c>
      <c r="G339" s="32"/>
      <c r="H339" s="32"/>
      <c r="I339" s="32"/>
      <c r="J339" s="32"/>
      <c r="K339" s="32"/>
      <c r="L339" s="33"/>
      <c r="M339" s="157"/>
      <c r="N339" s="158"/>
      <c r="O339" s="53"/>
      <c r="P339" s="53"/>
      <c r="Q339" s="53"/>
      <c r="R339" s="53"/>
      <c r="S339" s="53"/>
      <c r="T339" s="54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T339" s="20" t="s">
        <v>140</v>
      </c>
      <c r="AU339" s="20" t="s">
        <v>138</v>
      </c>
    </row>
    <row r="340" spans="1:65" s="14" customFormat="1">
      <c r="B340" s="166"/>
      <c r="D340" s="160" t="s">
        <v>142</v>
      </c>
      <c r="E340" s="167" t="s">
        <v>3</v>
      </c>
      <c r="F340" s="168" t="s">
        <v>368</v>
      </c>
      <c r="H340" s="169">
        <v>0.3</v>
      </c>
      <c r="L340" s="166"/>
      <c r="M340" s="170"/>
      <c r="N340" s="171"/>
      <c r="O340" s="171"/>
      <c r="P340" s="171"/>
      <c r="Q340" s="171"/>
      <c r="R340" s="171"/>
      <c r="S340" s="171"/>
      <c r="T340" s="172"/>
      <c r="AT340" s="167" t="s">
        <v>142</v>
      </c>
      <c r="AU340" s="167" t="s">
        <v>138</v>
      </c>
      <c r="AV340" s="14" t="s">
        <v>79</v>
      </c>
      <c r="AW340" s="14" t="s">
        <v>32</v>
      </c>
      <c r="AX340" s="14" t="s">
        <v>70</v>
      </c>
      <c r="AY340" s="167" t="s">
        <v>128</v>
      </c>
    </row>
    <row r="341" spans="1:65" s="14" customFormat="1">
      <c r="B341" s="166"/>
      <c r="D341" s="160" t="s">
        <v>142</v>
      </c>
      <c r="E341" s="167" t="s">
        <v>3</v>
      </c>
      <c r="F341" s="168" t="s">
        <v>369</v>
      </c>
      <c r="H341" s="169">
        <v>0.1</v>
      </c>
      <c r="L341" s="166"/>
      <c r="M341" s="170"/>
      <c r="N341" s="171"/>
      <c r="O341" s="171"/>
      <c r="P341" s="171"/>
      <c r="Q341" s="171"/>
      <c r="R341" s="171"/>
      <c r="S341" s="171"/>
      <c r="T341" s="172"/>
      <c r="AT341" s="167" t="s">
        <v>142</v>
      </c>
      <c r="AU341" s="167" t="s">
        <v>138</v>
      </c>
      <c r="AV341" s="14" t="s">
        <v>79</v>
      </c>
      <c r="AW341" s="14" t="s">
        <v>32</v>
      </c>
      <c r="AX341" s="14" t="s">
        <v>70</v>
      </c>
      <c r="AY341" s="167" t="s">
        <v>128</v>
      </c>
    </row>
    <row r="342" spans="1:65" s="14" customFormat="1">
      <c r="B342" s="166"/>
      <c r="D342" s="160" t="s">
        <v>142</v>
      </c>
      <c r="E342" s="167" t="s">
        <v>3</v>
      </c>
      <c r="F342" s="168" t="s">
        <v>370</v>
      </c>
      <c r="H342" s="169">
        <v>0</v>
      </c>
      <c r="L342" s="166"/>
      <c r="M342" s="170"/>
      <c r="N342" s="171"/>
      <c r="O342" s="171"/>
      <c r="P342" s="171"/>
      <c r="Q342" s="171"/>
      <c r="R342" s="171"/>
      <c r="S342" s="171"/>
      <c r="T342" s="172"/>
      <c r="AT342" s="167" t="s">
        <v>142</v>
      </c>
      <c r="AU342" s="167" t="s">
        <v>138</v>
      </c>
      <c r="AV342" s="14" t="s">
        <v>79</v>
      </c>
      <c r="AW342" s="14" t="s">
        <v>32</v>
      </c>
      <c r="AX342" s="14" t="s">
        <v>70</v>
      </c>
      <c r="AY342" s="167" t="s">
        <v>128</v>
      </c>
    </row>
    <row r="343" spans="1:65" s="14" customFormat="1">
      <c r="B343" s="166"/>
      <c r="D343" s="160" t="s">
        <v>142</v>
      </c>
      <c r="E343" s="167" t="s">
        <v>3</v>
      </c>
      <c r="F343" s="168" t="s">
        <v>371</v>
      </c>
      <c r="H343" s="169">
        <v>0.2</v>
      </c>
      <c r="L343" s="166"/>
      <c r="M343" s="170"/>
      <c r="N343" s="171"/>
      <c r="O343" s="171"/>
      <c r="P343" s="171"/>
      <c r="Q343" s="171"/>
      <c r="R343" s="171"/>
      <c r="S343" s="171"/>
      <c r="T343" s="172"/>
      <c r="AT343" s="167" t="s">
        <v>142</v>
      </c>
      <c r="AU343" s="167" t="s">
        <v>138</v>
      </c>
      <c r="AV343" s="14" t="s">
        <v>79</v>
      </c>
      <c r="AW343" s="14" t="s">
        <v>32</v>
      </c>
      <c r="AX343" s="14" t="s">
        <v>70</v>
      </c>
      <c r="AY343" s="167" t="s">
        <v>128</v>
      </c>
    </row>
    <row r="344" spans="1:65" s="16" customFormat="1">
      <c r="B344" s="180"/>
      <c r="D344" s="160" t="s">
        <v>142</v>
      </c>
      <c r="E344" s="181" t="s">
        <v>3</v>
      </c>
      <c r="F344" s="182" t="s">
        <v>164</v>
      </c>
      <c r="H344" s="183">
        <v>0.6</v>
      </c>
      <c r="L344" s="180"/>
      <c r="M344" s="184"/>
      <c r="N344" s="185"/>
      <c r="O344" s="185"/>
      <c r="P344" s="185"/>
      <c r="Q344" s="185"/>
      <c r="R344" s="185"/>
      <c r="S344" s="185"/>
      <c r="T344" s="186"/>
      <c r="AT344" s="181" t="s">
        <v>142</v>
      </c>
      <c r="AU344" s="181" t="s">
        <v>138</v>
      </c>
      <c r="AV344" s="16" t="s">
        <v>138</v>
      </c>
      <c r="AW344" s="16" t="s">
        <v>32</v>
      </c>
      <c r="AX344" s="16" t="s">
        <v>70</v>
      </c>
      <c r="AY344" s="181" t="s">
        <v>128</v>
      </c>
    </row>
    <row r="345" spans="1:65" s="15" customFormat="1">
      <c r="B345" s="173"/>
      <c r="D345" s="160" t="s">
        <v>142</v>
      </c>
      <c r="E345" s="174" t="s">
        <v>3</v>
      </c>
      <c r="F345" s="175" t="s">
        <v>146</v>
      </c>
      <c r="H345" s="176">
        <v>0.6</v>
      </c>
      <c r="L345" s="173"/>
      <c r="M345" s="177"/>
      <c r="N345" s="178"/>
      <c r="O345" s="178"/>
      <c r="P345" s="178"/>
      <c r="Q345" s="178"/>
      <c r="R345" s="178"/>
      <c r="S345" s="178"/>
      <c r="T345" s="179"/>
      <c r="AT345" s="174" t="s">
        <v>142</v>
      </c>
      <c r="AU345" s="174" t="s">
        <v>138</v>
      </c>
      <c r="AV345" s="15" t="s">
        <v>137</v>
      </c>
      <c r="AW345" s="15" t="s">
        <v>32</v>
      </c>
      <c r="AX345" s="15" t="s">
        <v>77</v>
      </c>
      <c r="AY345" s="174" t="s">
        <v>128</v>
      </c>
    </row>
    <row r="346" spans="1:65" s="2" customFormat="1" ht="24.25" customHeight="1">
      <c r="A346" s="32"/>
      <c r="B346" s="142"/>
      <c r="C346" s="143" t="s">
        <v>372</v>
      </c>
      <c r="D346" s="143" t="s">
        <v>132</v>
      </c>
      <c r="E346" s="144" t="s">
        <v>373</v>
      </c>
      <c r="F346" s="145" t="s">
        <v>374</v>
      </c>
      <c r="G346" s="146" t="s">
        <v>253</v>
      </c>
      <c r="H346" s="147">
        <v>4.8</v>
      </c>
      <c r="I346" s="148"/>
      <c r="J346" s="148">
        <f>ROUND(I346*H346,2)</f>
        <v>0</v>
      </c>
      <c r="K346" s="145" t="s">
        <v>136</v>
      </c>
      <c r="L346" s="33"/>
      <c r="M346" s="149" t="s">
        <v>3</v>
      </c>
      <c r="N346" s="150" t="s">
        <v>41</v>
      </c>
      <c r="O346" s="151">
        <v>1.077</v>
      </c>
      <c r="P346" s="151">
        <f>O346*H346</f>
        <v>5.1696</v>
      </c>
      <c r="Q346" s="151">
        <v>1.328E-2</v>
      </c>
      <c r="R346" s="151">
        <f>Q346*H346</f>
        <v>6.3743999999999995E-2</v>
      </c>
      <c r="S346" s="151">
        <v>0</v>
      </c>
      <c r="T346" s="152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53" t="s">
        <v>137</v>
      </c>
      <c r="AT346" s="153" t="s">
        <v>132</v>
      </c>
      <c r="AU346" s="153" t="s">
        <v>138</v>
      </c>
      <c r="AY346" s="20" t="s">
        <v>128</v>
      </c>
      <c r="BE346" s="154">
        <f>IF(N346="základní",J346,0)</f>
        <v>0</v>
      </c>
      <c r="BF346" s="154">
        <f>IF(N346="snížená",J346,0)</f>
        <v>0</v>
      </c>
      <c r="BG346" s="154">
        <f>IF(N346="zákl. přenesená",J346,0)</f>
        <v>0</v>
      </c>
      <c r="BH346" s="154">
        <f>IF(N346="sníž. přenesená",J346,0)</f>
        <v>0</v>
      </c>
      <c r="BI346" s="154">
        <f>IF(N346="nulová",J346,0)</f>
        <v>0</v>
      </c>
      <c r="BJ346" s="20" t="s">
        <v>77</v>
      </c>
      <c r="BK346" s="154">
        <f>ROUND(I346*H346,2)</f>
        <v>0</v>
      </c>
      <c r="BL346" s="20" t="s">
        <v>137</v>
      </c>
      <c r="BM346" s="153" t="s">
        <v>375</v>
      </c>
    </row>
    <row r="347" spans="1:65" s="2" customFormat="1">
      <c r="A347" s="32"/>
      <c r="B347" s="33"/>
      <c r="C347" s="32"/>
      <c r="D347" s="155" t="s">
        <v>140</v>
      </c>
      <c r="E347" s="32"/>
      <c r="F347" s="156" t="s">
        <v>376</v>
      </c>
      <c r="G347" s="32"/>
      <c r="H347" s="32"/>
      <c r="I347" s="32"/>
      <c r="J347" s="32"/>
      <c r="K347" s="32"/>
      <c r="L347" s="33"/>
      <c r="M347" s="157"/>
      <c r="N347" s="158"/>
      <c r="O347" s="53"/>
      <c r="P347" s="53"/>
      <c r="Q347" s="53"/>
      <c r="R347" s="53"/>
      <c r="S347" s="53"/>
      <c r="T347" s="54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T347" s="20" t="s">
        <v>140</v>
      </c>
      <c r="AU347" s="20" t="s">
        <v>138</v>
      </c>
    </row>
    <row r="348" spans="1:65" s="14" customFormat="1">
      <c r="B348" s="166"/>
      <c r="D348" s="160" t="s">
        <v>142</v>
      </c>
      <c r="E348" s="167" t="s">
        <v>3</v>
      </c>
      <c r="F348" s="168" t="s">
        <v>377</v>
      </c>
      <c r="H348" s="169">
        <v>2.4</v>
      </c>
      <c r="L348" s="166"/>
      <c r="M348" s="170"/>
      <c r="N348" s="171"/>
      <c r="O348" s="171"/>
      <c r="P348" s="171"/>
      <c r="Q348" s="171"/>
      <c r="R348" s="171"/>
      <c r="S348" s="171"/>
      <c r="T348" s="172"/>
      <c r="AT348" s="167" t="s">
        <v>142</v>
      </c>
      <c r="AU348" s="167" t="s">
        <v>138</v>
      </c>
      <c r="AV348" s="14" t="s">
        <v>79</v>
      </c>
      <c r="AW348" s="14" t="s">
        <v>32</v>
      </c>
      <c r="AX348" s="14" t="s">
        <v>70</v>
      </c>
      <c r="AY348" s="167" t="s">
        <v>128</v>
      </c>
    </row>
    <row r="349" spans="1:65" s="14" customFormat="1">
      <c r="B349" s="166"/>
      <c r="D349" s="160" t="s">
        <v>142</v>
      </c>
      <c r="E349" s="167" t="s">
        <v>3</v>
      </c>
      <c r="F349" s="168" t="s">
        <v>378</v>
      </c>
      <c r="H349" s="169">
        <v>0.8</v>
      </c>
      <c r="L349" s="166"/>
      <c r="M349" s="170"/>
      <c r="N349" s="171"/>
      <c r="O349" s="171"/>
      <c r="P349" s="171"/>
      <c r="Q349" s="171"/>
      <c r="R349" s="171"/>
      <c r="S349" s="171"/>
      <c r="T349" s="172"/>
      <c r="AT349" s="167" t="s">
        <v>142</v>
      </c>
      <c r="AU349" s="167" t="s">
        <v>138</v>
      </c>
      <c r="AV349" s="14" t="s">
        <v>79</v>
      </c>
      <c r="AW349" s="14" t="s">
        <v>32</v>
      </c>
      <c r="AX349" s="14" t="s">
        <v>70</v>
      </c>
      <c r="AY349" s="167" t="s">
        <v>128</v>
      </c>
    </row>
    <row r="350" spans="1:65" s="14" customFormat="1">
      <c r="B350" s="166"/>
      <c r="D350" s="160" t="s">
        <v>142</v>
      </c>
      <c r="E350" s="167" t="s">
        <v>3</v>
      </c>
      <c r="F350" s="168" t="s">
        <v>370</v>
      </c>
      <c r="H350" s="169">
        <v>0</v>
      </c>
      <c r="L350" s="166"/>
      <c r="M350" s="170"/>
      <c r="N350" s="171"/>
      <c r="O350" s="171"/>
      <c r="P350" s="171"/>
      <c r="Q350" s="171"/>
      <c r="R350" s="171"/>
      <c r="S350" s="171"/>
      <c r="T350" s="172"/>
      <c r="AT350" s="167" t="s">
        <v>142</v>
      </c>
      <c r="AU350" s="167" t="s">
        <v>138</v>
      </c>
      <c r="AV350" s="14" t="s">
        <v>79</v>
      </c>
      <c r="AW350" s="14" t="s">
        <v>32</v>
      </c>
      <c r="AX350" s="14" t="s">
        <v>70</v>
      </c>
      <c r="AY350" s="167" t="s">
        <v>128</v>
      </c>
    </row>
    <row r="351" spans="1:65" s="14" customFormat="1">
      <c r="B351" s="166"/>
      <c r="D351" s="160" t="s">
        <v>142</v>
      </c>
      <c r="E351" s="167" t="s">
        <v>3</v>
      </c>
      <c r="F351" s="168" t="s">
        <v>379</v>
      </c>
      <c r="H351" s="169">
        <v>1.6</v>
      </c>
      <c r="L351" s="166"/>
      <c r="M351" s="170"/>
      <c r="N351" s="171"/>
      <c r="O351" s="171"/>
      <c r="P351" s="171"/>
      <c r="Q351" s="171"/>
      <c r="R351" s="171"/>
      <c r="S351" s="171"/>
      <c r="T351" s="172"/>
      <c r="AT351" s="167" t="s">
        <v>142</v>
      </c>
      <c r="AU351" s="167" t="s">
        <v>138</v>
      </c>
      <c r="AV351" s="14" t="s">
        <v>79</v>
      </c>
      <c r="AW351" s="14" t="s">
        <v>32</v>
      </c>
      <c r="AX351" s="14" t="s">
        <v>70</v>
      </c>
      <c r="AY351" s="167" t="s">
        <v>128</v>
      </c>
    </row>
    <row r="352" spans="1:65" s="16" customFormat="1">
      <c r="B352" s="180"/>
      <c r="D352" s="160" t="s">
        <v>142</v>
      </c>
      <c r="E352" s="181" t="s">
        <v>3</v>
      </c>
      <c r="F352" s="182" t="s">
        <v>164</v>
      </c>
      <c r="H352" s="183">
        <v>4.8</v>
      </c>
      <c r="L352" s="180"/>
      <c r="M352" s="184"/>
      <c r="N352" s="185"/>
      <c r="O352" s="185"/>
      <c r="P352" s="185"/>
      <c r="Q352" s="185"/>
      <c r="R352" s="185"/>
      <c r="S352" s="185"/>
      <c r="T352" s="186"/>
      <c r="AT352" s="181" t="s">
        <v>142</v>
      </c>
      <c r="AU352" s="181" t="s">
        <v>138</v>
      </c>
      <c r="AV352" s="16" t="s">
        <v>138</v>
      </c>
      <c r="AW352" s="16" t="s">
        <v>32</v>
      </c>
      <c r="AX352" s="16" t="s">
        <v>70</v>
      </c>
      <c r="AY352" s="181" t="s">
        <v>128</v>
      </c>
    </row>
    <row r="353" spans="1:65" s="15" customFormat="1">
      <c r="B353" s="173"/>
      <c r="D353" s="160" t="s">
        <v>142</v>
      </c>
      <c r="E353" s="174" t="s">
        <v>3</v>
      </c>
      <c r="F353" s="175" t="s">
        <v>146</v>
      </c>
      <c r="H353" s="176">
        <v>4.8</v>
      </c>
      <c r="L353" s="173"/>
      <c r="M353" s="177"/>
      <c r="N353" s="178"/>
      <c r="O353" s="178"/>
      <c r="P353" s="178"/>
      <c r="Q353" s="178"/>
      <c r="R353" s="178"/>
      <c r="S353" s="178"/>
      <c r="T353" s="179"/>
      <c r="AT353" s="174" t="s">
        <v>142</v>
      </c>
      <c r="AU353" s="174" t="s">
        <v>138</v>
      </c>
      <c r="AV353" s="15" t="s">
        <v>137</v>
      </c>
      <c r="AW353" s="15" t="s">
        <v>32</v>
      </c>
      <c r="AX353" s="15" t="s">
        <v>77</v>
      </c>
      <c r="AY353" s="174" t="s">
        <v>128</v>
      </c>
    </row>
    <row r="354" spans="1:65" s="2" customFormat="1" ht="24.25" customHeight="1">
      <c r="A354" s="32"/>
      <c r="B354" s="142"/>
      <c r="C354" s="143" t="s">
        <v>380</v>
      </c>
      <c r="D354" s="143" t="s">
        <v>132</v>
      </c>
      <c r="E354" s="144" t="s">
        <v>381</v>
      </c>
      <c r="F354" s="145" t="s">
        <v>382</v>
      </c>
      <c r="G354" s="146" t="s">
        <v>253</v>
      </c>
      <c r="H354" s="147">
        <v>4.8</v>
      </c>
      <c r="I354" s="148"/>
      <c r="J354" s="148">
        <f>ROUND(I354*H354,2)</f>
        <v>0</v>
      </c>
      <c r="K354" s="145" t="s">
        <v>136</v>
      </c>
      <c r="L354" s="33"/>
      <c r="M354" s="149" t="s">
        <v>3</v>
      </c>
      <c r="N354" s="150" t="s">
        <v>41</v>
      </c>
      <c r="O354" s="151">
        <v>0.38600000000000001</v>
      </c>
      <c r="P354" s="151">
        <f>O354*H354</f>
        <v>1.8528</v>
      </c>
      <c r="Q354" s="151">
        <v>0</v>
      </c>
      <c r="R354" s="151">
        <f>Q354*H354</f>
        <v>0</v>
      </c>
      <c r="S354" s="151">
        <v>0</v>
      </c>
      <c r="T354" s="152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53" t="s">
        <v>137</v>
      </c>
      <c r="AT354" s="153" t="s">
        <v>132</v>
      </c>
      <c r="AU354" s="153" t="s">
        <v>138</v>
      </c>
      <c r="AY354" s="20" t="s">
        <v>128</v>
      </c>
      <c r="BE354" s="154">
        <f>IF(N354="základní",J354,0)</f>
        <v>0</v>
      </c>
      <c r="BF354" s="154">
        <f>IF(N354="snížená",J354,0)</f>
        <v>0</v>
      </c>
      <c r="BG354" s="154">
        <f>IF(N354="zákl. přenesená",J354,0)</f>
        <v>0</v>
      </c>
      <c r="BH354" s="154">
        <f>IF(N354="sníž. přenesená",J354,0)</f>
        <v>0</v>
      </c>
      <c r="BI354" s="154">
        <f>IF(N354="nulová",J354,0)</f>
        <v>0</v>
      </c>
      <c r="BJ354" s="20" t="s">
        <v>77</v>
      </c>
      <c r="BK354" s="154">
        <f>ROUND(I354*H354,2)</f>
        <v>0</v>
      </c>
      <c r="BL354" s="20" t="s">
        <v>137</v>
      </c>
      <c r="BM354" s="153" t="s">
        <v>383</v>
      </c>
    </row>
    <row r="355" spans="1:65" s="2" customFormat="1">
      <c r="A355" s="32"/>
      <c r="B355" s="33"/>
      <c r="C355" s="32"/>
      <c r="D355" s="155" t="s">
        <v>140</v>
      </c>
      <c r="E355" s="32"/>
      <c r="F355" s="156" t="s">
        <v>384</v>
      </c>
      <c r="G355" s="32"/>
      <c r="H355" s="32"/>
      <c r="I355" s="32"/>
      <c r="J355" s="32"/>
      <c r="K355" s="32"/>
      <c r="L355" s="33"/>
      <c r="M355" s="157"/>
      <c r="N355" s="158"/>
      <c r="O355" s="53"/>
      <c r="P355" s="53"/>
      <c r="Q355" s="53"/>
      <c r="R355" s="53"/>
      <c r="S355" s="53"/>
      <c r="T355" s="54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T355" s="20" t="s">
        <v>140</v>
      </c>
      <c r="AU355" s="20" t="s">
        <v>138</v>
      </c>
    </row>
    <row r="356" spans="1:65" s="14" customFormat="1">
      <c r="B356" s="166"/>
      <c r="D356" s="160" t="s">
        <v>142</v>
      </c>
      <c r="E356" s="167" t="s">
        <v>3</v>
      </c>
      <c r="F356" s="168" t="s">
        <v>385</v>
      </c>
      <c r="H356" s="169">
        <v>4.8</v>
      </c>
      <c r="L356" s="166"/>
      <c r="M356" s="170"/>
      <c r="N356" s="171"/>
      <c r="O356" s="171"/>
      <c r="P356" s="171"/>
      <c r="Q356" s="171"/>
      <c r="R356" s="171"/>
      <c r="S356" s="171"/>
      <c r="T356" s="172"/>
      <c r="AT356" s="167" t="s">
        <v>142</v>
      </c>
      <c r="AU356" s="167" t="s">
        <v>138</v>
      </c>
      <c r="AV356" s="14" t="s">
        <v>79</v>
      </c>
      <c r="AW356" s="14" t="s">
        <v>32</v>
      </c>
      <c r="AX356" s="14" t="s">
        <v>70</v>
      </c>
      <c r="AY356" s="167" t="s">
        <v>128</v>
      </c>
    </row>
    <row r="357" spans="1:65" s="15" customFormat="1">
      <c r="B357" s="173"/>
      <c r="D357" s="160" t="s">
        <v>142</v>
      </c>
      <c r="E357" s="174" t="s">
        <v>3</v>
      </c>
      <c r="F357" s="175" t="s">
        <v>146</v>
      </c>
      <c r="H357" s="176">
        <v>4.8</v>
      </c>
      <c r="L357" s="173"/>
      <c r="M357" s="177"/>
      <c r="N357" s="178"/>
      <c r="O357" s="178"/>
      <c r="P357" s="178"/>
      <c r="Q357" s="178"/>
      <c r="R357" s="178"/>
      <c r="S357" s="178"/>
      <c r="T357" s="179"/>
      <c r="AT357" s="174" t="s">
        <v>142</v>
      </c>
      <c r="AU357" s="174" t="s">
        <v>138</v>
      </c>
      <c r="AV357" s="15" t="s">
        <v>137</v>
      </c>
      <c r="AW357" s="15" t="s">
        <v>32</v>
      </c>
      <c r="AX357" s="15" t="s">
        <v>77</v>
      </c>
      <c r="AY357" s="174" t="s">
        <v>128</v>
      </c>
    </row>
    <row r="358" spans="1:65" s="12" customFormat="1" ht="22.9" customHeight="1">
      <c r="B358" s="130"/>
      <c r="D358" s="131" t="s">
        <v>69</v>
      </c>
      <c r="E358" s="140" t="s">
        <v>230</v>
      </c>
      <c r="F358" s="140" t="s">
        <v>386</v>
      </c>
      <c r="J358" s="141">
        <f>BK358</f>
        <v>0</v>
      </c>
      <c r="L358" s="130"/>
      <c r="M358" s="134"/>
      <c r="N358" s="135"/>
      <c r="O358" s="135"/>
      <c r="P358" s="136">
        <f>P359+P423+P478</f>
        <v>137.47335000000001</v>
      </c>
      <c r="Q358" s="135"/>
      <c r="R358" s="136">
        <f>R359+R423+R478</f>
        <v>2.3106960000000001</v>
      </c>
      <c r="S358" s="135"/>
      <c r="T358" s="137">
        <f>T359+T423+T478</f>
        <v>2.41025</v>
      </c>
      <c r="AR358" s="131" t="s">
        <v>77</v>
      </c>
      <c r="AT358" s="138" t="s">
        <v>69</v>
      </c>
      <c r="AU358" s="138" t="s">
        <v>77</v>
      </c>
      <c r="AY358" s="131" t="s">
        <v>128</v>
      </c>
      <c r="BK358" s="139">
        <f>BK359+BK423+BK478</f>
        <v>0</v>
      </c>
    </row>
    <row r="359" spans="1:65" s="12" customFormat="1" ht="20.9" customHeight="1">
      <c r="B359" s="130"/>
      <c r="D359" s="131" t="s">
        <v>69</v>
      </c>
      <c r="E359" s="140" t="s">
        <v>387</v>
      </c>
      <c r="F359" s="140" t="s">
        <v>388</v>
      </c>
      <c r="J359" s="141">
        <f>BK359</f>
        <v>0</v>
      </c>
      <c r="L359" s="130"/>
      <c r="M359" s="134"/>
      <c r="N359" s="135"/>
      <c r="O359" s="135"/>
      <c r="P359" s="136">
        <f>SUM(P360:P422)</f>
        <v>41.079000000000001</v>
      </c>
      <c r="Q359" s="135"/>
      <c r="R359" s="136">
        <f>SUM(R360:R422)</f>
        <v>0.10994000000000001</v>
      </c>
      <c r="S359" s="135"/>
      <c r="T359" s="137">
        <f>SUM(T360:T422)</f>
        <v>2.3759999999999999</v>
      </c>
      <c r="AR359" s="131" t="s">
        <v>77</v>
      </c>
      <c r="AT359" s="138" t="s">
        <v>69</v>
      </c>
      <c r="AU359" s="138" t="s">
        <v>79</v>
      </c>
      <c r="AY359" s="131" t="s">
        <v>128</v>
      </c>
      <c r="BK359" s="139">
        <f>SUM(BK360:BK422)</f>
        <v>0</v>
      </c>
    </row>
    <row r="360" spans="1:65" s="2" customFormat="1" ht="24.25" customHeight="1">
      <c r="A360" s="32"/>
      <c r="B360" s="142"/>
      <c r="C360" s="143" t="s">
        <v>389</v>
      </c>
      <c r="D360" s="143" t="s">
        <v>132</v>
      </c>
      <c r="E360" s="144" t="s">
        <v>390</v>
      </c>
      <c r="F360" s="145" t="s">
        <v>391</v>
      </c>
      <c r="G360" s="146" t="s">
        <v>392</v>
      </c>
      <c r="H360" s="147">
        <v>1</v>
      </c>
      <c r="I360" s="148"/>
      <c r="J360" s="148">
        <f>ROUND(I360*H360,2)</f>
        <v>0</v>
      </c>
      <c r="K360" s="145" t="s">
        <v>136</v>
      </c>
      <c r="L360" s="33"/>
      <c r="M360" s="149" t="s">
        <v>3</v>
      </c>
      <c r="N360" s="150" t="s">
        <v>41</v>
      </c>
      <c r="O360" s="151">
        <v>9.1829999999999998</v>
      </c>
      <c r="P360" s="151">
        <f>O360*H360</f>
        <v>9.1829999999999998</v>
      </c>
      <c r="Q360" s="151">
        <v>0</v>
      </c>
      <c r="R360" s="151">
        <f>Q360*H360</f>
        <v>0</v>
      </c>
      <c r="S360" s="151">
        <v>0</v>
      </c>
      <c r="T360" s="152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53" t="s">
        <v>137</v>
      </c>
      <c r="AT360" s="153" t="s">
        <v>132</v>
      </c>
      <c r="AU360" s="153" t="s">
        <v>138</v>
      </c>
      <c r="AY360" s="20" t="s">
        <v>128</v>
      </c>
      <c r="BE360" s="154">
        <f>IF(N360="základní",J360,0)</f>
        <v>0</v>
      </c>
      <c r="BF360" s="154">
        <f>IF(N360="snížená",J360,0)</f>
        <v>0</v>
      </c>
      <c r="BG360" s="154">
        <f>IF(N360="zákl. přenesená",J360,0)</f>
        <v>0</v>
      </c>
      <c r="BH360" s="154">
        <f>IF(N360="sníž. přenesená",J360,0)</f>
        <v>0</v>
      </c>
      <c r="BI360" s="154">
        <f>IF(N360="nulová",J360,0)</f>
        <v>0</v>
      </c>
      <c r="BJ360" s="20" t="s">
        <v>77</v>
      </c>
      <c r="BK360" s="154">
        <f>ROUND(I360*H360,2)</f>
        <v>0</v>
      </c>
      <c r="BL360" s="20" t="s">
        <v>137</v>
      </c>
      <c r="BM360" s="153" t="s">
        <v>393</v>
      </c>
    </row>
    <row r="361" spans="1:65" s="2" customFormat="1">
      <c r="A361" s="32"/>
      <c r="B361" s="33"/>
      <c r="C361" s="32"/>
      <c r="D361" s="155" t="s">
        <v>140</v>
      </c>
      <c r="E361" s="32"/>
      <c r="F361" s="156" t="s">
        <v>394</v>
      </c>
      <c r="G361" s="32"/>
      <c r="H361" s="32"/>
      <c r="I361" s="32"/>
      <c r="J361" s="32"/>
      <c r="K361" s="32"/>
      <c r="L361" s="33"/>
      <c r="M361" s="157"/>
      <c r="N361" s="158"/>
      <c r="O361" s="53"/>
      <c r="P361" s="53"/>
      <c r="Q361" s="53"/>
      <c r="R361" s="53"/>
      <c r="S361" s="53"/>
      <c r="T361" s="54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T361" s="20" t="s">
        <v>140</v>
      </c>
      <c r="AU361" s="20" t="s">
        <v>138</v>
      </c>
    </row>
    <row r="362" spans="1:65" s="14" customFormat="1">
      <c r="B362" s="166"/>
      <c r="D362" s="160" t="s">
        <v>142</v>
      </c>
      <c r="E362" s="167" t="s">
        <v>3</v>
      </c>
      <c r="F362" s="168" t="s">
        <v>395</v>
      </c>
      <c r="H362" s="169">
        <v>1</v>
      </c>
      <c r="L362" s="166"/>
      <c r="M362" s="170"/>
      <c r="N362" s="171"/>
      <c r="O362" s="171"/>
      <c r="P362" s="171"/>
      <c r="Q362" s="171"/>
      <c r="R362" s="171"/>
      <c r="S362" s="171"/>
      <c r="T362" s="172"/>
      <c r="AT362" s="167" t="s">
        <v>142</v>
      </c>
      <c r="AU362" s="167" t="s">
        <v>138</v>
      </c>
      <c r="AV362" s="14" t="s">
        <v>79</v>
      </c>
      <c r="AW362" s="14" t="s">
        <v>32</v>
      </c>
      <c r="AX362" s="14" t="s">
        <v>70</v>
      </c>
      <c r="AY362" s="167" t="s">
        <v>128</v>
      </c>
    </row>
    <row r="363" spans="1:65" s="15" customFormat="1">
      <c r="B363" s="173"/>
      <c r="D363" s="160" t="s">
        <v>142</v>
      </c>
      <c r="E363" s="174" t="s">
        <v>3</v>
      </c>
      <c r="F363" s="175" t="s">
        <v>146</v>
      </c>
      <c r="H363" s="176">
        <v>1</v>
      </c>
      <c r="L363" s="173"/>
      <c r="M363" s="177"/>
      <c r="N363" s="178"/>
      <c r="O363" s="178"/>
      <c r="P363" s="178"/>
      <c r="Q363" s="178"/>
      <c r="R363" s="178"/>
      <c r="S363" s="178"/>
      <c r="T363" s="179"/>
      <c r="AT363" s="174" t="s">
        <v>142</v>
      </c>
      <c r="AU363" s="174" t="s">
        <v>138</v>
      </c>
      <c r="AV363" s="15" t="s">
        <v>137</v>
      </c>
      <c r="AW363" s="15" t="s">
        <v>32</v>
      </c>
      <c r="AX363" s="15" t="s">
        <v>77</v>
      </c>
      <c r="AY363" s="174" t="s">
        <v>128</v>
      </c>
    </row>
    <row r="364" spans="1:65" s="2" customFormat="1" ht="24.25" customHeight="1">
      <c r="A364" s="32"/>
      <c r="B364" s="142"/>
      <c r="C364" s="143" t="s">
        <v>396</v>
      </c>
      <c r="D364" s="143" t="s">
        <v>132</v>
      </c>
      <c r="E364" s="144" t="s">
        <v>397</v>
      </c>
      <c r="F364" s="145" t="s">
        <v>398</v>
      </c>
      <c r="G364" s="146" t="s">
        <v>392</v>
      </c>
      <c r="H364" s="147">
        <v>2</v>
      </c>
      <c r="I364" s="148"/>
      <c r="J364" s="148">
        <f>ROUND(I364*H364,2)</f>
        <v>0</v>
      </c>
      <c r="K364" s="145" t="s">
        <v>136</v>
      </c>
      <c r="L364" s="33"/>
      <c r="M364" s="149" t="s">
        <v>3</v>
      </c>
      <c r="N364" s="150" t="s">
        <v>41</v>
      </c>
      <c r="O364" s="151">
        <v>9.2829999999999995</v>
      </c>
      <c r="P364" s="151">
        <f>O364*H364</f>
        <v>18.565999999999999</v>
      </c>
      <c r="Q364" s="151">
        <v>0</v>
      </c>
      <c r="R364" s="151">
        <f>Q364*H364</f>
        <v>0</v>
      </c>
      <c r="S364" s="151">
        <v>0</v>
      </c>
      <c r="T364" s="152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53" t="s">
        <v>137</v>
      </c>
      <c r="AT364" s="153" t="s">
        <v>132</v>
      </c>
      <c r="AU364" s="153" t="s">
        <v>138</v>
      </c>
      <c r="AY364" s="20" t="s">
        <v>128</v>
      </c>
      <c r="BE364" s="154">
        <f>IF(N364="základní",J364,0)</f>
        <v>0</v>
      </c>
      <c r="BF364" s="154">
        <f>IF(N364="snížená",J364,0)</f>
        <v>0</v>
      </c>
      <c r="BG364" s="154">
        <f>IF(N364="zákl. přenesená",J364,0)</f>
        <v>0</v>
      </c>
      <c r="BH364" s="154">
        <f>IF(N364="sníž. přenesená",J364,0)</f>
        <v>0</v>
      </c>
      <c r="BI364" s="154">
        <f>IF(N364="nulová",J364,0)</f>
        <v>0</v>
      </c>
      <c r="BJ364" s="20" t="s">
        <v>77</v>
      </c>
      <c r="BK364" s="154">
        <f>ROUND(I364*H364,2)</f>
        <v>0</v>
      </c>
      <c r="BL364" s="20" t="s">
        <v>137</v>
      </c>
      <c r="BM364" s="153" t="s">
        <v>399</v>
      </c>
    </row>
    <row r="365" spans="1:65" s="2" customFormat="1">
      <c r="A365" s="32"/>
      <c r="B365" s="33"/>
      <c r="C365" s="32"/>
      <c r="D365" s="155" t="s">
        <v>140</v>
      </c>
      <c r="E365" s="32"/>
      <c r="F365" s="156" t="s">
        <v>400</v>
      </c>
      <c r="G365" s="32"/>
      <c r="H365" s="32"/>
      <c r="I365" s="32"/>
      <c r="J365" s="32"/>
      <c r="K365" s="32"/>
      <c r="L365" s="33"/>
      <c r="M365" s="157"/>
      <c r="N365" s="158"/>
      <c r="O365" s="53"/>
      <c r="P365" s="53"/>
      <c r="Q365" s="53"/>
      <c r="R365" s="53"/>
      <c r="S365" s="53"/>
      <c r="T365" s="54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T365" s="20" t="s">
        <v>140</v>
      </c>
      <c r="AU365" s="20" t="s">
        <v>138</v>
      </c>
    </row>
    <row r="366" spans="1:65" s="14" customFormat="1">
      <c r="B366" s="166"/>
      <c r="D366" s="160" t="s">
        <v>142</v>
      </c>
      <c r="E366" s="167" t="s">
        <v>3</v>
      </c>
      <c r="F366" s="168" t="s">
        <v>401</v>
      </c>
      <c r="H366" s="169">
        <v>2</v>
      </c>
      <c r="L366" s="166"/>
      <c r="M366" s="170"/>
      <c r="N366" s="171"/>
      <c r="O366" s="171"/>
      <c r="P366" s="171"/>
      <c r="Q366" s="171"/>
      <c r="R366" s="171"/>
      <c r="S366" s="171"/>
      <c r="T366" s="172"/>
      <c r="AT366" s="167" t="s">
        <v>142</v>
      </c>
      <c r="AU366" s="167" t="s">
        <v>138</v>
      </c>
      <c r="AV366" s="14" t="s">
        <v>79</v>
      </c>
      <c r="AW366" s="14" t="s">
        <v>32</v>
      </c>
      <c r="AX366" s="14" t="s">
        <v>70</v>
      </c>
      <c r="AY366" s="167" t="s">
        <v>128</v>
      </c>
    </row>
    <row r="367" spans="1:65" s="15" customFormat="1">
      <c r="B367" s="173"/>
      <c r="D367" s="160" t="s">
        <v>142</v>
      </c>
      <c r="E367" s="174" t="s">
        <v>3</v>
      </c>
      <c r="F367" s="175" t="s">
        <v>146</v>
      </c>
      <c r="H367" s="176">
        <v>2</v>
      </c>
      <c r="L367" s="173"/>
      <c r="M367" s="177"/>
      <c r="N367" s="178"/>
      <c r="O367" s="178"/>
      <c r="P367" s="178"/>
      <c r="Q367" s="178"/>
      <c r="R367" s="178"/>
      <c r="S367" s="178"/>
      <c r="T367" s="179"/>
      <c r="AT367" s="174" t="s">
        <v>142</v>
      </c>
      <c r="AU367" s="174" t="s">
        <v>138</v>
      </c>
      <c r="AV367" s="15" t="s">
        <v>137</v>
      </c>
      <c r="AW367" s="15" t="s">
        <v>32</v>
      </c>
      <c r="AX367" s="15" t="s">
        <v>77</v>
      </c>
      <c r="AY367" s="174" t="s">
        <v>128</v>
      </c>
    </row>
    <row r="368" spans="1:65" s="2" customFormat="1" ht="33" customHeight="1">
      <c r="A368" s="32"/>
      <c r="B368" s="142"/>
      <c r="C368" s="143" t="s">
        <v>402</v>
      </c>
      <c r="D368" s="143" t="s">
        <v>132</v>
      </c>
      <c r="E368" s="144" t="s">
        <v>403</v>
      </c>
      <c r="F368" s="145" t="s">
        <v>404</v>
      </c>
      <c r="G368" s="146" t="s">
        <v>156</v>
      </c>
      <c r="H368" s="147">
        <v>54</v>
      </c>
      <c r="I368" s="148"/>
      <c r="J368" s="148">
        <f>ROUND(I368*H368,2)</f>
        <v>0</v>
      </c>
      <c r="K368" s="145" t="s">
        <v>136</v>
      </c>
      <c r="L368" s="33"/>
      <c r="M368" s="149" t="s">
        <v>3</v>
      </c>
      <c r="N368" s="150" t="s">
        <v>41</v>
      </c>
      <c r="O368" s="151">
        <v>0.113</v>
      </c>
      <c r="P368" s="151">
        <f>O368*H368</f>
        <v>6.1020000000000003</v>
      </c>
      <c r="Q368" s="151">
        <v>0</v>
      </c>
      <c r="R368" s="151">
        <f>Q368*H368</f>
        <v>0</v>
      </c>
      <c r="S368" s="151">
        <v>4.3999999999999997E-2</v>
      </c>
      <c r="T368" s="152">
        <f>S368*H368</f>
        <v>2.3759999999999999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53" t="s">
        <v>137</v>
      </c>
      <c r="AT368" s="153" t="s">
        <v>132</v>
      </c>
      <c r="AU368" s="153" t="s">
        <v>138</v>
      </c>
      <c r="AY368" s="20" t="s">
        <v>128</v>
      </c>
      <c r="BE368" s="154">
        <f>IF(N368="základní",J368,0)</f>
        <v>0</v>
      </c>
      <c r="BF368" s="154">
        <f>IF(N368="snížená",J368,0)</f>
        <v>0</v>
      </c>
      <c r="BG368" s="154">
        <f>IF(N368="zákl. přenesená",J368,0)</f>
        <v>0</v>
      </c>
      <c r="BH368" s="154">
        <f>IF(N368="sníž. přenesená",J368,0)</f>
        <v>0</v>
      </c>
      <c r="BI368" s="154">
        <f>IF(N368="nulová",J368,0)</f>
        <v>0</v>
      </c>
      <c r="BJ368" s="20" t="s">
        <v>77</v>
      </c>
      <c r="BK368" s="154">
        <f>ROUND(I368*H368,2)</f>
        <v>0</v>
      </c>
      <c r="BL368" s="20" t="s">
        <v>137</v>
      </c>
      <c r="BM368" s="153" t="s">
        <v>405</v>
      </c>
    </row>
    <row r="369" spans="1:65" s="2" customFormat="1">
      <c r="A369" s="32"/>
      <c r="B369" s="33"/>
      <c r="C369" s="32"/>
      <c r="D369" s="155" t="s">
        <v>140</v>
      </c>
      <c r="E369" s="32"/>
      <c r="F369" s="156" t="s">
        <v>406</v>
      </c>
      <c r="G369" s="32"/>
      <c r="H369" s="32"/>
      <c r="I369" s="32"/>
      <c r="J369" s="32"/>
      <c r="K369" s="32"/>
      <c r="L369" s="33"/>
      <c r="M369" s="157"/>
      <c r="N369" s="158"/>
      <c r="O369" s="53"/>
      <c r="P369" s="53"/>
      <c r="Q369" s="53"/>
      <c r="R369" s="53"/>
      <c r="S369" s="53"/>
      <c r="T369" s="54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T369" s="20" t="s">
        <v>140</v>
      </c>
      <c r="AU369" s="20" t="s">
        <v>138</v>
      </c>
    </row>
    <row r="370" spans="1:65" s="14" customFormat="1">
      <c r="B370" s="166"/>
      <c r="D370" s="160" t="s">
        <v>142</v>
      </c>
      <c r="E370" s="167" t="s">
        <v>3</v>
      </c>
      <c r="F370" s="168" t="s">
        <v>407</v>
      </c>
      <c r="H370" s="169">
        <v>54</v>
      </c>
      <c r="L370" s="166"/>
      <c r="M370" s="170"/>
      <c r="N370" s="171"/>
      <c r="O370" s="171"/>
      <c r="P370" s="171"/>
      <c r="Q370" s="171"/>
      <c r="R370" s="171"/>
      <c r="S370" s="171"/>
      <c r="T370" s="172"/>
      <c r="AT370" s="167" t="s">
        <v>142</v>
      </c>
      <c r="AU370" s="167" t="s">
        <v>138</v>
      </c>
      <c r="AV370" s="14" t="s">
        <v>79</v>
      </c>
      <c r="AW370" s="14" t="s">
        <v>32</v>
      </c>
      <c r="AX370" s="14" t="s">
        <v>70</v>
      </c>
      <c r="AY370" s="167" t="s">
        <v>128</v>
      </c>
    </row>
    <row r="371" spans="1:65" s="16" customFormat="1">
      <c r="B371" s="180"/>
      <c r="D371" s="160" t="s">
        <v>142</v>
      </c>
      <c r="E371" s="181" t="s">
        <v>3</v>
      </c>
      <c r="F371" s="182" t="s">
        <v>164</v>
      </c>
      <c r="H371" s="183">
        <v>54</v>
      </c>
      <c r="L371" s="180"/>
      <c r="M371" s="184"/>
      <c r="N371" s="185"/>
      <c r="O371" s="185"/>
      <c r="P371" s="185"/>
      <c r="Q371" s="185"/>
      <c r="R371" s="185"/>
      <c r="S371" s="185"/>
      <c r="T371" s="186"/>
      <c r="AT371" s="181" t="s">
        <v>142</v>
      </c>
      <c r="AU371" s="181" t="s">
        <v>138</v>
      </c>
      <c r="AV371" s="16" t="s">
        <v>138</v>
      </c>
      <c r="AW371" s="16" t="s">
        <v>32</v>
      </c>
      <c r="AX371" s="16" t="s">
        <v>70</v>
      </c>
      <c r="AY371" s="181" t="s">
        <v>128</v>
      </c>
    </row>
    <row r="372" spans="1:65" s="13" customFormat="1" ht="20">
      <c r="B372" s="159"/>
      <c r="D372" s="160" t="s">
        <v>142</v>
      </c>
      <c r="E372" s="161" t="s">
        <v>3</v>
      </c>
      <c r="F372" s="162" t="s">
        <v>408</v>
      </c>
      <c r="H372" s="161" t="s">
        <v>3</v>
      </c>
      <c r="L372" s="159"/>
      <c r="M372" s="163"/>
      <c r="N372" s="164"/>
      <c r="O372" s="164"/>
      <c r="P372" s="164"/>
      <c r="Q372" s="164"/>
      <c r="R372" s="164"/>
      <c r="S372" s="164"/>
      <c r="T372" s="165"/>
      <c r="AT372" s="161" t="s">
        <v>142</v>
      </c>
      <c r="AU372" s="161" t="s">
        <v>138</v>
      </c>
      <c r="AV372" s="13" t="s">
        <v>77</v>
      </c>
      <c r="AW372" s="13" t="s">
        <v>32</v>
      </c>
      <c r="AX372" s="13" t="s">
        <v>70</v>
      </c>
      <c r="AY372" s="161" t="s">
        <v>128</v>
      </c>
    </row>
    <row r="373" spans="1:65" s="15" customFormat="1">
      <c r="B373" s="173"/>
      <c r="D373" s="160" t="s">
        <v>142</v>
      </c>
      <c r="E373" s="174" t="s">
        <v>3</v>
      </c>
      <c r="F373" s="175" t="s">
        <v>146</v>
      </c>
      <c r="H373" s="176">
        <v>54</v>
      </c>
      <c r="L373" s="173"/>
      <c r="M373" s="177"/>
      <c r="N373" s="178"/>
      <c r="O373" s="178"/>
      <c r="P373" s="178"/>
      <c r="Q373" s="178"/>
      <c r="R373" s="178"/>
      <c r="S373" s="178"/>
      <c r="T373" s="179"/>
      <c r="AT373" s="174" t="s">
        <v>142</v>
      </c>
      <c r="AU373" s="174" t="s">
        <v>138</v>
      </c>
      <c r="AV373" s="15" t="s">
        <v>137</v>
      </c>
      <c r="AW373" s="15" t="s">
        <v>32</v>
      </c>
      <c r="AX373" s="15" t="s">
        <v>77</v>
      </c>
      <c r="AY373" s="174" t="s">
        <v>128</v>
      </c>
    </row>
    <row r="374" spans="1:65" s="2" customFormat="1" ht="44.25" customHeight="1">
      <c r="A374" s="32"/>
      <c r="B374" s="142"/>
      <c r="C374" s="143" t="s">
        <v>409</v>
      </c>
      <c r="D374" s="143" t="s">
        <v>132</v>
      </c>
      <c r="E374" s="144" t="s">
        <v>410</v>
      </c>
      <c r="F374" s="145" t="s">
        <v>411</v>
      </c>
      <c r="G374" s="146" t="s">
        <v>392</v>
      </c>
      <c r="H374" s="147">
        <v>4</v>
      </c>
      <c r="I374" s="148"/>
      <c r="J374" s="148">
        <f>ROUND(I374*H374,2)</f>
        <v>0</v>
      </c>
      <c r="K374" s="145" t="s">
        <v>136</v>
      </c>
      <c r="L374" s="33"/>
      <c r="M374" s="149" t="s">
        <v>3</v>
      </c>
      <c r="N374" s="150" t="s">
        <v>41</v>
      </c>
      <c r="O374" s="151">
        <v>0.75900000000000001</v>
      </c>
      <c r="P374" s="151">
        <f>O374*H374</f>
        <v>3.036</v>
      </c>
      <c r="Q374" s="151">
        <v>1.67E-3</v>
      </c>
      <c r="R374" s="151">
        <f>Q374*H374</f>
        <v>6.6800000000000002E-3</v>
      </c>
      <c r="S374" s="151">
        <v>0</v>
      </c>
      <c r="T374" s="152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53" t="s">
        <v>137</v>
      </c>
      <c r="AT374" s="153" t="s">
        <v>132</v>
      </c>
      <c r="AU374" s="153" t="s">
        <v>138</v>
      </c>
      <c r="AY374" s="20" t="s">
        <v>128</v>
      </c>
      <c r="BE374" s="154">
        <f>IF(N374="základní",J374,0)</f>
        <v>0</v>
      </c>
      <c r="BF374" s="154">
        <f>IF(N374="snížená",J374,0)</f>
        <v>0</v>
      </c>
      <c r="BG374" s="154">
        <f>IF(N374="zákl. přenesená",J374,0)</f>
        <v>0</v>
      </c>
      <c r="BH374" s="154">
        <f>IF(N374="sníž. přenesená",J374,0)</f>
        <v>0</v>
      </c>
      <c r="BI374" s="154">
        <f>IF(N374="nulová",J374,0)</f>
        <v>0</v>
      </c>
      <c r="BJ374" s="20" t="s">
        <v>77</v>
      </c>
      <c r="BK374" s="154">
        <f>ROUND(I374*H374,2)</f>
        <v>0</v>
      </c>
      <c r="BL374" s="20" t="s">
        <v>137</v>
      </c>
      <c r="BM374" s="153" t="s">
        <v>412</v>
      </c>
    </row>
    <row r="375" spans="1:65" s="2" customFormat="1">
      <c r="A375" s="32"/>
      <c r="B375" s="33"/>
      <c r="C375" s="32"/>
      <c r="D375" s="155" t="s">
        <v>140</v>
      </c>
      <c r="E375" s="32"/>
      <c r="F375" s="156" t="s">
        <v>413</v>
      </c>
      <c r="G375" s="32"/>
      <c r="H375" s="32"/>
      <c r="I375" s="32"/>
      <c r="J375" s="32"/>
      <c r="K375" s="32"/>
      <c r="L375" s="33"/>
      <c r="M375" s="157"/>
      <c r="N375" s="158"/>
      <c r="O375" s="53"/>
      <c r="P375" s="53"/>
      <c r="Q375" s="53"/>
      <c r="R375" s="53"/>
      <c r="S375" s="53"/>
      <c r="T375" s="54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T375" s="20" t="s">
        <v>140</v>
      </c>
      <c r="AU375" s="20" t="s">
        <v>138</v>
      </c>
    </row>
    <row r="376" spans="1:65" s="14" customFormat="1">
      <c r="B376" s="166"/>
      <c r="D376" s="160" t="s">
        <v>142</v>
      </c>
      <c r="E376" s="167" t="s">
        <v>3</v>
      </c>
      <c r="F376" s="168" t="s">
        <v>414</v>
      </c>
      <c r="H376" s="169">
        <v>1</v>
      </c>
      <c r="L376" s="166"/>
      <c r="M376" s="170"/>
      <c r="N376" s="171"/>
      <c r="O376" s="171"/>
      <c r="P376" s="171"/>
      <c r="Q376" s="171"/>
      <c r="R376" s="171"/>
      <c r="S376" s="171"/>
      <c r="T376" s="172"/>
      <c r="AT376" s="167" t="s">
        <v>142</v>
      </c>
      <c r="AU376" s="167" t="s">
        <v>138</v>
      </c>
      <c r="AV376" s="14" t="s">
        <v>79</v>
      </c>
      <c r="AW376" s="14" t="s">
        <v>32</v>
      </c>
      <c r="AX376" s="14" t="s">
        <v>70</v>
      </c>
      <c r="AY376" s="167" t="s">
        <v>128</v>
      </c>
    </row>
    <row r="377" spans="1:65" s="16" customFormat="1">
      <c r="B377" s="180"/>
      <c r="D377" s="160" t="s">
        <v>142</v>
      </c>
      <c r="E377" s="181" t="s">
        <v>3</v>
      </c>
      <c r="F377" s="182" t="s">
        <v>164</v>
      </c>
      <c r="H377" s="183">
        <v>1</v>
      </c>
      <c r="L377" s="180"/>
      <c r="M377" s="184"/>
      <c r="N377" s="185"/>
      <c r="O377" s="185"/>
      <c r="P377" s="185"/>
      <c r="Q377" s="185"/>
      <c r="R377" s="185"/>
      <c r="S377" s="185"/>
      <c r="T377" s="186"/>
      <c r="AT377" s="181" t="s">
        <v>142</v>
      </c>
      <c r="AU377" s="181" t="s">
        <v>138</v>
      </c>
      <c r="AV377" s="16" t="s">
        <v>138</v>
      </c>
      <c r="AW377" s="16" t="s">
        <v>32</v>
      </c>
      <c r="AX377" s="16" t="s">
        <v>70</v>
      </c>
      <c r="AY377" s="181" t="s">
        <v>128</v>
      </c>
    </row>
    <row r="378" spans="1:65" s="14" customFormat="1">
      <c r="B378" s="166"/>
      <c r="D378" s="160" t="s">
        <v>142</v>
      </c>
      <c r="E378" s="167" t="s">
        <v>3</v>
      </c>
      <c r="F378" s="168" t="s">
        <v>415</v>
      </c>
      <c r="H378" s="169">
        <v>1</v>
      </c>
      <c r="L378" s="166"/>
      <c r="M378" s="170"/>
      <c r="N378" s="171"/>
      <c r="O378" s="171"/>
      <c r="P378" s="171"/>
      <c r="Q378" s="171"/>
      <c r="R378" s="171"/>
      <c r="S378" s="171"/>
      <c r="T378" s="172"/>
      <c r="AT378" s="167" t="s">
        <v>142</v>
      </c>
      <c r="AU378" s="167" t="s">
        <v>138</v>
      </c>
      <c r="AV378" s="14" t="s">
        <v>79</v>
      </c>
      <c r="AW378" s="14" t="s">
        <v>32</v>
      </c>
      <c r="AX378" s="14" t="s">
        <v>70</v>
      </c>
      <c r="AY378" s="167" t="s">
        <v>128</v>
      </c>
    </row>
    <row r="379" spans="1:65" s="16" customFormat="1">
      <c r="B379" s="180"/>
      <c r="D379" s="160" t="s">
        <v>142</v>
      </c>
      <c r="E379" s="181" t="s">
        <v>3</v>
      </c>
      <c r="F379" s="182" t="s">
        <v>164</v>
      </c>
      <c r="H379" s="183">
        <v>1</v>
      </c>
      <c r="L379" s="180"/>
      <c r="M379" s="184"/>
      <c r="N379" s="185"/>
      <c r="O379" s="185"/>
      <c r="P379" s="185"/>
      <c r="Q379" s="185"/>
      <c r="R379" s="185"/>
      <c r="S379" s="185"/>
      <c r="T379" s="186"/>
      <c r="AT379" s="181" t="s">
        <v>142</v>
      </c>
      <c r="AU379" s="181" t="s">
        <v>138</v>
      </c>
      <c r="AV379" s="16" t="s">
        <v>138</v>
      </c>
      <c r="AW379" s="16" t="s">
        <v>32</v>
      </c>
      <c r="AX379" s="16" t="s">
        <v>70</v>
      </c>
      <c r="AY379" s="181" t="s">
        <v>128</v>
      </c>
    </row>
    <row r="380" spans="1:65" s="14" customFormat="1">
      <c r="B380" s="166"/>
      <c r="D380" s="160" t="s">
        <v>142</v>
      </c>
      <c r="E380" s="167" t="s">
        <v>3</v>
      </c>
      <c r="F380" s="168" t="s">
        <v>416</v>
      </c>
      <c r="H380" s="169">
        <v>1</v>
      </c>
      <c r="L380" s="166"/>
      <c r="M380" s="170"/>
      <c r="N380" s="171"/>
      <c r="O380" s="171"/>
      <c r="P380" s="171"/>
      <c r="Q380" s="171"/>
      <c r="R380" s="171"/>
      <c r="S380" s="171"/>
      <c r="T380" s="172"/>
      <c r="AT380" s="167" t="s">
        <v>142</v>
      </c>
      <c r="AU380" s="167" t="s">
        <v>138</v>
      </c>
      <c r="AV380" s="14" t="s">
        <v>79</v>
      </c>
      <c r="AW380" s="14" t="s">
        <v>32</v>
      </c>
      <c r="AX380" s="14" t="s">
        <v>70</v>
      </c>
      <c r="AY380" s="167" t="s">
        <v>128</v>
      </c>
    </row>
    <row r="381" spans="1:65" s="16" customFormat="1">
      <c r="B381" s="180"/>
      <c r="D381" s="160" t="s">
        <v>142</v>
      </c>
      <c r="E381" s="181" t="s">
        <v>3</v>
      </c>
      <c r="F381" s="182" t="s">
        <v>164</v>
      </c>
      <c r="H381" s="183">
        <v>1</v>
      </c>
      <c r="L381" s="180"/>
      <c r="M381" s="184"/>
      <c r="N381" s="185"/>
      <c r="O381" s="185"/>
      <c r="P381" s="185"/>
      <c r="Q381" s="185"/>
      <c r="R381" s="185"/>
      <c r="S381" s="185"/>
      <c r="T381" s="186"/>
      <c r="AT381" s="181" t="s">
        <v>142</v>
      </c>
      <c r="AU381" s="181" t="s">
        <v>138</v>
      </c>
      <c r="AV381" s="16" t="s">
        <v>138</v>
      </c>
      <c r="AW381" s="16" t="s">
        <v>32</v>
      </c>
      <c r="AX381" s="16" t="s">
        <v>70</v>
      </c>
      <c r="AY381" s="181" t="s">
        <v>128</v>
      </c>
    </row>
    <row r="382" spans="1:65" s="14" customFormat="1">
      <c r="B382" s="166"/>
      <c r="D382" s="160" t="s">
        <v>142</v>
      </c>
      <c r="E382" s="167" t="s">
        <v>3</v>
      </c>
      <c r="F382" s="168" t="s">
        <v>417</v>
      </c>
      <c r="H382" s="169">
        <v>1</v>
      </c>
      <c r="L382" s="166"/>
      <c r="M382" s="170"/>
      <c r="N382" s="171"/>
      <c r="O382" s="171"/>
      <c r="P382" s="171"/>
      <c r="Q382" s="171"/>
      <c r="R382" s="171"/>
      <c r="S382" s="171"/>
      <c r="T382" s="172"/>
      <c r="AT382" s="167" t="s">
        <v>142</v>
      </c>
      <c r="AU382" s="167" t="s">
        <v>138</v>
      </c>
      <c r="AV382" s="14" t="s">
        <v>79</v>
      </c>
      <c r="AW382" s="14" t="s">
        <v>32</v>
      </c>
      <c r="AX382" s="14" t="s">
        <v>70</v>
      </c>
      <c r="AY382" s="167" t="s">
        <v>128</v>
      </c>
    </row>
    <row r="383" spans="1:65" s="16" customFormat="1">
      <c r="B383" s="180"/>
      <c r="D383" s="160" t="s">
        <v>142</v>
      </c>
      <c r="E383" s="181" t="s">
        <v>3</v>
      </c>
      <c r="F383" s="182" t="s">
        <v>164</v>
      </c>
      <c r="H383" s="183">
        <v>1</v>
      </c>
      <c r="L383" s="180"/>
      <c r="M383" s="184"/>
      <c r="N383" s="185"/>
      <c r="O383" s="185"/>
      <c r="P383" s="185"/>
      <c r="Q383" s="185"/>
      <c r="R383" s="185"/>
      <c r="S383" s="185"/>
      <c r="T383" s="186"/>
      <c r="AT383" s="181" t="s">
        <v>142</v>
      </c>
      <c r="AU383" s="181" t="s">
        <v>138</v>
      </c>
      <c r="AV383" s="16" t="s">
        <v>138</v>
      </c>
      <c r="AW383" s="16" t="s">
        <v>32</v>
      </c>
      <c r="AX383" s="16" t="s">
        <v>70</v>
      </c>
      <c r="AY383" s="181" t="s">
        <v>128</v>
      </c>
    </row>
    <row r="384" spans="1:65" s="15" customFormat="1">
      <c r="B384" s="173"/>
      <c r="D384" s="160" t="s">
        <v>142</v>
      </c>
      <c r="E384" s="174" t="s">
        <v>3</v>
      </c>
      <c r="F384" s="175" t="s">
        <v>146</v>
      </c>
      <c r="H384" s="176">
        <v>4</v>
      </c>
      <c r="L384" s="173"/>
      <c r="M384" s="177"/>
      <c r="N384" s="178"/>
      <c r="O384" s="178"/>
      <c r="P384" s="178"/>
      <c r="Q384" s="178"/>
      <c r="R384" s="178"/>
      <c r="S384" s="178"/>
      <c r="T384" s="179"/>
      <c r="AT384" s="174" t="s">
        <v>142</v>
      </c>
      <c r="AU384" s="174" t="s">
        <v>138</v>
      </c>
      <c r="AV384" s="15" t="s">
        <v>137</v>
      </c>
      <c r="AW384" s="15" t="s">
        <v>32</v>
      </c>
      <c r="AX384" s="15" t="s">
        <v>77</v>
      </c>
      <c r="AY384" s="174" t="s">
        <v>128</v>
      </c>
    </row>
    <row r="385" spans="1:65" s="2" customFormat="1" ht="24.25" customHeight="1">
      <c r="A385" s="32"/>
      <c r="B385" s="142"/>
      <c r="C385" s="187" t="s">
        <v>418</v>
      </c>
      <c r="D385" s="187" t="s">
        <v>342</v>
      </c>
      <c r="E385" s="188" t="s">
        <v>419</v>
      </c>
      <c r="F385" s="189" t="s">
        <v>420</v>
      </c>
      <c r="G385" s="190" t="s">
        <v>392</v>
      </c>
      <c r="H385" s="191">
        <v>1</v>
      </c>
      <c r="I385" s="192"/>
      <c r="J385" s="192">
        <f>ROUND(I385*H385,2)</f>
        <v>0</v>
      </c>
      <c r="K385" s="189" t="s">
        <v>136</v>
      </c>
      <c r="L385" s="193"/>
      <c r="M385" s="194" t="s">
        <v>3</v>
      </c>
      <c r="N385" s="195" t="s">
        <v>41</v>
      </c>
      <c r="O385" s="151">
        <v>0</v>
      </c>
      <c r="P385" s="151">
        <f>O385*H385</f>
        <v>0</v>
      </c>
      <c r="Q385" s="151">
        <v>8.0000000000000002E-3</v>
      </c>
      <c r="R385" s="151">
        <f>Q385*H385</f>
        <v>8.0000000000000002E-3</v>
      </c>
      <c r="S385" s="151">
        <v>0</v>
      </c>
      <c r="T385" s="152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53" t="s">
        <v>421</v>
      </c>
      <c r="AT385" s="153" t="s">
        <v>342</v>
      </c>
      <c r="AU385" s="153" t="s">
        <v>138</v>
      </c>
      <c r="AY385" s="20" t="s">
        <v>128</v>
      </c>
      <c r="BE385" s="154">
        <f>IF(N385="základní",J385,0)</f>
        <v>0</v>
      </c>
      <c r="BF385" s="154">
        <f>IF(N385="snížená",J385,0)</f>
        <v>0</v>
      </c>
      <c r="BG385" s="154">
        <f>IF(N385="zákl. přenesená",J385,0)</f>
        <v>0</v>
      </c>
      <c r="BH385" s="154">
        <f>IF(N385="sníž. přenesená",J385,0)</f>
        <v>0</v>
      </c>
      <c r="BI385" s="154">
        <f>IF(N385="nulová",J385,0)</f>
        <v>0</v>
      </c>
      <c r="BJ385" s="20" t="s">
        <v>77</v>
      </c>
      <c r="BK385" s="154">
        <f>ROUND(I385*H385,2)</f>
        <v>0</v>
      </c>
      <c r="BL385" s="20" t="s">
        <v>421</v>
      </c>
      <c r="BM385" s="153" t="s">
        <v>422</v>
      </c>
    </row>
    <row r="386" spans="1:65" s="14" customFormat="1">
      <c r="B386" s="166"/>
      <c r="D386" s="160" t="s">
        <v>142</v>
      </c>
      <c r="E386" s="167" t="s">
        <v>3</v>
      </c>
      <c r="F386" s="168" t="s">
        <v>416</v>
      </c>
      <c r="H386" s="169">
        <v>1</v>
      </c>
      <c r="L386" s="166"/>
      <c r="M386" s="170"/>
      <c r="N386" s="171"/>
      <c r="O386" s="171"/>
      <c r="P386" s="171"/>
      <c r="Q386" s="171"/>
      <c r="R386" s="171"/>
      <c r="S386" s="171"/>
      <c r="T386" s="172"/>
      <c r="AT386" s="167" t="s">
        <v>142</v>
      </c>
      <c r="AU386" s="167" t="s">
        <v>138</v>
      </c>
      <c r="AV386" s="14" t="s">
        <v>79</v>
      </c>
      <c r="AW386" s="14" t="s">
        <v>32</v>
      </c>
      <c r="AX386" s="14" t="s">
        <v>70</v>
      </c>
      <c r="AY386" s="167" t="s">
        <v>128</v>
      </c>
    </row>
    <row r="387" spans="1:65" s="16" customFormat="1">
      <c r="B387" s="180"/>
      <c r="D387" s="160" t="s">
        <v>142</v>
      </c>
      <c r="E387" s="181" t="s">
        <v>3</v>
      </c>
      <c r="F387" s="182" t="s">
        <v>164</v>
      </c>
      <c r="H387" s="183">
        <v>1</v>
      </c>
      <c r="L387" s="180"/>
      <c r="M387" s="184"/>
      <c r="N387" s="185"/>
      <c r="O387" s="185"/>
      <c r="P387" s="185"/>
      <c r="Q387" s="185"/>
      <c r="R387" s="185"/>
      <c r="S387" s="185"/>
      <c r="T387" s="186"/>
      <c r="AT387" s="181" t="s">
        <v>142</v>
      </c>
      <c r="AU387" s="181" t="s">
        <v>138</v>
      </c>
      <c r="AV387" s="16" t="s">
        <v>138</v>
      </c>
      <c r="AW387" s="16" t="s">
        <v>32</v>
      </c>
      <c r="AX387" s="16" t="s">
        <v>70</v>
      </c>
      <c r="AY387" s="181" t="s">
        <v>128</v>
      </c>
    </row>
    <row r="388" spans="1:65" s="15" customFormat="1">
      <c r="B388" s="173"/>
      <c r="D388" s="160" t="s">
        <v>142</v>
      </c>
      <c r="E388" s="174" t="s">
        <v>3</v>
      </c>
      <c r="F388" s="175" t="s">
        <v>146</v>
      </c>
      <c r="H388" s="176">
        <v>1</v>
      </c>
      <c r="L388" s="173"/>
      <c r="M388" s="177"/>
      <c r="N388" s="178"/>
      <c r="O388" s="178"/>
      <c r="P388" s="178"/>
      <c r="Q388" s="178"/>
      <c r="R388" s="178"/>
      <c r="S388" s="178"/>
      <c r="T388" s="179"/>
      <c r="AT388" s="174" t="s">
        <v>142</v>
      </c>
      <c r="AU388" s="174" t="s">
        <v>138</v>
      </c>
      <c r="AV388" s="15" t="s">
        <v>137</v>
      </c>
      <c r="AW388" s="15" t="s">
        <v>32</v>
      </c>
      <c r="AX388" s="15" t="s">
        <v>77</v>
      </c>
      <c r="AY388" s="174" t="s">
        <v>128</v>
      </c>
    </row>
    <row r="389" spans="1:65" s="2" customFormat="1" ht="24.25" customHeight="1">
      <c r="A389" s="32"/>
      <c r="B389" s="142"/>
      <c r="C389" s="187" t="s">
        <v>423</v>
      </c>
      <c r="D389" s="187" t="s">
        <v>342</v>
      </c>
      <c r="E389" s="188" t="s">
        <v>424</v>
      </c>
      <c r="F389" s="189" t="s">
        <v>425</v>
      </c>
      <c r="G389" s="190" t="s">
        <v>392</v>
      </c>
      <c r="H389" s="191">
        <v>1</v>
      </c>
      <c r="I389" s="192"/>
      <c r="J389" s="192">
        <f>ROUND(I389*H389,2)</f>
        <v>0</v>
      </c>
      <c r="K389" s="189" t="s">
        <v>136</v>
      </c>
      <c r="L389" s="193"/>
      <c r="M389" s="194" t="s">
        <v>3</v>
      </c>
      <c r="N389" s="195" t="s">
        <v>41</v>
      </c>
      <c r="O389" s="151">
        <v>0</v>
      </c>
      <c r="P389" s="151">
        <f>O389*H389</f>
        <v>0</v>
      </c>
      <c r="Q389" s="151">
        <v>1.2200000000000001E-2</v>
      </c>
      <c r="R389" s="151">
        <f>Q389*H389</f>
        <v>1.2200000000000001E-2</v>
      </c>
      <c r="S389" s="151">
        <v>0</v>
      </c>
      <c r="T389" s="152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53" t="s">
        <v>421</v>
      </c>
      <c r="AT389" s="153" t="s">
        <v>342</v>
      </c>
      <c r="AU389" s="153" t="s">
        <v>138</v>
      </c>
      <c r="AY389" s="20" t="s">
        <v>128</v>
      </c>
      <c r="BE389" s="154">
        <f>IF(N389="základní",J389,0)</f>
        <v>0</v>
      </c>
      <c r="BF389" s="154">
        <f>IF(N389="snížená",J389,0)</f>
        <v>0</v>
      </c>
      <c r="BG389" s="154">
        <f>IF(N389="zákl. přenesená",J389,0)</f>
        <v>0</v>
      </c>
      <c r="BH389" s="154">
        <f>IF(N389="sníž. přenesená",J389,0)</f>
        <v>0</v>
      </c>
      <c r="BI389" s="154">
        <f>IF(N389="nulová",J389,0)</f>
        <v>0</v>
      </c>
      <c r="BJ389" s="20" t="s">
        <v>77</v>
      </c>
      <c r="BK389" s="154">
        <f>ROUND(I389*H389,2)</f>
        <v>0</v>
      </c>
      <c r="BL389" s="20" t="s">
        <v>421</v>
      </c>
      <c r="BM389" s="153" t="s">
        <v>426</v>
      </c>
    </row>
    <row r="390" spans="1:65" s="14" customFormat="1">
      <c r="B390" s="166"/>
      <c r="D390" s="160" t="s">
        <v>142</v>
      </c>
      <c r="E390" s="167" t="s">
        <v>3</v>
      </c>
      <c r="F390" s="168" t="s">
        <v>414</v>
      </c>
      <c r="H390" s="169">
        <v>1</v>
      </c>
      <c r="L390" s="166"/>
      <c r="M390" s="170"/>
      <c r="N390" s="171"/>
      <c r="O390" s="171"/>
      <c r="P390" s="171"/>
      <c r="Q390" s="171"/>
      <c r="R390" s="171"/>
      <c r="S390" s="171"/>
      <c r="T390" s="172"/>
      <c r="AT390" s="167" t="s">
        <v>142</v>
      </c>
      <c r="AU390" s="167" t="s">
        <v>138</v>
      </c>
      <c r="AV390" s="14" t="s">
        <v>79</v>
      </c>
      <c r="AW390" s="14" t="s">
        <v>32</v>
      </c>
      <c r="AX390" s="14" t="s">
        <v>70</v>
      </c>
      <c r="AY390" s="167" t="s">
        <v>128</v>
      </c>
    </row>
    <row r="391" spans="1:65" s="16" customFormat="1">
      <c r="B391" s="180"/>
      <c r="D391" s="160" t="s">
        <v>142</v>
      </c>
      <c r="E391" s="181" t="s">
        <v>3</v>
      </c>
      <c r="F391" s="182" t="s">
        <v>164</v>
      </c>
      <c r="H391" s="183">
        <v>1</v>
      </c>
      <c r="L391" s="180"/>
      <c r="M391" s="184"/>
      <c r="N391" s="185"/>
      <c r="O391" s="185"/>
      <c r="P391" s="185"/>
      <c r="Q391" s="185"/>
      <c r="R391" s="185"/>
      <c r="S391" s="185"/>
      <c r="T391" s="186"/>
      <c r="AT391" s="181" t="s">
        <v>142</v>
      </c>
      <c r="AU391" s="181" t="s">
        <v>138</v>
      </c>
      <c r="AV391" s="16" t="s">
        <v>138</v>
      </c>
      <c r="AW391" s="16" t="s">
        <v>32</v>
      </c>
      <c r="AX391" s="16" t="s">
        <v>70</v>
      </c>
      <c r="AY391" s="181" t="s">
        <v>128</v>
      </c>
    </row>
    <row r="392" spans="1:65" s="15" customFormat="1">
      <c r="B392" s="173"/>
      <c r="D392" s="160" t="s">
        <v>142</v>
      </c>
      <c r="E392" s="174" t="s">
        <v>3</v>
      </c>
      <c r="F392" s="175" t="s">
        <v>146</v>
      </c>
      <c r="H392" s="176">
        <v>1</v>
      </c>
      <c r="L392" s="173"/>
      <c r="M392" s="177"/>
      <c r="N392" s="178"/>
      <c r="O392" s="178"/>
      <c r="P392" s="178"/>
      <c r="Q392" s="178"/>
      <c r="R392" s="178"/>
      <c r="S392" s="178"/>
      <c r="T392" s="179"/>
      <c r="AT392" s="174" t="s">
        <v>142</v>
      </c>
      <c r="AU392" s="174" t="s">
        <v>138</v>
      </c>
      <c r="AV392" s="15" t="s">
        <v>137</v>
      </c>
      <c r="AW392" s="15" t="s">
        <v>32</v>
      </c>
      <c r="AX392" s="15" t="s">
        <v>77</v>
      </c>
      <c r="AY392" s="174" t="s">
        <v>128</v>
      </c>
    </row>
    <row r="393" spans="1:65" s="2" customFormat="1" ht="24.25" customHeight="1">
      <c r="A393" s="32"/>
      <c r="B393" s="142"/>
      <c r="C393" s="187" t="s">
        <v>427</v>
      </c>
      <c r="D393" s="187" t="s">
        <v>342</v>
      </c>
      <c r="E393" s="188" t="s">
        <v>428</v>
      </c>
      <c r="F393" s="189" t="s">
        <v>429</v>
      </c>
      <c r="G393" s="190" t="s">
        <v>392</v>
      </c>
      <c r="H393" s="191">
        <v>1</v>
      </c>
      <c r="I393" s="192"/>
      <c r="J393" s="192">
        <f>ROUND(I393*H393,2)</f>
        <v>0</v>
      </c>
      <c r="K393" s="189" t="s">
        <v>136</v>
      </c>
      <c r="L393" s="193"/>
      <c r="M393" s="194" t="s">
        <v>3</v>
      </c>
      <c r="N393" s="195" t="s">
        <v>41</v>
      </c>
      <c r="O393" s="151">
        <v>0</v>
      </c>
      <c r="P393" s="151">
        <f>O393*H393</f>
        <v>0</v>
      </c>
      <c r="Q393" s="151">
        <v>9.5999999999999992E-3</v>
      </c>
      <c r="R393" s="151">
        <f>Q393*H393</f>
        <v>9.5999999999999992E-3</v>
      </c>
      <c r="S393" s="151">
        <v>0</v>
      </c>
      <c r="T393" s="152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53" t="s">
        <v>421</v>
      </c>
      <c r="AT393" s="153" t="s">
        <v>342</v>
      </c>
      <c r="AU393" s="153" t="s">
        <v>138</v>
      </c>
      <c r="AY393" s="20" t="s">
        <v>128</v>
      </c>
      <c r="BE393" s="154">
        <f>IF(N393="základní",J393,0)</f>
        <v>0</v>
      </c>
      <c r="BF393" s="154">
        <f>IF(N393="snížená",J393,0)</f>
        <v>0</v>
      </c>
      <c r="BG393" s="154">
        <f>IF(N393="zákl. přenesená",J393,0)</f>
        <v>0</v>
      </c>
      <c r="BH393" s="154">
        <f>IF(N393="sníž. přenesená",J393,0)</f>
        <v>0</v>
      </c>
      <c r="BI393" s="154">
        <f>IF(N393="nulová",J393,0)</f>
        <v>0</v>
      </c>
      <c r="BJ393" s="20" t="s">
        <v>77</v>
      </c>
      <c r="BK393" s="154">
        <f>ROUND(I393*H393,2)</f>
        <v>0</v>
      </c>
      <c r="BL393" s="20" t="s">
        <v>421</v>
      </c>
      <c r="BM393" s="153" t="s">
        <v>430</v>
      </c>
    </row>
    <row r="394" spans="1:65" s="14" customFormat="1">
      <c r="B394" s="166"/>
      <c r="D394" s="160" t="s">
        <v>142</v>
      </c>
      <c r="E394" s="167" t="s">
        <v>3</v>
      </c>
      <c r="F394" s="168" t="s">
        <v>416</v>
      </c>
      <c r="H394" s="169">
        <v>1</v>
      </c>
      <c r="L394" s="166"/>
      <c r="M394" s="170"/>
      <c r="N394" s="171"/>
      <c r="O394" s="171"/>
      <c r="P394" s="171"/>
      <c r="Q394" s="171"/>
      <c r="R394" s="171"/>
      <c r="S394" s="171"/>
      <c r="T394" s="172"/>
      <c r="AT394" s="167" t="s">
        <v>142</v>
      </c>
      <c r="AU394" s="167" t="s">
        <v>138</v>
      </c>
      <c r="AV394" s="14" t="s">
        <v>79</v>
      </c>
      <c r="AW394" s="14" t="s">
        <v>32</v>
      </c>
      <c r="AX394" s="14" t="s">
        <v>70</v>
      </c>
      <c r="AY394" s="167" t="s">
        <v>128</v>
      </c>
    </row>
    <row r="395" spans="1:65" s="16" customFormat="1">
      <c r="B395" s="180"/>
      <c r="D395" s="160" t="s">
        <v>142</v>
      </c>
      <c r="E395" s="181" t="s">
        <v>3</v>
      </c>
      <c r="F395" s="182" t="s">
        <v>164</v>
      </c>
      <c r="H395" s="183">
        <v>1</v>
      </c>
      <c r="L395" s="180"/>
      <c r="M395" s="184"/>
      <c r="N395" s="185"/>
      <c r="O395" s="185"/>
      <c r="P395" s="185"/>
      <c r="Q395" s="185"/>
      <c r="R395" s="185"/>
      <c r="S395" s="185"/>
      <c r="T395" s="186"/>
      <c r="AT395" s="181" t="s">
        <v>142</v>
      </c>
      <c r="AU395" s="181" t="s">
        <v>138</v>
      </c>
      <c r="AV395" s="16" t="s">
        <v>138</v>
      </c>
      <c r="AW395" s="16" t="s">
        <v>32</v>
      </c>
      <c r="AX395" s="16" t="s">
        <v>70</v>
      </c>
      <c r="AY395" s="181" t="s">
        <v>128</v>
      </c>
    </row>
    <row r="396" spans="1:65" s="15" customFormat="1">
      <c r="B396" s="173"/>
      <c r="D396" s="160" t="s">
        <v>142</v>
      </c>
      <c r="E396" s="174" t="s">
        <v>3</v>
      </c>
      <c r="F396" s="175" t="s">
        <v>146</v>
      </c>
      <c r="H396" s="176">
        <v>1</v>
      </c>
      <c r="L396" s="173"/>
      <c r="M396" s="177"/>
      <c r="N396" s="178"/>
      <c r="O396" s="178"/>
      <c r="P396" s="178"/>
      <c r="Q396" s="178"/>
      <c r="R396" s="178"/>
      <c r="S396" s="178"/>
      <c r="T396" s="179"/>
      <c r="AT396" s="174" t="s">
        <v>142</v>
      </c>
      <c r="AU396" s="174" t="s">
        <v>138</v>
      </c>
      <c r="AV396" s="15" t="s">
        <v>137</v>
      </c>
      <c r="AW396" s="15" t="s">
        <v>32</v>
      </c>
      <c r="AX396" s="15" t="s">
        <v>77</v>
      </c>
      <c r="AY396" s="174" t="s">
        <v>128</v>
      </c>
    </row>
    <row r="397" spans="1:65" s="2" customFormat="1" ht="24.25" customHeight="1">
      <c r="A397" s="32"/>
      <c r="B397" s="142"/>
      <c r="C397" s="187" t="s">
        <v>431</v>
      </c>
      <c r="D397" s="187" t="s">
        <v>342</v>
      </c>
      <c r="E397" s="188" t="s">
        <v>432</v>
      </c>
      <c r="F397" s="189" t="s">
        <v>433</v>
      </c>
      <c r="G397" s="190" t="s">
        <v>392</v>
      </c>
      <c r="H397" s="191">
        <v>1</v>
      </c>
      <c r="I397" s="192"/>
      <c r="J397" s="192">
        <f>ROUND(I397*H397,2)</f>
        <v>0</v>
      </c>
      <c r="K397" s="189" t="s">
        <v>136</v>
      </c>
      <c r="L397" s="193"/>
      <c r="M397" s="194" t="s">
        <v>3</v>
      </c>
      <c r="N397" s="195" t="s">
        <v>41</v>
      </c>
      <c r="O397" s="151">
        <v>0</v>
      </c>
      <c r="P397" s="151">
        <f>O397*H397</f>
        <v>0</v>
      </c>
      <c r="Q397" s="151">
        <v>1.11E-2</v>
      </c>
      <c r="R397" s="151">
        <f>Q397*H397</f>
        <v>1.11E-2</v>
      </c>
      <c r="S397" s="151">
        <v>0</v>
      </c>
      <c r="T397" s="152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53" t="s">
        <v>421</v>
      </c>
      <c r="AT397" s="153" t="s">
        <v>342</v>
      </c>
      <c r="AU397" s="153" t="s">
        <v>138</v>
      </c>
      <c r="AY397" s="20" t="s">
        <v>128</v>
      </c>
      <c r="BE397" s="154">
        <f>IF(N397="základní",J397,0)</f>
        <v>0</v>
      </c>
      <c r="BF397" s="154">
        <f>IF(N397="snížená",J397,0)</f>
        <v>0</v>
      </c>
      <c r="BG397" s="154">
        <f>IF(N397="zákl. přenesená",J397,0)</f>
        <v>0</v>
      </c>
      <c r="BH397" s="154">
        <f>IF(N397="sníž. přenesená",J397,0)</f>
        <v>0</v>
      </c>
      <c r="BI397" s="154">
        <f>IF(N397="nulová",J397,0)</f>
        <v>0</v>
      </c>
      <c r="BJ397" s="20" t="s">
        <v>77</v>
      </c>
      <c r="BK397" s="154">
        <f>ROUND(I397*H397,2)</f>
        <v>0</v>
      </c>
      <c r="BL397" s="20" t="s">
        <v>421</v>
      </c>
      <c r="BM397" s="153" t="s">
        <v>434</v>
      </c>
    </row>
    <row r="398" spans="1:65" s="14" customFormat="1">
      <c r="B398" s="166"/>
      <c r="D398" s="160" t="s">
        <v>142</v>
      </c>
      <c r="E398" s="167" t="s">
        <v>3</v>
      </c>
      <c r="F398" s="168" t="s">
        <v>417</v>
      </c>
      <c r="H398" s="169">
        <v>1</v>
      </c>
      <c r="L398" s="166"/>
      <c r="M398" s="170"/>
      <c r="N398" s="171"/>
      <c r="O398" s="171"/>
      <c r="P398" s="171"/>
      <c r="Q398" s="171"/>
      <c r="R398" s="171"/>
      <c r="S398" s="171"/>
      <c r="T398" s="172"/>
      <c r="AT398" s="167" t="s">
        <v>142</v>
      </c>
      <c r="AU398" s="167" t="s">
        <v>138</v>
      </c>
      <c r="AV398" s="14" t="s">
        <v>79</v>
      </c>
      <c r="AW398" s="14" t="s">
        <v>32</v>
      </c>
      <c r="AX398" s="14" t="s">
        <v>70</v>
      </c>
      <c r="AY398" s="167" t="s">
        <v>128</v>
      </c>
    </row>
    <row r="399" spans="1:65" s="16" customFormat="1">
      <c r="B399" s="180"/>
      <c r="D399" s="160" t="s">
        <v>142</v>
      </c>
      <c r="E399" s="181" t="s">
        <v>3</v>
      </c>
      <c r="F399" s="182" t="s">
        <v>164</v>
      </c>
      <c r="H399" s="183">
        <v>1</v>
      </c>
      <c r="L399" s="180"/>
      <c r="M399" s="184"/>
      <c r="N399" s="185"/>
      <c r="O399" s="185"/>
      <c r="P399" s="185"/>
      <c r="Q399" s="185"/>
      <c r="R399" s="185"/>
      <c r="S399" s="185"/>
      <c r="T399" s="186"/>
      <c r="AT399" s="181" t="s">
        <v>142</v>
      </c>
      <c r="AU399" s="181" t="s">
        <v>138</v>
      </c>
      <c r="AV399" s="16" t="s">
        <v>138</v>
      </c>
      <c r="AW399" s="16" t="s">
        <v>32</v>
      </c>
      <c r="AX399" s="16" t="s">
        <v>70</v>
      </c>
      <c r="AY399" s="181" t="s">
        <v>128</v>
      </c>
    </row>
    <row r="400" spans="1:65" s="15" customFormat="1">
      <c r="B400" s="173"/>
      <c r="D400" s="160" t="s">
        <v>142</v>
      </c>
      <c r="E400" s="174" t="s">
        <v>3</v>
      </c>
      <c r="F400" s="175" t="s">
        <v>146</v>
      </c>
      <c r="H400" s="176">
        <v>1</v>
      </c>
      <c r="L400" s="173"/>
      <c r="M400" s="177"/>
      <c r="N400" s="178"/>
      <c r="O400" s="178"/>
      <c r="P400" s="178"/>
      <c r="Q400" s="178"/>
      <c r="R400" s="178"/>
      <c r="S400" s="178"/>
      <c r="T400" s="179"/>
      <c r="AT400" s="174" t="s">
        <v>142</v>
      </c>
      <c r="AU400" s="174" t="s">
        <v>138</v>
      </c>
      <c r="AV400" s="15" t="s">
        <v>137</v>
      </c>
      <c r="AW400" s="15" t="s">
        <v>32</v>
      </c>
      <c r="AX400" s="15" t="s">
        <v>77</v>
      </c>
      <c r="AY400" s="174" t="s">
        <v>128</v>
      </c>
    </row>
    <row r="401" spans="1:65" s="2" customFormat="1" ht="44.25" customHeight="1">
      <c r="A401" s="32"/>
      <c r="B401" s="142"/>
      <c r="C401" s="143" t="s">
        <v>435</v>
      </c>
      <c r="D401" s="143" t="s">
        <v>132</v>
      </c>
      <c r="E401" s="144" t="s">
        <v>436</v>
      </c>
      <c r="F401" s="145" t="s">
        <v>437</v>
      </c>
      <c r="G401" s="146" t="s">
        <v>392</v>
      </c>
      <c r="H401" s="147">
        <v>2</v>
      </c>
      <c r="I401" s="148"/>
      <c r="J401" s="148">
        <f>ROUND(I401*H401,2)</f>
        <v>0</v>
      </c>
      <c r="K401" s="145" t="s">
        <v>136</v>
      </c>
      <c r="L401" s="33"/>
      <c r="M401" s="149" t="s">
        <v>3</v>
      </c>
      <c r="N401" s="150" t="s">
        <v>41</v>
      </c>
      <c r="O401" s="151">
        <v>0.85599999999999998</v>
      </c>
      <c r="P401" s="151">
        <f>O401*H401</f>
        <v>1.712</v>
      </c>
      <c r="Q401" s="151">
        <v>1.67E-3</v>
      </c>
      <c r="R401" s="151">
        <f>Q401*H401</f>
        <v>3.3400000000000001E-3</v>
      </c>
      <c r="S401" s="151">
        <v>0</v>
      </c>
      <c r="T401" s="152">
        <f>S401*H401</f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53" t="s">
        <v>137</v>
      </c>
      <c r="AT401" s="153" t="s">
        <v>132</v>
      </c>
      <c r="AU401" s="153" t="s">
        <v>138</v>
      </c>
      <c r="AY401" s="20" t="s">
        <v>128</v>
      </c>
      <c r="BE401" s="154">
        <f>IF(N401="základní",J401,0)</f>
        <v>0</v>
      </c>
      <c r="BF401" s="154">
        <f>IF(N401="snížená",J401,0)</f>
        <v>0</v>
      </c>
      <c r="BG401" s="154">
        <f>IF(N401="zákl. přenesená",J401,0)</f>
        <v>0</v>
      </c>
      <c r="BH401" s="154">
        <f>IF(N401="sníž. přenesená",J401,0)</f>
        <v>0</v>
      </c>
      <c r="BI401" s="154">
        <f>IF(N401="nulová",J401,0)</f>
        <v>0</v>
      </c>
      <c r="BJ401" s="20" t="s">
        <v>77</v>
      </c>
      <c r="BK401" s="154">
        <f>ROUND(I401*H401,2)</f>
        <v>0</v>
      </c>
      <c r="BL401" s="20" t="s">
        <v>137</v>
      </c>
      <c r="BM401" s="153" t="s">
        <v>438</v>
      </c>
    </row>
    <row r="402" spans="1:65" s="2" customFormat="1">
      <c r="A402" s="32"/>
      <c r="B402" s="33"/>
      <c r="C402" s="32"/>
      <c r="D402" s="155" t="s">
        <v>140</v>
      </c>
      <c r="E402" s="32"/>
      <c r="F402" s="156" t="s">
        <v>439</v>
      </c>
      <c r="G402" s="32"/>
      <c r="H402" s="32"/>
      <c r="I402" s="32"/>
      <c r="J402" s="32"/>
      <c r="K402" s="32"/>
      <c r="L402" s="33"/>
      <c r="M402" s="157"/>
      <c r="N402" s="158"/>
      <c r="O402" s="53"/>
      <c r="P402" s="53"/>
      <c r="Q402" s="53"/>
      <c r="R402" s="53"/>
      <c r="S402" s="53"/>
      <c r="T402" s="54"/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T402" s="20" t="s">
        <v>140</v>
      </c>
      <c r="AU402" s="20" t="s">
        <v>138</v>
      </c>
    </row>
    <row r="403" spans="1:65" s="14" customFormat="1">
      <c r="B403" s="166"/>
      <c r="D403" s="160" t="s">
        <v>142</v>
      </c>
      <c r="E403" s="167" t="s">
        <v>3</v>
      </c>
      <c r="F403" s="168" t="s">
        <v>440</v>
      </c>
      <c r="H403" s="169">
        <v>2</v>
      </c>
      <c r="L403" s="166"/>
      <c r="M403" s="170"/>
      <c r="N403" s="171"/>
      <c r="O403" s="171"/>
      <c r="P403" s="171"/>
      <c r="Q403" s="171"/>
      <c r="R403" s="171"/>
      <c r="S403" s="171"/>
      <c r="T403" s="172"/>
      <c r="AT403" s="167" t="s">
        <v>142</v>
      </c>
      <c r="AU403" s="167" t="s">
        <v>138</v>
      </c>
      <c r="AV403" s="14" t="s">
        <v>79</v>
      </c>
      <c r="AW403" s="14" t="s">
        <v>32</v>
      </c>
      <c r="AX403" s="14" t="s">
        <v>70</v>
      </c>
      <c r="AY403" s="167" t="s">
        <v>128</v>
      </c>
    </row>
    <row r="404" spans="1:65" s="16" customFormat="1">
      <c r="B404" s="180"/>
      <c r="D404" s="160" t="s">
        <v>142</v>
      </c>
      <c r="E404" s="181" t="s">
        <v>3</v>
      </c>
      <c r="F404" s="182" t="s">
        <v>164</v>
      </c>
      <c r="H404" s="183">
        <v>2</v>
      </c>
      <c r="L404" s="180"/>
      <c r="M404" s="184"/>
      <c r="N404" s="185"/>
      <c r="O404" s="185"/>
      <c r="P404" s="185"/>
      <c r="Q404" s="185"/>
      <c r="R404" s="185"/>
      <c r="S404" s="185"/>
      <c r="T404" s="186"/>
      <c r="AT404" s="181" t="s">
        <v>142</v>
      </c>
      <c r="AU404" s="181" t="s">
        <v>138</v>
      </c>
      <c r="AV404" s="16" t="s">
        <v>138</v>
      </c>
      <c r="AW404" s="16" t="s">
        <v>32</v>
      </c>
      <c r="AX404" s="16" t="s">
        <v>70</v>
      </c>
      <c r="AY404" s="181" t="s">
        <v>128</v>
      </c>
    </row>
    <row r="405" spans="1:65" s="15" customFormat="1">
      <c r="B405" s="173"/>
      <c r="D405" s="160" t="s">
        <v>142</v>
      </c>
      <c r="E405" s="174" t="s">
        <v>3</v>
      </c>
      <c r="F405" s="175" t="s">
        <v>146</v>
      </c>
      <c r="H405" s="176">
        <v>2</v>
      </c>
      <c r="L405" s="173"/>
      <c r="M405" s="177"/>
      <c r="N405" s="178"/>
      <c r="O405" s="178"/>
      <c r="P405" s="178"/>
      <c r="Q405" s="178"/>
      <c r="R405" s="178"/>
      <c r="S405" s="178"/>
      <c r="T405" s="179"/>
      <c r="AT405" s="174" t="s">
        <v>142</v>
      </c>
      <c r="AU405" s="174" t="s">
        <v>138</v>
      </c>
      <c r="AV405" s="15" t="s">
        <v>137</v>
      </c>
      <c r="AW405" s="15" t="s">
        <v>32</v>
      </c>
      <c r="AX405" s="15" t="s">
        <v>77</v>
      </c>
      <c r="AY405" s="174" t="s">
        <v>128</v>
      </c>
    </row>
    <row r="406" spans="1:65" s="2" customFormat="1" ht="24.25" customHeight="1">
      <c r="A406" s="32"/>
      <c r="B406" s="142"/>
      <c r="C406" s="187" t="s">
        <v>441</v>
      </c>
      <c r="D406" s="187" t="s">
        <v>342</v>
      </c>
      <c r="E406" s="188" t="s">
        <v>442</v>
      </c>
      <c r="F406" s="189" t="s">
        <v>443</v>
      </c>
      <c r="G406" s="190" t="s">
        <v>392</v>
      </c>
      <c r="H406" s="191">
        <v>2</v>
      </c>
      <c r="I406" s="192"/>
      <c r="J406" s="192">
        <f>ROUND(I406*H406,2)</f>
        <v>0</v>
      </c>
      <c r="K406" s="189" t="s">
        <v>136</v>
      </c>
      <c r="L406" s="193"/>
      <c r="M406" s="194" t="s">
        <v>3</v>
      </c>
      <c r="N406" s="195" t="s">
        <v>41</v>
      </c>
      <c r="O406" s="151">
        <v>0</v>
      </c>
      <c r="P406" s="151">
        <f>O406*H406</f>
        <v>0</v>
      </c>
      <c r="Q406" s="151">
        <v>0.01</v>
      </c>
      <c r="R406" s="151">
        <f>Q406*H406</f>
        <v>0.02</v>
      </c>
      <c r="S406" s="151">
        <v>0</v>
      </c>
      <c r="T406" s="152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53" t="s">
        <v>421</v>
      </c>
      <c r="AT406" s="153" t="s">
        <v>342</v>
      </c>
      <c r="AU406" s="153" t="s">
        <v>138</v>
      </c>
      <c r="AY406" s="20" t="s">
        <v>128</v>
      </c>
      <c r="BE406" s="154">
        <f>IF(N406="základní",J406,0)</f>
        <v>0</v>
      </c>
      <c r="BF406" s="154">
        <f>IF(N406="snížená",J406,0)</f>
        <v>0</v>
      </c>
      <c r="BG406" s="154">
        <f>IF(N406="zákl. přenesená",J406,0)</f>
        <v>0</v>
      </c>
      <c r="BH406" s="154">
        <f>IF(N406="sníž. přenesená",J406,0)</f>
        <v>0</v>
      </c>
      <c r="BI406" s="154">
        <f>IF(N406="nulová",J406,0)</f>
        <v>0</v>
      </c>
      <c r="BJ406" s="20" t="s">
        <v>77</v>
      </c>
      <c r="BK406" s="154">
        <f>ROUND(I406*H406,2)</f>
        <v>0</v>
      </c>
      <c r="BL406" s="20" t="s">
        <v>421</v>
      </c>
      <c r="BM406" s="153" t="s">
        <v>444</v>
      </c>
    </row>
    <row r="407" spans="1:65" s="14" customFormat="1">
      <c r="B407" s="166"/>
      <c r="D407" s="160" t="s">
        <v>142</v>
      </c>
      <c r="E407" s="167" t="s">
        <v>3</v>
      </c>
      <c r="F407" s="168" t="s">
        <v>440</v>
      </c>
      <c r="H407" s="169">
        <v>2</v>
      </c>
      <c r="L407" s="166"/>
      <c r="M407" s="170"/>
      <c r="N407" s="171"/>
      <c r="O407" s="171"/>
      <c r="P407" s="171"/>
      <c r="Q407" s="171"/>
      <c r="R407" s="171"/>
      <c r="S407" s="171"/>
      <c r="T407" s="172"/>
      <c r="AT407" s="167" t="s">
        <v>142</v>
      </c>
      <c r="AU407" s="167" t="s">
        <v>138</v>
      </c>
      <c r="AV407" s="14" t="s">
        <v>79</v>
      </c>
      <c r="AW407" s="14" t="s">
        <v>32</v>
      </c>
      <c r="AX407" s="14" t="s">
        <v>70</v>
      </c>
      <c r="AY407" s="167" t="s">
        <v>128</v>
      </c>
    </row>
    <row r="408" spans="1:65" s="16" customFormat="1">
      <c r="B408" s="180"/>
      <c r="D408" s="160" t="s">
        <v>142</v>
      </c>
      <c r="E408" s="181" t="s">
        <v>3</v>
      </c>
      <c r="F408" s="182" t="s">
        <v>164</v>
      </c>
      <c r="H408" s="183">
        <v>2</v>
      </c>
      <c r="L408" s="180"/>
      <c r="M408" s="184"/>
      <c r="N408" s="185"/>
      <c r="O408" s="185"/>
      <c r="P408" s="185"/>
      <c r="Q408" s="185"/>
      <c r="R408" s="185"/>
      <c r="S408" s="185"/>
      <c r="T408" s="186"/>
      <c r="AT408" s="181" t="s">
        <v>142</v>
      </c>
      <c r="AU408" s="181" t="s">
        <v>138</v>
      </c>
      <c r="AV408" s="16" t="s">
        <v>138</v>
      </c>
      <c r="AW408" s="16" t="s">
        <v>32</v>
      </c>
      <c r="AX408" s="16" t="s">
        <v>70</v>
      </c>
      <c r="AY408" s="181" t="s">
        <v>128</v>
      </c>
    </row>
    <row r="409" spans="1:65" s="15" customFormat="1">
      <c r="B409" s="173"/>
      <c r="D409" s="160" t="s">
        <v>142</v>
      </c>
      <c r="E409" s="174" t="s">
        <v>3</v>
      </c>
      <c r="F409" s="175" t="s">
        <v>146</v>
      </c>
      <c r="H409" s="176">
        <v>2</v>
      </c>
      <c r="L409" s="173"/>
      <c r="M409" s="177"/>
      <c r="N409" s="178"/>
      <c r="O409" s="178"/>
      <c r="P409" s="178"/>
      <c r="Q409" s="178"/>
      <c r="R409" s="178"/>
      <c r="S409" s="178"/>
      <c r="T409" s="179"/>
      <c r="AT409" s="174" t="s">
        <v>142</v>
      </c>
      <c r="AU409" s="174" t="s">
        <v>138</v>
      </c>
      <c r="AV409" s="15" t="s">
        <v>137</v>
      </c>
      <c r="AW409" s="15" t="s">
        <v>32</v>
      </c>
      <c r="AX409" s="15" t="s">
        <v>77</v>
      </c>
      <c r="AY409" s="174" t="s">
        <v>128</v>
      </c>
    </row>
    <row r="410" spans="1:65" s="2" customFormat="1" ht="44.25" customHeight="1">
      <c r="A410" s="32"/>
      <c r="B410" s="142"/>
      <c r="C410" s="143" t="s">
        <v>445</v>
      </c>
      <c r="D410" s="143" t="s">
        <v>132</v>
      </c>
      <c r="E410" s="144" t="s">
        <v>446</v>
      </c>
      <c r="F410" s="145" t="s">
        <v>447</v>
      </c>
      <c r="G410" s="146" t="s">
        <v>392</v>
      </c>
      <c r="H410" s="147">
        <v>2</v>
      </c>
      <c r="I410" s="148"/>
      <c r="J410" s="148">
        <f>ROUND(I410*H410,2)</f>
        <v>0</v>
      </c>
      <c r="K410" s="145" t="s">
        <v>136</v>
      </c>
      <c r="L410" s="33"/>
      <c r="M410" s="149" t="s">
        <v>3</v>
      </c>
      <c r="N410" s="150" t="s">
        <v>41</v>
      </c>
      <c r="O410" s="151">
        <v>1.24</v>
      </c>
      <c r="P410" s="151">
        <f>O410*H410</f>
        <v>2.48</v>
      </c>
      <c r="Q410" s="151">
        <v>1.7099999999999999E-3</v>
      </c>
      <c r="R410" s="151">
        <f>Q410*H410</f>
        <v>3.4199999999999999E-3</v>
      </c>
      <c r="S410" s="151">
        <v>0</v>
      </c>
      <c r="T410" s="152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53" t="s">
        <v>137</v>
      </c>
      <c r="AT410" s="153" t="s">
        <v>132</v>
      </c>
      <c r="AU410" s="153" t="s">
        <v>138</v>
      </c>
      <c r="AY410" s="20" t="s">
        <v>128</v>
      </c>
      <c r="BE410" s="154">
        <f>IF(N410="základní",J410,0)</f>
        <v>0</v>
      </c>
      <c r="BF410" s="154">
        <f>IF(N410="snížená",J410,0)</f>
        <v>0</v>
      </c>
      <c r="BG410" s="154">
        <f>IF(N410="zákl. přenesená",J410,0)</f>
        <v>0</v>
      </c>
      <c r="BH410" s="154">
        <f>IF(N410="sníž. přenesená",J410,0)</f>
        <v>0</v>
      </c>
      <c r="BI410" s="154">
        <f>IF(N410="nulová",J410,0)</f>
        <v>0</v>
      </c>
      <c r="BJ410" s="20" t="s">
        <v>77</v>
      </c>
      <c r="BK410" s="154">
        <f>ROUND(I410*H410,2)</f>
        <v>0</v>
      </c>
      <c r="BL410" s="20" t="s">
        <v>137</v>
      </c>
      <c r="BM410" s="153" t="s">
        <v>448</v>
      </c>
    </row>
    <row r="411" spans="1:65" s="2" customFormat="1">
      <c r="A411" s="32"/>
      <c r="B411" s="33"/>
      <c r="C411" s="32"/>
      <c r="D411" s="155" t="s">
        <v>140</v>
      </c>
      <c r="E411" s="32"/>
      <c r="F411" s="156" t="s">
        <v>449</v>
      </c>
      <c r="G411" s="32"/>
      <c r="H411" s="32"/>
      <c r="I411" s="32"/>
      <c r="J411" s="32"/>
      <c r="K411" s="32"/>
      <c r="L411" s="33"/>
      <c r="M411" s="157"/>
      <c r="N411" s="158"/>
      <c r="O411" s="53"/>
      <c r="P411" s="53"/>
      <c r="Q411" s="53"/>
      <c r="R411" s="53"/>
      <c r="S411" s="53"/>
      <c r="T411" s="54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T411" s="20" t="s">
        <v>140</v>
      </c>
      <c r="AU411" s="20" t="s">
        <v>138</v>
      </c>
    </row>
    <row r="412" spans="1:65" s="13" customFormat="1">
      <c r="B412" s="159"/>
      <c r="D412" s="160" t="s">
        <v>142</v>
      </c>
      <c r="E412" s="161" t="s">
        <v>3</v>
      </c>
      <c r="F412" s="162" t="s">
        <v>450</v>
      </c>
      <c r="H412" s="161" t="s">
        <v>3</v>
      </c>
      <c r="L412" s="159"/>
      <c r="M412" s="163"/>
      <c r="N412" s="164"/>
      <c r="O412" s="164"/>
      <c r="P412" s="164"/>
      <c r="Q412" s="164"/>
      <c r="R412" s="164"/>
      <c r="S412" s="164"/>
      <c r="T412" s="165"/>
      <c r="AT412" s="161" t="s">
        <v>142</v>
      </c>
      <c r="AU412" s="161" t="s">
        <v>138</v>
      </c>
      <c r="AV412" s="13" t="s">
        <v>77</v>
      </c>
      <c r="AW412" s="13" t="s">
        <v>32</v>
      </c>
      <c r="AX412" s="13" t="s">
        <v>70</v>
      </c>
      <c r="AY412" s="161" t="s">
        <v>128</v>
      </c>
    </row>
    <row r="413" spans="1:65" s="14" customFormat="1">
      <c r="B413" s="166"/>
      <c r="D413" s="160" t="s">
        <v>142</v>
      </c>
      <c r="E413" s="167" t="s">
        <v>3</v>
      </c>
      <c r="F413" s="168" t="s">
        <v>451</v>
      </c>
      <c r="H413" s="169">
        <v>1</v>
      </c>
      <c r="L413" s="166"/>
      <c r="M413" s="170"/>
      <c r="N413" s="171"/>
      <c r="O413" s="171"/>
      <c r="P413" s="171"/>
      <c r="Q413" s="171"/>
      <c r="R413" s="171"/>
      <c r="S413" s="171"/>
      <c r="T413" s="172"/>
      <c r="AT413" s="167" t="s">
        <v>142</v>
      </c>
      <c r="AU413" s="167" t="s">
        <v>138</v>
      </c>
      <c r="AV413" s="14" t="s">
        <v>79</v>
      </c>
      <c r="AW413" s="14" t="s">
        <v>32</v>
      </c>
      <c r="AX413" s="14" t="s">
        <v>70</v>
      </c>
      <c r="AY413" s="167" t="s">
        <v>128</v>
      </c>
    </row>
    <row r="414" spans="1:65" s="14" customFormat="1">
      <c r="B414" s="166"/>
      <c r="D414" s="160" t="s">
        <v>142</v>
      </c>
      <c r="E414" s="167" t="s">
        <v>3</v>
      </c>
      <c r="F414" s="168" t="s">
        <v>452</v>
      </c>
      <c r="H414" s="169">
        <v>1</v>
      </c>
      <c r="L414" s="166"/>
      <c r="M414" s="170"/>
      <c r="N414" s="171"/>
      <c r="O414" s="171"/>
      <c r="P414" s="171"/>
      <c r="Q414" s="171"/>
      <c r="R414" s="171"/>
      <c r="S414" s="171"/>
      <c r="T414" s="172"/>
      <c r="AT414" s="167" t="s">
        <v>142</v>
      </c>
      <c r="AU414" s="167" t="s">
        <v>138</v>
      </c>
      <c r="AV414" s="14" t="s">
        <v>79</v>
      </c>
      <c r="AW414" s="14" t="s">
        <v>32</v>
      </c>
      <c r="AX414" s="14" t="s">
        <v>70</v>
      </c>
      <c r="AY414" s="167" t="s">
        <v>128</v>
      </c>
    </row>
    <row r="415" spans="1:65" s="16" customFormat="1">
      <c r="B415" s="180"/>
      <c r="D415" s="160" t="s">
        <v>142</v>
      </c>
      <c r="E415" s="181" t="s">
        <v>3</v>
      </c>
      <c r="F415" s="182" t="s">
        <v>164</v>
      </c>
      <c r="H415" s="183">
        <v>2</v>
      </c>
      <c r="L415" s="180"/>
      <c r="M415" s="184"/>
      <c r="N415" s="185"/>
      <c r="O415" s="185"/>
      <c r="P415" s="185"/>
      <c r="Q415" s="185"/>
      <c r="R415" s="185"/>
      <c r="S415" s="185"/>
      <c r="T415" s="186"/>
      <c r="AT415" s="181" t="s">
        <v>142</v>
      </c>
      <c r="AU415" s="181" t="s">
        <v>138</v>
      </c>
      <c r="AV415" s="16" t="s">
        <v>138</v>
      </c>
      <c r="AW415" s="16" t="s">
        <v>32</v>
      </c>
      <c r="AX415" s="16" t="s">
        <v>70</v>
      </c>
      <c r="AY415" s="181" t="s">
        <v>128</v>
      </c>
    </row>
    <row r="416" spans="1:65" s="15" customFormat="1">
      <c r="B416" s="173"/>
      <c r="D416" s="160" t="s">
        <v>142</v>
      </c>
      <c r="E416" s="174" t="s">
        <v>3</v>
      </c>
      <c r="F416" s="175" t="s">
        <v>146</v>
      </c>
      <c r="H416" s="176">
        <v>2</v>
      </c>
      <c r="L416" s="173"/>
      <c r="M416" s="177"/>
      <c r="N416" s="178"/>
      <c r="O416" s="178"/>
      <c r="P416" s="178"/>
      <c r="Q416" s="178"/>
      <c r="R416" s="178"/>
      <c r="S416" s="178"/>
      <c r="T416" s="179"/>
      <c r="AT416" s="174" t="s">
        <v>142</v>
      </c>
      <c r="AU416" s="174" t="s">
        <v>138</v>
      </c>
      <c r="AV416" s="15" t="s">
        <v>137</v>
      </c>
      <c r="AW416" s="15" t="s">
        <v>32</v>
      </c>
      <c r="AX416" s="15" t="s">
        <v>77</v>
      </c>
      <c r="AY416" s="174" t="s">
        <v>128</v>
      </c>
    </row>
    <row r="417" spans="1:65" s="2" customFormat="1" ht="33" customHeight="1">
      <c r="A417" s="32"/>
      <c r="B417" s="142"/>
      <c r="C417" s="187" t="s">
        <v>453</v>
      </c>
      <c r="D417" s="187" t="s">
        <v>342</v>
      </c>
      <c r="E417" s="188" t="s">
        <v>454</v>
      </c>
      <c r="F417" s="189" t="s">
        <v>455</v>
      </c>
      <c r="G417" s="190" t="s">
        <v>392</v>
      </c>
      <c r="H417" s="191">
        <v>2</v>
      </c>
      <c r="I417" s="192"/>
      <c r="J417" s="192">
        <f>ROUND(I417*H417,2)</f>
        <v>0</v>
      </c>
      <c r="K417" s="189" t="s">
        <v>136</v>
      </c>
      <c r="L417" s="193"/>
      <c r="M417" s="194" t="s">
        <v>3</v>
      </c>
      <c r="N417" s="195" t="s">
        <v>41</v>
      </c>
      <c r="O417" s="151">
        <v>0</v>
      </c>
      <c r="P417" s="151">
        <f>O417*H417</f>
        <v>0</v>
      </c>
      <c r="Q417" s="151">
        <v>1.78E-2</v>
      </c>
      <c r="R417" s="151">
        <f>Q417*H417</f>
        <v>3.56E-2</v>
      </c>
      <c r="S417" s="151">
        <v>0</v>
      </c>
      <c r="T417" s="152">
        <f>S417*H417</f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53" t="s">
        <v>230</v>
      </c>
      <c r="AT417" s="153" t="s">
        <v>342</v>
      </c>
      <c r="AU417" s="153" t="s">
        <v>138</v>
      </c>
      <c r="AY417" s="20" t="s">
        <v>128</v>
      </c>
      <c r="BE417" s="154">
        <f>IF(N417="základní",J417,0)</f>
        <v>0</v>
      </c>
      <c r="BF417" s="154">
        <f>IF(N417="snížená",J417,0)</f>
        <v>0</v>
      </c>
      <c r="BG417" s="154">
        <f>IF(N417="zákl. přenesená",J417,0)</f>
        <v>0</v>
      </c>
      <c r="BH417" s="154">
        <f>IF(N417="sníž. přenesená",J417,0)</f>
        <v>0</v>
      </c>
      <c r="BI417" s="154">
        <f>IF(N417="nulová",J417,0)</f>
        <v>0</v>
      </c>
      <c r="BJ417" s="20" t="s">
        <v>77</v>
      </c>
      <c r="BK417" s="154">
        <f>ROUND(I417*H417,2)</f>
        <v>0</v>
      </c>
      <c r="BL417" s="20" t="s">
        <v>137</v>
      </c>
      <c r="BM417" s="153" t="s">
        <v>456</v>
      </c>
    </row>
    <row r="418" spans="1:65" s="13" customFormat="1">
      <c r="B418" s="159"/>
      <c r="D418" s="160" t="s">
        <v>142</v>
      </c>
      <c r="E418" s="161" t="s">
        <v>3</v>
      </c>
      <c r="F418" s="162" t="s">
        <v>450</v>
      </c>
      <c r="H418" s="161" t="s">
        <v>3</v>
      </c>
      <c r="L418" s="159"/>
      <c r="M418" s="163"/>
      <c r="N418" s="164"/>
      <c r="O418" s="164"/>
      <c r="P418" s="164"/>
      <c r="Q418" s="164"/>
      <c r="R418" s="164"/>
      <c r="S418" s="164"/>
      <c r="T418" s="165"/>
      <c r="AT418" s="161" t="s">
        <v>142</v>
      </c>
      <c r="AU418" s="161" t="s">
        <v>138</v>
      </c>
      <c r="AV418" s="13" t="s">
        <v>77</v>
      </c>
      <c r="AW418" s="13" t="s">
        <v>32</v>
      </c>
      <c r="AX418" s="13" t="s">
        <v>70</v>
      </c>
      <c r="AY418" s="161" t="s">
        <v>128</v>
      </c>
    </row>
    <row r="419" spans="1:65" s="14" customFormat="1">
      <c r="B419" s="166"/>
      <c r="D419" s="160" t="s">
        <v>142</v>
      </c>
      <c r="E419" s="167" t="s">
        <v>3</v>
      </c>
      <c r="F419" s="168" t="s">
        <v>451</v>
      </c>
      <c r="H419" s="169">
        <v>1</v>
      </c>
      <c r="L419" s="166"/>
      <c r="M419" s="170"/>
      <c r="N419" s="171"/>
      <c r="O419" s="171"/>
      <c r="P419" s="171"/>
      <c r="Q419" s="171"/>
      <c r="R419" s="171"/>
      <c r="S419" s="171"/>
      <c r="T419" s="172"/>
      <c r="AT419" s="167" t="s">
        <v>142</v>
      </c>
      <c r="AU419" s="167" t="s">
        <v>138</v>
      </c>
      <c r="AV419" s="14" t="s">
        <v>79</v>
      </c>
      <c r="AW419" s="14" t="s">
        <v>32</v>
      </c>
      <c r="AX419" s="14" t="s">
        <v>70</v>
      </c>
      <c r="AY419" s="167" t="s">
        <v>128</v>
      </c>
    </row>
    <row r="420" spans="1:65" s="14" customFormat="1">
      <c r="B420" s="166"/>
      <c r="D420" s="160" t="s">
        <v>142</v>
      </c>
      <c r="E420" s="167" t="s">
        <v>3</v>
      </c>
      <c r="F420" s="168" t="s">
        <v>452</v>
      </c>
      <c r="H420" s="169">
        <v>1</v>
      </c>
      <c r="L420" s="166"/>
      <c r="M420" s="170"/>
      <c r="N420" s="171"/>
      <c r="O420" s="171"/>
      <c r="P420" s="171"/>
      <c r="Q420" s="171"/>
      <c r="R420" s="171"/>
      <c r="S420" s="171"/>
      <c r="T420" s="172"/>
      <c r="AT420" s="167" t="s">
        <v>142</v>
      </c>
      <c r="AU420" s="167" t="s">
        <v>138</v>
      </c>
      <c r="AV420" s="14" t="s">
        <v>79</v>
      </c>
      <c r="AW420" s="14" t="s">
        <v>32</v>
      </c>
      <c r="AX420" s="14" t="s">
        <v>70</v>
      </c>
      <c r="AY420" s="167" t="s">
        <v>128</v>
      </c>
    </row>
    <row r="421" spans="1:65" s="16" customFormat="1">
      <c r="B421" s="180"/>
      <c r="D421" s="160" t="s">
        <v>142</v>
      </c>
      <c r="E421" s="181" t="s">
        <v>3</v>
      </c>
      <c r="F421" s="182" t="s">
        <v>164</v>
      </c>
      <c r="H421" s="183">
        <v>2</v>
      </c>
      <c r="L421" s="180"/>
      <c r="M421" s="184"/>
      <c r="N421" s="185"/>
      <c r="O421" s="185"/>
      <c r="P421" s="185"/>
      <c r="Q421" s="185"/>
      <c r="R421" s="185"/>
      <c r="S421" s="185"/>
      <c r="T421" s="186"/>
      <c r="AT421" s="181" t="s">
        <v>142</v>
      </c>
      <c r="AU421" s="181" t="s">
        <v>138</v>
      </c>
      <c r="AV421" s="16" t="s">
        <v>138</v>
      </c>
      <c r="AW421" s="16" t="s">
        <v>32</v>
      </c>
      <c r="AX421" s="16" t="s">
        <v>70</v>
      </c>
      <c r="AY421" s="181" t="s">
        <v>128</v>
      </c>
    </row>
    <row r="422" spans="1:65" s="15" customFormat="1">
      <c r="B422" s="173"/>
      <c r="D422" s="160" t="s">
        <v>142</v>
      </c>
      <c r="E422" s="174" t="s">
        <v>3</v>
      </c>
      <c r="F422" s="175" t="s">
        <v>146</v>
      </c>
      <c r="H422" s="176">
        <v>2</v>
      </c>
      <c r="L422" s="173"/>
      <c r="M422" s="177"/>
      <c r="N422" s="178"/>
      <c r="O422" s="178"/>
      <c r="P422" s="178"/>
      <c r="Q422" s="178"/>
      <c r="R422" s="178"/>
      <c r="S422" s="178"/>
      <c r="T422" s="179"/>
      <c r="AT422" s="174" t="s">
        <v>142</v>
      </c>
      <c r="AU422" s="174" t="s">
        <v>138</v>
      </c>
      <c r="AV422" s="15" t="s">
        <v>137</v>
      </c>
      <c r="AW422" s="15" t="s">
        <v>32</v>
      </c>
      <c r="AX422" s="15" t="s">
        <v>77</v>
      </c>
      <c r="AY422" s="174" t="s">
        <v>128</v>
      </c>
    </row>
    <row r="423" spans="1:65" s="12" customFormat="1" ht="20.9" customHeight="1">
      <c r="B423" s="130"/>
      <c r="D423" s="131" t="s">
        <v>69</v>
      </c>
      <c r="E423" s="140" t="s">
        <v>457</v>
      </c>
      <c r="F423" s="140" t="s">
        <v>458</v>
      </c>
      <c r="J423" s="141">
        <f>BK423</f>
        <v>0</v>
      </c>
      <c r="L423" s="130"/>
      <c r="M423" s="134"/>
      <c r="N423" s="135"/>
      <c r="O423" s="135"/>
      <c r="P423" s="136">
        <f>SUM(P424:P477)</f>
        <v>28.680669999999999</v>
      </c>
      <c r="Q423" s="135"/>
      <c r="R423" s="136">
        <f>SUM(R424:R477)</f>
        <v>0.29154760000000002</v>
      </c>
      <c r="S423" s="135"/>
      <c r="T423" s="137">
        <f>SUM(T424:T477)</f>
        <v>3.4249999999999996E-2</v>
      </c>
      <c r="AR423" s="131" t="s">
        <v>77</v>
      </c>
      <c r="AT423" s="138" t="s">
        <v>69</v>
      </c>
      <c r="AU423" s="138" t="s">
        <v>79</v>
      </c>
      <c r="AY423" s="131" t="s">
        <v>128</v>
      </c>
      <c r="BK423" s="139">
        <f>SUM(BK424:BK477)</f>
        <v>0</v>
      </c>
    </row>
    <row r="424" spans="1:65" s="2" customFormat="1" ht="37.9" customHeight="1">
      <c r="A424" s="32"/>
      <c r="B424" s="142"/>
      <c r="C424" s="143" t="s">
        <v>459</v>
      </c>
      <c r="D424" s="143" t="s">
        <v>132</v>
      </c>
      <c r="E424" s="144" t="s">
        <v>460</v>
      </c>
      <c r="F424" s="145" t="s">
        <v>461</v>
      </c>
      <c r="G424" s="146" t="s">
        <v>156</v>
      </c>
      <c r="H424" s="147">
        <v>13.7</v>
      </c>
      <c r="I424" s="148"/>
      <c r="J424" s="148">
        <f>ROUND(I424*H424,2)</f>
        <v>0</v>
      </c>
      <c r="K424" s="145" t="s">
        <v>136</v>
      </c>
      <c r="L424" s="33"/>
      <c r="M424" s="149" t="s">
        <v>3</v>
      </c>
      <c r="N424" s="150" t="s">
        <v>41</v>
      </c>
      <c r="O424" s="151">
        <v>0.31</v>
      </c>
      <c r="P424" s="151">
        <f>O424*H424</f>
        <v>4.2469999999999999</v>
      </c>
      <c r="Q424" s="151">
        <v>0</v>
      </c>
      <c r="R424" s="151">
        <f>Q424*H424</f>
        <v>0</v>
      </c>
      <c r="S424" s="151">
        <v>0</v>
      </c>
      <c r="T424" s="152">
        <f>S424*H424</f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53" t="s">
        <v>137</v>
      </c>
      <c r="AT424" s="153" t="s">
        <v>132</v>
      </c>
      <c r="AU424" s="153" t="s">
        <v>138</v>
      </c>
      <c r="AY424" s="20" t="s">
        <v>128</v>
      </c>
      <c r="BE424" s="154">
        <f>IF(N424="základní",J424,0)</f>
        <v>0</v>
      </c>
      <c r="BF424" s="154">
        <f>IF(N424="snížená",J424,0)</f>
        <v>0</v>
      </c>
      <c r="BG424" s="154">
        <f>IF(N424="zákl. přenesená",J424,0)</f>
        <v>0</v>
      </c>
      <c r="BH424" s="154">
        <f>IF(N424="sníž. přenesená",J424,0)</f>
        <v>0</v>
      </c>
      <c r="BI424" s="154">
        <f>IF(N424="nulová",J424,0)</f>
        <v>0</v>
      </c>
      <c r="BJ424" s="20" t="s">
        <v>77</v>
      </c>
      <c r="BK424" s="154">
        <f>ROUND(I424*H424,2)</f>
        <v>0</v>
      </c>
      <c r="BL424" s="20" t="s">
        <v>137</v>
      </c>
      <c r="BM424" s="153" t="s">
        <v>462</v>
      </c>
    </row>
    <row r="425" spans="1:65" s="2" customFormat="1">
      <c r="A425" s="32"/>
      <c r="B425" s="33"/>
      <c r="C425" s="32"/>
      <c r="D425" s="155" t="s">
        <v>140</v>
      </c>
      <c r="E425" s="32"/>
      <c r="F425" s="156" t="s">
        <v>463</v>
      </c>
      <c r="G425" s="32"/>
      <c r="H425" s="32"/>
      <c r="I425" s="32"/>
      <c r="J425" s="32"/>
      <c r="K425" s="32"/>
      <c r="L425" s="33"/>
      <c r="M425" s="157"/>
      <c r="N425" s="158"/>
      <c r="O425" s="53"/>
      <c r="P425" s="53"/>
      <c r="Q425" s="53"/>
      <c r="R425" s="53"/>
      <c r="S425" s="53"/>
      <c r="T425" s="54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T425" s="20" t="s">
        <v>140</v>
      </c>
      <c r="AU425" s="20" t="s">
        <v>138</v>
      </c>
    </row>
    <row r="426" spans="1:65" s="14" customFormat="1">
      <c r="B426" s="166"/>
      <c r="D426" s="160" t="s">
        <v>142</v>
      </c>
      <c r="E426" s="167" t="s">
        <v>3</v>
      </c>
      <c r="F426" s="168" t="s">
        <v>464</v>
      </c>
      <c r="H426" s="169">
        <v>13.7</v>
      </c>
      <c r="L426" s="166"/>
      <c r="M426" s="170"/>
      <c r="N426" s="171"/>
      <c r="O426" s="171"/>
      <c r="P426" s="171"/>
      <c r="Q426" s="171"/>
      <c r="R426" s="171"/>
      <c r="S426" s="171"/>
      <c r="T426" s="172"/>
      <c r="AT426" s="167" t="s">
        <v>142</v>
      </c>
      <c r="AU426" s="167" t="s">
        <v>138</v>
      </c>
      <c r="AV426" s="14" t="s">
        <v>79</v>
      </c>
      <c r="AW426" s="14" t="s">
        <v>32</v>
      </c>
      <c r="AX426" s="14" t="s">
        <v>70</v>
      </c>
      <c r="AY426" s="167" t="s">
        <v>128</v>
      </c>
    </row>
    <row r="427" spans="1:65" s="15" customFormat="1">
      <c r="B427" s="173"/>
      <c r="D427" s="160" t="s">
        <v>142</v>
      </c>
      <c r="E427" s="174" t="s">
        <v>3</v>
      </c>
      <c r="F427" s="175" t="s">
        <v>146</v>
      </c>
      <c r="H427" s="176">
        <v>13.7</v>
      </c>
      <c r="L427" s="173"/>
      <c r="M427" s="177"/>
      <c r="N427" s="178"/>
      <c r="O427" s="178"/>
      <c r="P427" s="178"/>
      <c r="Q427" s="178"/>
      <c r="R427" s="178"/>
      <c r="S427" s="178"/>
      <c r="T427" s="179"/>
      <c r="AT427" s="174" t="s">
        <v>142</v>
      </c>
      <c r="AU427" s="174" t="s">
        <v>138</v>
      </c>
      <c r="AV427" s="15" t="s">
        <v>137</v>
      </c>
      <c r="AW427" s="15" t="s">
        <v>32</v>
      </c>
      <c r="AX427" s="15" t="s">
        <v>77</v>
      </c>
      <c r="AY427" s="174" t="s">
        <v>128</v>
      </c>
    </row>
    <row r="428" spans="1:65" s="2" customFormat="1" ht="24.25" customHeight="1">
      <c r="A428" s="32"/>
      <c r="B428" s="142"/>
      <c r="C428" s="187" t="s">
        <v>465</v>
      </c>
      <c r="D428" s="187" t="s">
        <v>342</v>
      </c>
      <c r="E428" s="188" t="s">
        <v>466</v>
      </c>
      <c r="F428" s="189" t="s">
        <v>467</v>
      </c>
      <c r="G428" s="190" t="s">
        <v>156</v>
      </c>
      <c r="H428" s="191">
        <v>13.906000000000001</v>
      </c>
      <c r="I428" s="192"/>
      <c r="J428" s="192">
        <f>ROUND(I428*H428,2)</f>
        <v>0</v>
      </c>
      <c r="K428" s="189" t="s">
        <v>136</v>
      </c>
      <c r="L428" s="193"/>
      <c r="M428" s="194" t="s">
        <v>3</v>
      </c>
      <c r="N428" s="195" t="s">
        <v>41</v>
      </c>
      <c r="O428" s="151">
        <v>0</v>
      </c>
      <c r="P428" s="151">
        <f>O428*H428</f>
        <v>0</v>
      </c>
      <c r="Q428" s="151">
        <v>2.1099999999999999E-3</v>
      </c>
      <c r="R428" s="151">
        <f>Q428*H428</f>
        <v>2.9341659999999999E-2</v>
      </c>
      <c r="S428" s="151">
        <v>0</v>
      </c>
      <c r="T428" s="152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53" t="s">
        <v>230</v>
      </c>
      <c r="AT428" s="153" t="s">
        <v>342</v>
      </c>
      <c r="AU428" s="153" t="s">
        <v>138</v>
      </c>
      <c r="AY428" s="20" t="s">
        <v>128</v>
      </c>
      <c r="BE428" s="154">
        <f>IF(N428="základní",J428,0)</f>
        <v>0</v>
      </c>
      <c r="BF428" s="154">
        <f>IF(N428="snížená",J428,0)</f>
        <v>0</v>
      </c>
      <c r="BG428" s="154">
        <f>IF(N428="zákl. přenesená",J428,0)</f>
        <v>0</v>
      </c>
      <c r="BH428" s="154">
        <f>IF(N428="sníž. přenesená",J428,0)</f>
        <v>0</v>
      </c>
      <c r="BI428" s="154">
        <f>IF(N428="nulová",J428,0)</f>
        <v>0</v>
      </c>
      <c r="BJ428" s="20" t="s">
        <v>77</v>
      </c>
      <c r="BK428" s="154">
        <f>ROUND(I428*H428,2)</f>
        <v>0</v>
      </c>
      <c r="BL428" s="20" t="s">
        <v>137</v>
      </c>
      <c r="BM428" s="153" t="s">
        <v>468</v>
      </c>
    </row>
    <row r="429" spans="1:65" s="14" customFormat="1">
      <c r="B429" s="166"/>
      <c r="D429" s="160" t="s">
        <v>142</v>
      </c>
      <c r="E429" s="167" t="s">
        <v>3</v>
      </c>
      <c r="F429" s="168" t="s">
        <v>469</v>
      </c>
      <c r="H429" s="169">
        <v>13.906000000000001</v>
      </c>
      <c r="L429" s="166"/>
      <c r="M429" s="170"/>
      <c r="N429" s="171"/>
      <c r="O429" s="171"/>
      <c r="P429" s="171"/>
      <c r="Q429" s="171"/>
      <c r="R429" s="171"/>
      <c r="S429" s="171"/>
      <c r="T429" s="172"/>
      <c r="AT429" s="167" t="s">
        <v>142</v>
      </c>
      <c r="AU429" s="167" t="s">
        <v>138</v>
      </c>
      <c r="AV429" s="14" t="s">
        <v>79</v>
      </c>
      <c r="AW429" s="14" t="s">
        <v>32</v>
      </c>
      <c r="AX429" s="14" t="s">
        <v>70</v>
      </c>
      <c r="AY429" s="167" t="s">
        <v>128</v>
      </c>
    </row>
    <row r="430" spans="1:65" s="15" customFormat="1">
      <c r="B430" s="173"/>
      <c r="D430" s="160" t="s">
        <v>142</v>
      </c>
      <c r="E430" s="174" t="s">
        <v>3</v>
      </c>
      <c r="F430" s="175" t="s">
        <v>146</v>
      </c>
      <c r="H430" s="176">
        <v>13.906000000000001</v>
      </c>
      <c r="L430" s="173"/>
      <c r="M430" s="177"/>
      <c r="N430" s="178"/>
      <c r="O430" s="178"/>
      <c r="P430" s="178"/>
      <c r="Q430" s="178"/>
      <c r="R430" s="178"/>
      <c r="S430" s="178"/>
      <c r="T430" s="179"/>
      <c r="AT430" s="174" t="s">
        <v>142</v>
      </c>
      <c r="AU430" s="174" t="s">
        <v>138</v>
      </c>
      <c r="AV430" s="15" t="s">
        <v>137</v>
      </c>
      <c r="AW430" s="15" t="s">
        <v>32</v>
      </c>
      <c r="AX430" s="15" t="s">
        <v>77</v>
      </c>
      <c r="AY430" s="174" t="s">
        <v>128</v>
      </c>
    </row>
    <row r="431" spans="1:65" s="2" customFormat="1" ht="16.5" customHeight="1">
      <c r="A431" s="32"/>
      <c r="B431" s="142"/>
      <c r="C431" s="187" t="s">
        <v>470</v>
      </c>
      <c r="D431" s="187" t="s">
        <v>342</v>
      </c>
      <c r="E431" s="188" t="s">
        <v>471</v>
      </c>
      <c r="F431" s="189" t="s">
        <v>472</v>
      </c>
      <c r="G431" s="190" t="s">
        <v>392</v>
      </c>
      <c r="H431" s="191">
        <v>8</v>
      </c>
      <c r="I431" s="192"/>
      <c r="J431" s="192">
        <f>ROUND(I431*H431,2)</f>
        <v>0</v>
      </c>
      <c r="K431" s="189" t="s">
        <v>136</v>
      </c>
      <c r="L431" s="193"/>
      <c r="M431" s="194" t="s">
        <v>3</v>
      </c>
      <c r="N431" s="195" t="s">
        <v>41</v>
      </c>
      <c r="O431" s="151">
        <v>0</v>
      </c>
      <c r="P431" s="151">
        <f>O431*H431</f>
        <v>0</v>
      </c>
      <c r="Q431" s="151">
        <v>4.8000000000000001E-4</v>
      </c>
      <c r="R431" s="151">
        <f>Q431*H431</f>
        <v>3.8400000000000001E-3</v>
      </c>
      <c r="S431" s="151">
        <v>0</v>
      </c>
      <c r="T431" s="152">
        <f>S431*H431</f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53" t="s">
        <v>421</v>
      </c>
      <c r="AT431" s="153" t="s">
        <v>342</v>
      </c>
      <c r="AU431" s="153" t="s">
        <v>138</v>
      </c>
      <c r="AY431" s="20" t="s">
        <v>128</v>
      </c>
      <c r="BE431" s="154">
        <f>IF(N431="základní",J431,0)</f>
        <v>0</v>
      </c>
      <c r="BF431" s="154">
        <f>IF(N431="snížená",J431,0)</f>
        <v>0</v>
      </c>
      <c r="BG431" s="154">
        <f>IF(N431="zákl. přenesená",J431,0)</f>
        <v>0</v>
      </c>
      <c r="BH431" s="154">
        <f>IF(N431="sníž. přenesená",J431,0)</f>
        <v>0</v>
      </c>
      <c r="BI431" s="154">
        <f>IF(N431="nulová",J431,0)</f>
        <v>0</v>
      </c>
      <c r="BJ431" s="20" t="s">
        <v>77</v>
      </c>
      <c r="BK431" s="154">
        <f>ROUND(I431*H431,2)</f>
        <v>0</v>
      </c>
      <c r="BL431" s="20" t="s">
        <v>421</v>
      </c>
      <c r="BM431" s="153" t="s">
        <v>473</v>
      </c>
    </row>
    <row r="432" spans="1:65" s="14" customFormat="1">
      <c r="B432" s="166"/>
      <c r="D432" s="160" t="s">
        <v>142</v>
      </c>
      <c r="E432" s="167" t="s">
        <v>3</v>
      </c>
      <c r="F432" s="168" t="s">
        <v>474</v>
      </c>
      <c r="H432" s="169">
        <v>8</v>
      </c>
      <c r="L432" s="166"/>
      <c r="M432" s="170"/>
      <c r="N432" s="171"/>
      <c r="O432" s="171"/>
      <c r="P432" s="171"/>
      <c r="Q432" s="171"/>
      <c r="R432" s="171"/>
      <c r="S432" s="171"/>
      <c r="T432" s="172"/>
      <c r="AT432" s="167" t="s">
        <v>142</v>
      </c>
      <c r="AU432" s="167" t="s">
        <v>138</v>
      </c>
      <c r="AV432" s="14" t="s">
        <v>79</v>
      </c>
      <c r="AW432" s="14" t="s">
        <v>32</v>
      </c>
      <c r="AX432" s="14" t="s">
        <v>70</v>
      </c>
      <c r="AY432" s="167" t="s">
        <v>128</v>
      </c>
    </row>
    <row r="433" spans="1:65" s="15" customFormat="1">
      <c r="B433" s="173"/>
      <c r="D433" s="160" t="s">
        <v>142</v>
      </c>
      <c r="E433" s="174" t="s">
        <v>3</v>
      </c>
      <c r="F433" s="175" t="s">
        <v>146</v>
      </c>
      <c r="H433" s="176">
        <v>8</v>
      </c>
      <c r="L433" s="173"/>
      <c r="M433" s="177"/>
      <c r="N433" s="178"/>
      <c r="O433" s="178"/>
      <c r="P433" s="178"/>
      <c r="Q433" s="178"/>
      <c r="R433" s="178"/>
      <c r="S433" s="178"/>
      <c r="T433" s="179"/>
      <c r="AT433" s="174" t="s">
        <v>142</v>
      </c>
      <c r="AU433" s="174" t="s">
        <v>138</v>
      </c>
      <c r="AV433" s="15" t="s">
        <v>137</v>
      </c>
      <c r="AW433" s="15" t="s">
        <v>32</v>
      </c>
      <c r="AX433" s="15" t="s">
        <v>77</v>
      </c>
      <c r="AY433" s="174" t="s">
        <v>128</v>
      </c>
    </row>
    <row r="434" spans="1:65" s="2" customFormat="1" ht="21.75" customHeight="1">
      <c r="A434" s="32"/>
      <c r="B434" s="142"/>
      <c r="C434" s="187" t="s">
        <v>475</v>
      </c>
      <c r="D434" s="187" t="s">
        <v>342</v>
      </c>
      <c r="E434" s="188" t="s">
        <v>476</v>
      </c>
      <c r="F434" s="189" t="s">
        <v>477</v>
      </c>
      <c r="G434" s="190" t="s">
        <v>392</v>
      </c>
      <c r="H434" s="191">
        <v>8</v>
      </c>
      <c r="I434" s="192"/>
      <c r="J434" s="192">
        <f>ROUND(I434*H434,2)</f>
        <v>0</v>
      </c>
      <c r="K434" s="189" t="s">
        <v>136</v>
      </c>
      <c r="L434" s="193"/>
      <c r="M434" s="194" t="s">
        <v>3</v>
      </c>
      <c r="N434" s="195" t="s">
        <v>41</v>
      </c>
      <c r="O434" s="151">
        <v>0</v>
      </c>
      <c r="P434" s="151">
        <f>O434*H434</f>
        <v>0</v>
      </c>
      <c r="Q434" s="151">
        <v>3.5999999999999999E-3</v>
      </c>
      <c r="R434" s="151">
        <f>Q434*H434</f>
        <v>2.8799999999999999E-2</v>
      </c>
      <c r="S434" s="151">
        <v>0</v>
      </c>
      <c r="T434" s="152">
        <f>S434*H434</f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53" t="s">
        <v>421</v>
      </c>
      <c r="AT434" s="153" t="s">
        <v>342</v>
      </c>
      <c r="AU434" s="153" t="s">
        <v>138</v>
      </c>
      <c r="AY434" s="20" t="s">
        <v>128</v>
      </c>
      <c r="BE434" s="154">
        <f>IF(N434="základní",J434,0)</f>
        <v>0</v>
      </c>
      <c r="BF434" s="154">
        <f>IF(N434="snížená",J434,0)</f>
        <v>0</v>
      </c>
      <c r="BG434" s="154">
        <f>IF(N434="zákl. přenesená",J434,0)</f>
        <v>0</v>
      </c>
      <c r="BH434" s="154">
        <f>IF(N434="sníž. přenesená",J434,0)</f>
        <v>0</v>
      </c>
      <c r="BI434" s="154">
        <f>IF(N434="nulová",J434,0)</f>
        <v>0</v>
      </c>
      <c r="BJ434" s="20" t="s">
        <v>77</v>
      </c>
      <c r="BK434" s="154">
        <f>ROUND(I434*H434,2)</f>
        <v>0</v>
      </c>
      <c r="BL434" s="20" t="s">
        <v>421</v>
      </c>
      <c r="BM434" s="153" t="s">
        <v>478</v>
      </c>
    </row>
    <row r="435" spans="1:65" s="14" customFormat="1">
      <c r="B435" s="166"/>
      <c r="D435" s="160" t="s">
        <v>142</v>
      </c>
      <c r="E435" s="167" t="s">
        <v>3</v>
      </c>
      <c r="F435" s="168" t="s">
        <v>474</v>
      </c>
      <c r="H435" s="169">
        <v>8</v>
      </c>
      <c r="L435" s="166"/>
      <c r="M435" s="170"/>
      <c r="N435" s="171"/>
      <c r="O435" s="171"/>
      <c r="P435" s="171"/>
      <c r="Q435" s="171"/>
      <c r="R435" s="171"/>
      <c r="S435" s="171"/>
      <c r="T435" s="172"/>
      <c r="AT435" s="167" t="s">
        <v>142</v>
      </c>
      <c r="AU435" s="167" t="s">
        <v>138</v>
      </c>
      <c r="AV435" s="14" t="s">
        <v>79</v>
      </c>
      <c r="AW435" s="14" t="s">
        <v>32</v>
      </c>
      <c r="AX435" s="14" t="s">
        <v>70</v>
      </c>
      <c r="AY435" s="167" t="s">
        <v>128</v>
      </c>
    </row>
    <row r="436" spans="1:65" s="15" customFormat="1">
      <c r="B436" s="173"/>
      <c r="D436" s="160" t="s">
        <v>142</v>
      </c>
      <c r="E436" s="174" t="s">
        <v>3</v>
      </c>
      <c r="F436" s="175" t="s">
        <v>146</v>
      </c>
      <c r="H436" s="176">
        <v>8</v>
      </c>
      <c r="L436" s="173"/>
      <c r="M436" s="177"/>
      <c r="N436" s="178"/>
      <c r="O436" s="178"/>
      <c r="P436" s="178"/>
      <c r="Q436" s="178"/>
      <c r="R436" s="178"/>
      <c r="S436" s="178"/>
      <c r="T436" s="179"/>
      <c r="AT436" s="174" t="s">
        <v>142</v>
      </c>
      <c r="AU436" s="174" t="s">
        <v>138</v>
      </c>
      <c r="AV436" s="15" t="s">
        <v>137</v>
      </c>
      <c r="AW436" s="15" t="s">
        <v>32</v>
      </c>
      <c r="AX436" s="15" t="s">
        <v>77</v>
      </c>
      <c r="AY436" s="174" t="s">
        <v>128</v>
      </c>
    </row>
    <row r="437" spans="1:65" s="2" customFormat="1" ht="44.25" customHeight="1">
      <c r="A437" s="32"/>
      <c r="B437" s="142"/>
      <c r="C437" s="143" t="s">
        <v>479</v>
      </c>
      <c r="D437" s="143" t="s">
        <v>132</v>
      </c>
      <c r="E437" s="144" t="s">
        <v>480</v>
      </c>
      <c r="F437" s="145" t="s">
        <v>481</v>
      </c>
      <c r="G437" s="146" t="s">
        <v>156</v>
      </c>
      <c r="H437" s="147">
        <v>54.17</v>
      </c>
      <c r="I437" s="148"/>
      <c r="J437" s="148">
        <f>ROUND(I437*H437,2)</f>
        <v>0</v>
      </c>
      <c r="K437" s="145" t="s">
        <v>136</v>
      </c>
      <c r="L437" s="33"/>
      <c r="M437" s="149" t="s">
        <v>3</v>
      </c>
      <c r="N437" s="150" t="s">
        <v>41</v>
      </c>
      <c r="O437" s="151">
        <v>0.34100000000000003</v>
      </c>
      <c r="P437" s="151">
        <f>O437*H437</f>
        <v>18.471970000000002</v>
      </c>
      <c r="Q437" s="151">
        <v>0</v>
      </c>
      <c r="R437" s="151">
        <f>Q437*H437</f>
        <v>0</v>
      </c>
      <c r="S437" s="151">
        <v>0</v>
      </c>
      <c r="T437" s="152">
        <f>S437*H437</f>
        <v>0</v>
      </c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R437" s="153" t="s">
        <v>137</v>
      </c>
      <c r="AT437" s="153" t="s">
        <v>132</v>
      </c>
      <c r="AU437" s="153" t="s">
        <v>138</v>
      </c>
      <c r="AY437" s="20" t="s">
        <v>128</v>
      </c>
      <c r="BE437" s="154">
        <f>IF(N437="základní",J437,0)</f>
        <v>0</v>
      </c>
      <c r="BF437" s="154">
        <f>IF(N437="snížená",J437,0)</f>
        <v>0</v>
      </c>
      <c r="BG437" s="154">
        <f>IF(N437="zákl. přenesená",J437,0)</f>
        <v>0</v>
      </c>
      <c r="BH437" s="154">
        <f>IF(N437="sníž. přenesená",J437,0)</f>
        <v>0</v>
      </c>
      <c r="BI437" s="154">
        <f>IF(N437="nulová",J437,0)</f>
        <v>0</v>
      </c>
      <c r="BJ437" s="20" t="s">
        <v>77</v>
      </c>
      <c r="BK437" s="154">
        <f>ROUND(I437*H437,2)</f>
        <v>0</v>
      </c>
      <c r="BL437" s="20" t="s">
        <v>137</v>
      </c>
      <c r="BM437" s="153" t="s">
        <v>482</v>
      </c>
    </row>
    <row r="438" spans="1:65" s="2" customFormat="1">
      <c r="A438" s="32"/>
      <c r="B438" s="33"/>
      <c r="C438" s="32"/>
      <c r="D438" s="155" t="s">
        <v>140</v>
      </c>
      <c r="E438" s="32"/>
      <c r="F438" s="156" t="s">
        <v>483</v>
      </c>
      <c r="G438" s="32"/>
      <c r="H438" s="32"/>
      <c r="I438" s="32"/>
      <c r="J438" s="32"/>
      <c r="K438" s="32"/>
      <c r="L438" s="33"/>
      <c r="M438" s="157"/>
      <c r="N438" s="158"/>
      <c r="O438" s="53"/>
      <c r="P438" s="53"/>
      <c r="Q438" s="53"/>
      <c r="R438" s="53"/>
      <c r="S438" s="53"/>
      <c r="T438" s="54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T438" s="20" t="s">
        <v>140</v>
      </c>
      <c r="AU438" s="20" t="s">
        <v>138</v>
      </c>
    </row>
    <row r="439" spans="1:65" s="14" customFormat="1">
      <c r="B439" s="166"/>
      <c r="D439" s="160" t="s">
        <v>142</v>
      </c>
      <c r="E439" s="167" t="s">
        <v>3</v>
      </c>
      <c r="F439" s="168" t="s">
        <v>484</v>
      </c>
      <c r="H439" s="169">
        <v>54.17</v>
      </c>
      <c r="L439" s="166"/>
      <c r="M439" s="170"/>
      <c r="N439" s="171"/>
      <c r="O439" s="171"/>
      <c r="P439" s="171"/>
      <c r="Q439" s="171"/>
      <c r="R439" s="171"/>
      <c r="S439" s="171"/>
      <c r="T439" s="172"/>
      <c r="AT439" s="167" t="s">
        <v>142</v>
      </c>
      <c r="AU439" s="167" t="s">
        <v>138</v>
      </c>
      <c r="AV439" s="14" t="s">
        <v>79</v>
      </c>
      <c r="AW439" s="14" t="s">
        <v>32</v>
      </c>
      <c r="AX439" s="14" t="s">
        <v>70</v>
      </c>
      <c r="AY439" s="167" t="s">
        <v>128</v>
      </c>
    </row>
    <row r="440" spans="1:65" s="15" customFormat="1">
      <c r="B440" s="173"/>
      <c r="D440" s="160" t="s">
        <v>142</v>
      </c>
      <c r="E440" s="174" t="s">
        <v>3</v>
      </c>
      <c r="F440" s="175" t="s">
        <v>146</v>
      </c>
      <c r="H440" s="176">
        <v>54.17</v>
      </c>
      <c r="L440" s="173"/>
      <c r="M440" s="177"/>
      <c r="N440" s="178"/>
      <c r="O440" s="178"/>
      <c r="P440" s="178"/>
      <c r="Q440" s="178"/>
      <c r="R440" s="178"/>
      <c r="S440" s="178"/>
      <c r="T440" s="179"/>
      <c r="AT440" s="174" t="s">
        <v>142</v>
      </c>
      <c r="AU440" s="174" t="s">
        <v>138</v>
      </c>
      <c r="AV440" s="15" t="s">
        <v>137</v>
      </c>
      <c r="AW440" s="15" t="s">
        <v>32</v>
      </c>
      <c r="AX440" s="15" t="s">
        <v>77</v>
      </c>
      <c r="AY440" s="174" t="s">
        <v>128</v>
      </c>
    </row>
    <row r="441" spans="1:65" s="2" customFormat="1" ht="24.25" customHeight="1">
      <c r="A441" s="32"/>
      <c r="B441" s="142"/>
      <c r="C441" s="187" t="s">
        <v>485</v>
      </c>
      <c r="D441" s="187" t="s">
        <v>342</v>
      </c>
      <c r="E441" s="188" t="s">
        <v>486</v>
      </c>
      <c r="F441" s="189" t="s">
        <v>487</v>
      </c>
      <c r="G441" s="190" t="s">
        <v>156</v>
      </c>
      <c r="H441" s="191">
        <v>54.982999999999997</v>
      </c>
      <c r="I441" s="192"/>
      <c r="J441" s="192">
        <f>ROUND(I441*H441,2)</f>
        <v>0</v>
      </c>
      <c r="K441" s="189" t="s">
        <v>136</v>
      </c>
      <c r="L441" s="193"/>
      <c r="M441" s="194" t="s">
        <v>3</v>
      </c>
      <c r="N441" s="195" t="s">
        <v>41</v>
      </c>
      <c r="O441" s="151">
        <v>0</v>
      </c>
      <c r="P441" s="151">
        <f>O441*H441</f>
        <v>0</v>
      </c>
      <c r="Q441" s="151">
        <v>3.1800000000000001E-3</v>
      </c>
      <c r="R441" s="151">
        <f>Q441*H441</f>
        <v>0.17484594000000001</v>
      </c>
      <c r="S441" s="151">
        <v>0</v>
      </c>
      <c r="T441" s="152">
        <f>S441*H441</f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53" t="s">
        <v>230</v>
      </c>
      <c r="AT441" s="153" t="s">
        <v>342</v>
      </c>
      <c r="AU441" s="153" t="s">
        <v>138</v>
      </c>
      <c r="AY441" s="20" t="s">
        <v>128</v>
      </c>
      <c r="BE441" s="154">
        <f>IF(N441="základní",J441,0)</f>
        <v>0</v>
      </c>
      <c r="BF441" s="154">
        <f>IF(N441="snížená",J441,0)</f>
        <v>0</v>
      </c>
      <c r="BG441" s="154">
        <f>IF(N441="zákl. přenesená",J441,0)</f>
        <v>0</v>
      </c>
      <c r="BH441" s="154">
        <f>IF(N441="sníž. přenesená",J441,0)</f>
        <v>0</v>
      </c>
      <c r="BI441" s="154">
        <f>IF(N441="nulová",J441,0)</f>
        <v>0</v>
      </c>
      <c r="BJ441" s="20" t="s">
        <v>77</v>
      </c>
      <c r="BK441" s="154">
        <f>ROUND(I441*H441,2)</f>
        <v>0</v>
      </c>
      <c r="BL441" s="20" t="s">
        <v>137</v>
      </c>
      <c r="BM441" s="153" t="s">
        <v>488</v>
      </c>
    </row>
    <row r="442" spans="1:65" s="14" customFormat="1">
      <c r="B442" s="166"/>
      <c r="D442" s="160" t="s">
        <v>142</v>
      </c>
      <c r="E442" s="167" t="s">
        <v>3</v>
      </c>
      <c r="F442" s="168" t="s">
        <v>489</v>
      </c>
      <c r="H442" s="169">
        <v>54.982999999999997</v>
      </c>
      <c r="L442" s="166"/>
      <c r="M442" s="170"/>
      <c r="N442" s="171"/>
      <c r="O442" s="171"/>
      <c r="P442" s="171"/>
      <c r="Q442" s="171"/>
      <c r="R442" s="171"/>
      <c r="S442" s="171"/>
      <c r="T442" s="172"/>
      <c r="AT442" s="167" t="s">
        <v>142</v>
      </c>
      <c r="AU442" s="167" t="s">
        <v>138</v>
      </c>
      <c r="AV442" s="14" t="s">
        <v>79</v>
      </c>
      <c r="AW442" s="14" t="s">
        <v>32</v>
      </c>
      <c r="AX442" s="14" t="s">
        <v>70</v>
      </c>
      <c r="AY442" s="167" t="s">
        <v>128</v>
      </c>
    </row>
    <row r="443" spans="1:65" s="15" customFormat="1">
      <c r="B443" s="173"/>
      <c r="D443" s="160" t="s">
        <v>142</v>
      </c>
      <c r="E443" s="174" t="s">
        <v>3</v>
      </c>
      <c r="F443" s="175" t="s">
        <v>146</v>
      </c>
      <c r="H443" s="176">
        <v>54.982999999999997</v>
      </c>
      <c r="L443" s="173"/>
      <c r="M443" s="177"/>
      <c r="N443" s="178"/>
      <c r="O443" s="178"/>
      <c r="P443" s="178"/>
      <c r="Q443" s="178"/>
      <c r="R443" s="178"/>
      <c r="S443" s="178"/>
      <c r="T443" s="179"/>
      <c r="AT443" s="174" t="s">
        <v>142</v>
      </c>
      <c r="AU443" s="174" t="s">
        <v>138</v>
      </c>
      <c r="AV443" s="15" t="s">
        <v>137</v>
      </c>
      <c r="AW443" s="15" t="s">
        <v>32</v>
      </c>
      <c r="AX443" s="15" t="s">
        <v>77</v>
      </c>
      <c r="AY443" s="174" t="s">
        <v>128</v>
      </c>
    </row>
    <row r="444" spans="1:65" s="2" customFormat="1" ht="16.5" customHeight="1">
      <c r="A444" s="32"/>
      <c r="B444" s="142"/>
      <c r="C444" s="187" t="s">
        <v>490</v>
      </c>
      <c r="D444" s="187" t="s">
        <v>342</v>
      </c>
      <c r="E444" s="188" t="s">
        <v>491</v>
      </c>
      <c r="F444" s="189" t="s">
        <v>492</v>
      </c>
      <c r="G444" s="190" t="s">
        <v>392</v>
      </c>
      <c r="H444" s="191">
        <v>10</v>
      </c>
      <c r="I444" s="192"/>
      <c r="J444" s="192">
        <f>ROUND(I444*H444,2)</f>
        <v>0</v>
      </c>
      <c r="K444" s="189" t="s">
        <v>136</v>
      </c>
      <c r="L444" s="193"/>
      <c r="M444" s="194" t="s">
        <v>3</v>
      </c>
      <c r="N444" s="195" t="s">
        <v>41</v>
      </c>
      <c r="O444" s="151">
        <v>0</v>
      </c>
      <c r="P444" s="151">
        <f>O444*H444</f>
        <v>0</v>
      </c>
      <c r="Q444" s="151">
        <v>7.2000000000000005E-4</v>
      </c>
      <c r="R444" s="151">
        <f>Q444*H444</f>
        <v>7.2000000000000007E-3</v>
      </c>
      <c r="S444" s="151">
        <v>0</v>
      </c>
      <c r="T444" s="152">
        <f>S444*H444</f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53" t="s">
        <v>421</v>
      </c>
      <c r="AT444" s="153" t="s">
        <v>342</v>
      </c>
      <c r="AU444" s="153" t="s">
        <v>138</v>
      </c>
      <c r="AY444" s="20" t="s">
        <v>128</v>
      </c>
      <c r="BE444" s="154">
        <f>IF(N444="základní",J444,0)</f>
        <v>0</v>
      </c>
      <c r="BF444" s="154">
        <f>IF(N444="snížená",J444,0)</f>
        <v>0</v>
      </c>
      <c r="BG444" s="154">
        <f>IF(N444="zákl. přenesená",J444,0)</f>
        <v>0</v>
      </c>
      <c r="BH444" s="154">
        <f>IF(N444="sníž. přenesená",J444,0)</f>
        <v>0</v>
      </c>
      <c r="BI444" s="154">
        <f>IF(N444="nulová",J444,0)</f>
        <v>0</v>
      </c>
      <c r="BJ444" s="20" t="s">
        <v>77</v>
      </c>
      <c r="BK444" s="154">
        <f>ROUND(I444*H444,2)</f>
        <v>0</v>
      </c>
      <c r="BL444" s="20" t="s">
        <v>421</v>
      </c>
      <c r="BM444" s="153" t="s">
        <v>493</v>
      </c>
    </row>
    <row r="445" spans="1:65" s="14" customFormat="1">
      <c r="B445" s="166"/>
      <c r="D445" s="160" t="s">
        <v>142</v>
      </c>
      <c r="E445" s="167" t="s">
        <v>3</v>
      </c>
      <c r="F445" s="168" t="s">
        <v>494</v>
      </c>
      <c r="H445" s="169">
        <v>10</v>
      </c>
      <c r="L445" s="166"/>
      <c r="M445" s="170"/>
      <c r="N445" s="171"/>
      <c r="O445" s="171"/>
      <c r="P445" s="171"/>
      <c r="Q445" s="171"/>
      <c r="R445" s="171"/>
      <c r="S445" s="171"/>
      <c r="T445" s="172"/>
      <c r="AT445" s="167" t="s">
        <v>142</v>
      </c>
      <c r="AU445" s="167" t="s">
        <v>138</v>
      </c>
      <c r="AV445" s="14" t="s">
        <v>79</v>
      </c>
      <c r="AW445" s="14" t="s">
        <v>32</v>
      </c>
      <c r="AX445" s="14" t="s">
        <v>70</v>
      </c>
      <c r="AY445" s="167" t="s">
        <v>128</v>
      </c>
    </row>
    <row r="446" spans="1:65" s="15" customFormat="1">
      <c r="B446" s="173"/>
      <c r="D446" s="160" t="s">
        <v>142</v>
      </c>
      <c r="E446" s="174" t="s">
        <v>3</v>
      </c>
      <c r="F446" s="175" t="s">
        <v>146</v>
      </c>
      <c r="H446" s="176">
        <v>10</v>
      </c>
      <c r="L446" s="173"/>
      <c r="M446" s="177"/>
      <c r="N446" s="178"/>
      <c r="O446" s="178"/>
      <c r="P446" s="178"/>
      <c r="Q446" s="178"/>
      <c r="R446" s="178"/>
      <c r="S446" s="178"/>
      <c r="T446" s="179"/>
      <c r="AT446" s="174" t="s">
        <v>142</v>
      </c>
      <c r="AU446" s="174" t="s">
        <v>138</v>
      </c>
      <c r="AV446" s="15" t="s">
        <v>137</v>
      </c>
      <c r="AW446" s="15" t="s">
        <v>32</v>
      </c>
      <c r="AX446" s="15" t="s">
        <v>77</v>
      </c>
      <c r="AY446" s="174" t="s">
        <v>128</v>
      </c>
    </row>
    <row r="447" spans="1:65" s="2" customFormat="1" ht="24.25" customHeight="1">
      <c r="A447" s="32"/>
      <c r="B447" s="142"/>
      <c r="C447" s="187" t="s">
        <v>495</v>
      </c>
      <c r="D447" s="187" t="s">
        <v>342</v>
      </c>
      <c r="E447" s="188" t="s">
        <v>496</v>
      </c>
      <c r="F447" s="189" t="s">
        <v>497</v>
      </c>
      <c r="G447" s="190" t="s">
        <v>392</v>
      </c>
      <c r="H447" s="191">
        <v>10</v>
      </c>
      <c r="I447" s="192"/>
      <c r="J447" s="192">
        <f>ROUND(I447*H447,2)</f>
        <v>0</v>
      </c>
      <c r="K447" s="189" t="s">
        <v>136</v>
      </c>
      <c r="L447" s="193"/>
      <c r="M447" s="194" t="s">
        <v>3</v>
      </c>
      <c r="N447" s="195" t="s">
        <v>41</v>
      </c>
      <c r="O447" s="151">
        <v>0</v>
      </c>
      <c r="P447" s="151">
        <f>O447*H447</f>
        <v>0</v>
      </c>
      <c r="Q447" s="151">
        <v>4.0000000000000001E-3</v>
      </c>
      <c r="R447" s="151">
        <f>Q447*H447</f>
        <v>0.04</v>
      </c>
      <c r="S447" s="151">
        <v>0</v>
      </c>
      <c r="T447" s="152">
        <f>S447*H447</f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53" t="s">
        <v>421</v>
      </c>
      <c r="AT447" s="153" t="s">
        <v>342</v>
      </c>
      <c r="AU447" s="153" t="s">
        <v>138</v>
      </c>
      <c r="AY447" s="20" t="s">
        <v>128</v>
      </c>
      <c r="BE447" s="154">
        <f>IF(N447="základní",J447,0)</f>
        <v>0</v>
      </c>
      <c r="BF447" s="154">
        <f>IF(N447="snížená",J447,0)</f>
        <v>0</v>
      </c>
      <c r="BG447" s="154">
        <f>IF(N447="zákl. přenesená",J447,0)</f>
        <v>0</v>
      </c>
      <c r="BH447" s="154">
        <f>IF(N447="sníž. přenesená",J447,0)</f>
        <v>0</v>
      </c>
      <c r="BI447" s="154">
        <f>IF(N447="nulová",J447,0)</f>
        <v>0</v>
      </c>
      <c r="BJ447" s="20" t="s">
        <v>77</v>
      </c>
      <c r="BK447" s="154">
        <f>ROUND(I447*H447,2)</f>
        <v>0</v>
      </c>
      <c r="BL447" s="20" t="s">
        <v>421</v>
      </c>
      <c r="BM447" s="153" t="s">
        <v>498</v>
      </c>
    </row>
    <row r="448" spans="1:65" s="14" customFormat="1">
      <c r="B448" s="166"/>
      <c r="D448" s="160" t="s">
        <v>142</v>
      </c>
      <c r="E448" s="167" t="s">
        <v>3</v>
      </c>
      <c r="F448" s="168" t="s">
        <v>494</v>
      </c>
      <c r="H448" s="169">
        <v>10</v>
      </c>
      <c r="L448" s="166"/>
      <c r="M448" s="170"/>
      <c r="N448" s="171"/>
      <c r="O448" s="171"/>
      <c r="P448" s="171"/>
      <c r="Q448" s="171"/>
      <c r="R448" s="171"/>
      <c r="S448" s="171"/>
      <c r="T448" s="172"/>
      <c r="AT448" s="167" t="s">
        <v>142</v>
      </c>
      <c r="AU448" s="167" t="s">
        <v>138</v>
      </c>
      <c r="AV448" s="14" t="s">
        <v>79</v>
      </c>
      <c r="AW448" s="14" t="s">
        <v>32</v>
      </c>
      <c r="AX448" s="14" t="s">
        <v>70</v>
      </c>
      <c r="AY448" s="167" t="s">
        <v>128</v>
      </c>
    </row>
    <row r="449" spans="1:65" s="15" customFormat="1">
      <c r="B449" s="173"/>
      <c r="D449" s="160" t="s">
        <v>142</v>
      </c>
      <c r="E449" s="174" t="s">
        <v>3</v>
      </c>
      <c r="F449" s="175" t="s">
        <v>146</v>
      </c>
      <c r="H449" s="176">
        <v>10</v>
      </c>
      <c r="L449" s="173"/>
      <c r="M449" s="177"/>
      <c r="N449" s="178"/>
      <c r="O449" s="178"/>
      <c r="P449" s="178"/>
      <c r="Q449" s="178"/>
      <c r="R449" s="178"/>
      <c r="S449" s="178"/>
      <c r="T449" s="179"/>
      <c r="AT449" s="174" t="s">
        <v>142</v>
      </c>
      <c r="AU449" s="174" t="s">
        <v>138</v>
      </c>
      <c r="AV449" s="15" t="s">
        <v>137</v>
      </c>
      <c r="AW449" s="15" t="s">
        <v>32</v>
      </c>
      <c r="AX449" s="15" t="s">
        <v>77</v>
      </c>
      <c r="AY449" s="174" t="s">
        <v>128</v>
      </c>
    </row>
    <row r="450" spans="1:65" s="2" customFormat="1" ht="24.25" customHeight="1">
      <c r="A450" s="32"/>
      <c r="B450" s="142"/>
      <c r="C450" s="143" t="s">
        <v>355</v>
      </c>
      <c r="D450" s="143" t="s">
        <v>132</v>
      </c>
      <c r="E450" s="144" t="s">
        <v>499</v>
      </c>
      <c r="F450" s="145" t="s">
        <v>500</v>
      </c>
      <c r="G450" s="146" t="s">
        <v>156</v>
      </c>
      <c r="H450" s="147">
        <v>13.7</v>
      </c>
      <c r="I450" s="148"/>
      <c r="J450" s="148">
        <f>ROUND(I450*H450,2)</f>
        <v>0</v>
      </c>
      <c r="K450" s="145" t="s">
        <v>136</v>
      </c>
      <c r="L450" s="33"/>
      <c r="M450" s="149" t="s">
        <v>3</v>
      </c>
      <c r="N450" s="150" t="s">
        <v>41</v>
      </c>
      <c r="O450" s="151">
        <v>4.1000000000000002E-2</v>
      </c>
      <c r="P450" s="151">
        <f>O450*H450</f>
        <v>0.56169999999999998</v>
      </c>
      <c r="Q450" s="151">
        <v>0</v>
      </c>
      <c r="R450" s="151">
        <f>Q450*H450</f>
        <v>0</v>
      </c>
      <c r="S450" s="151">
        <v>2.5000000000000001E-3</v>
      </c>
      <c r="T450" s="152">
        <f>S450*H450</f>
        <v>3.4249999999999996E-2</v>
      </c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153" t="s">
        <v>137</v>
      </c>
      <c r="AT450" s="153" t="s">
        <v>132</v>
      </c>
      <c r="AU450" s="153" t="s">
        <v>138</v>
      </c>
      <c r="AY450" s="20" t="s">
        <v>128</v>
      </c>
      <c r="BE450" s="154">
        <f>IF(N450="základní",J450,0)</f>
        <v>0</v>
      </c>
      <c r="BF450" s="154">
        <f>IF(N450="snížená",J450,0)</f>
        <v>0</v>
      </c>
      <c r="BG450" s="154">
        <f>IF(N450="zákl. přenesená",J450,0)</f>
        <v>0</v>
      </c>
      <c r="BH450" s="154">
        <f>IF(N450="sníž. přenesená",J450,0)</f>
        <v>0</v>
      </c>
      <c r="BI450" s="154">
        <f>IF(N450="nulová",J450,0)</f>
        <v>0</v>
      </c>
      <c r="BJ450" s="20" t="s">
        <v>77</v>
      </c>
      <c r="BK450" s="154">
        <f>ROUND(I450*H450,2)</f>
        <v>0</v>
      </c>
      <c r="BL450" s="20" t="s">
        <v>137</v>
      </c>
      <c r="BM450" s="153" t="s">
        <v>501</v>
      </c>
    </row>
    <row r="451" spans="1:65" s="2" customFormat="1">
      <c r="A451" s="32"/>
      <c r="B451" s="33"/>
      <c r="C451" s="32"/>
      <c r="D451" s="155" t="s">
        <v>140</v>
      </c>
      <c r="E451" s="32"/>
      <c r="F451" s="156" t="s">
        <v>502</v>
      </c>
      <c r="G451" s="32"/>
      <c r="H451" s="32"/>
      <c r="I451" s="32"/>
      <c r="J451" s="32"/>
      <c r="K451" s="32"/>
      <c r="L451" s="33"/>
      <c r="M451" s="157"/>
      <c r="N451" s="158"/>
      <c r="O451" s="53"/>
      <c r="P451" s="53"/>
      <c r="Q451" s="53"/>
      <c r="R451" s="53"/>
      <c r="S451" s="53"/>
      <c r="T451" s="54"/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T451" s="20" t="s">
        <v>140</v>
      </c>
      <c r="AU451" s="20" t="s">
        <v>138</v>
      </c>
    </row>
    <row r="452" spans="1:65" s="14" customFormat="1">
      <c r="B452" s="166"/>
      <c r="D452" s="160" t="s">
        <v>142</v>
      </c>
      <c r="E452" s="167" t="s">
        <v>3</v>
      </c>
      <c r="F452" s="168" t="s">
        <v>503</v>
      </c>
      <c r="H452" s="169">
        <v>13.7</v>
      </c>
      <c r="L452" s="166"/>
      <c r="M452" s="170"/>
      <c r="N452" s="171"/>
      <c r="O452" s="171"/>
      <c r="P452" s="171"/>
      <c r="Q452" s="171"/>
      <c r="R452" s="171"/>
      <c r="S452" s="171"/>
      <c r="T452" s="172"/>
      <c r="AT452" s="167" t="s">
        <v>142</v>
      </c>
      <c r="AU452" s="167" t="s">
        <v>138</v>
      </c>
      <c r="AV452" s="14" t="s">
        <v>79</v>
      </c>
      <c r="AW452" s="14" t="s">
        <v>32</v>
      </c>
      <c r="AX452" s="14" t="s">
        <v>70</v>
      </c>
      <c r="AY452" s="167" t="s">
        <v>128</v>
      </c>
    </row>
    <row r="453" spans="1:65" s="16" customFormat="1">
      <c r="B453" s="180"/>
      <c r="D453" s="160" t="s">
        <v>142</v>
      </c>
      <c r="E453" s="181" t="s">
        <v>3</v>
      </c>
      <c r="F453" s="182" t="s">
        <v>164</v>
      </c>
      <c r="H453" s="183">
        <v>13.7</v>
      </c>
      <c r="L453" s="180"/>
      <c r="M453" s="184"/>
      <c r="N453" s="185"/>
      <c r="O453" s="185"/>
      <c r="P453" s="185"/>
      <c r="Q453" s="185"/>
      <c r="R453" s="185"/>
      <c r="S453" s="185"/>
      <c r="T453" s="186"/>
      <c r="AT453" s="181" t="s">
        <v>142</v>
      </c>
      <c r="AU453" s="181" t="s">
        <v>138</v>
      </c>
      <c r="AV453" s="16" t="s">
        <v>138</v>
      </c>
      <c r="AW453" s="16" t="s">
        <v>32</v>
      </c>
      <c r="AX453" s="16" t="s">
        <v>70</v>
      </c>
      <c r="AY453" s="181" t="s">
        <v>128</v>
      </c>
    </row>
    <row r="454" spans="1:65" s="13" customFormat="1" ht="20">
      <c r="B454" s="159"/>
      <c r="D454" s="160" t="s">
        <v>142</v>
      </c>
      <c r="E454" s="161" t="s">
        <v>3</v>
      </c>
      <c r="F454" s="162" t="s">
        <v>408</v>
      </c>
      <c r="H454" s="161" t="s">
        <v>3</v>
      </c>
      <c r="L454" s="159"/>
      <c r="M454" s="163"/>
      <c r="N454" s="164"/>
      <c r="O454" s="164"/>
      <c r="P454" s="164"/>
      <c r="Q454" s="164"/>
      <c r="R454" s="164"/>
      <c r="S454" s="164"/>
      <c r="T454" s="165"/>
      <c r="AT454" s="161" t="s">
        <v>142</v>
      </c>
      <c r="AU454" s="161" t="s">
        <v>138</v>
      </c>
      <c r="AV454" s="13" t="s">
        <v>77</v>
      </c>
      <c r="AW454" s="13" t="s">
        <v>32</v>
      </c>
      <c r="AX454" s="13" t="s">
        <v>70</v>
      </c>
      <c r="AY454" s="161" t="s">
        <v>128</v>
      </c>
    </row>
    <row r="455" spans="1:65" s="15" customFormat="1">
      <c r="B455" s="173"/>
      <c r="D455" s="160" t="s">
        <v>142</v>
      </c>
      <c r="E455" s="174" t="s">
        <v>3</v>
      </c>
      <c r="F455" s="175" t="s">
        <v>146</v>
      </c>
      <c r="H455" s="176">
        <v>13.7</v>
      </c>
      <c r="L455" s="173"/>
      <c r="M455" s="177"/>
      <c r="N455" s="178"/>
      <c r="O455" s="178"/>
      <c r="P455" s="178"/>
      <c r="Q455" s="178"/>
      <c r="R455" s="178"/>
      <c r="S455" s="178"/>
      <c r="T455" s="179"/>
      <c r="AT455" s="174" t="s">
        <v>142</v>
      </c>
      <c r="AU455" s="174" t="s">
        <v>138</v>
      </c>
      <c r="AV455" s="15" t="s">
        <v>137</v>
      </c>
      <c r="AW455" s="15" t="s">
        <v>32</v>
      </c>
      <c r="AX455" s="15" t="s">
        <v>77</v>
      </c>
      <c r="AY455" s="174" t="s">
        <v>128</v>
      </c>
    </row>
    <row r="456" spans="1:65" s="2" customFormat="1" ht="44.25" customHeight="1">
      <c r="A456" s="32"/>
      <c r="B456" s="142"/>
      <c r="C456" s="143" t="s">
        <v>504</v>
      </c>
      <c r="D456" s="143" t="s">
        <v>132</v>
      </c>
      <c r="E456" s="144" t="s">
        <v>505</v>
      </c>
      <c r="F456" s="145" t="s">
        <v>506</v>
      </c>
      <c r="G456" s="146" t="s">
        <v>392</v>
      </c>
      <c r="H456" s="147">
        <v>8</v>
      </c>
      <c r="I456" s="148"/>
      <c r="J456" s="148">
        <f>ROUND(I456*H456,2)</f>
        <v>0</v>
      </c>
      <c r="K456" s="145" t="s">
        <v>136</v>
      </c>
      <c r="L456" s="33"/>
      <c r="M456" s="149" t="s">
        <v>3</v>
      </c>
      <c r="N456" s="150" t="s">
        <v>41</v>
      </c>
      <c r="O456" s="151">
        <v>0.67500000000000004</v>
      </c>
      <c r="P456" s="151">
        <f>O456*H456</f>
        <v>5.4</v>
      </c>
      <c r="Q456" s="151">
        <v>0</v>
      </c>
      <c r="R456" s="151">
        <f>Q456*H456</f>
        <v>0</v>
      </c>
      <c r="S456" s="151">
        <v>0</v>
      </c>
      <c r="T456" s="152">
        <f>S456*H456</f>
        <v>0</v>
      </c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153" t="s">
        <v>137</v>
      </c>
      <c r="AT456" s="153" t="s">
        <v>132</v>
      </c>
      <c r="AU456" s="153" t="s">
        <v>138</v>
      </c>
      <c r="AY456" s="20" t="s">
        <v>128</v>
      </c>
      <c r="BE456" s="154">
        <f>IF(N456="základní",J456,0)</f>
        <v>0</v>
      </c>
      <c r="BF456" s="154">
        <f>IF(N456="snížená",J456,0)</f>
        <v>0</v>
      </c>
      <c r="BG456" s="154">
        <f>IF(N456="zákl. přenesená",J456,0)</f>
        <v>0</v>
      </c>
      <c r="BH456" s="154">
        <f>IF(N456="sníž. přenesená",J456,0)</f>
        <v>0</v>
      </c>
      <c r="BI456" s="154">
        <f>IF(N456="nulová",J456,0)</f>
        <v>0</v>
      </c>
      <c r="BJ456" s="20" t="s">
        <v>77</v>
      </c>
      <c r="BK456" s="154">
        <f>ROUND(I456*H456,2)</f>
        <v>0</v>
      </c>
      <c r="BL456" s="20" t="s">
        <v>137</v>
      </c>
      <c r="BM456" s="153" t="s">
        <v>507</v>
      </c>
    </row>
    <row r="457" spans="1:65" s="2" customFormat="1">
      <c r="A457" s="32"/>
      <c r="B457" s="33"/>
      <c r="C457" s="32"/>
      <c r="D457" s="155" t="s">
        <v>140</v>
      </c>
      <c r="E457" s="32"/>
      <c r="F457" s="156" t="s">
        <v>508</v>
      </c>
      <c r="G457" s="32"/>
      <c r="H457" s="32"/>
      <c r="I457" s="32"/>
      <c r="J457" s="32"/>
      <c r="K457" s="32"/>
      <c r="L457" s="33"/>
      <c r="M457" s="157"/>
      <c r="N457" s="158"/>
      <c r="O457" s="53"/>
      <c r="P457" s="53"/>
      <c r="Q457" s="53"/>
      <c r="R457" s="53"/>
      <c r="S457" s="53"/>
      <c r="T457" s="54"/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T457" s="20" t="s">
        <v>140</v>
      </c>
      <c r="AU457" s="20" t="s">
        <v>138</v>
      </c>
    </row>
    <row r="458" spans="1:65" s="14" customFormat="1">
      <c r="B458" s="166"/>
      <c r="D458" s="160" t="s">
        <v>142</v>
      </c>
      <c r="E458" s="167" t="s">
        <v>3</v>
      </c>
      <c r="F458" s="168" t="s">
        <v>509</v>
      </c>
      <c r="H458" s="169">
        <v>1</v>
      </c>
      <c r="L458" s="166"/>
      <c r="M458" s="170"/>
      <c r="N458" s="171"/>
      <c r="O458" s="171"/>
      <c r="P458" s="171"/>
      <c r="Q458" s="171"/>
      <c r="R458" s="171"/>
      <c r="S458" s="171"/>
      <c r="T458" s="172"/>
      <c r="AT458" s="167" t="s">
        <v>142</v>
      </c>
      <c r="AU458" s="167" t="s">
        <v>138</v>
      </c>
      <c r="AV458" s="14" t="s">
        <v>79</v>
      </c>
      <c r="AW458" s="14" t="s">
        <v>32</v>
      </c>
      <c r="AX458" s="14" t="s">
        <v>70</v>
      </c>
      <c r="AY458" s="167" t="s">
        <v>128</v>
      </c>
    </row>
    <row r="459" spans="1:65" s="16" customFormat="1">
      <c r="B459" s="180"/>
      <c r="D459" s="160" t="s">
        <v>142</v>
      </c>
      <c r="E459" s="181" t="s">
        <v>3</v>
      </c>
      <c r="F459" s="182" t="s">
        <v>164</v>
      </c>
      <c r="H459" s="183">
        <v>1</v>
      </c>
      <c r="L459" s="180"/>
      <c r="M459" s="184"/>
      <c r="N459" s="185"/>
      <c r="O459" s="185"/>
      <c r="P459" s="185"/>
      <c r="Q459" s="185"/>
      <c r="R459" s="185"/>
      <c r="S459" s="185"/>
      <c r="T459" s="186"/>
      <c r="AT459" s="181" t="s">
        <v>142</v>
      </c>
      <c r="AU459" s="181" t="s">
        <v>138</v>
      </c>
      <c r="AV459" s="16" t="s">
        <v>138</v>
      </c>
      <c r="AW459" s="16" t="s">
        <v>32</v>
      </c>
      <c r="AX459" s="16" t="s">
        <v>70</v>
      </c>
      <c r="AY459" s="181" t="s">
        <v>128</v>
      </c>
    </row>
    <row r="460" spans="1:65" s="14" customFormat="1">
      <c r="B460" s="166"/>
      <c r="D460" s="160" t="s">
        <v>142</v>
      </c>
      <c r="E460" s="167" t="s">
        <v>3</v>
      </c>
      <c r="F460" s="168" t="s">
        <v>510</v>
      </c>
      <c r="H460" s="169">
        <v>1</v>
      </c>
      <c r="L460" s="166"/>
      <c r="M460" s="170"/>
      <c r="N460" s="171"/>
      <c r="O460" s="171"/>
      <c r="P460" s="171"/>
      <c r="Q460" s="171"/>
      <c r="R460" s="171"/>
      <c r="S460" s="171"/>
      <c r="T460" s="172"/>
      <c r="AT460" s="167" t="s">
        <v>142</v>
      </c>
      <c r="AU460" s="167" t="s">
        <v>138</v>
      </c>
      <c r="AV460" s="14" t="s">
        <v>79</v>
      </c>
      <c r="AW460" s="14" t="s">
        <v>32</v>
      </c>
      <c r="AX460" s="14" t="s">
        <v>70</v>
      </c>
      <c r="AY460" s="167" t="s">
        <v>128</v>
      </c>
    </row>
    <row r="461" spans="1:65" s="16" customFormat="1">
      <c r="B461" s="180"/>
      <c r="D461" s="160" t="s">
        <v>142</v>
      </c>
      <c r="E461" s="181" t="s">
        <v>3</v>
      </c>
      <c r="F461" s="182" t="s">
        <v>164</v>
      </c>
      <c r="H461" s="183">
        <v>1</v>
      </c>
      <c r="L461" s="180"/>
      <c r="M461" s="184"/>
      <c r="N461" s="185"/>
      <c r="O461" s="185"/>
      <c r="P461" s="185"/>
      <c r="Q461" s="185"/>
      <c r="R461" s="185"/>
      <c r="S461" s="185"/>
      <c r="T461" s="186"/>
      <c r="AT461" s="181" t="s">
        <v>142</v>
      </c>
      <c r="AU461" s="181" t="s">
        <v>138</v>
      </c>
      <c r="AV461" s="16" t="s">
        <v>138</v>
      </c>
      <c r="AW461" s="16" t="s">
        <v>32</v>
      </c>
      <c r="AX461" s="16" t="s">
        <v>70</v>
      </c>
      <c r="AY461" s="181" t="s">
        <v>128</v>
      </c>
    </row>
    <row r="462" spans="1:65" s="14" customFormat="1">
      <c r="B462" s="166"/>
      <c r="D462" s="160" t="s">
        <v>142</v>
      </c>
      <c r="E462" s="167" t="s">
        <v>3</v>
      </c>
      <c r="F462" s="168" t="s">
        <v>511</v>
      </c>
      <c r="H462" s="169">
        <v>6</v>
      </c>
      <c r="L462" s="166"/>
      <c r="M462" s="170"/>
      <c r="N462" s="171"/>
      <c r="O462" s="171"/>
      <c r="P462" s="171"/>
      <c r="Q462" s="171"/>
      <c r="R462" s="171"/>
      <c r="S462" s="171"/>
      <c r="T462" s="172"/>
      <c r="AT462" s="167" t="s">
        <v>142</v>
      </c>
      <c r="AU462" s="167" t="s">
        <v>138</v>
      </c>
      <c r="AV462" s="14" t="s">
        <v>79</v>
      </c>
      <c r="AW462" s="14" t="s">
        <v>32</v>
      </c>
      <c r="AX462" s="14" t="s">
        <v>70</v>
      </c>
      <c r="AY462" s="167" t="s">
        <v>128</v>
      </c>
    </row>
    <row r="463" spans="1:65" s="16" customFormat="1">
      <c r="B463" s="180"/>
      <c r="D463" s="160" t="s">
        <v>142</v>
      </c>
      <c r="E463" s="181" t="s">
        <v>3</v>
      </c>
      <c r="F463" s="182" t="s">
        <v>164</v>
      </c>
      <c r="H463" s="183">
        <v>6</v>
      </c>
      <c r="L463" s="180"/>
      <c r="M463" s="184"/>
      <c r="N463" s="185"/>
      <c r="O463" s="185"/>
      <c r="P463" s="185"/>
      <c r="Q463" s="185"/>
      <c r="R463" s="185"/>
      <c r="S463" s="185"/>
      <c r="T463" s="186"/>
      <c r="AT463" s="181" t="s">
        <v>142</v>
      </c>
      <c r="AU463" s="181" t="s">
        <v>138</v>
      </c>
      <c r="AV463" s="16" t="s">
        <v>138</v>
      </c>
      <c r="AW463" s="16" t="s">
        <v>32</v>
      </c>
      <c r="AX463" s="16" t="s">
        <v>70</v>
      </c>
      <c r="AY463" s="181" t="s">
        <v>128</v>
      </c>
    </row>
    <row r="464" spans="1:65" s="15" customFormat="1">
      <c r="B464" s="173"/>
      <c r="D464" s="160" t="s">
        <v>142</v>
      </c>
      <c r="E464" s="174" t="s">
        <v>3</v>
      </c>
      <c r="F464" s="175" t="s">
        <v>146</v>
      </c>
      <c r="H464" s="176">
        <v>8</v>
      </c>
      <c r="L464" s="173"/>
      <c r="M464" s="177"/>
      <c r="N464" s="178"/>
      <c r="O464" s="178"/>
      <c r="P464" s="178"/>
      <c r="Q464" s="178"/>
      <c r="R464" s="178"/>
      <c r="S464" s="178"/>
      <c r="T464" s="179"/>
      <c r="AT464" s="174" t="s">
        <v>142</v>
      </c>
      <c r="AU464" s="174" t="s">
        <v>138</v>
      </c>
      <c r="AV464" s="15" t="s">
        <v>137</v>
      </c>
      <c r="AW464" s="15" t="s">
        <v>32</v>
      </c>
      <c r="AX464" s="15" t="s">
        <v>77</v>
      </c>
      <c r="AY464" s="174" t="s">
        <v>128</v>
      </c>
    </row>
    <row r="465" spans="1:65" s="2" customFormat="1" ht="24.25" customHeight="1">
      <c r="A465" s="32"/>
      <c r="B465" s="142"/>
      <c r="C465" s="187" t="s">
        <v>512</v>
      </c>
      <c r="D465" s="187" t="s">
        <v>342</v>
      </c>
      <c r="E465" s="188" t="s">
        <v>513</v>
      </c>
      <c r="F465" s="189" t="s">
        <v>514</v>
      </c>
      <c r="G465" s="190" t="s">
        <v>392</v>
      </c>
      <c r="H465" s="191">
        <v>1</v>
      </c>
      <c r="I465" s="192"/>
      <c r="J465" s="192">
        <f>ROUND(I465*H465,2)</f>
        <v>0</v>
      </c>
      <c r="K465" s="189" t="s">
        <v>3</v>
      </c>
      <c r="L465" s="193"/>
      <c r="M465" s="194" t="s">
        <v>3</v>
      </c>
      <c r="N465" s="195" t="s">
        <v>41</v>
      </c>
      <c r="O465" s="151">
        <v>0</v>
      </c>
      <c r="P465" s="151">
        <f>O465*H465</f>
        <v>0</v>
      </c>
      <c r="Q465" s="151">
        <v>1.4E-3</v>
      </c>
      <c r="R465" s="151">
        <f>Q465*H465</f>
        <v>1.4E-3</v>
      </c>
      <c r="S465" s="151">
        <v>0</v>
      </c>
      <c r="T465" s="152">
        <f>S465*H465</f>
        <v>0</v>
      </c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R465" s="153" t="s">
        <v>230</v>
      </c>
      <c r="AT465" s="153" t="s">
        <v>342</v>
      </c>
      <c r="AU465" s="153" t="s">
        <v>138</v>
      </c>
      <c r="AY465" s="20" t="s">
        <v>128</v>
      </c>
      <c r="BE465" s="154">
        <f>IF(N465="základní",J465,0)</f>
        <v>0</v>
      </c>
      <c r="BF465" s="154">
        <f>IF(N465="snížená",J465,0)</f>
        <v>0</v>
      </c>
      <c r="BG465" s="154">
        <f>IF(N465="zákl. přenesená",J465,0)</f>
        <v>0</v>
      </c>
      <c r="BH465" s="154">
        <f>IF(N465="sníž. přenesená",J465,0)</f>
        <v>0</v>
      </c>
      <c r="BI465" s="154">
        <f>IF(N465="nulová",J465,0)</f>
        <v>0</v>
      </c>
      <c r="BJ465" s="20" t="s">
        <v>77</v>
      </c>
      <c r="BK465" s="154">
        <f>ROUND(I465*H465,2)</f>
        <v>0</v>
      </c>
      <c r="BL465" s="20" t="s">
        <v>137</v>
      </c>
      <c r="BM465" s="153" t="s">
        <v>515</v>
      </c>
    </row>
    <row r="466" spans="1:65" s="14" customFormat="1">
      <c r="B466" s="166"/>
      <c r="D466" s="160" t="s">
        <v>142</v>
      </c>
      <c r="E466" s="167" t="s">
        <v>3</v>
      </c>
      <c r="F466" s="168" t="s">
        <v>510</v>
      </c>
      <c r="H466" s="169">
        <v>1</v>
      </c>
      <c r="L466" s="166"/>
      <c r="M466" s="170"/>
      <c r="N466" s="171"/>
      <c r="O466" s="171"/>
      <c r="P466" s="171"/>
      <c r="Q466" s="171"/>
      <c r="R466" s="171"/>
      <c r="S466" s="171"/>
      <c r="T466" s="172"/>
      <c r="AT466" s="167" t="s">
        <v>142</v>
      </c>
      <c r="AU466" s="167" t="s">
        <v>138</v>
      </c>
      <c r="AV466" s="14" t="s">
        <v>79</v>
      </c>
      <c r="AW466" s="14" t="s">
        <v>32</v>
      </c>
      <c r="AX466" s="14" t="s">
        <v>70</v>
      </c>
      <c r="AY466" s="167" t="s">
        <v>128</v>
      </c>
    </row>
    <row r="467" spans="1:65" s="16" customFormat="1">
      <c r="B467" s="180"/>
      <c r="D467" s="160" t="s">
        <v>142</v>
      </c>
      <c r="E467" s="181" t="s">
        <v>3</v>
      </c>
      <c r="F467" s="182" t="s">
        <v>164</v>
      </c>
      <c r="H467" s="183">
        <v>1</v>
      </c>
      <c r="L467" s="180"/>
      <c r="M467" s="184"/>
      <c r="N467" s="185"/>
      <c r="O467" s="185"/>
      <c r="P467" s="185"/>
      <c r="Q467" s="185"/>
      <c r="R467" s="185"/>
      <c r="S467" s="185"/>
      <c r="T467" s="186"/>
      <c r="AT467" s="181" t="s">
        <v>142</v>
      </c>
      <c r="AU467" s="181" t="s">
        <v>138</v>
      </c>
      <c r="AV467" s="16" t="s">
        <v>138</v>
      </c>
      <c r="AW467" s="16" t="s">
        <v>32</v>
      </c>
      <c r="AX467" s="16" t="s">
        <v>70</v>
      </c>
      <c r="AY467" s="181" t="s">
        <v>128</v>
      </c>
    </row>
    <row r="468" spans="1:65" s="15" customFormat="1">
      <c r="B468" s="173"/>
      <c r="D468" s="160" t="s">
        <v>142</v>
      </c>
      <c r="E468" s="174" t="s">
        <v>3</v>
      </c>
      <c r="F468" s="175" t="s">
        <v>146</v>
      </c>
      <c r="H468" s="176">
        <v>1</v>
      </c>
      <c r="L468" s="173"/>
      <c r="M468" s="177"/>
      <c r="N468" s="178"/>
      <c r="O468" s="178"/>
      <c r="P468" s="178"/>
      <c r="Q468" s="178"/>
      <c r="R468" s="178"/>
      <c r="S468" s="178"/>
      <c r="T468" s="179"/>
      <c r="AT468" s="174" t="s">
        <v>142</v>
      </c>
      <c r="AU468" s="174" t="s">
        <v>138</v>
      </c>
      <c r="AV468" s="15" t="s">
        <v>137</v>
      </c>
      <c r="AW468" s="15" t="s">
        <v>32</v>
      </c>
      <c r="AX468" s="15" t="s">
        <v>77</v>
      </c>
      <c r="AY468" s="174" t="s">
        <v>128</v>
      </c>
    </row>
    <row r="469" spans="1:65" s="2" customFormat="1" ht="24.25" customHeight="1">
      <c r="A469" s="32"/>
      <c r="B469" s="142"/>
      <c r="C469" s="187" t="s">
        <v>516</v>
      </c>
      <c r="D469" s="187" t="s">
        <v>342</v>
      </c>
      <c r="E469" s="188" t="s">
        <v>517</v>
      </c>
      <c r="F469" s="189" t="s">
        <v>518</v>
      </c>
      <c r="G469" s="190" t="s">
        <v>392</v>
      </c>
      <c r="H469" s="191">
        <v>1</v>
      </c>
      <c r="I469" s="192"/>
      <c r="J469" s="192">
        <f>ROUND(I469*H469,2)</f>
        <v>0</v>
      </c>
      <c r="K469" s="189" t="s">
        <v>3</v>
      </c>
      <c r="L469" s="193"/>
      <c r="M469" s="194" t="s">
        <v>3</v>
      </c>
      <c r="N469" s="195" t="s">
        <v>41</v>
      </c>
      <c r="O469" s="151">
        <v>0</v>
      </c>
      <c r="P469" s="151">
        <f>O469*H469</f>
        <v>0</v>
      </c>
      <c r="Q469" s="151">
        <v>1.8E-3</v>
      </c>
      <c r="R469" s="151">
        <f>Q469*H469</f>
        <v>1.8E-3</v>
      </c>
      <c r="S469" s="151">
        <v>0</v>
      </c>
      <c r="T469" s="152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53" t="s">
        <v>230</v>
      </c>
      <c r="AT469" s="153" t="s">
        <v>342</v>
      </c>
      <c r="AU469" s="153" t="s">
        <v>138</v>
      </c>
      <c r="AY469" s="20" t="s">
        <v>128</v>
      </c>
      <c r="BE469" s="154">
        <f>IF(N469="základní",J469,0)</f>
        <v>0</v>
      </c>
      <c r="BF469" s="154">
        <f>IF(N469="snížená",J469,0)</f>
        <v>0</v>
      </c>
      <c r="BG469" s="154">
        <f>IF(N469="zákl. přenesená",J469,0)</f>
        <v>0</v>
      </c>
      <c r="BH469" s="154">
        <f>IF(N469="sníž. přenesená",J469,0)</f>
        <v>0</v>
      </c>
      <c r="BI469" s="154">
        <f>IF(N469="nulová",J469,0)</f>
        <v>0</v>
      </c>
      <c r="BJ469" s="20" t="s">
        <v>77</v>
      </c>
      <c r="BK469" s="154">
        <f>ROUND(I469*H469,2)</f>
        <v>0</v>
      </c>
      <c r="BL469" s="20" t="s">
        <v>137</v>
      </c>
      <c r="BM469" s="153" t="s">
        <v>519</v>
      </c>
    </row>
    <row r="470" spans="1:65" s="14" customFormat="1">
      <c r="B470" s="166"/>
      <c r="D470" s="160" t="s">
        <v>142</v>
      </c>
      <c r="E470" s="167" t="s">
        <v>3</v>
      </c>
      <c r="F470" s="168" t="s">
        <v>509</v>
      </c>
      <c r="H470" s="169">
        <v>1</v>
      </c>
      <c r="L470" s="166"/>
      <c r="M470" s="170"/>
      <c r="N470" s="171"/>
      <c r="O470" s="171"/>
      <c r="P470" s="171"/>
      <c r="Q470" s="171"/>
      <c r="R470" s="171"/>
      <c r="S470" s="171"/>
      <c r="T470" s="172"/>
      <c r="AT470" s="167" t="s">
        <v>142</v>
      </c>
      <c r="AU470" s="167" t="s">
        <v>138</v>
      </c>
      <c r="AV470" s="14" t="s">
        <v>79</v>
      </c>
      <c r="AW470" s="14" t="s">
        <v>32</v>
      </c>
      <c r="AX470" s="14" t="s">
        <v>70</v>
      </c>
      <c r="AY470" s="167" t="s">
        <v>128</v>
      </c>
    </row>
    <row r="471" spans="1:65" s="16" customFormat="1">
      <c r="B471" s="180"/>
      <c r="D471" s="160" t="s">
        <v>142</v>
      </c>
      <c r="E471" s="181" t="s">
        <v>3</v>
      </c>
      <c r="F471" s="182" t="s">
        <v>164</v>
      </c>
      <c r="H471" s="183">
        <v>1</v>
      </c>
      <c r="L471" s="180"/>
      <c r="M471" s="184"/>
      <c r="N471" s="185"/>
      <c r="O471" s="185"/>
      <c r="P471" s="185"/>
      <c r="Q471" s="185"/>
      <c r="R471" s="185"/>
      <c r="S471" s="185"/>
      <c r="T471" s="186"/>
      <c r="AT471" s="181" t="s">
        <v>142</v>
      </c>
      <c r="AU471" s="181" t="s">
        <v>138</v>
      </c>
      <c r="AV471" s="16" t="s">
        <v>138</v>
      </c>
      <c r="AW471" s="16" t="s">
        <v>32</v>
      </c>
      <c r="AX471" s="16" t="s">
        <v>70</v>
      </c>
      <c r="AY471" s="181" t="s">
        <v>128</v>
      </c>
    </row>
    <row r="472" spans="1:65" s="15" customFormat="1">
      <c r="B472" s="173"/>
      <c r="D472" s="160" t="s">
        <v>142</v>
      </c>
      <c r="E472" s="174" t="s">
        <v>3</v>
      </c>
      <c r="F472" s="175" t="s">
        <v>146</v>
      </c>
      <c r="H472" s="176">
        <v>1</v>
      </c>
      <c r="L472" s="173"/>
      <c r="M472" s="177"/>
      <c r="N472" s="178"/>
      <c r="O472" s="178"/>
      <c r="P472" s="178"/>
      <c r="Q472" s="178"/>
      <c r="R472" s="178"/>
      <c r="S472" s="178"/>
      <c r="T472" s="179"/>
      <c r="AT472" s="174" t="s">
        <v>142</v>
      </c>
      <c r="AU472" s="174" t="s">
        <v>138</v>
      </c>
      <c r="AV472" s="15" t="s">
        <v>137</v>
      </c>
      <c r="AW472" s="15" t="s">
        <v>32</v>
      </c>
      <c r="AX472" s="15" t="s">
        <v>77</v>
      </c>
      <c r="AY472" s="174" t="s">
        <v>128</v>
      </c>
    </row>
    <row r="473" spans="1:65" s="2" customFormat="1" ht="16.5" customHeight="1">
      <c r="A473" s="32"/>
      <c r="B473" s="142"/>
      <c r="C473" s="187" t="s">
        <v>520</v>
      </c>
      <c r="D473" s="187" t="s">
        <v>342</v>
      </c>
      <c r="E473" s="188" t="s">
        <v>521</v>
      </c>
      <c r="F473" s="189" t="s">
        <v>522</v>
      </c>
      <c r="G473" s="190" t="s">
        <v>392</v>
      </c>
      <c r="H473" s="191">
        <v>6</v>
      </c>
      <c r="I473" s="192"/>
      <c r="J473" s="192">
        <f>ROUND(I473*H473,2)</f>
        <v>0</v>
      </c>
      <c r="K473" s="189" t="s">
        <v>136</v>
      </c>
      <c r="L473" s="193"/>
      <c r="M473" s="194" t="s">
        <v>3</v>
      </c>
      <c r="N473" s="195" t="s">
        <v>41</v>
      </c>
      <c r="O473" s="151">
        <v>0</v>
      </c>
      <c r="P473" s="151">
        <f>O473*H473</f>
        <v>0</v>
      </c>
      <c r="Q473" s="151">
        <v>7.2000000000000005E-4</v>
      </c>
      <c r="R473" s="151">
        <f>Q473*H473</f>
        <v>4.3200000000000001E-3</v>
      </c>
      <c r="S473" s="151">
        <v>0</v>
      </c>
      <c r="T473" s="152">
        <f>S473*H473</f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53" t="s">
        <v>421</v>
      </c>
      <c r="AT473" s="153" t="s">
        <v>342</v>
      </c>
      <c r="AU473" s="153" t="s">
        <v>138</v>
      </c>
      <c r="AY473" s="20" t="s">
        <v>128</v>
      </c>
      <c r="BE473" s="154">
        <f>IF(N473="základní",J473,0)</f>
        <v>0</v>
      </c>
      <c r="BF473" s="154">
        <f>IF(N473="snížená",J473,0)</f>
        <v>0</v>
      </c>
      <c r="BG473" s="154">
        <f>IF(N473="zákl. přenesená",J473,0)</f>
        <v>0</v>
      </c>
      <c r="BH473" s="154">
        <f>IF(N473="sníž. přenesená",J473,0)</f>
        <v>0</v>
      </c>
      <c r="BI473" s="154">
        <f>IF(N473="nulová",J473,0)</f>
        <v>0</v>
      </c>
      <c r="BJ473" s="20" t="s">
        <v>77</v>
      </c>
      <c r="BK473" s="154">
        <f>ROUND(I473*H473,2)</f>
        <v>0</v>
      </c>
      <c r="BL473" s="20" t="s">
        <v>421</v>
      </c>
      <c r="BM473" s="153" t="s">
        <v>523</v>
      </c>
    </row>
    <row r="474" spans="1:65" s="14" customFormat="1">
      <c r="B474" s="166"/>
      <c r="D474" s="160" t="s">
        <v>142</v>
      </c>
      <c r="E474" s="167" t="s">
        <v>3</v>
      </c>
      <c r="F474" s="168" t="s">
        <v>524</v>
      </c>
      <c r="H474" s="169">
        <v>2</v>
      </c>
      <c r="L474" s="166"/>
      <c r="M474" s="170"/>
      <c r="N474" s="171"/>
      <c r="O474" s="171"/>
      <c r="P474" s="171"/>
      <c r="Q474" s="171"/>
      <c r="R474" s="171"/>
      <c r="S474" s="171"/>
      <c r="T474" s="172"/>
      <c r="AT474" s="167" t="s">
        <v>142</v>
      </c>
      <c r="AU474" s="167" t="s">
        <v>138</v>
      </c>
      <c r="AV474" s="14" t="s">
        <v>79</v>
      </c>
      <c r="AW474" s="14" t="s">
        <v>32</v>
      </c>
      <c r="AX474" s="14" t="s">
        <v>70</v>
      </c>
      <c r="AY474" s="167" t="s">
        <v>128</v>
      </c>
    </row>
    <row r="475" spans="1:65" s="14" customFormat="1">
      <c r="B475" s="166"/>
      <c r="D475" s="160" t="s">
        <v>142</v>
      </c>
      <c r="E475" s="167" t="s">
        <v>3</v>
      </c>
      <c r="F475" s="168" t="s">
        <v>525</v>
      </c>
      <c r="H475" s="169">
        <v>4</v>
      </c>
      <c r="L475" s="166"/>
      <c r="M475" s="170"/>
      <c r="N475" s="171"/>
      <c r="O475" s="171"/>
      <c r="P475" s="171"/>
      <c r="Q475" s="171"/>
      <c r="R475" s="171"/>
      <c r="S475" s="171"/>
      <c r="T475" s="172"/>
      <c r="AT475" s="167" t="s">
        <v>142</v>
      </c>
      <c r="AU475" s="167" t="s">
        <v>138</v>
      </c>
      <c r="AV475" s="14" t="s">
        <v>79</v>
      </c>
      <c r="AW475" s="14" t="s">
        <v>32</v>
      </c>
      <c r="AX475" s="14" t="s">
        <v>70</v>
      </c>
      <c r="AY475" s="167" t="s">
        <v>128</v>
      </c>
    </row>
    <row r="476" spans="1:65" s="16" customFormat="1">
      <c r="B476" s="180"/>
      <c r="D476" s="160" t="s">
        <v>142</v>
      </c>
      <c r="E476" s="181" t="s">
        <v>3</v>
      </c>
      <c r="F476" s="182" t="s">
        <v>164</v>
      </c>
      <c r="H476" s="183">
        <v>6</v>
      </c>
      <c r="L476" s="180"/>
      <c r="M476" s="184"/>
      <c r="N476" s="185"/>
      <c r="O476" s="185"/>
      <c r="P476" s="185"/>
      <c r="Q476" s="185"/>
      <c r="R476" s="185"/>
      <c r="S476" s="185"/>
      <c r="T476" s="186"/>
      <c r="AT476" s="181" t="s">
        <v>142</v>
      </c>
      <c r="AU476" s="181" t="s">
        <v>138</v>
      </c>
      <c r="AV476" s="16" t="s">
        <v>138</v>
      </c>
      <c r="AW476" s="16" t="s">
        <v>32</v>
      </c>
      <c r="AX476" s="16" t="s">
        <v>70</v>
      </c>
      <c r="AY476" s="181" t="s">
        <v>128</v>
      </c>
    </row>
    <row r="477" spans="1:65" s="15" customFormat="1">
      <c r="B477" s="173"/>
      <c r="D477" s="160" t="s">
        <v>142</v>
      </c>
      <c r="E477" s="174" t="s">
        <v>3</v>
      </c>
      <c r="F477" s="175" t="s">
        <v>146</v>
      </c>
      <c r="H477" s="176">
        <v>6</v>
      </c>
      <c r="L477" s="173"/>
      <c r="M477" s="177"/>
      <c r="N477" s="178"/>
      <c r="O477" s="178"/>
      <c r="P477" s="178"/>
      <c r="Q477" s="178"/>
      <c r="R477" s="178"/>
      <c r="S477" s="178"/>
      <c r="T477" s="179"/>
      <c r="AT477" s="174" t="s">
        <v>142</v>
      </c>
      <c r="AU477" s="174" t="s">
        <v>138</v>
      </c>
      <c r="AV477" s="15" t="s">
        <v>137</v>
      </c>
      <c r="AW477" s="15" t="s">
        <v>32</v>
      </c>
      <c r="AX477" s="15" t="s">
        <v>77</v>
      </c>
      <c r="AY477" s="174" t="s">
        <v>128</v>
      </c>
    </row>
    <row r="478" spans="1:65" s="12" customFormat="1" ht="20.9" customHeight="1">
      <c r="B478" s="130"/>
      <c r="D478" s="131" t="s">
        <v>69</v>
      </c>
      <c r="E478" s="140" t="s">
        <v>526</v>
      </c>
      <c r="F478" s="140" t="s">
        <v>527</v>
      </c>
      <c r="J478" s="141">
        <f>BK478</f>
        <v>0</v>
      </c>
      <c r="L478" s="130"/>
      <c r="M478" s="134"/>
      <c r="N478" s="135"/>
      <c r="O478" s="135"/>
      <c r="P478" s="136">
        <f>SUM(P479:P601)</f>
        <v>67.713680000000011</v>
      </c>
      <c r="Q478" s="135"/>
      <c r="R478" s="136">
        <f>SUM(R479:R601)</f>
        <v>1.9092084</v>
      </c>
      <c r="S478" s="135"/>
      <c r="T478" s="137">
        <f>SUM(T479:T601)</f>
        <v>0</v>
      </c>
      <c r="AR478" s="131" t="s">
        <v>77</v>
      </c>
      <c r="AT478" s="138" t="s">
        <v>69</v>
      </c>
      <c r="AU478" s="138" t="s">
        <v>79</v>
      </c>
      <c r="AY478" s="131" t="s">
        <v>128</v>
      </c>
      <c r="BK478" s="139">
        <f>SUM(BK479:BK601)</f>
        <v>0</v>
      </c>
    </row>
    <row r="479" spans="1:65" s="2" customFormat="1" ht="49.15" customHeight="1">
      <c r="A479" s="32"/>
      <c r="B479" s="142"/>
      <c r="C479" s="143" t="s">
        <v>528</v>
      </c>
      <c r="D479" s="143" t="s">
        <v>132</v>
      </c>
      <c r="E479" s="144" t="s">
        <v>529</v>
      </c>
      <c r="F479" s="145" t="s">
        <v>530</v>
      </c>
      <c r="G479" s="146" t="s">
        <v>392</v>
      </c>
      <c r="H479" s="147">
        <v>2</v>
      </c>
      <c r="I479" s="148"/>
      <c r="J479" s="148">
        <f>ROUND(I479*H479,2)</f>
        <v>0</v>
      </c>
      <c r="K479" s="145" t="s">
        <v>136</v>
      </c>
      <c r="L479" s="33"/>
      <c r="M479" s="149" t="s">
        <v>3</v>
      </c>
      <c r="N479" s="150" t="s">
        <v>41</v>
      </c>
      <c r="O479" s="151">
        <v>1.554</v>
      </c>
      <c r="P479" s="151">
        <f>O479*H479</f>
        <v>3.1080000000000001</v>
      </c>
      <c r="Q479" s="151">
        <v>1.6199999999999999E-3</v>
      </c>
      <c r="R479" s="151">
        <f>Q479*H479</f>
        <v>3.2399999999999998E-3</v>
      </c>
      <c r="S479" s="151">
        <v>0</v>
      </c>
      <c r="T479" s="152">
        <f>S479*H479</f>
        <v>0</v>
      </c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R479" s="153" t="s">
        <v>137</v>
      </c>
      <c r="AT479" s="153" t="s">
        <v>132</v>
      </c>
      <c r="AU479" s="153" t="s">
        <v>138</v>
      </c>
      <c r="AY479" s="20" t="s">
        <v>128</v>
      </c>
      <c r="BE479" s="154">
        <f>IF(N479="základní",J479,0)</f>
        <v>0</v>
      </c>
      <c r="BF479" s="154">
        <f>IF(N479="snížená",J479,0)</f>
        <v>0</v>
      </c>
      <c r="BG479" s="154">
        <f>IF(N479="zákl. přenesená",J479,0)</f>
        <v>0</v>
      </c>
      <c r="BH479" s="154">
        <f>IF(N479="sníž. přenesená",J479,0)</f>
        <v>0</v>
      </c>
      <c r="BI479" s="154">
        <f>IF(N479="nulová",J479,0)</f>
        <v>0</v>
      </c>
      <c r="BJ479" s="20" t="s">
        <v>77</v>
      </c>
      <c r="BK479" s="154">
        <f>ROUND(I479*H479,2)</f>
        <v>0</v>
      </c>
      <c r="BL479" s="20" t="s">
        <v>137</v>
      </c>
      <c r="BM479" s="153" t="s">
        <v>531</v>
      </c>
    </row>
    <row r="480" spans="1:65" s="2" customFormat="1">
      <c r="A480" s="32"/>
      <c r="B480" s="33"/>
      <c r="C480" s="32"/>
      <c r="D480" s="155" t="s">
        <v>140</v>
      </c>
      <c r="E480" s="32"/>
      <c r="F480" s="156" t="s">
        <v>532</v>
      </c>
      <c r="G480" s="32"/>
      <c r="H480" s="32"/>
      <c r="I480" s="32"/>
      <c r="J480" s="32"/>
      <c r="K480" s="32"/>
      <c r="L480" s="33"/>
      <c r="M480" s="157"/>
      <c r="N480" s="158"/>
      <c r="O480" s="53"/>
      <c r="P480" s="53"/>
      <c r="Q480" s="53"/>
      <c r="R480" s="53"/>
      <c r="S480" s="53"/>
      <c r="T480" s="54"/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T480" s="20" t="s">
        <v>140</v>
      </c>
      <c r="AU480" s="20" t="s">
        <v>138</v>
      </c>
    </row>
    <row r="481" spans="1:65" s="13" customFormat="1">
      <c r="B481" s="159"/>
      <c r="D481" s="160" t="s">
        <v>142</v>
      </c>
      <c r="E481" s="161" t="s">
        <v>3</v>
      </c>
      <c r="F481" s="162" t="s">
        <v>533</v>
      </c>
      <c r="H481" s="161" t="s">
        <v>3</v>
      </c>
      <c r="L481" s="159"/>
      <c r="M481" s="163"/>
      <c r="N481" s="164"/>
      <c r="O481" s="164"/>
      <c r="P481" s="164"/>
      <c r="Q481" s="164"/>
      <c r="R481" s="164"/>
      <c r="S481" s="164"/>
      <c r="T481" s="165"/>
      <c r="AT481" s="161" t="s">
        <v>142</v>
      </c>
      <c r="AU481" s="161" t="s">
        <v>138</v>
      </c>
      <c r="AV481" s="13" t="s">
        <v>77</v>
      </c>
      <c r="AW481" s="13" t="s">
        <v>32</v>
      </c>
      <c r="AX481" s="13" t="s">
        <v>70</v>
      </c>
      <c r="AY481" s="161" t="s">
        <v>128</v>
      </c>
    </row>
    <row r="482" spans="1:65" s="14" customFormat="1">
      <c r="B482" s="166"/>
      <c r="D482" s="160" t="s">
        <v>142</v>
      </c>
      <c r="E482" s="167" t="s">
        <v>3</v>
      </c>
      <c r="F482" s="168" t="s">
        <v>534</v>
      </c>
      <c r="H482" s="169">
        <v>1</v>
      </c>
      <c r="L482" s="166"/>
      <c r="M482" s="170"/>
      <c r="N482" s="171"/>
      <c r="O482" s="171"/>
      <c r="P482" s="171"/>
      <c r="Q482" s="171"/>
      <c r="R482" s="171"/>
      <c r="S482" s="171"/>
      <c r="T482" s="172"/>
      <c r="AT482" s="167" t="s">
        <v>142</v>
      </c>
      <c r="AU482" s="167" t="s">
        <v>138</v>
      </c>
      <c r="AV482" s="14" t="s">
        <v>79</v>
      </c>
      <c r="AW482" s="14" t="s">
        <v>32</v>
      </c>
      <c r="AX482" s="14" t="s">
        <v>70</v>
      </c>
      <c r="AY482" s="167" t="s">
        <v>128</v>
      </c>
    </row>
    <row r="483" spans="1:65" s="14" customFormat="1">
      <c r="B483" s="166"/>
      <c r="D483" s="160" t="s">
        <v>142</v>
      </c>
      <c r="E483" s="167" t="s">
        <v>3</v>
      </c>
      <c r="F483" s="168" t="s">
        <v>452</v>
      </c>
      <c r="H483" s="169">
        <v>1</v>
      </c>
      <c r="L483" s="166"/>
      <c r="M483" s="170"/>
      <c r="N483" s="171"/>
      <c r="O483" s="171"/>
      <c r="P483" s="171"/>
      <c r="Q483" s="171"/>
      <c r="R483" s="171"/>
      <c r="S483" s="171"/>
      <c r="T483" s="172"/>
      <c r="AT483" s="167" t="s">
        <v>142</v>
      </c>
      <c r="AU483" s="167" t="s">
        <v>138</v>
      </c>
      <c r="AV483" s="14" t="s">
        <v>79</v>
      </c>
      <c r="AW483" s="14" t="s">
        <v>32</v>
      </c>
      <c r="AX483" s="14" t="s">
        <v>70</v>
      </c>
      <c r="AY483" s="167" t="s">
        <v>128</v>
      </c>
    </row>
    <row r="484" spans="1:65" s="15" customFormat="1">
      <c r="B484" s="173"/>
      <c r="D484" s="160" t="s">
        <v>142</v>
      </c>
      <c r="E484" s="174" t="s">
        <v>3</v>
      </c>
      <c r="F484" s="175" t="s">
        <v>146</v>
      </c>
      <c r="H484" s="176">
        <v>2</v>
      </c>
      <c r="L484" s="173"/>
      <c r="M484" s="177"/>
      <c r="N484" s="178"/>
      <c r="O484" s="178"/>
      <c r="P484" s="178"/>
      <c r="Q484" s="178"/>
      <c r="R484" s="178"/>
      <c r="S484" s="178"/>
      <c r="T484" s="179"/>
      <c r="AT484" s="174" t="s">
        <v>142</v>
      </c>
      <c r="AU484" s="174" t="s">
        <v>138</v>
      </c>
      <c r="AV484" s="15" t="s">
        <v>137</v>
      </c>
      <c r="AW484" s="15" t="s">
        <v>32</v>
      </c>
      <c r="AX484" s="15" t="s">
        <v>77</v>
      </c>
      <c r="AY484" s="174" t="s">
        <v>128</v>
      </c>
    </row>
    <row r="485" spans="1:65" s="2" customFormat="1" ht="24.25" customHeight="1">
      <c r="A485" s="32"/>
      <c r="B485" s="142"/>
      <c r="C485" s="187" t="s">
        <v>535</v>
      </c>
      <c r="D485" s="187" t="s">
        <v>342</v>
      </c>
      <c r="E485" s="188" t="s">
        <v>536</v>
      </c>
      <c r="F485" s="189" t="s">
        <v>537</v>
      </c>
      <c r="G485" s="190" t="s">
        <v>392</v>
      </c>
      <c r="H485" s="191">
        <v>2</v>
      </c>
      <c r="I485" s="192"/>
      <c r="J485" s="192">
        <f>ROUND(I485*H485,2)</f>
        <v>0</v>
      </c>
      <c r="K485" s="189" t="s">
        <v>136</v>
      </c>
      <c r="L485" s="193"/>
      <c r="M485" s="194" t="s">
        <v>3</v>
      </c>
      <c r="N485" s="195" t="s">
        <v>41</v>
      </c>
      <c r="O485" s="151">
        <v>0</v>
      </c>
      <c r="P485" s="151">
        <f>O485*H485</f>
        <v>0</v>
      </c>
      <c r="Q485" s="151">
        <v>1.7999999999999999E-2</v>
      </c>
      <c r="R485" s="151">
        <f>Q485*H485</f>
        <v>3.5999999999999997E-2</v>
      </c>
      <c r="S485" s="151">
        <v>0</v>
      </c>
      <c r="T485" s="152">
        <f>S485*H485</f>
        <v>0</v>
      </c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R485" s="153" t="s">
        <v>230</v>
      </c>
      <c r="AT485" s="153" t="s">
        <v>342</v>
      </c>
      <c r="AU485" s="153" t="s">
        <v>138</v>
      </c>
      <c r="AY485" s="20" t="s">
        <v>128</v>
      </c>
      <c r="BE485" s="154">
        <f>IF(N485="základní",J485,0)</f>
        <v>0</v>
      </c>
      <c r="BF485" s="154">
        <f>IF(N485="snížená",J485,0)</f>
        <v>0</v>
      </c>
      <c r="BG485" s="154">
        <f>IF(N485="zákl. přenesená",J485,0)</f>
        <v>0</v>
      </c>
      <c r="BH485" s="154">
        <f>IF(N485="sníž. přenesená",J485,0)</f>
        <v>0</v>
      </c>
      <c r="BI485" s="154">
        <f>IF(N485="nulová",J485,0)</f>
        <v>0</v>
      </c>
      <c r="BJ485" s="20" t="s">
        <v>77</v>
      </c>
      <c r="BK485" s="154">
        <f>ROUND(I485*H485,2)</f>
        <v>0</v>
      </c>
      <c r="BL485" s="20" t="s">
        <v>137</v>
      </c>
      <c r="BM485" s="153" t="s">
        <v>538</v>
      </c>
    </row>
    <row r="486" spans="1:65" s="13" customFormat="1">
      <c r="B486" s="159"/>
      <c r="D486" s="160" t="s">
        <v>142</v>
      </c>
      <c r="E486" s="161" t="s">
        <v>3</v>
      </c>
      <c r="F486" s="162" t="s">
        <v>533</v>
      </c>
      <c r="H486" s="161" t="s">
        <v>3</v>
      </c>
      <c r="L486" s="159"/>
      <c r="M486" s="163"/>
      <c r="N486" s="164"/>
      <c r="O486" s="164"/>
      <c r="P486" s="164"/>
      <c r="Q486" s="164"/>
      <c r="R486" s="164"/>
      <c r="S486" s="164"/>
      <c r="T486" s="165"/>
      <c r="AT486" s="161" t="s">
        <v>142</v>
      </c>
      <c r="AU486" s="161" t="s">
        <v>138</v>
      </c>
      <c r="AV486" s="13" t="s">
        <v>77</v>
      </c>
      <c r="AW486" s="13" t="s">
        <v>32</v>
      </c>
      <c r="AX486" s="13" t="s">
        <v>70</v>
      </c>
      <c r="AY486" s="161" t="s">
        <v>128</v>
      </c>
    </row>
    <row r="487" spans="1:65" s="14" customFormat="1">
      <c r="B487" s="166"/>
      <c r="D487" s="160" t="s">
        <v>142</v>
      </c>
      <c r="E487" s="167" t="s">
        <v>3</v>
      </c>
      <c r="F487" s="168" t="s">
        <v>534</v>
      </c>
      <c r="H487" s="169">
        <v>1</v>
      </c>
      <c r="L487" s="166"/>
      <c r="M487" s="170"/>
      <c r="N487" s="171"/>
      <c r="O487" s="171"/>
      <c r="P487" s="171"/>
      <c r="Q487" s="171"/>
      <c r="R487" s="171"/>
      <c r="S487" s="171"/>
      <c r="T487" s="172"/>
      <c r="AT487" s="167" t="s">
        <v>142</v>
      </c>
      <c r="AU487" s="167" t="s">
        <v>138</v>
      </c>
      <c r="AV487" s="14" t="s">
        <v>79</v>
      </c>
      <c r="AW487" s="14" t="s">
        <v>32</v>
      </c>
      <c r="AX487" s="14" t="s">
        <v>70</v>
      </c>
      <c r="AY487" s="167" t="s">
        <v>128</v>
      </c>
    </row>
    <row r="488" spans="1:65" s="14" customFormat="1">
      <c r="B488" s="166"/>
      <c r="D488" s="160" t="s">
        <v>142</v>
      </c>
      <c r="E488" s="167" t="s">
        <v>3</v>
      </c>
      <c r="F488" s="168" t="s">
        <v>452</v>
      </c>
      <c r="H488" s="169">
        <v>1</v>
      </c>
      <c r="L488" s="166"/>
      <c r="M488" s="170"/>
      <c r="N488" s="171"/>
      <c r="O488" s="171"/>
      <c r="P488" s="171"/>
      <c r="Q488" s="171"/>
      <c r="R488" s="171"/>
      <c r="S488" s="171"/>
      <c r="T488" s="172"/>
      <c r="AT488" s="167" t="s">
        <v>142</v>
      </c>
      <c r="AU488" s="167" t="s">
        <v>138</v>
      </c>
      <c r="AV488" s="14" t="s">
        <v>79</v>
      </c>
      <c r="AW488" s="14" t="s">
        <v>32</v>
      </c>
      <c r="AX488" s="14" t="s">
        <v>70</v>
      </c>
      <c r="AY488" s="167" t="s">
        <v>128</v>
      </c>
    </row>
    <row r="489" spans="1:65" s="15" customFormat="1">
      <c r="B489" s="173"/>
      <c r="D489" s="160" t="s">
        <v>142</v>
      </c>
      <c r="E489" s="174" t="s">
        <v>3</v>
      </c>
      <c r="F489" s="175" t="s">
        <v>146</v>
      </c>
      <c r="H489" s="176">
        <v>2</v>
      </c>
      <c r="L489" s="173"/>
      <c r="M489" s="177"/>
      <c r="N489" s="178"/>
      <c r="O489" s="178"/>
      <c r="P489" s="178"/>
      <c r="Q489" s="178"/>
      <c r="R489" s="178"/>
      <c r="S489" s="178"/>
      <c r="T489" s="179"/>
      <c r="AT489" s="174" t="s">
        <v>142</v>
      </c>
      <c r="AU489" s="174" t="s">
        <v>138</v>
      </c>
      <c r="AV489" s="15" t="s">
        <v>137</v>
      </c>
      <c r="AW489" s="15" t="s">
        <v>32</v>
      </c>
      <c r="AX489" s="15" t="s">
        <v>77</v>
      </c>
      <c r="AY489" s="174" t="s">
        <v>128</v>
      </c>
    </row>
    <row r="490" spans="1:65" s="2" customFormat="1" ht="21.75" customHeight="1">
      <c r="A490" s="32"/>
      <c r="B490" s="142"/>
      <c r="C490" s="187" t="s">
        <v>539</v>
      </c>
      <c r="D490" s="187" t="s">
        <v>342</v>
      </c>
      <c r="E490" s="188" t="s">
        <v>540</v>
      </c>
      <c r="F490" s="189" t="s">
        <v>541</v>
      </c>
      <c r="G490" s="190" t="s">
        <v>392</v>
      </c>
      <c r="H490" s="191">
        <v>2</v>
      </c>
      <c r="I490" s="192"/>
      <c r="J490" s="192">
        <f>ROUND(I490*H490,2)</f>
        <v>0</v>
      </c>
      <c r="K490" s="189" t="s">
        <v>136</v>
      </c>
      <c r="L490" s="193"/>
      <c r="M490" s="194" t="s">
        <v>3</v>
      </c>
      <c r="N490" s="195" t="s">
        <v>41</v>
      </c>
      <c r="O490" s="151">
        <v>0</v>
      </c>
      <c r="P490" s="151">
        <f>O490*H490</f>
        <v>0</v>
      </c>
      <c r="Q490" s="151">
        <v>3.5000000000000001E-3</v>
      </c>
      <c r="R490" s="151">
        <f>Q490*H490</f>
        <v>7.0000000000000001E-3</v>
      </c>
      <c r="S490" s="151">
        <v>0</v>
      </c>
      <c r="T490" s="152">
        <f>S490*H490</f>
        <v>0</v>
      </c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R490" s="153" t="s">
        <v>230</v>
      </c>
      <c r="AT490" s="153" t="s">
        <v>342</v>
      </c>
      <c r="AU490" s="153" t="s">
        <v>138</v>
      </c>
      <c r="AY490" s="20" t="s">
        <v>128</v>
      </c>
      <c r="BE490" s="154">
        <f>IF(N490="základní",J490,0)</f>
        <v>0</v>
      </c>
      <c r="BF490" s="154">
        <f>IF(N490="snížená",J490,0)</f>
        <v>0</v>
      </c>
      <c r="BG490" s="154">
        <f>IF(N490="zákl. přenesená",J490,0)</f>
        <v>0</v>
      </c>
      <c r="BH490" s="154">
        <f>IF(N490="sníž. přenesená",J490,0)</f>
        <v>0</v>
      </c>
      <c r="BI490" s="154">
        <f>IF(N490="nulová",J490,0)</f>
        <v>0</v>
      </c>
      <c r="BJ490" s="20" t="s">
        <v>77</v>
      </c>
      <c r="BK490" s="154">
        <f>ROUND(I490*H490,2)</f>
        <v>0</v>
      </c>
      <c r="BL490" s="20" t="s">
        <v>137</v>
      </c>
      <c r="BM490" s="153" t="s">
        <v>542</v>
      </c>
    </row>
    <row r="491" spans="1:65" s="13" customFormat="1">
      <c r="B491" s="159"/>
      <c r="D491" s="160" t="s">
        <v>142</v>
      </c>
      <c r="E491" s="161" t="s">
        <v>3</v>
      </c>
      <c r="F491" s="162" t="s">
        <v>533</v>
      </c>
      <c r="H491" s="161" t="s">
        <v>3</v>
      </c>
      <c r="L491" s="159"/>
      <c r="M491" s="163"/>
      <c r="N491" s="164"/>
      <c r="O491" s="164"/>
      <c r="P491" s="164"/>
      <c r="Q491" s="164"/>
      <c r="R491" s="164"/>
      <c r="S491" s="164"/>
      <c r="T491" s="165"/>
      <c r="AT491" s="161" t="s">
        <v>142</v>
      </c>
      <c r="AU491" s="161" t="s">
        <v>138</v>
      </c>
      <c r="AV491" s="13" t="s">
        <v>77</v>
      </c>
      <c r="AW491" s="13" t="s">
        <v>32</v>
      </c>
      <c r="AX491" s="13" t="s">
        <v>70</v>
      </c>
      <c r="AY491" s="161" t="s">
        <v>128</v>
      </c>
    </row>
    <row r="492" spans="1:65" s="14" customFormat="1">
      <c r="B492" s="166"/>
      <c r="D492" s="160" t="s">
        <v>142</v>
      </c>
      <c r="E492" s="167" t="s">
        <v>3</v>
      </c>
      <c r="F492" s="168" t="s">
        <v>534</v>
      </c>
      <c r="H492" s="169">
        <v>1</v>
      </c>
      <c r="L492" s="166"/>
      <c r="M492" s="170"/>
      <c r="N492" s="171"/>
      <c r="O492" s="171"/>
      <c r="P492" s="171"/>
      <c r="Q492" s="171"/>
      <c r="R492" s="171"/>
      <c r="S492" s="171"/>
      <c r="T492" s="172"/>
      <c r="AT492" s="167" t="s">
        <v>142</v>
      </c>
      <c r="AU492" s="167" t="s">
        <v>138</v>
      </c>
      <c r="AV492" s="14" t="s">
        <v>79</v>
      </c>
      <c r="AW492" s="14" t="s">
        <v>32</v>
      </c>
      <c r="AX492" s="14" t="s">
        <v>70</v>
      </c>
      <c r="AY492" s="167" t="s">
        <v>128</v>
      </c>
    </row>
    <row r="493" spans="1:65" s="14" customFormat="1">
      <c r="B493" s="166"/>
      <c r="D493" s="160" t="s">
        <v>142</v>
      </c>
      <c r="E493" s="167" t="s">
        <v>3</v>
      </c>
      <c r="F493" s="168" t="s">
        <v>452</v>
      </c>
      <c r="H493" s="169">
        <v>1</v>
      </c>
      <c r="L493" s="166"/>
      <c r="M493" s="170"/>
      <c r="N493" s="171"/>
      <c r="O493" s="171"/>
      <c r="P493" s="171"/>
      <c r="Q493" s="171"/>
      <c r="R493" s="171"/>
      <c r="S493" s="171"/>
      <c r="T493" s="172"/>
      <c r="AT493" s="167" t="s">
        <v>142</v>
      </c>
      <c r="AU493" s="167" t="s">
        <v>138</v>
      </c>
      <c r="AV493" s="14" t="s">
        <v>79</v>
      </c>
      <c r="AW493" s="14" t="s">
        <v>32</v>
      </c>
      <c r="AX493" s="14" t="s">
        <v>70</v>
      </c>
      <c r="AY493" s="167" t="s">
        <v>128</v>
      </c>
    </row>
    <row r="494" spans="1:65" s="15" customFormat="1">
      <c r="B494" s="173"/>
      <c r="D494" s="160" t="s">
        <v>142</v>
      </c>
      <c r="E494" s="174" t="s">
        <v>3</v>
      </c>
      <c r="F494" s="175" t="s">
        <v>146</v>
      </c>
      <c r="H494" s="176">
        <v>2</v>
      </c>
      <c r="L494" s="173"/>
      <c r="M494" s="177"/>
      <c r="N494" s="178"/>
      <c r="O494" s="178"/>
      <c r="P494" s="178"/>
      <c r="Q494" s="178"/>
      <c r="R494" s="178"/>
      <c r="S494" s="178"/>
      <c r="T494" s="179"/>
      <c r="AT494" s="174" t="s">
        <v>142</v>
      </c>
      <c r="AU494" s="174" t="s">
        <v>138</v>
      </c>
      <c r="AV494" s="15" t="s">
        <v>137</v>
      </c>
      <c r="AW494" s="15" t="s">
        <v>32</v>
      </c>
      <c r="AX494" s="15" t="s">
        <v>77</v>
      </c>
      <c r="AY494" s="174" t="s">
        <v>128</v>
      </c>
    </row>
    <row r="495" spans="1:65" s="2" customFormat="1" ht="24.25" customHeight="1">
      <c r="A495" s="32"/>
      <c r="B495" s="142"/>
      <c r="C495" s="143" t="s">
        <v>543</v>
      </c>
      <c r="D495" s="143" t="s">
        <v>132</v>
      </c>
      <c r="E495" s="144" t="s">
        <v>544</v>
      </c>
      <c r="F495" s="145" t="s">
        <v>545</v>
      </c>
      <c r="G495" s="146" t="s">
        <v>392</v>
      </c>
      <c r="H495" s="147">
        <v>1</v>
      </c>
      <c r="I495" s="148"/>
      <c r="J495" s="148">
        <f>ROUND(I495*H495,2)</f>
        <v>0</v>
      </c>
      <c r="K495" s="145" t="s">
        <v>136</v>
      </c>
      <c r="L495" s="33"/>
      <c r="M495" s="149" t="s">
        <v>3</v>
      </c>
      <c r="N495" s="150" t="s">
        <v>41</v>
      </c>
      <c r="O495" s="151">
        <v>1.333</v>
      </c>
      <c r="P495" s="151">
        <f>O495*H495</f>
        <v>1.333</v>
      </c>
      <c r="Q495" s="151">
        <v>1.3600000000000001E-3</v>
      </c>
      <c r="R495" s="151">
        <f>Q495*H495</f>
        <v>1.3600000000000001E-3</v>
      </c>
      <c r="S495" s="151">
        <v>0</v>
      </c>
      <c r="T495" s="152">
        <f>S495*H495</f>
        <v>0</v>
      </c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R495" s="153" t="s">
        <v>137</v>
      </c>
      <c r="AT495" s="153" t="s">
        <v>132</v>
      </c>
      <c r="AU495" s="153" t="s">
        <v>138</v>
      </c>
      <c r="AY495" s="20" t="s">
        <v>128</v>
      </c>
      <c r="BE495" s="154">
        <f>IF(N495="základní",J495,0)</f>
        <v>0</v>
      </c>
      <c r="BF495" s="154">
        <f>IF(N495="snížená",J495,0)</f>
        <v>0</v>
      </c>
      <c r="BG495" s="154">
        <f>IF(N495="zákl. přenesená",J495,0)</f>
        <v>0</v>
      </c>
      <c r="BH495" s="154">
        <f>IF(N495="sníž. přenesená",J495,0)</f>
        <v>0</v>
      </c>
      <c r="BI495" s="154">
        <f>IF(N495="nulová",J495,0)</f>
        <v>0</v>
      </c>
      <c r="BJ495" s="20" t="s">
        <v>77</v>
      </c>
      <c r="BK495" s="154">
        <f>ROUND(I495*H495,2)</f>
        <v>0</v>
      </c>
      <c r="BL495" s="20" t="s">
        <v>137</v>
      </c>
      <c r="BM495" s="153" t="s">
        <v>546</v>
      </c>
    </row>
    <row r="496" spans="1:65" s="2" customFormat="1">
      <c r="A496" s="32"/>
      <c r="B496" s="33"/>
      <c r="C496" s="32"/>
      <c r="D496" s="155" t="s">
        <v>140</v>
      </c>
      <c r="E496" s="32"/>
      <c r="F496" s="156" t="s">
        <v>547</v>
      </c>
      <c r="G496" s="32"/>
      <c r="H496" s="32"/>
      <c r="I496" s="32"/>
      <c r="J496" s="32"/>
      <c r="K496" s="32"/>
      <c r="L496" s="33"/>
      <c r="M496" s="157"/>
      <c r="N496" s="158"/>
      <c r="O496" s="53"/>
      <c r="P496" s="53"/>
      <c r="Q496" s="53"/>
      <c r="R496" s="53"/>
      <c r="S496" s="53"/>
      <c r="T496" s="54"/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T496" s="20" t="s">
        <v>140</v>
      </c>
      <c r="AU496" s="20" t="s">
        <v>138</v>
      </c>
    </row>
    <row r="497" spans="1:65" s="14" customFormat="1">
      <c r="B497" s="166"/>
      <c r="D497" s="160" t="s">
        <v>142</v>
      </c>
      <c r="E497" s="167" t="s">
        <v>3</v>
      </c>
      <c r="F497" s="168" t="s">
        <v>548</v>
      </c>
      <c r="H497" s="169">
        <v>1</v>
      </c>
      <c r="L497" s="166"/>
      <c r="M497" s="170"/>
      <c r="N497" s="171"/>
      <c r="O497" s="171"/>
      <c r="P497" s="171"/>
      <c r="Q497" s="171"/>
      <c r="R497" s="171"/>
      <c r="S497" s="171"/>
      <c r="T497" s="172"/>
      <c r="AT497" s="167" t="s">
        <v>142</v>
      </c>
      <c r="AU497" s="167" t="s">
        <v>138</v>
      </c>
      <c r="AV497" s="14" t="s">
        <v>79</v>
      </c>
      <c r="AW497" s="14" t="s">
        <v>32</v>
      </c>
      <c r="AX497" s="14" t="s">
        <v>70</v>
      </c>
      <c r="AY497" s="167" t="s">
        <v>128</v>
      </c>
    </row>
    <row r="498" spans="1:65" s="15" customFormat="1">
      <c r="B498" s="173"/>
      <c r="D498" s="160" t="s">
        <v>142</v>
      </c>
      <c r="E498" s="174" t="s">
        <v>3</v>
      </c>
      <c r="F498" s="175" t="s">
        <v>146</v>
      </c>
      <c r="H498" s="176">
        <v>1</v>
      </c>
      <c r="L498" s="173"/>
      <c r="M498" s="177"/>
      <c r="N498" s="178"/>
      <c r="O498" s="178"/>
      <c r="P498" s="178"/>
      <c r="Q498" s="178"/>
      <c r="R498" s="178"/>
      <c r="S498" s="178"/>
      <c r="T498" s="179"/>
      <c r="AT498" s="174" t="s">
        <v>142</v>
      </c>
      <c r="AU498" s="174" t="s">
        <v>138</v>
      </c>
      <c r="AV498" s="15" t="s">
        <v>137</v>
      </c>
      <c r="AW498" s="15" t="s">
        <v>32</v>
      </c>
      <c r="AX498" s="15" t="s">
        <v>77</v>
      </c>
      <c r="AY498" s="174" t="s">
        <v>128</v>
      </c>
    </row>
    <row r="499" spans="1:65" s="2" customFormat="1" ht="24.25" customHeight="1">
      <c r="A499" s="32"/>
      <c r="B499" s="142"/>
      <c r="C499" s="143" t="s">
        <v>549</v>
      </c>
      <c r="D499" s="143" t="s">
        <v>132</v>
      </c>
      <c r="E499" s="144" t="s">
        <v>550</v>
      </c>
      <c r="F499" s="145" t="s">
        <v>551</v>
      </c>
      <c r="G499" s="146" t="s">
        <v>392</v>
      </c>
      <c r="H499" s="147">
        <v>1</v>
      </c>
      <c r="I499" s="148"/>
      <c r="J499" s="148">
        <f>ROUND(I499*H499,2)</f>
        <v>0</v>
      </c>
      <c r="K499" s="145" t="s">
        <v>136</v>
      </c>
      <c r="L499" s="33"/>
      <c r="M499" s="149" t="s">
        <v>3</v>
      </c>
      <c r="N499" s="150" t="s">
        <v>41</v>
      </c>
      <c r="O499" s="151">
        <v>1.5660000000000001</v>
      </c>
      <c r="P499" s="151">
        <f>O499*H499</f>
        <v>1.5660000000000001</v>
      </c>
      <c r="Q499" s="151">
        <v>0</v>
      </c>
      <c r="R499" s="151">
        <f>Q499*H499</f>
        <v>0</v>
      </c>
      <c r="S499" s="151">
        <v>0</v>
      </c>
      <c r="T499" s="152">
        <f>S499*H499</f>
        <v>0</v>
      </c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  <c r="AE499" s="32"/>
      <c r="AR499" s="153" t="s">
        <v>137</v>
      </c>
      <c r="AT499" s="153" t="s">
        <v>132</v>
      </c>
      <c r="AU499" s="153" t="s">
        <v>138</v>
      </c>
      <c r="AY499" s="20" t="s">
        <v>128</v>
      </c>
      <c r="BE499" s="154">
        <f>IF(N499="základní",J499,0)</f>
        <v>0</v>
      </c>
      <c r="BF499" s="154">
        <f>IF(N499="snížená",J499,0)</f>
        <v>0</v>
      </c>
      <c r="BG499" s="154">
        <f>IF(N499="zákl. přenesená",J499,0)</f>
        <v>0</v>
      </c>
      <c r="BH499" s="154">
        <f>IF(N499="sníž. přenesená",J499,0)</f>
        <v>0</v>
      </c>
      <c r="BI499" s="154">
        <f>IF(N499="nulová",J499,0)</f>
        <v>0</v>
      </c>
      <c r="BJ499" s="20" t="s">
        <v>77</v>
      </c>
      <c r="BK499" s="154">
        <f>ROUND(I499*H499,2)</f>
        <v>0</v>
      </c>
      <c r="BL499" s="20" t="s">
        <v>137</v>
      </c>
      <c r="BM499" s="153" t="s">
        <v>552</v>
      </c>
    </row>
    <row r="500" spans="1:65" s="2" customFormat="1">
      <c r="A500" s="32"/>
      <c r="B500" s="33"/>
      <c r="C500" s="32"/>
      <c r="D500" s="155" t="s">
        <v>140</v>
      </c>
      <c r="E500" s="32"/>
      <c r="F500" s="156" t="s">
        <v>553</v>
      </c>
      <c r="G500" s="32"/>
      <c r="H500" s="32"/>
      <c r="I500" s="32"/>
      <c r="J500" s="32"/>
      <c r="K500" s="32"/>
      <c r="L500" s="33"/>
      <c r="M500" s="157"/>
      <c r="N500" s="158"/>
      <c r="O500" s="53"/>
      <c r="P500" s="53"/>
      <c r="Q500" s="53"/>
      <c r="R500" s="53"/>
      <c r="S500" s="53"/>
      <c r="T500" s="54"/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T500" s="20" t="s">
        <v>140</v>
      </c>
      <c r="AU500" s="20" t="s">
        <v>138</v>
      </c>
    </row>
    <row r="501" spans="1:65" s="14" customFormat="1">
      <c r="B501" s="166"/>
      <c r="D501" s="160" t="s">
        <v>142</v>
      </c>
      <c r="E501" s="167" t="s">
        <v>3</v>
      </c>
      <c r="F501" s="168" t="s">
        <v>554</v>
      </c>
      <c r="H501" s="169">
        <v>1</v>
      </c>
      <c r="L501" s="166"/>
      <c r="M501" s="170"/>
      <c r="N501" s="171"/>
      <c r="O501" s="171"/>
      <c r="P501" s="171"/>
      <c r="Q501" s="171"/>
      <c r="R501" s="171"/>
      <c r="S501" s="171"/>
      <c r="T501" s="172"/>
      <c r="AT501" s="167" t="s">
        <v>142</v>
      </c>
      <c r="AU501" s="167" t="s">
        <v>138</v>
      </c>
      <c r="AV501" s="14" t="s">
        <v>79</v>
      </c>
      <c r="AW501" s="14" t="s">
        <v>32</v>
      </c>
      <c r="AX501" s="14" t="s">
        <v>70</v>
      </c>
      <c r="AY501" s="167" t="s">
        <v>128</v>
      </c>
    </row>
    <row r="502" spans="1:65" s="15" customFormat="1">
      <c r="B502" s="173"/>
      <c r="D502" s="160" t="s">
        <v>142</v>
      </c>
      <c r="E502" s="174" t="s">
        <v>3</v>
      </c>
      <c r="F502" s="175" t="s">
        <v>146</v>
      </c>
      <c r="H502" s="176">
        <v>1</v>
      </c>
      <c r="L502" s="173"/>
      <c r="M502" s="177"/>
      <c r="N502" s="178"/>
      <c r="O502" s="178"/>
      <c r="P502" s="178"/>
      <c r="Q502" s="178"/>
      <c r="R502" s="178"/>
      <c r="S502" s="178"/>
      <c r="T502" s="179"/>
      <c r="AT502" s="174" t="s">
        <v>142</v>
      </c>
      <c r="AU502" s="174" t="s">
        <v>138</v>
      </c>
      <c r="AV502" s="15" t="s">
        <v>137</v>
      </c>
      <c r="AW502" s="15" t="s">
        <v>32</v>
      </c>
      <c r="AX502" s="15" t="s">
        <v>77</v>
      </c>
      <c r="AY502" s="174" t="s">
        <v>128</v>
      </c>
    </row>
    <row r="503" spans="1:65" s="2" customFormat="1" ht="49.15" customHeight="1">
      <c r="A503" s="32"/>
      <c r="B503" s="142"/>
      <c r="C503" s="143" t="s">
        <v>555</v>
      </c>
      <c r="D503" s="143" t="s">
        <v>132</v>
      </c>
      <c r="E503" s="144" t="s">
        <v>556</v>
      </c>
      <c r="F503" s="145" t="s">
        <v>557</v>
      </c>
      <c r="G503" s="146" t="s">
        <v>392</v>
      </c>
      <c r="H503" s="147">
        <v>3</v>
      </c>
      <c r="I503" s="148"/>
      <c r="J503" s="148">
        <f>ROUND(I503*H503,2)</f>
        <v>0</v>
      </c>
      <c r="K503" s="145" t="s">
        <v>136</v>
      </c>
      <c r="L503" s="33"/>
      <c r="M503" s="149" t="s">
        <v>3</v>
      </c>
      <c r="N503" s="150" t="s">
        <v>41</v>
      </c>
      <c r="O503" s="151">
        <v>1.8660000000000001</v>
      </c>
      <c r="P503" s="151">
        <f>O503*H503</f>
        <v>5.5980000000000008</v>
      </c>
      <c r="Q503" s="151">
        <v>1.65E-3</v>
      </c>
      <c r="R503" s="151">
        <f>Q503*H503</f>
        <v>4.9499999999999995E-3</v>
      </c>
      <c r="S503" s="151">
        <v>0</v>
      </c>
      <c r="T503" s="152">
        <f>S503*H503</f>
        <v>0</v>
      </c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R503" s="153" t="s">
        <v>137</v>
      </c>
      <c r="AT503" s="153" t="s">
        <v>132</v>
      </c>
      <c r="AU503" s="153" t="s">
        <v>138</v>
      </c>
      <c r="AY503" s="20" t="s">
        <v>128</v>
      </c>
      <c r="BE503" s="154">
        <f>IF(N503="základní",J503,0)</f>
        <v>0</v>
      </c>
      <c r="BF503" s="154">
        <f>IF(N503="snížená",J503,0)</f>
        <v>0</v>
      </c>
      <c r="BG503" s="154">
        <f>IF(N503="zákl. přenesená",J503,0)</f>
        <v>0</v>
      </c>
      <c r="BH503" s="154">
        <f>IF(N503="sníž. přenesená",J503,0)</f>
        <v>0</v>
      </c>
      <c r="BI503" s="154">
        <f>IF(N503="nulová",J503,0)</f>
        <v>0</v>
      </c>
      <c r="BJ503" s="20" t="s">
        <v>77</v>
      </c>
      <c r="BK503" s="154">
        <f>ROUND(I503*H503,2)</f>
        <v>0</v>
      </c>
      <c r="BL503" s="20" t="s">
        <v>137</v>
      </c>
      <c r="BM503" s="153" t="s">
        <v>558</v>
      </c>
    </row>
    <row r="504" spans="1:65" s="2" customFormat="1">
      <c r="A504" s="32"/>
      <c r="B504" s="33"/>
      <c r="C504" s="32"/>
      <c r="D504" s="155" t="s">
        <v>140</v>
      </c>
      <c r="E504" s="32"/>
      <c r="F504" s="156" t="s">
        <v>559</v>
      </c>
      <c r="G504" s="32"/>
      <c r="H504" s="32"/>
      <c r="I504" s="32"/>
      <c r="J504" s="32"/>
      <c r="K504" s="32"/>
      <c r="L504" s="33"/>
      <c r="M504" s="157"/>
      <c r="N504" s="158"/>
      <c r="O504" s="53"/>
      <c r="P504" s="53"/>
      <c r="Q504" s="53"/>
      <c r="R504" s="53"/>
      <c r="S504" s="53"/>
      <c r="T504" s="54"/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T504" s="20" t="s">
        <v>140</v>
      </c>
      <c r="AU504" s="20" t="s">
        <v>138</v>
      </c>
    </row>
    <row r="505" spans="1:65" s="13" customFormat="1">
      <c r="B505" s="159"/>
      <c r="D505" s="160" t="s">
        <v>142</v>
      </c>
      <c r="E505" s="161" t="s">
        <v>3</v>
      </c>
      <c r="F505" s="162" t="s">
        <v>560</v>
      </c>
      <c r="H505" s="161" t="s">
        <v>3</v>
      </c>
      <c r="L505" s="159"/>
      <c r="M505" s="163"/>
      <c r="N505" s="164"/>
      <c r="O505" s="164"/>
      <c r="P505" s="164"/>
      <c r="Q505" s="164"/>
      <c r="R505" s="164"/>
      <c r="S505" s="164"/>
      <c r="T505" s="165"/>
      <c r="AT505" s="161" t="s">
        <v>142</v>
      </c>
      <c r="AU505" s="161" t="s">
        <v>138</v>
      </c>
      <c r="AV505" s="13" t="s">
        <v>77</v>
      </c>
      <c r="AW505" s="13" t="s">
        <v>32</v>
      </c>
      <c r="AX505" s="13" t="s">
        <v>70</v>
      </c>
      <c r="AY505" s="161" t="s">
        <v>128</v>
      </c>
    </row>
    <row r="506" spans="1:65" s="14" customFormat="1">
      <c r="B506" s="166"/>
      <c r="D506" s="160" t="s">
        <v>142</v>
      </c>
      <c r="E506" s="167" t="s">
        <v>3</v>
      </c>
      <c r="F506" s="168" t="s">
        <v>561</v>
      </c>
      <c r="H506" s="169">
        <v>1</v>
      </c>
      <c r="L506" s="166"/>
      <c r="M506" s="170"/>
      <c r="N506" s="171"/>
      <c r="O506" s="171"/>
      <c r="P506" s="171"/>
      <c r="Q506" s="171"/>
      <c r="R506" s="171"/>
      <c r="S506" s="171"/>
      <c r="T506" s="172"/>
      <c r="AT506" s="167" t="s">
        <v>142</v>
      </c>
      <c r="AU506" s="167" t="s">
        <v>138</v>
      </c>
      <c r="AV506" s="14" t="s">
        <v>79</v>
      </c>
      <c r="AW506" s="14" t="s">
        <v>32</v>
      </c>
      <c r="AX506" s="14" t="s">
        <v>70</v>
      </c>
      <c r="AY506" s="167" t="s">
        <v>128</v>
      </c>
    </row>
    <row r="507" spans="1:65" s="14" customFormat="1">
      <c r="B507" s="166"/>
      <c r="D507" s="160" t="s">
        <v>142</v>
      </c>
      <c r="E507" s="167" t="s">
        <v>3</v>
      </c>
      <c r="F507" s="168" t="s">
        <v>562</v>
      </c>
      <c r="H507" s="169">
        <v>2</v>
      </c>
      <c r="L507" s="166"/>
      <c r="M507" s="170"/>
      <c r="N507" s="171"/>
      <c r="O507" s="171"/>
      <c r="P507" s="171"/>
      <c r="Q507" s="171"/>
      <c r="R507" s="171"/>
      <c r="S507" s="171"/>
      <c r="T507" s="172"/>
      <c r="AT507" s="167" t="s">
        <v>142</v>
      </c>
      <c r="AU507" s="167" t="s">
        <v>138</v>
      </c>
      <c r="AV507" s="14" t="s">
        <v>79</v>
      </c>
      <c r="AW507" s="14" t="s">
        <v>32</v>
      </c>
      <c r="AX507" s="14" t="s">
        <v>70</v>
      </c>
      <c r="AY507" s="167" t="s">
        <v>128</v>
      </c>
    </row>
    <row r="508" spans="1:65" s="15" customFormat="1">
      <c r="B508" s="173"/>
      <c r="D508" s="160" t="s">
        <v>142</v>
      </c>
      <c r="E508" s="174" t="s">
        <v>3</v>
      </c>
      <c r="F508" s="175" t="s">
        <v>146</v>
      </c>
      <c r="H508" s="176">
        <v>3</v>
      </c>
      <c r="L508" s="173"/>
      <c r="M508" s="177"/>
      <c r="N508" s="178"/>
      <c r="O508" s="178"/>
      <c r="P508" s="178"/>
      <c r="Q508" s="178"/>
      <c r="R508" s="178"/>
      <c r="S508" s="178"/>
      <c r="T508" s="179"/>
      <c r="AT508" s="174" t="s">
        <v>142</v>
      </c>
      <c r="AU508" s="174" t="s">
        <v>138</v>
      </c>
      <c r="AV508" s="15" t="s">
        <v>137</v>
      </c>
      <c r="AW508" s="15" t="s">
        <v>32</v>
      </c>
      <c r="AX508" s="15" t="s">
        <v>77</v>
      </c>
      <c r="AY508" s="174" t="s">
        <v>128</v>
      </c>
    </row>
    <row r="509" spans="1:65" s="2" customFormat="1" ht="24.25" customHeight="1">
      <c r="A509" s="32"/>
      <c r="B509" s="142"/>
      <c r="C509" s="187" t="s">
        <v>563</v>
      </c>
      <c r="D509" s="187" t="s">
        <v>342</v>
      </c>
      <c r="E509" s="188" t="s">
        <v>564</v>
      </c>
      <c r="F509" s="189" t="s">
        <v>565</v>
      </c>
      <c r="G509" s="190" t="s">
        <v>392</v>
      </c>
      <c r="H509" s="191">
        <v>3</v>
      </c>
      <c r="I509" s="192"/>
      <c r="J509" s="192">
        <f>ROUND(I509*H509,2)</f>
        <v>0</v>
      </c>
      <c r="K509" s="189" t="s">
        <v>136</v>
      </c>
      <c r="L509" s="193"/>
      <c r="M509" s="194" t="s">
        <v>3</v>
      </c>
      <c r="N509" s="195" t="s">
        <v>41</v>
      </c>
      <c r="O509" s="151">
        <v>0</v>
      </c>
      <c r="P509" s="151">
        <f>O509*H509</f>
        <v>0</v>
      </c>
      <c r="Q509" s="151">
        <v>2.3E-2</v>
      </c>
      <c r="R509" s="151">
        <f>Q509*H509</f>
        <v>6.9000000000000006E-2</v>
      </c>
      <c r="S509" s="151">
        <v>0</v>
      </c>
      <c r="T509" s="152">
        <f>S509*H509</f>
        <v>0</v>
      </c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R509" s="153" t="s">
        <v>230</v>
      </c>
      <c r="AT509" s="153" t="s">
        <v>342</v>
      </c>
      <c r="AU509" s="153" t="s">
        <v>138</v>
      </c>
      <c r="AY509" s="20" t="s">
        <v>128</v>
      </c>
      <c r="BE509" s="154">
        <f>IF(N509="základní",J509,0)</f>
        <v>0</v>
      </c>
      <c r="BF509" s="154">
        <f>IF(N509="snížená",J509,0)</f>
        <v>0</v>
      </c>
      <c r="BG509" s="154">
        <f>IF(N509="zákl. přenesená",J509,0)</f>
        <v>0</v>
      </c>
      <c r="BH509" s="154">
        <f>IF(N509="sníž. přenesená",J509,0)</f>
        <v>0</v>
      </c>
      <c r="BI509" s="154">
        <f>IF(N509="nulová",J509,0)</f>
        <v>0</v>
      </c>
      <c r="BJ509" s="20" t="s">
        <v>77</v>
      </c>
      <c r="BK509" s="154">
        <f>ROUND(I509*H509,2)</f>
        <v>0</v>
      </c>
      <c r="BL509" s="20" t="s">
        <v>137</v>
      </c>
      <c r="BM509" s="153" t="s">
        <v>566</v>
      </c>
    </row>
    <row r="510" spans="1:65" s="13" customFormat="1">
      <c r="B510" s="159"/>
      <c r="D510" s="160" t="s">
        <v>142</v>
      </c>
      <c r="E510" s="161" t="s">
        <v>3</v>
      </c>
      <c r="F510" s="162" t="s">
        <v>560</v>
      </c>
      <c r="H510" s="161" t="s">
        <v>3</v>
      </c>
      <c r="L510" s="159"/>
      <c r="M510" s="163"/>
      <c r="N510" s="164"/>
      <c r="O510" s="164"/>
      <c r="P510" s="164"/>
      <c r="Q510" s="164"/>
      <c r="R510" s="164"/>
      <c r="S510" s="164"/>
      <c r="T510" s="165"/>
      <c r="AT510" s="161" t="s">
        <v>142</v>
      </c>
      <c r="AU510" s="161" t="s">
        <v>138</v>
      </c>
      <c r="AV510" s="13" t="s">
        <v>77</v>
      </c>
      <c r="AW510" s="13" t="s">
        <v>32</v>
      </c>
      <c r="AX510" s="13" t="s">
        <v>70</v>
      </c>
      <c r="AY510" s="161" t="s">
        <v>128</v>
      </c>
    </row>
    <row r="511" spans="1:65" s="14" customFormat="1">
      <c r="B511" s="166"/>
      <c r="D511" s="160" t="s">
        <v>142</v>
      </c>
      <c r="E511" s="167" t="s">
        <v>3</v>
      </c>
      <c r="F511" s="168" t="s">
        <v>561</v>
      </c>
      <c r="H511" s="169">
        <v>1</v>
      </c>
      <c r="L511" s="166"/>
      <c r="M511" s="170"/>
      <c r="N511" s="171"/>
      <c r="O511" s="171"/>
      <c r="P511" s="171"/>
      <c r="Q511" s="171"/>
      <c r="R511" s="171"/>
      <c r="S511" s="171"/>
      <c r="T511" s="172"/>
      <c r="AT511" s="167" t="s">
        <v>142</v>
      </c>
      <c r="AU511" s="167" t="s">
        <v>138</v>
      </c>
      <c r="AV511" s="14" t="s">
        <v>79</v>
      </c>
      <c r="AW511" s="14" t="s">
        <v>32</v>
      </c>
      <c r="AX511" s="14" t="s">
        <v>70</v>
      </c>
      <c r="AY511" s="167" t="s">
        <v>128</v>
      </c>
    </row>
    <row r="512" spans="1:65" s="14" customFormat="1">
      <c r="B512" s="166"/>
      <c r="D512" s="160" t="s">
        <v>142</v>
      </c>
      <c r="E512" s="167" t="s">
        <v>3</v>
      </c>
      <c r="F512" s="168" t="s">
        <v>562</v>
      </c>
      <c r="H512" s="169">
        <v>2</v>
      </c>
      <c r="L512" s="166"/>
      <c r="M512" s="170"/>
      <c r="N512" s="171"/>
      <c r="O512" s="171"/>
      <c r="P512" s="171"/>
      <c r="Q512" s="171"/>
      <c r="R512" s="171"/>
      <c r="S512" s="171"/>
      <c r="T512" s="172"/>
      <c r="AT512" s="167" t="s">
        <v>142</v>
      </c>
      <c r="AU512" s="167" t="s">
        <v>138</v>
      </c>
      <c r="AV512" s="14" t="s">
        <v>79</v>
      </c>
      <c r="AW512" s="14" t="s">
        <v>32</v>
      </c>
      <c r="AX512" s="14" t="s">
        <v>70</v>
      </c>
      <c r="AY512" s="167" t="s">
        <v>128</v>
      </c>
    </row>
    <row r="513" spans="1:65" s="15" customFormat="1">
      <c r="B513" s="173"/>
      <c r="D513" s="160" t="s">
        <v>142</v>
      </c>
      <c r="E513" s="174" t="s">
        <v>3</v>
      </c>
      <c r="F513" s="175" t="s">
        <v>146</v>
      </c>
      <c r="H513" s="176">
        <v>3</v>
      </c>
      <c r="L513" s="173"/>
      <c r="M513" s="177"/>
      <c r="N513" s="178"/>
      <c r="O513" s="178"/>
      <c r="P513" s="178"/>
      <c r="Q513" s="178"/>
      <c r="R513" s="178"/>
      <c r="S513" s="178"/>
      <c r="T513" s="179"/>
      <c r="AT513" s="174" t="s">
        <v>142</v>
      </c>
      <c r="AU513" s="174" t="s">
        <v>138</v>
      </c>
      <c r="AV513" s="15" t="s">
        <v>137</v>
      </c>
      <c r="AW513" s="15" t="s">
        <v>32</v>
      </c>
      <c r="AX513" s="15" t="s">
        <v>77</v>
      </c>
      <c r="AY513" s="174" t="s">
        <v>128</v>
      </c>
    </row>
    <row r="514" spans="1:65" s="2" customFormat="1" ht="24.25" customHeight="1">
      <c r="A514" s="32"/>
      <c r="B514" s="142"/>
      <c r="C514" s="187" t="s">
        <v>567</v>
      </c>
      <c r="D514" s="187" t="s">
        <v>342</v>
      </c>
      <c r="E514" s="188" t="s">
        <v>568</v>
      </c>
      <c r="F514" s="189" t="s">
        <v>569</v>
      </c>
      <c r="G514" s="190" t="s">
        <v>392</v>
      </c>
      <c r="H514" s="191">
        <v>3</v>
      </c>
      <c r="I514" s="192"/>
      <c r="J514" s="192">
        <f>ROUND(I514*H514,2)</f>
        <v>0</v>
      </c>
      <c r="K514" s="189" t="s">
        <v>136</v>
      </c>
      <c r="L514" s="193"/>
      <c r="M514" s="194" t="s">
        <v>3</v>
      </c>
      <c r="N514" s="195" t="s">
        <v>41</v>
      </c>
      <c r="O514" s="151">
        <v>0</v>
      </c>
      <c r="P514" s="151">
        <f>O514*H514</f>
        <v>0</v>
      </c>
      <c r="Q514" s="151">
        <v>4.0000000000000001E-3</v>
      </c>
      <c r="R514" s="151">
        <f>Q514*H514</f>
        <v>1.2E-2</v>
      </c>
      <c r="S514" s="151">
        <v>0</v>
      </c>
      <c r="T514" s="152">
        <f>S514*H514</f>
        <v>0</v>
      </c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R514" s="153" t="s">
        <v>421</v>
      </c>
      <c r="AT514" s="153" t="s">
        <v>342</v>
      </c>
      <c r="AU514" s="153" t="s">
        <v>138</v>
      </c>
      <c r="AY514" s="20" t="s">
        <v>128</v>
      </c>
      <c r="BE514" s="154">
        <f>IF(N514="základní",J514,0)</f>
        <v>0</v>
      </c>
      <c r="BF514" s="154">
        <f>IF(N514="snížená",J514,0)</f>
        <v>0</v>
      </c>
      <c r="BG514" s="154">
        <f>IF(N514="zákl. přenesená",J514,0)</f>
        <v>0</v>
      </c>
      <c r="BH514" s="154">
        <f>IF(N514="sníž. přenesená",J514,0)</f>
        <v>0</v>
      </c>
      <c r="BI514" s="154">
        <f>IF(N514="nulová",J514,0)</f>
        <v>0</v>
      </c>
      <c r="BJ514" s="20" t="s">
        <v>77</v>
      </c>
      <c r="BK514" s="154">
        <f>ROUND(I514*H514,2)</f>
        <v>0</v>
      </c>
      <c r="BL514" s="20" t="s">
        <v>421</v>
      </c>
      <c r="BM514" s="153" t="s">
        <v>570</v>
      </c>
    </row>
    <row r="515" spans="1:65" s="13" customFormat="1">
      <c r="B515" s="159"/>
      <c r="D515" s="160" t="s">
        <v>142</v>
      </c>
      <c r="E515" s="161" t="s">
        <v>3</v>
      </c>
      <c r="F515" s="162" t="s">
        <v>560</v>
      </c>
      <c r="H515" s="161" t="s">
        <v>3</v>
      </c>
      <c r="L515" s="159"/>
      <c r="M515" s="163"/>
      <c r="N515" s="164"/>
      <c r="O515" s="164"/>
      <c r="P515" s="164"/>
      <c r="Q515" s="164"/>
      <c r="R515" s="164"/>
      <c r="S515" s="164"/>
      <c r="T515" s="165"/>
      <c r="AT515" s="161" t="s">
        <v>142</v>
      </c>
      <c r="AU515" s="161" t="s">
        <v>138</v>
      </c>
      <c r="AV515" s="13" t="s">
        <v>77</v>
      </c>
      <c r="AW515" s="13" t="s">
        <v>32</v>
      </c>
      <c r="AX515" s="13" t="s">
        <v>70</v>
      </c>
      <c r="AY515" s="161" t="s">
        <v>128</v>
      </c>
    </row>
    <row r="516" spans="1:65" s="14" customFormat="1">
      <c r="B516" s="166"/>
      <c r="D516" s="160" t="s">
        <v>142</v>
      </c>
      <c r="E516" s="167" t="s">
        <v>3</v>
      </c>
      <c r="F516" s="168" t="s">
        <v>561</v>
      </c>
      <c r="H516" s="169">
        <v>1</v>
      </c>
      <c r="L516" s="166"/>
      <c r="M516" s="170"/>
      <c r="N516" s="171"/>
      <c r="O516" s="171"/>
      <c r="P516" s="171"/>
      <c r="Q516" s="171"/>
      <c r="R516" s="171"/>
      <c r="S516" s="171"/>
      <c r="T516" s="172"/>
      <c r="AT516" s="167" t="s">
        <v>142</v>
      </c>
      <c r="AU516" s="167" t="s">
        <v>138</v>
      </c>
      <c r="AV516" s="14" t="s">
        <v>79</v>
      </c>
      <c r="AW516" s="14" t="s">
        <v>32</v>
      </c>
      <c r="AX516" s="14" t="s">
        <v>70</v>
      </c>
      <c r="AY516" s="167" t="s">
        <v>128</v>
      </c>
    </row>
    <row r="517" spans="1:65" s="14" customFormat="1">
      <c r="B517" s="166"/>
      <c r="D517" s="160" t="s">
        <v>142</v>
      </c>
      <c r="E517" s="167" t="s">
        <v>3</v>
      </c>
      <c r="F517" s="168" t="s">
        <v>562</v>
      </c>
      <c r="H517" s="169">
        <v>2</v>
      </c>
      <c r="L517" s="166"/>
      <c r="M517" s="170"/>
      <c r="N517" s="171"/>
      <c r="O517" s="171"/>
      <c r="P517" s="171"/>
      <c r="Q517" s="171"/>
      <c r="R517" s="171"/>
      <c r="S517" s="171"/>
      <c r="T517" s="172"/>
      <c r="AT517" s="167" t="s">
        <v>142</v>
      </c>
      <c r="AU517" s="167" t="s">
        <v>138</v>
      </c>
      <c r="AV517" s="14" t="s">
        <v>79</v>
      </c>
      <c r="AW517" s="14" t="s">
        <v>32</v>
      </c>
      <c r="AX517" s="14" t="s">
        <v>70</v>
      </c>
      <c r="AY517" s="167" t="s">
        <v>128</v>
      </c>
    </row>
    <row r="518" spans="1:65" s="15" customFormat="1">
      <c r="B518" s="173"/>
      <c r="D518" s="160" t="s">
        <v>142</v>
      </c>
      <c r="E518" s="174" t="s">
        <v>3</v>
      </c>
      <c r="F518" s="175" t="s">
        <v>146</v>
      </c>
      <c r="H518" s="176">
        <v>3</v>
      </c>
      <c r="L518" s="173"/>
      <c r="M518" s="177"/>
      <c r="N518" s="178"/>
      <c r="O518" s="178"/>
      <c r="P518" s="178"/>
      <c r="Q518" s="178"/>
      <c r="R518" s="178"/>
      <c r="S518" s="178"/>
      <c r="T518" s="179"/>
      <c r="AT518" s="174" t="s">
        <v>142</v>
      </c>
      <c r="AU518" s="174" t="s">
        <v>138</v>
      </c>
      <c r="AV518" s="15" t="s">
        <v>137</v>
      </c>
      <c r="AW518" s="15" t="s">
        <v>32</v>
      </c>
      <c r="AX518" s="15" t="s">
        <v>77</v>
      </c>
      <c r="AY518" s="174" t="s">
        <v>128</v>
      </c>
    </row>
    <row r="519" spans="1:65" s="2" customFormat="1" ht="44.25" customHeight="1">
      <c r="A519" s="32"/>
      <c r="B519" s="142"/>
      <c r="C519" s="187" t="s">
        <v>571</v>
      </c>
      <c r="D519" s="187" t="s">
        <v>342</v>
      </c>
      <c r="E519" s="188" t="s">
        <v>572</v>
      </c>
      <c r="F519" s="189" t="s">
        <v>573</v>
      </c>
      <c r="G519" s="190" t="s">
        <v>574</v>
      </c>
      <c r="H519" s="191">
        <v>1</v>
      </c>
      <c r="I519" s="192"/>
      <c r="J519" s="192">
        <f>ROUND(I519*H519,2)</f>
        <v>0</v>
      </c>
      <c r="K519" s="189" t="s">
        <v>3</v>
      </c>
      <c r="L519" s="193"/>
      <c r="M519" s="194" t="s">
        <v>3</v>
      </c>
      <c r="N519" s="195" t="s">
        <v>41</v>
      </c>
      <c r="O519" s="151">
        <v>0</v>
      </c>
      <c r="P519" s="151">
        <f>O519*H519</f>
        <v>0</v>
      </c>
      <c r="Q519" s="151">
        <v>0</v>
      </c>
      <c r="R519" s="151">
        <f>Q519*H519</f>
        <v>0</v>
      </c>
      <c r="S519" s="151">
        <v>0</v>
      </c>
      <c r="T519" s="152">
        <f>S519*H519</f>
        <v>0</v>
      </c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R519" s="153" t="s">
        <v>230</v>
      </c>
      <c r="AT519" s="153" t="s">
        <v>342</v>
      </c>
      <c r="AU519" s="153" t="s">
        <v>138</v>
      </c>
      <c r="AY519" s="20" t="s">
        <v>128</v>
      </c>
      <c r="BE519" s="154">
        <f>IF(N519="základní",J519,0)</f>
        <v>0</v>
      </c>
      <c r="BF519" s="154">
        <f>IF(N519="snížená",J519,0)</f>
        <v>0</v>
      </c>
      <c r="BG519" s="154">
        <f>IF(N519="zákl. přenesená",J519,0)</f>
        <v>0</v>
      </c>
      <c r="BH519" s="154">
        <f>IF(N519="sníž. přenesená",J519,0)</f>
        <v>0</v>
      </c>
      <c r="BI519" s="154">
        <f>IF(N519="nulová",J519,0)</f>
        <v>0</v>
      </c>
      <c r="BJ519" s="20" t="s">
        <v>77</v>
      </c>
      <c r="BK519" s="154">
        <f>ROUND(I519*H519,2)</f>
        <v>0</v>
      </c>
      <c r="BL519" s="20" t="s">
        <v>137</v>
      </c>
      <c r="BM519" s="153" t="s">
        <v>575</v>
      </c>
    </row>
    <row r="520" spans="1:65" s="14" customFormat="1">
      <c r="B520" s="166"/>
      <c r="D520" s="160" t="s">
        <v>142</v>
      </c>
      <c r="E520" s="167" t="s">
        <v>3</v>
      </c>
      <c r="F520" s="168" t="s">
        <v>77</v>
      </c>
      <c r="H520" s="169">
        <v>1</v>
      </c>
      <c r="L520" s="166"/>
      <c r="M520" s="170"/>
      <c r="N520" s="171"/>
      <c r="O520" s="171"/>
      <c r="P520" s="171"/>
      <c r="Q520" s="171"/>
      <c r="R520" s="171"/>
      <c r="S520" s="171"/>
      <c r="T520" s="172"/>
      <c r="AT520" s="167" t="s">
        <v>142</v>
      </c>
      <c r="AU520" s="167" t="s">
        <v>138</v>
      </c>
      <c r="AV520" s="14" t="s">
        <v>79</v>
      </c>
      <c r="AW520" s="14" t="s">
        <v>32</v>
      </c>
      <c r="AX520" s="14" t="s">
        <v>70</v>
      </c>
      <c r="AY520" s="167" t="s">
        <v>128</v>
      </c>
    </row>
    <row r="521" spans="1:65" s="15" customFormat="1">
      <c r="B521" s="173"/>
      <c r="D521" s="160" t="s">
        <v>142</v>
      </c>
      <c r="E521" s="174" t="s">
        <v>3</v>
      </c>
      <c r="F521" s="175" t="s">
        <v>146</v>
      </c>
      <c r="H521" s="176">
        <v>1</v>
      </c>
      <c r="L521" s="173"/>
      <c r="M521" s="177"/>
      <c r="N521" s="178"/>
      <c r="O521" s="178"/>
      <c r="P521" s="178"/>
      <c r="Q521" s="178"/>
      <c r="R521" s="178"/>
      <c r="S521" s="178"/>
      <c r="T521" s="179"/>
      <c r="AT521" s="174" t="s">
        <v>142</v>
      </c>
      <c r="AU521" s="174" t="s">
        <v>138</v>
      </c>
      <c r="AV521" s="15" t="s">
        <v>137</v>
      </c>
      <c r="AW521" s="15" t="s">
        <v>32</v>
      </c>
      <c r="AX521" s="15" t="s">
        <v>77</v>
      </c>
      <c r="AY521" s="174" t="s">
        <v>128</v>
      </c>
    </row>
    <row r="522" spans="1:65" s="2" customFormat="1" ht="16.5" customHeight="1">
      <c r="A522" s="32"/>
      <c r="B522" s="142"/>
      <c r="C522" s="143" t="s">
        <v>576</v>
      </c>
      <c r="D522" s="143" t="s">
        <v>132</v>
      </c>
      <c r="E522" s="144" t="s">
        <v>577</v>
      </c>
      <c r="F522" s="145" t="s">
        <v>578</v>
      </c>
      <c r="G522" s="146" t="s">
        <v>156</v>
      </c>
      <c r="H522" s="147">
        <v>13.7</v>
      </c>
      <c r="I522" s="148"/>
      <c r="J522" s="148">
        <f>ROUND(I522*H522,2)</f>
        <v>0</v>
      </c>
      <c r="K522" s="145" t="s">
        <v>136</v>
      </c>
      <c r="L522" s="33"/>
      <c r="M522" s="149" t="s">
        <v>3</v>
      </c>
      <c r="N522" s="150" t="s">
        <v>41</v>
      </c>
      <c r="O522" s="151">
        <v>4.3999999999999997E-2</v>
      </c>
      <c r="P522" s="151">
        <f>O522*H522</f>
        <v>0.60279999999999989</v>
      </c>
      <c r="Q522" s="151">
        <v>0</v>
      </c>
      <c r="R522" s="151">
        <f>Q522*H522</f>
        <v>0</v>
      </c>
      <c r="S522" s="151">
        <v>0</v>
      </c>
      <c r="T522" s="152">
        <f>S522*H522</f>
        <v>0</v>
      </c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R522" s="153" t="s">
        <v>137</v>
      </c>
      <c r="AT522" s="153" t="s">
        <v>132</v>
      </c>
      <c r="AU522" s="153" t="s">
        <v>138</v>
      </c>
      <c r="AY522" s="20" t="s">
        <v>128</v>
      </c>
      <c r="BE522" s="154">
        <f>IF(N522="základní",J522,0)</f>
        <v>0</v>
      </c>
      <c r="BF522" s="154">
        <f>IF(N522="snížená",J522,0)</f>
        <v>0</v>
      </c>
      <c r="BG522" s="154">
        <f>IF(N522="zákl. přenesená",J522,0)</f>
        <v>0</v>
      </c>
      <c r="BH522" s="154">
        <f>IF(N522="sníž. přenesená",J522,0)</f>
        <v>0</v>
      </c>
      <c r="BI522" s="154">
        <f>IF(N522="nulová",J522,0)</f>
        <v>0</v>
      </c>
      <c r="BJ522" s="20" t="s">
        <v>77</v>
      </c>
      <c r="BK522" s="154">
        <f>ROUND(I522*H522,2)</f>
        <v>0</v>
      </c>
      <c r="BL522" s="20" t="s">
        <v>137</v>
      </c>
      <c r="BM522" s="153" t="s">
        <v>579</v>
      </c>
    </row>
    <row r="523" spans="1:65" s="2" customFormat="1">
      <c r="A523" s="32"/>
      <c r="B523" s="33"/>
      <c r="C523" s="32"/>
      <c r="D523" s="155" t="s">
        <v>140</v>
      </c>
      <c r="E523" s="32"/>
      <c r="F523" s="156" t="s">
        <v>580</v>
      </c>
      <c r="G523" s="32"/>
      <c r="H523" s="32"/>
      <c r="I523" s="32"/>
      <c r="J523" s="32"/>
      <c r="K523" s="32"/>
      <c r="L523" s="33"/>
      <c r="M523" s="157"/>
      <c r="N523" s="158"/>
      <c r="O523" s="53"/>
      <c r="P523" s="53"/>
      <c r="Q523" s="53"/>
      <c r="R523" s="53"/>
      <c r="S523" s="53"/>
      <c r="T523" s="54"/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T523" s="20" t="s">
        <v>140</v>
      </c>
      <c r="AU523" s="20" t="s">
        <v>138</v>
      </c>
    </row>
    <row r="524" spans="1:65" s="14" customFormat="1">
      <c r="B524" s="166"/>
      <c r="D524" s="160" t="s">
        <v>142</v>
      </c>
      <c r="E524" s="167" t="s">
        <v>3</v>
      </c>
      <c r="F524" s="168" t="s">
        <v>464</v>
      </c>
      <c r="H524" s="169">
        <v>13.7</v>
      </c>
      <c r="L524" s="166"/>
      <c r="M524" s="170"/>
      <c r="N524" s="171"/>
      <c r="O524" s="171"/>
      <c r="P524" s="171"/>
      <c r="Q524" s="171"/>
      <c r="R524" s="171"/>
      <c r="S524" s="171"/>
      <c r="T524" s="172"/>
      <c r="AT524" s="167" t="s">
        <v>142</v>
      </c>
      <c r="AU524" s="167" t="s">
        <v>138</v>
      </c>
      <c r="AV524" s="14" t="s">
        <v>79</v>
      </c>
      <c r="AW524" s="14" t="s">
        <v>32</v>
      </c>
      <c r="AX524" s="14" t="s">
        <v>70</v>
      </c>
      <c r="AY524" s="167" t="s">
        <v>128</v>
      </c>
    </row>
    <row r="525" spans="1:65" s="15" customFormat="1">
      <c r="B525" s="173"/>
      <c r="D525" s="160" t="s">
        <v>142</v>
      </c>
      <c r="E525" s="174" t="s">
        <v>3</v>
      </c>
      <c r="F525" s="175" t="s">
        <v>146</v>
      </c>
      <c r="H525" s="176">
        <v>13.7</v>
      </c>
      <c r="L525" s="173"/>
      <c r="M525" s="177"/>
      <c r="N525" s="178"/>
      <c r="O525" s="178"/>
      <c r="P525" s="178"/>
      <c r="Q525" s="178"/>
      <c r="R525" s="178"/>
      <c r="S525" s="178"/>
      <c r="T525" s="179"/>
      <c r="AT525" s="174" t="s">
        <v>142</v>
      </c>
      <c r="AU525" s="174" t="s">
        <v>138</v>
      </c>
      <c r="AV525" s="15" t="s">
        <v>137</v>
      </c>
      <c r="AW525" s="15" t="s">
        <v>32</v>
      </c>
      <c r="AX525" s="15" t="s">
        <v>77</v>
      </c>
      <c r="AY525" s="174" t="s">
        <v>128</v>
      </c>
    </row>
    <row r="526" spans="1:65" s="2" customFormat="1" ht="21.75" customHeight="1">
      <c r="A526" s="32"/>
      <c r="B526" s="142"/>
      <c r="C526" s="143" t="s">
        <v>581</v>
      </c>
      <c r="D526" s="143" t="s">
        <v>132</v>
      </c>
      <c r="E526" s="144" t="s">
        <v>582</v>
      </c>
      <c r="F526" s="145" t="s">
        <v>583</v>
      </c>
      <c r="G526" s="146" t="s">
        <v>156</v>
      </c>
      <c r="H526" s="147">
        <v>54.17</v>
      </c>
      <c r="I526" s="148"/>
      <c r="J526" s="148">
        <f>ROUND(I526*H526,2)</f>
        <v>0</v>
      </c>
      <c r="K526" s="145" t="s">
        <v>136</v>
      </c>
      <c r="L526" s="33"/>
      <c r="M526" s="149" t="s">
        <v>3</v>
      </c>
      <c r="N526" s="150" t="s">
        <v>41</v>
      </c>
      <c r="O526" s="151">
        <v>4.3999999999999997E-2</v>
      </c>
      <c r="P526" s="151">
        <f>O526*H526</f>
        <v>2.38348</v>
      </c>
      <c r="Q526" s="151">
        <v>0</v>
      </c>
      <c r="R526" s="151">
        <f>Q526*H526</f>
        <v>0</v>
      </c>
      <c r="S526" s="151">
        <v>0</v>
      </c>
      <c r="T526" s="152">
        <f>S526*H526</f>
        <v>0</v>
      </c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R526" s="153" t="s">
        <v>137</v>
      </c>
      <c r="AT526" s="153" t="s">
        <v>132</v>
      </c>
      <c r="AU526" s="153" t="s">
        <v>138</v>
      </c>
      <c r="AY526" s="20" t="s">
        <v>128</v>
      </c>
      <c r="BE526" s="154">
        <f>IF(N526="základní",J526,0)</f>
        <v>0</v>
      </c>
      <c r="BF526" s="154">
        <f>IF(N526="snížená",J526,0)</f>
        <v>0</v>
      </c>
      <c r="BG526" s="154">
        <f>IF(N526="zákl. přenesená",J526,0)</f>
        <v>0</v>
      </c>
      <c r="BH526" s="154">
        <f>IF(N526="sníž. přenesená",J526,0)</f>
        <v>0</v>
      </c>
      <c r="BI526" s="154">
        <f>IF(N526="nulová",J526,0)</f>
        <v>0</v>
      </c>
      <c r="BJ526" s="20" t="s">
        <v>77</v>
      </c>
      <c r="BK526" s="154">
        <f>ROUND(I526*H526,2)</f>
        <v>0</v>
      </c>
      <c r="BL526" s="20" t="s">
        <v>137</v>
      </c>
      <c r="BM526" s="153" t="s">
        <v>584</v>
      </c>
    </row>
    <row r="527" spans="1:65" s="2" customFormat="1">
      <c r="A527" s="32"/>
      <c r="B527" s="33"/>
      <c r="C527" s="32"/>
      <c r="D527" s="155" t="s">
        <v>140</v>
      </c>
      <c r="E527" s="32"/>
      <c r="F527" s="156" t="s">
        <v>585</v>
      </c>
      <c r="G527" s="32"/>
      <c r="H527" s="32"/>
      <c r="I527" s="32"/>
      <c r="J527" s="32"/>
      <c r="K527" s="32"/>
      <c r="L527" s="33"/>
      <c r="M527" s="157"/>
      <c r="N527" s="158"/>
      <c r="O527" s="53"/>
      <c r="P527" s="53"/>
      <c r="Q527" s="53"/>
      <c r="R527" s="53"/>
      <c r="S527" s="53"/>
      <c r="T527" s="54"/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T527" s="20" t="s">
        <v>140</v>
      </c>
      <c r="AU527" s="20" t="s">
        <v>138</v>
      </c>
    </row>
    <row r="528" spans="1:65" s="14" customFormat="1">
      <c r="B528" s="166"/>
      <c r="D528" s="160" t="s">
        <v>142</v>
      </c>
      <c r="E528" s="167" t="s">
        <v>3</v>
      </c>
      <c r="F528" s="168" t="s">
        <v>484</v>
      </c>
      <c r="H528" s="169">
        <v>54.17</v>
      </c>
      <c r="L528" s="166"/>
      <c r="M528" s="170"/>
      <c r="N528" s="171"/>
      <c r="O528" s="171"/>
      <c r="P528" s="171"/>
      <c r="Q528" s="171"/>
      <c r="R528" s="171"/>
      <c r="S528" s="171"/>
      <c r="T528" s="172"/>
      <c r="AT528" s="167" t="s">
        <v>142</v>
      </c>
      <c r="AU528" s="167" t="s">
        <v>138</v>
      </c>
      <c r="AV528" s="14" t="s">
        <v>79</v>
      </c>
      <c r="AW528" s="14" t="s">
        <v>32</v>
      </c>
      <c r="AX528" s="14" t="s">
        <v>70</v>
      </c>
      <c r="AY528" s="167" t="s">
        <v>128</v>
      </c>
    </row>
    <row r="529" spans="1:65" s="15" customFormat="1">
      <c r="B529" s="173"/>
      <c r="D529" s="160" t="s">
        <v>142</v>
      </c>
      <c r="E529" s="174" t="s">
        <v>3</v>
      </c>
      <c r="F529" s="175" t="s">
        <v>146</v>
      </c>
      <c r="H529" s="176">
        <v>54.17</v>
      </c>
      <c r="L529" s="173"/>
      <c r="M529" s="177"/>
      <c r="N529" s="178"/>
      <c r="O529" s="178"/>
      <c r="P529" s="178"/>
      <c r="Q529" s="178"/>
      <c r="R529" s="178"/>
      <c r="S529" s="178"/>
      <c r="T529" s="179"/>
      <c r="AT529" s="174" t="s">
        <v>142</v>
      </c>
      <c r="AU529" s="174" t="s">
        <v>138</v>
      </c>
      <c r="AV529" s="15" t="s">
        <v>137</v>
      </c>
      <c r="AW529" s="15" t="s">
        <v>32</v>
      </c>
      <c r="AX529" s="15" t="s">
        <v>77</v>
      </c>
      <c r="AY529" s="174" t="s">
        <v>128</v>
      </c>
    </row>
    <row r="530" spans="1:65" s="2" customFormat="1" ht="24.25" customHeight="1">
      <c r="A530" s="32"/>
      <c r="B530" s="142"/>
      <c r="C530" s="143" t="s">
        <v>586</v>
      </c>
      <c r="D530" s="143" t="s">
        <v>132</v>
      </c>
      <c r="E530" s="144" t="s">
        <v>587</v>
      </c>
      <c r="F530" s="145" t="s">
        <v>588</v>
      </c>
      <c r="G530" s="146" t="s">
        <v>392</v>
      </c>
      <c r="H530" s="147">
        <v>2</v>
      </c>
      <c r="I530" s="148"/>
      <c r="J530" s="148">
        <f>ROUND(I530*H530,2)</f>
        <v>0</v>
      </c>
      <c r="K530" s="145" t="s">
        <v>136</v>
      </c>
      <c r="L530" s="33"/>
      <c r="M530" s="149" t="s">
        <v>3</v>
      </c>
      <c r="N530" s="150" t="s">
        <v>41</v>
      </c>
      <c r="O530" s="151">
        <v>10.3</v>
      </c>
      <c r="P530" s="151">
        <f>O530*H530</f>
        <v>20.6</v>
      </c>
      <c r="Q530" s="151">
        <v>0.45937</v>
      </c>
      <c r="R530" s="151">
        <f>Q530*H530</f>
        <v>0.91874</v>
      </c>
      <c r="S530" s="151">
        <v>0</v>
      </c>
      <c r="T530" s="152">
        <f>S530*H530</f>
        <v>0</v>
      </c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R530" s="153" t="s">
        <v>137</v>
      </c>
      <c r="AT530" s="153" t="s">
        <v>132</v>
      </c>
      <c r="AU530" s="153" t="s">
        <v>138</v>
      </c>
      <c r="AY530" s="20" t="s">
        <v>128</v>
      </c>
      <c r="BE530" s="154">
        <f>IF(N530="základní",J530,0)</f>
        <v>0</v>
      </c>
      <c r="BF530" s="154">
        <f>IF(N530="snížená",J530,0)</f>
        <v>0</v>
      </c>
      <c r="BG530" s="154">
        <f>IF(N530="zákl. přenesená",J530,0)</f>
        <v>0</v>
      </c>
      <c r="BH530" s="154">
        <f>IF(N530="sníž. přenesená",J530,0)</f>
        <v>0</v>
      </c>
      <c r="BI530" s="154">
        <f>IF(N530="nulová",J530,0)</f>
        <v>0</v>
      </c>
      <c r="BJ530" s="20" t="s">
        <v>77</v>
      </c>
      <c r="BK530" s="154">
        <f>ROUND(I530*H530,2)</f>
        <v>0</v>
      </c>
      <c r="BL530" s="20" t="s">
        <v>137</v>
      </c>
      <c r="BM530" s="153" t="s">
        <v>589</v>
      </c>
    </row>
    <row r="531" spans="1:65" s="2" customFormat="1">
      <c r="A531" s="32"/>
      <c r="B531" s="33"/>
      <c r="C531" s="32"/>
      <c r="D531" s="155" t="s">
        <v>140</v>
      </c>
      <c r="E531" s="32"/>
      <c r="F531" s="156" t="s">
        <v>590</v>
      </c>
      <c r="G531" s="32"/>
      <c r="H531" s="32"/>
      <c r="I531" s="32"/>
      <c r="J531" s="32"/>
      <c r="K531" s="32"/>
      <c r="L531" s="33"/>
      <c r="M531" s="157"/>
      <c r="N531" s="158"/>
      <c r="O531" s="53"/>
      <c r="P531" s="53"/>
      <c r="Q531" s="53"/>
      <c r="R531" s="53"/>
      <c r="S531" s="53"/>
      <c r="T531" s="54"/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T531" s="20" t="s">
        <v>140</v>
      </c>
      <c r="AU531" s="20" t="s">
        <v>138</v>
      </c>
    </row>
    <row r="532" spans="1:65" s="14" customFormat="1">
      <c r="B532" s="166"/>
      <c r="D532" s="160" t="s">
        <v>142</v>
      </c>
      <c r="E532" s="167" t="s">
        <v>3</v>
      </c>
      <c r="F532" s="168" t="s">
        <v>591</v>
      </c>
      <c r="H532" s="169">
        <v>2</v>
      </c>
      <c r="L532" s="166"/>
      <c r="M532" s="170"/>
      <c r="N532" s="171"/>
      <c r="O532" s="171"/>
      <c r="P532" s="171"/>
      <c r="Q532" s="171"/>
      <c r="R532" s="171"/>
      <c r="S532" s="171"/>
      <c r="T532" s="172"/>
      <c r="AT532" s="167" t="s">
        <v>142</v>
      </c>
      <c r="AU532" s="167" t="s">
        <v>138</v>
      </c>
      <c r="AV532" s="14" t="s">
        <v>79</v>
      </c>
      <c r="AW532" s="14" t="s">
        <v>32</v>
      </c>
      <c r="AX532" s="14" t="s">
        <v>70</v>
      </c>
      <c r="AY532" s="167" t="s">
        <v>128</v>
      </c>
    </row>
    <row r="533" spans="1:65" s="15" customFormat="1">
      <c r="B533" s="173"/>
      <c r="D533" s="160" t="s">
        <v>142</v>
      </c>
      <c r="E533" s="174" t="s">
        <v>3</v>
      </c>
      <c r="F533" s="175" t="s">
        <v>146</v>
      </c>
      <c r="H533" s="176">
        <v>2</v>
      </c>
      <c r="L533" s="173"/>
      <c r="M533" s="177"/>
      <c r="N533" s="178"/>
      <c r="O533" s="178"/>
      <c r="P533" s="178"/>
      <c r="Q533" s="178"/>
      <c r="R533" s="178"/>
      <c r="S533" s="178"/>
      <c r="T533" s="179"/>
      <c r="AT533" s="174" t="s">
        <v>142</v>
      </c>
      <c r="AU533" s="174" t="s">
        <v>138</v>
      </c>
      <c r="AV533" s="15" t="s">
        <v>137</v>
      </c>
      <c r="AW533" s="15" t="s">
        <v>32</v>
      </c>
      <c r="AX533" s="15" t="s">
        <v>77</v>
      </c>
      <c r="AY533" s="174" t="s">
        <v>128</v>
      </c>
    </row>
    <row r="534" spans="1:65" s="2" customFormat="1" ht="24.25" customHeight="1">
      <c r="A534" s="32"/>
      <c r="B534" s="142"/>
      <c r="C534" s="143" t="s">
        <v>592</v>
      </c>
      <c r="D534" s="143" t="s">
        <v>132</v>
      </c>
      <c r="E534" s="144" t="s">
        <v>593</v>
      </c>
      <c r="F534" s="145" t="s">
        <v>594</v>
      </c>
      <c r="G534" s="146" t="s">
        <v>156</v>
      </c>
      <c r="H534" s="147">
        <v>67.87</v>
      </c>
      <c r="I534" s="148"/>
      <c r="J534" s="148">
        <f>ROUND(I534*H534,2)</f>
        <v>0</v>
      </c>
      <c r="K534" s="145" t="s">
        <v>136</v>
      </c>
      <c r="L534" s="33"/>
      <c r="M534" s="149" t="s">
        <v>3</v>
      </c>
      <c r="N534" s="150" t="s">
        <v>41</v>
      </c>
      <c r="O534" s="151">
        <v>7.9000000000000001E-2</v>
      </c>
      <c r="P534" s="151">
        <f>O534*H534</f>
        <v>5.3617300000000006</v>
      </c>
      <c r="Q534" s="151">
        <v>0</v>
      </c>
      <c r="R534" s="151">
        <f>Q534*H534</f>
        <v>0</v>
      </c>
      <c r="S534" s="151">
        <v>0</v>
      </c>
      <c r="T534" s="152">
        <f>S534*H534</f>
        <v>0</v>
      </c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R534" s="153" t="s">
        <v>137</v>
      </c>
      <c r="AT534" s="153" t="s">
        <v>132</v>
      </c>
      <c r="AU534" s="153" t="s">
        <v>138</v>
      </c>
      <c r="AY534" s="20" t="s">
        <v>128</v>
      </c>
      <c r="BE534" s="154">
        <f>IF(N534="základní",J534,0)</f>
        <v>0</v>
      </c>
      <c r="BF534" s="154">
        <f>IF(N534="snížená",J534,0)</f>
        <v>0</v>
      </c>
      <c r="BG534" s="154">
        <f>IF(N534="zákl. přenesená",J534,0)</f>
        <v>0</v>
      </c>
      <c r="BH534" s="154">
        <f>IF(N534="sníž. přenesená",J534,0)</f>
        <v>0</v>
      </c>
      <c r="BI534" s="154">
        <f>IF(N534="nulová",J534,0)</f>
        <v>0</v>
      </c>
      <c r="BJ534" s="20" t="s">
        <v>77</v>
      </c>
      <c r="BK534" s="154">
        <f>ROUND(I534*H534,2)</f>
        <v>0</v>
      </c>
      <c r="BL534" s="20" t="s">
        <v>137</v>
      </c>
      <c r="BM534" s="153" t="s">
        <v>595</v>
      </c>
    </row>
    <row r="535" spans="1:65" s="2" customFormat="1">
      <c r="A535" s="32"/>
      <c r="B535" s="33"/>
      <c r="C535" s="32"/>
      <c r="D535" s="155" t="s">
        <v>140</v>
      </c>
      <c r="E535" s="32"/>
      <c r="F535" s="156" t="s">
        <v>596</v>
      </c>
      <c r="G535" s="32"/>
      <c r="H535" s="32"/>
      <c r="I535" s="32"/>
      <c r="J535" s="32"/>
      <c r="K535" s="32"/>
      <c r="L535" s="33"/>
      <c r="M535" s="157"/>
      <c r="N535" s="158"/>
      <c r="O535" s="53"/>
      <c r="P535" s="53"/>
      <c r="Q535" s="53"/>
      <c r="R535" s="53"/>
      <c r="S535" s="53"/>
      <c r="T535" s="54"/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T535" s="20" t="s">
        <v>140</v>
      </c>
      <c r="AU535" s="20" t="s">
        <v>138</v>
      </c>
    </row>
    <row r="536" spans="1:65" s="14" customFormat="1">
      <c r="B536" s="166"/>
      <c r="D536" s="160" t="s">
        <v>142</v>
      </c>
      <c r="E536" s="167" t="s">
        <v>3</v>
      </c>
      <c r="F536" s="168" t="s">
        <v>484</v>
      </c>
      <c r="H536" s="169">
        <v>54.17</v>
      </c>
      <c r="L536" s="166"/>
      <c r="M536" s="170"/>
      <c r="N536" s="171"/>
      <c r="O536" s="171"/>
      <c r="P536" s="171"/>
      <c r="Q536" s="171"/>
      <c r="R536" s="171"/>
      <c r="S536" s="171"/>
      <c r="T536" s="172"/>
      <c r="AT536" s="167" t="s">
        <v>142</v>
      </c>
      <c r="AU536" s="167" t="s">
        <v>138</v>
      </c>
      <c r="AV536" s="14" t="s">
        <v>79</v>
      </c>
      <c r="AW536" s="14" t="s">
        <v>32</v>
      </c>
      <c r="AX536" s="14" t="s">
        <v>70</v>
      </c>
      <c r="AY536" s="167" t="s">
        <v>128</v>
      </c>
    </row>
    <row r="537" spans="1:65" s="14" customFormat="1">
      <c r="B537" s="166"/>
      <c r="D537" s="160" t="s">
        <v>142</v>
      </c>
      <c r="E537" s="167" t="s">
        <v>3</v>
      </c>
      <c r="F537" s="168" t="s">
        <v>464</v>
      </c>
      <c r="H537" s="169">
        <v>13.7</v>
      </c>
      <c r="L537" s="166"/>
      <c r="M537" s="170"/>
      <c r="N537" s="171"/>
      <c r="O537" s="171"/>
      <c r="P537" s="171"/>
      <c r="Q537" s="171"/>
      <c r="R537" s="171"/>
      <c r="S537" s="171"/>
      <c r="T537" s="172"/>
      <c r="AT537" s="167" t="s">
        <v>142</v>
      </c>
      <c r="AU537" s="167" t="s">
        <v>138</v>
      </c>
      <c r="AV537" s="14" t="s">
        <v>79</v>
      </c>
      <c r="AW537" s="14" t="s">
        <v>32</v>
      </c>
      <c r="AX537" s="14" t="s">
        <v>70</v>
      </c>
      <c r="AY537" s="167" t="s">
        <v>128</v>
      </c>
    </row>
    <row r="538" spans="1:65" s="15" customFormat="1">
      <c r="B538" s="173"/>
      <c r="D538" s="160" t="s">
        <v>142</v>
      </c>
      <c r="E538" s="174" t="s">
        <v>3</v>
      </c>
      <c r="F538" s="175" t="s">
        <v>146</v>
      </c>
      <c r="H538" s="176">
        <v>67.87</v>
      </c>
      <c r="L538" s="173"/>
      <c r="M538" s="177"/>
      <c r="N538" s="178"/>
      <c r="O538" s="178"/>
      <c r="P538" s="178"/>
      <c r="Q538" s="178"/>
      <c r="R538" s="178"/>
      <c r="S538" s="178"/>
      <c r="T538" s="179"/>
      <c r="AT538" s="174" t="s">
        <v>142</v>
      </c>
      <c r="AU538" s="174" t="s">
        <v>138</v>
      </c>
      <c r="AV538" s="15" t="s">
        <v>137</v>
      </c>
      <c r="AW538" s="15" t="s">
        <v>32</v>
      </c>
      <c r="AX538" s="15" t="s">
        <v>77</v>
      </c>
      <c r="AY538" s="174" t="s">
        <v>128</v>
      </c>
    </row>
    <row r="539" spans="1:65" s="2" customFormat="1" ht="16.5" customHeight="1">
      <c r="A539" s="32"/>
      <c r="B539" s="142"/>
      <c r="C539" s="143" t="s">
        <v>597</v>
      </c>
      <c r="D539" s="143" t="s">
        <v>132</v>
      </c>
      <c r="E539" s="144" t="s">
        <v>598</v>
      </c>
      <c r="F539" s="145" t="s">
        <v>599</v>
      </c>
      <c r="G539" s="146" t="s">
        <v>574</v>
      </c>
      <c r="H539" s="147">
        <v>1</v>
      </c>
      <c r="I539" s="148"/>
      <c r="J539" s="148">
        <f>ROUND(I539*H539,2)</f>
        <v>0</v>
      </c>
      <c r="K539" s="145" t="s">
        <v>3</v>
      </c>
      <c r="L539" s="33"/>
      <c r="M539" s="149" t="s">
        <v>3</v>
      </c>
      <c r="N539" s="150" t="s">
        <v>41</v>
      </c>
      <c r="O539" s="151">
        <v>0</v>
      </c>
      <c r="P539" s="151">
        <f>O539*H539</f>
        <v>0</v>
      </c>
      <c r="Q539" s="151">
        <v>0</v>
      </c>
      <c r="R539" s="151">
        <f>Q539*H539</f>
        <v>0</v>
      </c>
      <c r="S539" s="151">
        <v>0</v>
      </c>
      <c r="T539" s="152">
        <f>S539*H539</f>
        <v>0</v>
      </c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R539" s="153" t="s">
        <v>137</v>
      </c>
      <c r="AT539" s="153" t="s">
        <v>132</v>
      </c>
      <c r="AU539" s="153" t="s">
        <v>138</v>
      </c>
      <c r="AY539" s="20" t="s">
        <v>128</v>
      </c>
      <c r="BE539" s="154">
        <f>IF(N539="základní",J539,0)</f>
        <v>0</v>
      </c>
      <c r="BF539" s="154">
        <f>IF(N539="snížená",J539,0)</f>
        <v>0</v>
      </c>
      <c r="BG539" s="154">
        <f>IF(N539="zákl. přenesená",J539,0)</f>
        <v>0</v>
      </c>
      <c r="BH539" s="154">
        <f>IF(N539="sníž. přenesená",J539,0)</f>
        <v>0</v>
      </c>
      <c r="BI539" s="154">
        <f>IF(N539="nulová",J539,0)</f>
        <v>0</v>
      </c>
      <c r="BJ539" s="20" t="s">
        <v>77</v>
      </c>
      <c r="BK539" s="154">
        <f>ROUND(I539*H539,2)</f>
        <v>0</v>
      </c>
      <c r="BL539" s="20" t="s">
        <v>137</v>
      </c>
      <c r="BM539" s="153" t="s">
        <v>600</v>
      </c>
    </row>
    <row r="540" spans="1:65" s="14" customFormat="1">
      <c r="B540" s="166"/>
      <c r="D540" s="160" t="s">
        <v>142</v>
      </c>
      <c r="E540" s="167" t="s">
        <v>3</v>
      </c>
      <c r="F540" s="168" t="s">
        <v>77</v>
      </c>
      <c r="H540" s="169">
        <v>1</v>
      </c>
      <c r="L540" s="166"/>
      <c r="M540" s="170"/>
      <c r="N540" s="171"/>
      <c r="O540" s="171"/>
      <c r="P540" s="171"/>
      <c r="Q540" s="171"/>
      <c r="R540" s="171"/>
      <c r="S540" s="171"/>
      <c r="T540" s="172"/>
      <c r="AT540" s="167" t="s">
        <v>142</v>
      </c>
      <c r="AU540" s="167" t="s">
        <v>138</v>
      </c>
      <c r="AV540" s="14" t="s">
        <v>79</v>
      </c>
      <c r="AW540" s="14" t="s">
        <v>32</v>
      </c>
      <c r="AX540" s="14" t="s">
        <v>70</v>
      </c>
      <c r="AY540" s="167" t="s">
        <v>128</v>
      </c>
    </row>
    <row r="541" spans="1:65" s="15" customFormat="1">
      <c r="B541" s="173"/>
      <c r="D541" s="160" t="s">
        <v>142</v>
      </c>
      <c r="E541" s="174" t="s">
        <v>3</v>
      </c>
      <c r="F541" s="175" t="s">
        <v>146</v>
      </c>
      <c r="H541" s="176">
        <v>1</v>
      </c>
      <c r="L541" s="173"/>
      <c r="M541" s="177"/>
      <c r="N541" s="178"/>
      <c r="O541" s="178"/>
      <c r="P541" s="178"/>
      <c r="Q541" s="178"/>
      <c r="R541" s="178"/>
      <c r="S541" s="178"/>
      <c r="T541" s="179"/>
      <c r="AT541" s="174" t="s">
        <v>142</v>
      </c>
      <c r="AU541" s="174" t="s">
        <v>138</v>
      </c>
      <c r="AV541" s="15" t="s">
        <v>137</v>
      </c>
      <c r="AW541" s="15" t="s">
        <v>32</v>
      </c>
      <c r="AX541" s="15" t="s">
        <v>77</v>
      </c>
      <c r="AY541" s="174" t="s">
        <v>128</v>
      </c>
    </row>
    <row r="542" spans="1:65" s="2" customFormat="1" ht="16.5" customHeight="1">
      <c r="A542" s="32"/>
      <c r="B542" s="142"/>
      <c r="C542" s="143" t="s">
        <v>601</v>
      </c>
      <c r="D542" s="143" t="s">
        <v>132</v>
      </c>
      <c r="E542" s="144" t="s">
        <v>602</v>
      </c>
      <c r="F542" s="145" t="s">
        <v>603</v>
      </c>
      <c r="G542" s="146" t="s">
        <v>392</v>
      </c>
      <c r="H542" s="147">
        <v>5</v>
      </c>
      <c r="I542" s="148"/>
      <c r="J542" s="148">
        <f>ROUND(I542*H542,2)</f>
        <v>0</v>
      </c>
      <c r="K542" s="145" t="s">
        <v>136</v>
      </c>
      <c r="L542" s="33"/>
      <c r="M542" s="149" t="s">
        <v>3</v>
      </c>
      <c r="N542" s="150" t="s">
        <v>41</v>
      </c>
      <c r="O542" s="151">
        <v>0.86299999999999999</v>
      </c>
      <c r="P542" s="151">
        <f>O542*H542</f>
        <v>4.3149999999999995</v>
      </c>
      <c r="Q542" s="151">
        <v>0.04</v>
      </c>
      <c r="R542" s="151">
        <f>Q542*H542</f>
        <v>0.2</v>
      </c>
      <c r="S542" s="151">
        <v>0</v>
      </c>
      <c r="T542" s="152">
        <f>S542*H542</f>
        <v>0</v>
      </c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R542" s="153" t="s">
        <v>137</v>
      </c>
      <c r="AT542" s="153" t="s">
        <v>132</v>
      </c>
      <c r="AU542" s="153" t="s">
        <v>138</v>
      </c>
      <c r="AY542" s="20" t="s">
        <v>128</v>
      </c>
      <c r="BE542" s="154">
        <f>IF(N542="základní",J542,0)</f>
        <v>0</v>
      </c>
      <c r="BF542" s="154">
        <f>IF(N542="snížená",J542,0)</f>
        <v>0</v>
      </c>
      <c r="BG542" s="154">
        <f>IF(N542="zákl. přenesená",J542,0)</f>
        <v>0</v>
      </c>
      <c r="BH542" s="154">
        <f>IF(N542="sníž. přenesená",J542,0)</f>
        <v>0</v>
      </c>
      <c r="BI542" s="154">
        <f>IF(N542="nulová",J542,0)</f>
        <v>0</v>
      </c>
      <c r="BJ542" s="20" t="s">
        <v>77</v>
      </c>
      <c r="BK542" s="154">
        <f>ROUND(I542*H542,2)</f>
        <v>0</v>
      </c>
      <c r="BL542" s="20" t="s">
        <v>137</v>
      </c>
      <c r="BM542" s="153" t="s">
        <v>604</v>
      </c>
    </row>
    <row r="543" spans="1:65" s="2" customFormat="1">
      <c r="A543" s="32"/>
      <c r="B543" s="33"/>
      <c r="C543" s="32"/>
      <c r="D543" s="155" t="s">
        <v>140</v>
      </c>
      <c r="E543" s="32"/>
      <c r="F543" s="156" t="s">
        <v>605</v>
      </c>
      <c r="G543" s="32"/>
      <c r="H543" s="32"/>
      <c r="I543" s="32"/>
      <c r="J543" s="32"/>
      <c r="K543" s="32"/>
      <c r="L543" s="33"/>
      <c r="M543" s="157"/>
      <c r="N543" s="158"/>
      <c r="O543" s="53"/>
      <c r="P543" s="53"/>
      <c r="Q543" s="53"/>
      <c r="R543" s="53"/>
      <c r="S543" s="53"/>
      <c r="T543" s="54"/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T543" s="20" t="s">
        <v>140</v>
      </c>
      <c r="AU543" s="20" t="s">
        <v>138</v>
      </c>
    </row>
    <row r="544" spans="1:65" s="14" customFormat="1">
      <c r="B544" s="166"/>
      <c r="D544" s="160" t="s">
        <v>142</v>
      </c>
      <c r="E544" s="167" t="s">
        <v>3</v>
      </c>
      <c r="F544" s="168" t="s">
        <v>606</v>
      </c>
      <c r="H544" s="169">
        <v>2</v>
      </c>
      <c r="L544" s="166"/>
      <c r="M544" s="170"/>
      <c r="N544" s="171"/>
      <c r="O544" s="171"/>
      <c r="P544" s="171"/>
      <c r="Q544" s="171"/>
      <c r="R544" s="171"/>
      <c r="S544" s="171"/>
      <c r="T544" s="172"/>
      <c r="AT544" s="167" t="s">
        <v>142</v>
      </c>
      <c r="AU544" s="167" t="s">
        <v>138</v>
      </c>
      <c r="AV544" s="14" t="s">
        <v>79</v>
      </c>
      <c r="AW544" s="14" t="s">
        <v>32</v>
      </c>
      <c r="AX544" s="14" t="s">
        <v>70</v>
      </c>
      <c r="AY544" s="167" t="s">
        <v>128</v>
      </c>
    </row>
    <row r="545" spans="1:65" s="14" customFormat="1">
      <c r="B545" s="166"/>
      <c r="D545" s="160" t="s">
        <v>142</v>
      </c>
      <c r="E545" s="167" t="s">
        <v>3</v>
      </c>
      <c r="F545" s="168" t="s">
        <v>607</v>
      </c>
      <c r="H545" s="169">
        <v>3</v>
      </c>
      <c r="L545" s="166"/>
      <c r="M545" s="170"/>
      <c r="N545" s="171"/>
      <c r="O545" s="171"/>
      <c r="P545" s="171"/>
      <c r="Q545" s="171"/>
      <c r="R545" s="171"/>
      <c r="S545" s="171"/>
      <c r="T545" s="172"/>
      <c r="AT545" s="167" t="s">
        <v>142</v>
      </c>
      <c r="AU545" s="167" t="s">
        <v>138</v>
      </c>
      <c r="AV545" s="14" t="s">
        <v>79</v>
      </c>
      <c r="AW545" s="14" t="s">
        <v>32</v>
      </c>
      <c r="AX545" s="14" t="s">
        <v>70</v>
      </c>
      <c r="AY545" s="167" t="s">
        <v>128</v>
      </c>
    </row>
    <row r="546" spans="1:65" s="15" customFormat="1">
      <c r="B546" s="173"/>
      <c r="D546" s="160" t="s">
        <v>142</v>
      </c>
      <c r="E546" s="174" t="s">
        <v>3</v>
      </c>
      <c r="F546" s="175" t="s">
        <v>146</v>
      </c>
      <c r="H546" s="176">
        <v>5</v>
      </c>
      <c r="L546" s="173"/>
      <c r="M546" s="177"/>
      <c r="N546" s="178"/>
      <c r="O546" s="178"/>
      <c r="P546" s="178"/>
      <c r="Q546" s="178"/>
      <c r="R546" s="178"/>
      <c r="S546" s="178"/>
      <c r="T546" s="179"/>
      <c r="AT546" s="174" t="s">
        <v>142</v>
      </c>
      <c r="AU546" s="174" t="s">
        <v>138</v>
      </c>
      <c r="AV546" s="15" t="s">
        <v>137</v>
      </c>
      <c r="AW546" s="15" t="s">
        <v>32</v>
      </c>
      <c r="AX546" s="15" t="s">
        <v>77</v>
      </c>
      <c r="AY546" s="174" t="s">
        <v>128</v>
      </c>
    </row>
    <row r="547" spans="1:65" s="2" customFormat="1" ht="24.25" customHeight="1">
      <c r="A547" s="32"/>
      <c r="B547" s="142"/>
      <c r="C547" s="187" t="s">
        <v>608</v>
      </c>
      <c r="D547" s="187" t="s">
        <v>342</v>
      </c>
      <c r="E547" s="188" t="s">
        <v>609</v>
      </c>
      <c r="F547" s="189" t="s">
        <v>610</v>
      </c>
      <c r="G547" s="190" t="s">
        <v>392</v>
      </c>
      <c r="H547" s="191">
        <v>5</v>
      </c>
      <c r="I547" s="192"/>
      <c r="J547" s="192">
        <f>ROUND(I547*H547,2)</f>
        <v>0</v>
      </c>
      <c r="K547" s="189" t="s">
        <v>136</v>
      </c>
      <c r="L547" s="193"/>
      <c r="M547" s="194" t="s">
        <v>3</v>
      </c>
      <c r="N547" s="195" t="s">
        <v>41</v>
      </c>
      <c r="O547" s="151">
        <v>0</v>
      </c>
      <c r="P547" s="151">
        <f>O547*H547</f>
        <v>0</v>
      </c>
      <c r="Q547" s="151">
        <v>1.3299999999999999E-2</v>
      </c>
      <c r="R547" s="151">
        <f>Q547*H547</f>
        <v>6.6500000000000004E-2</v>
      </c>
      <c r="S547" s="151">
        <v>0</v>
      </c>
      <c r="T547" s="152">
        <f>S547*H547</f>
        <v>0</v>
      </c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  <c r="AR547" s="153" t="s">
        <v>421</v>
      </c>
      <c r="AT547" s="153" t="s">
        <v>342</v>
      </c>
      <c r="AU547" s="153" t="s">
        <v>138</v>
      </c>
      <c r="AY547" s="20" t="s">
        <v>128</v>
      </c>
      <c r="BE547" s="154">
        <f>IF(N547="základní",J547,0)</f>
        <v>0</v>
      </c>
      <c r="BF547" s="154">
        <f>IF(N547="snížená",J547,0)</f>
        <v>0</v>
      </c>
      <c r="BG547" s="154">
        <f>IF(N547="zákl. přenesená",J547,0)</f>
        <v>0</v>
      </c>
      <c r="BH547" s="154">
        <f>IF(N547="sníž. přenesená",J547,0)</f>
        <v>0</v>
      </c>
      <c r="BI547" s="154">
        <f>IF(N547="nulová",J547,0)</f>
        <v>0</v>
      </c>
      <c r="BJ547" s="20" t="s">
        <v>77</v>
      </c>
      <c r="BK547" s="154">
        <f>ROUND(I547*H547,2)</f>
        <v>0</v>
      </c>
      <c r="BL547" s="20" t="s">
        <v>421</v>
      </c>
      <c r="BM547" s="153" t="s">
        <v>611</v>
      </c>
    </row>
    <row r="548" spans="1:65" s="14" customFormat="1">
      <c r="B548" s="166"/>
      <c r="D548" s="160" t="s">
        <v>142</v>
      </c>
      <c r="E548" s="167" t="s">
        <v>3</v>
      </c>
      <c r="F548" s="168" t="s">
        <v>606</v>
      </c>
      <c r="H548" s="169">
        <v>2</v>
      </c>
      <c r="L548" s="166"/>
      <c r="M548" s="170"/>
      <c r="N548" s="171"/>
      <c r="O548" s="171"/>
      <c r="P548" s="171"/>
      <c r="Q548" s="171"/>
      <c r="R548" s="171"/>
      <c r="S548" s="171"/>
      <c r="T548" s="172"/>
      <c r="AT548" s="167" t="s">
        <v>142</v>
      </c>
      <c r="AU548" s="167" t="s">
        <v>138</v>
      </c>
      <c r="AV548" s="14" t="s">
        <v>79</v>
      </c>
      <c r="AW548" s="14" t="s">
        <v>32</v>
      </c>
      <c r="AX548" s="14" t="s">
        <v>70</v>
      </c>
      <c r="AY548" s="167" t="s">
        <v>128</v>
      </c>
    </row>
    <row r="549" spans="1:65" s="14" customFormat="1">
      <c r="B549" s="166"/>
      <c r="D549" s="160" t="s">
        <v>142</v>
      </c>
      <c r="E549" s="167" t="s">
        <v>3</v>
      </c>
      <c r="F549" s="168" t="s">
        <v>607</v>
      </c>
      <c r="H549" s="169">
        <v>3</v>
      </c>
      <c r="L549" s="166"/>
      <c r="M549" s="170"/>
      <c r="N549" s="171"/>
      <c r="O549" s="171"/>
      <c r="P549" s="171"/>
      <c r="Q549" s="171"/>
      <c r="R549" s="171"/>
      <c r="S549" s="171"/>
      <c r="T549" s="172"/>
      <c r="AT549" s="167" t="s">
        <v>142</v>
      </c>
      <c r="AU549" s="167" t="s">
        <v>138</v>
      </c>
      <c r="AV549" s="14" t="s">
        <v>79</v>
      </c>
      <c r="AW549" s="14" t="s">
        <v>32</v>
      </c>
      <c r="AX549" s="14" t="s">
        <v>70</v>
      </c>
      <c r="AY549" s="167" t="s">
        <v>128</v>
      </c>
    </row>
    <row r="550" spans="1:65" s="15" customFormat="1">
      <c r="B550" s="173"/>
      <c r="D550" s="160" t="s">
        <v>142</v>
      </c>
      <c r="E550" s="174" t="s">
        <v>3</v>
      </c>
      <c r="F550" s="175" t="s">
        <v>146</v>
      </c>
      <c r="H550" s="176">
        <v>5</v>
      </c>
      <c r="L550" s="173"/>
      <c r="M550" s="177"/>
      <c r="N550" s="178"/>
      <c r="O550" s="178"/>
      <c r="P550" s="178"/>
      <c r="Q550" s="178"/>
      <c r="R550" s="178"/>
      <c r="S550" s="178"/>
      <c r="T550" s="179"/>
      <c r="AT550" s="174" t="s">
        <v>142</v>
      </c>
      <c r="AU550" s="174" t="s">
        <v>138</v>
      </c>
      <c r="AV550" s="15" t="s">
        <v>137</v>
      </c>
      <c r="AW550" s="15" t="s">
        <v>32</v>
      </c>
      <c r="AX550" s="15" t="s">
        <v>77</v>
      </c>
      <c r="AY550" s="174" t="s">
        <v>128</v>
      </c>
    </row>
    <row r="551" spans="1:65" s="2" customFormat="1" ht="24.25" customHeight="1">
      <c r="A551" s="32"/>
      <c r="B551" s="142"/>
      <c r="C551" s="187" t="s">
        <v>612</v>
      </c>
      <c r="D551" s="187" t="s">
        <v>342</v>
      </c>
      <c r="E551" s="188" t="s">
        <v>613</v>
      </c>
      <c r="F551" s="189" t="s">
        <v>614</v>
      </c>
      <c r="G551" s="190" t="s">
        <v>392</v>
      </c>
      <c r="H551" s="191">
        <v>5</v>
      </c>
      <c r="I551" s="192"/>
      <c r="J551" s="192">
        <f>ROUND(I551*H551,2)</f>
        <v>0</v>
      </c>
      <c r="K551" s="189" t="s">
        <v>3</v>
      </c>
      <c r="L551" s="193"/>
      <c r="M551" s="194" t="s">
        <v>3</v>
      </c>
      <c r="N551" s="195" t="s">
        <v>41</v>
      </c>
      <c r="O551" s="151">
        <v>0</v>
      </c>
      <c r="P551" s="151">
        <f>O551*H551</f>
        <v>0</v>
      </c>
      <c r="Q551" s="151">
        <v>2.9999999999999997E-4</v>
      </c>
      <c r="R551" s="151">
        <f>Q551*H551</f>
        <v>1.4999999999999998E-3</v>
      </c>
      <c r="S551" s="151">
        <v>0</v>
      </c>
      <c r="T551" s="152">
        <f>S551*H551</f>
        <v>0</v>
      </c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  <c r="AE551" s="32"/>
      <c r="AR551" s="153" t="s">
        <v>230</v>
      </c>
      <c r="AT551" s="153" t="s">
        <v>342</v>
      </c>
      <c r="AU551" s="153" t="s">
        <v>138</v>
      </c>
      <c r="AY551" s="20" t="s">
        <v>128</v>
      </c>
      <c r="BE551" s="154">
        <f>IF(N551="základní",J551,0)</f>
        <v>0</v>
      </c>
      <c r="BF551" s="154">
        <f>IF(N551="snížená",J551,0)</f>
        <v>0</v>
      </c>
      <c r="BG551" s="154">
        <f>IF(N551="zákl. přenesená",J551,0)</f>
        <v>0</v>
      </c>
      <c r="BH551" s="154">
        <f>IF(N551="sníž. přenesená",J551,0)</f>
        <v>0</v>
      </c>
      <c r="BI551" s="154">
        <f>IF(N551="nulová",J551,0)</f>
        <v>0</v>
      </c>
      <c r="BJ551" s="20" t="s">
        <v>77</v>
      </c>
      <c r="BK551" s="154">
        <f>ROUND(I551*H551,2)</f>
        <v>0</v>
      </c>
      <c r="BL551" s="20" t="s">
        <v>137</v>
      </c>
      <c r="BM551" s="153" t="s">
        <v>615</v>
      </c>
    </row>
    <row r="552" spans="1:65" s="14" customFormat="1">
      <c r="B552" s="166"/>
      <c r="D552" s="160" t="s">
        <v>142</v>
      </c>
      <c r="E552" s="167" t="s">
        <v>3</v>
      </c>
      <c r="F552" s="168" t="s">
        <v>606</v>
      </c>
      <c r="H552" s="169">
        <v>2</v>
      </c>
      <c r="L552" s="166"/>
      <c r="M552" s="170"/>
      <c r="N552" s="171"/>
      <c r="O552" s="171"/>
      <c r="P552" s="171"/>
      <c r="Q552" s="171"/>
      <c r="R552" s="171"/>
      <c r="S552" s="171"/>
      <c r="T552" s="172"/>
      <c r="AT552" s="167" t="s">
        <v>142</v>
      </c>
      <c r="AU552" s="167" t="s">
        <v>138</v>
      </c>
      <c r="AV552" s="14" t="s">
        <v>79</v>
      </c>
      <c r="AW552" s="14" t="s">
        <v>32</v>
      </c>
      <c r="AX552" s="14" t="s">
        <v>70</v>
      </c>
      <c r="AY552" s="167" t="s">
        <v>128</v>
      </c>
    </row>
    <row r="553" spans="1:65" s="14" customFormat="1">
      <c r="B553" s="166"/>
      <c r="D553" s="160" t="s">
        <v>142</v>
      </c>
      <c r="E553" s="167" t="s">
        <v>3</v>
      </c>
      <c r="F553" s="168" t="s">
        <v>607</v>
      </c>
      <c r="H553" s="169">
        <v>3</v>
      </c>
      <c r="L553" s="166"/>
      <c r="M553" s="170"/>
      <c r="N553" s="171"/>
      <c r="O553" s="171"/>
      <c r="P553" s="171"/>
      <c r="Q553" s="171"/>
      <c r="R553" s="171"/>
      <c r="S553" s="171"/>
      <c r="T553" s="172"/>
      <c r="AT553" s="167" t="s">
        <v>142</v>
      </c>
      <c r="AU553" s="167" t="s">
        <v>138</v>
      </c>
      <c r="AV553" s="14" t="s">
        <v>79</v>
      </c>
      <c r="AW553" s="14" t="s">
        <v>32</v>
      </c>
      <c r="AX553" s="14" t="s">
        <v>70</v>
      </c>
      <c r="AY553" s="167" t="s">
        <v>128</v>
      </c>
    </row>
    <row r="554" spans="1:65" s="15" customFormat="1">
      <c r="B554" s="173"/>
      <c r="D554" s="160" t="s">
        <v>142</v>
      </c>
      <c r="E554" s="174" t="s">
        <v>3</v>
      </c>
      <c r="F554" s="175" t="s">
        <v>146</v>
      </c>
      <c r="H554" s="176">
        <v>5</v>
      </c>
      <c r="L554" s="173"/>
      <c r="M554" s="177"/>
      <c r="N554" s="178"/>
      <c r="O554" s="178"/>
      <c r="P554" s="178"/>
      <c r="Q554" s="178"/>
      <c r="R554" s="178"/>
      <c r="S554" s="178"/>
      <c r="T554" s="179"/>
      <c r="AT554" s="174" t="s">
        <v>142</v>
      </c>
      <c r="AU554" s="174" t="s">
        <v>138</v>
      </c>
      <c r="AV554" s="15" t="s">
        <v>137</v>
      </c>
      <c r="AW554" s="15" t="s">
        <v>32</v>
      </c>
      <c r="AX554" s="15" t="s">
        <v>77</v>
      </c>
      <c r="AY554" s="174" t="s">
        <v>128</v>
      </c>
    </row>
    <row r="555" spans="1:65" s="2" customFormat="1" ht="16.5" customHeight="1">
      <c r="A555" s="32"/>
      <c r="B555" s="142"/>
      <c r="C555" s="143" t="s">
        <v>616</v>
      </c>
      <c r="D555" s="143" t="s">
        <v>132</v>
      </c>
      <c r="E555" s="144" t="s">
        <v>617</v>
      </c>
      <c r="F555" s="145" t="s">
        <v>618</v>
      </c>
      <c r="G555" s="146" t="s">
        <v>392</v>
      </c>
      <c r="H555" s="147">
        <v>1</v>
      </c>
      <c r="I555" s="148"/>
      <c r="J555" s="148">
        <f>ROUND(I555*H555,2)</f>
        <v>0</v>
      </c>
      <c r="K555" s="145" t="s">
        <v>136</v>
      </c>
      <c r="L555" s="33"/>
      <c r="M555" s="149" t="s">
        <v>3</v>
      </c>
      <c r="N555" s="150" t="s">
        <v>41</v>
      </c>
      <c r="O555" s="151">
        <v>1.1819999999999999</v>
      </c>
      <c r="P555" s="151">
        <f>O555*H555</f>
        <v>1.1819999999999999</v>
      </c>
      <c r="Q555" s="151">
        <v>0.05</v>
      </c>
      <c r="R555" s="151">
        <f>Q555*H555</f>
        <v>0.05</v>
      </c>
      <c r="S555" s="151">
        <v>0</v>
      </c>
      <c r="T555" s="152">
        <f>S555*H555</f>
        <v>0</v>
      </c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  <c r="AR555" s="153" t="s">
        <v>137</v>
      </c>
      <c r="AT555" s="153" t="s">
        <v>132</v>
      </c>
      <c r="AU555" s="153" t="s">
        <v>138</v>
      </c>
      <c r="AY555" s="20" t="s">
        <v>128</v>
      </c>
      <c r="BE555" s="154">
        <f>IF(N555="základní",J555,0)</f>
        <v>0</v>
      </c>
      <c r="BF555" s="154">
        <f>IF(N555="snížená",J555,0)</f>
        <v>0</v>
      </c>
      <c r="BG555" s="154">
        <f>IF(N555="zákl. přenesená",J555,0)</f>
        <v>0</v>
      </c>
      <c r="BH555" s="154">
        <f>IF(N555="sníž. přenesená",J555,0)</f>
        <v>0</v>
      </c>
      <c r="BI555" s="154">
        <f>IF(N555="nulová",J555,0)</f>
        <v>0</v>
      </c>
      <c r="BJ555" s="20" t="s">
        <v>77</v>
      </c>
      <c r="BK555" s="154">
        <f>ROUND(I555*H555,2)</f>
        <v>0</v>
      </c>
      <c r="BL555" s="20" t="s">
        <v>137</v>
      </c>
      <c r="BM555" s="153" t="s">
        <v>619</v>
      </c>
    </row>
    <row r="556" spans="1:65" s="2" customFormat="1">
      <c r="A556" s="32"/>
      <c r="B556" s="33"/>
      <c r="C556" s="32"/>
      <c r="D556" s="155" t="s">
        <v>140</v>
      </c>
      <c r="E556" s="32"/>
      <c r="F556" s="156" t="s">
        <v>620</v>
      </c>
      <c r="G556" s="32"/>
      <c r="H556" s="32"/>
      <c r="I556" s="32"/>
      <c r="J556" s="32"/>
      <c r="K556" s="32"/>
      <c r="L556" s="33"/>
      <c r="M556" s="157"/>
      <c r="N556" s="158"/>
      <c r="O556" s="53"/>
      <c r="P556" s="53"/>
      <c r="Q556" s="53"/>
      <c r="R556" s="53"/>
      <c r="S556" s="53"/>
      <c r="T556" s="54"/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  <c r="AE556" s="32"/>
      <c r="AT556" s="20" t="s">
        <v>140</v>
      </c>
      <c r="AU556" s="20" t="s">
        <v>138</v>
      </c>
    </row>
    <row r="557" spans="1:65" s="14" customFormat="1">
      <c r="B557" s="166"/>
      <c r="D557" s="160" t="s">
        <v>142</v>
      </c>
      <c r="E557" s="167" t="s">
        <v>3</v>
      </c>
      <c r="F557" s="168" t="s">
        <v>621</v>
      </c>
      <c r="H557" s="169">
        <v>1</v>
      </c>
      <c r="L557" s="166"/>
      <c r="M557" s="170"/>
      <c r="N557" s="171"/>
      <c r="O557" s="171"/>
      <c r="P557" s="171"/>
      <c r="Q557" s="171"/>
      <c r="R557" s="171"/>
      <c r="S557" s="171"/>
      <c r="T557" s="172"/>
      <c r="AT557" s="167" t="s">
        <v>142</v>
      </c>
      <c r="AU557" s="167" t="s">
        <v>138</v>
      </c>
      <c r="AV557" s="14" t="s">
        <v>79</v>
      </c>
      <c r="AW557" s="14" t="s">
        <v>32</v>
      </c>
      <c r="AX557" s="14" t="s">
        <v>70</v>
      </c>
      <c r="AY557" s="167" t="s">
        <v>128</v>
      </c>
    </row>
    <row r="558" spans="1:65" s="15" customFormat="1">
      <c r="B558" s="173"/>
      <c r="D558" s="160" t="s">
        <v>142</v>
      </c>
      <c r="E558" s="174" t="s">
        <v>3</v>
      </c>
      <c r="F558" s="175" t="s">
        <v>146</v>
      </c>
      <c r="H558" s="176">
        <v>1</v>
      </c>
      <c r="L558" s="173"/>
      <c r="M558" s="177"/>
      <c r="N558" s="178"/>
      <c r="O558" s="178"/>
      <c r="P558" s="178"/>
      <c r="Q558" s="178"/>
      <c r="R558" s="178"/>
      <c r="S558" s="178"/>
      <c r="T558" s="179"/>
      <c r="AT558" s="174" t="s">
        <v>142</v>
      </c>
      <c r="AU558" s="174" t="s">
        <v>138</v>
      </c>
      <c r="AV558" s="15" t="s">
        <v>137</v>
      </c>
      <c r="AW558" s="15" t="s">
        <v>32</v>
      </c>
      <c r="AX558" s="15" t="s">
        <v>77</v>
      </c>
      <c r="AY558" s="174" t="s">
        <v>128</v>
      </c>
    </row>
    <row r="559" spans="1:65" s="2" customFormat="1" ht="16.5" customHeight="1">
      <c r="A559" s="32"/>
      <c r="B559" s="142"/>
      <c r="C559" s="187" t="s">
        <v>622</v>
      </c>
      <c r="D559" s="187" t="s">
        <v>342</v>
      </c>
      <c r="E559" s="188" t="s">
        <v>623</v>
      </c>
      <c r="F559" s="189" t="s">
        <v>624</v>
      </c>
      <c r="G559" s="190" t="s">
        <v>392</v>
      </c>
      <c r="H559" s="191">
        <v>1</v>
      </c>
      <c r="I559" s="192"/>
      <c r="J559" s="192">
        <f>ROUND(I559*H559,2)</f>
        <v>0</v>
      </c>
      <c r="K559" s="189" t="s">
        <v>136</v>
      </c>
      <c r="L559" s="193"/>
      <c r="M559" s="194" t="s">
        <v>3</v>
      </c>
      <c r="N559" s="195" t="s">
        <v>41</v>
      </c>
      <c r="O559" s="151">
        <v>0</v>
      </c>
      <c r="P559" s="151">
        <f>O559*H559</f>
        <v>0</v>
      </c>
      <c r="Q559" s="151">
        <v>2.9499999999999998E-2</v>
      </c>
      <c r="R559" s="151">
        <f>Q559*H559</f>
        <v>2.9499999999999998E-2</v>
      </c>
      <c r="S559" s="151">
        <v>0</v>
      </c>
      <c r="T559" s="152">
        <f>S559*H559</f>
        <v>0</v>
      </c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R559" s="153" t="s">
        <v>230</v>
      </c>
      <c r="AT559" s="153" t="s">
        <v>342</v>
      </c>
      <c r="AU559" s="153" t="s">
        <v>138</v>
      </c>
      <c r="AY559" s="20" t="s">
        <v>128</v>
      </c>
      <c r="BE559" s="154">
        <f>IF(N559="základní",J559,0)</f>
        <v>0</v>
      </c>
      <c r="BF559" s="154">
        <f>IF(N559="snížená",J559,0)</f>
        <v>0</v>
      </c>
      <c r="BG559" s="154">
        <f>IF(N559="zákl. přenesená",J559,0)</f>
        <v>0</v>
      </c>
      <c r="BH559" s="154">
        <f>IF(N559="sníž. přenesená",J559,0)</f>
        <v>0</v>
      </c>
      <c r="BI559" s="154">
        <f>IF(N559="nulová",J559,0)</f>
        <v>0</v>
      </c>
      <c r="BJ559" s="20" t="s">
        <v>77</v>
      </c>
      <c r="BK559" s="154">
        <f>ROUND(I559*H559,2)</f>
        <v>0</v>
      </c>
      <c r="BL559" s="20" t="s">
        <v>137</v>
      </c>
      <c r="BM559" s="153" t="s">
        <v>625</v>
      </c>
    </row>
    <row r="560" spans="1:65" s="14" customFormat="1">
      <c r="B560" s="166"/>
      <c r="D560" s="160" t="s">
        <v>142</v>
      </c>
      <c r="E560" s="167" t="s">
        <v>3</v>
      </c>
      <c r="F560" s="168" t="s">
        <v>621</v>
      </c>
      <c r="H560" s="169">
        <v>1</v>
      </c>
      <c r="L560" s="166"/>
      <c r="M560" s="170"/>
      <c r="N560" s="171"/>
      <c r="O560" s="171"/>
      <c r="P560" s="171"/>
      <c r="Q560" s="171"/>
      <c r="R560" s="171"/>
      <c r="S560" s="171"/>
      <c r="T560" s="172"/>
      <c r="AT560" s="167" t="s">
        <v>142</v>
      </c>
      <c r="AU560" s="167" t="s">
        <v>138</v>
      </c>
      <c r="AV560" s="14" t="s">
        <v>79</v>
      </c>
      <c r="AW560" s="14" t="s">
        <v>32</v>
      </c>
      <c r="AX560" s="14" t="s">
        <v>70</v>
      </c>
      <c r="AY560" s="167" t="s">
        <v>128</v>
      </c>
    </row>
    <row r="561" spans="1:65" s="15" customFormat="1">
      <c r="B561" s="173"/>
      <c r="D561" s="160" t="s">
        <v>142</v>
      </c>
      <c r="E561" s="174" t="s">
        <v>3</v>
      </c>
      <c r="F561" s="175" t="s">
        <v>146</v>
      </c>
      <c r="H561" s="176">
        <v>1</v>
      </c>
      <c r="L561" s="173"/>
      <c r="M561" s="177"/>
      <c r="N561" s="178"/>
      <c r="O561" s="178"/>
      <c r="P561" s="178"/>
      <c r="Q561" s="178"/>
      <c r="R561" s="178"/>
      <c r="S561" s="178"/>
      <c r="T561" s="179"/>
      <c r="AT561" s="174" t="s">
        <v>142</v>
      </c>
      <c r="AU561" s="174" t="s">
        <v>138</v>
      </c>
      <c r="AV561" s="15" t="s">
        <v>137</v>
      </c>
      <c r="AW561" s="15" t="s">
        <v>32</v>
      </c>
      <c r="AX561" s="15" t="s">
        <v>77</v>
      </c>
      <c r="AY561" s="174" t="s">
        <v>128</v>
      </c>
    </row>
    <row r="562" spans="1:65" s="2" customFormat="1" ht="24.25" customHeight="1">
      <c r="A562" s="32"/>
      <c r="B562" s="142"/>
      <c r="C562" s="187" t="s">
        <v>626</v>
      </c>
      <c r="D562" s="187" t="s">
        <v>342</v>
      </c>
      <c r="E562" s="188" t="s">
        <v>627</v>
      </c>
      <c r="F562" s="189" t="s">
        <v>628</v>
      </c>
      <c r="G562" s="190" t="s">
        <v>392</v>
      </c>
      <c r="H562" s="191">
        <v>1</v>
      </c>
      <c r="I562" s="192"/>
      <c r="J562" s="192">
        <f>ROUND(I562*H562,2)</f>
        <v>0</v>
      </c>
      <c r="K562" s="189" t="s">
        <v>136</v>
      </c>
      <c r="L562" s="193"/>
      <c r="M562" s="194" t="s">
        <v>3</v>
      </c>
      <c r="N562" s="195" t="s">
        <v>41</v>
      </c>
      <c r="O562" s="151">
        <v>0</v>
      </c>
      <c r="P562" s="151">
        <f>O562*H562</f>
        <v>0</v>
      </c>
      <c r="Q562" s="151">
        <v>2.5000000000000001E-3</v>
      </c>
      <c r="R562" s="151">
        <f>Q562*H562</f>
        <v>2.5000000000000001E-3</v>
      </c>
      <c r="S562" s="151">
        <v>0</v>
      </c>
      <c r="T562" s="152">
        <f>S562*H562</f>
        <v>0</v>
      </c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  <c r="AE562" s="32"/>
      <c r="AR562" s="153" t="s">
        <v>421</v>
      </c>
      <c r="AT562" s="153" t="s">
        <v>342</v>
      </c>
      <c r="AU562" s="153" t="s">
        <v>138</v>
      </c>
      <c r="AY562" s="20" t="s">
        <v>128</v>
      </c>
      <c r="BE562" s="154">
        <f>IF(N562="základní",J562,0)</f>
        <v>0</v>
      </c>
      <c r="BF562" s="154">
        <f>IF(N562="snížená",J562,0)</f>
        <v>0</v>
      </c>
      <c r="BG562" s="154">
        <f>IF(N562="zákl. přenesená",J562,0)</f>
        <v>0</v>
      </c>
      <c r="BH562" s="154">
        <f>IF(N562="sníž. přenesená",J562,0)</f>
        <v>0</v>
      </c>
      <c r="BI562" s="154">
        <f>IF(N562="nulová",J562,0)</f>
        <v>0</v>
      </c>
      <c r="BJ562" s="20" t="s">
        <v>77</v>
      </c>
      <c r="BK562" s="154">
        <f>ROUND(I562*H562,2)</f>
        <v>0</v>
      </c>
      <c r="BL562" s="20" t="s">
        <v>421</v>
      </c>
      <c r="BM562" s="153" t="s">
        <v>629</v>
      </c>
    </row>
    <row r="563" spans="1:65" s="14" customFormat="1">
      <c r="B563" s="166"/>
      <c r="D563" s="160" t="s">
        <v>142</v>
      </c>
      <c r="E563" s="167" t="s">
        <v>3</v>
      </c>
      <c r="F563" s="168" t="s">
        <v>621</v>
      </c>
      <c r="H563" s="169">
        <v>1</v>
      </c>
      <c r="L563" s="166"/>
      <c r="M563" s="170"/>
      <c r="N563" s="171"/>
      <c r="O563" s="171"/>
      <c r="P563" s="171"/>
      <c r="Q563" s="171"/>
      <c r="R563" s="171"/>
      <c r="S563" s="171"/>
      <c r="T563" s="172"/>
      <c r="AT563" s="167" t="s">
        <v>142</v>
      </c>
      <c r="AU563" s="167" t="s">
        <v>138</v>
      </c>
      <c r="AV563" s="14" t="s">
        <v>79</v>
      </c>
      <c r="AW563" s="14" t="s">
        <v>32</v>
      </c>
      <c r="AX563" s="14" t="s">
        <v>70</v>
      </c>
      <c r="AY563" s="167" t="s">
        <v>128</v>
      </c>
    </row>
    <row r="564" spans="1:65" s="15" customFormat="1">
      <c r="B564" s="173"/>
      <c r="D564" s="160" t="s">
        <v>142</v>
      </c>
      <c r="E564" s="174" t="s">
        <v>3</v>
      </c>
      <c r="F564" s="175" t="s">
        <v>146</v>
      </c>
      <c r="H564" s="176">
        <v>1</v>
      </c>
      <c r="L564" s="173"/>
      <c r="M564" s="177"/>
      <c r="N564" s="178"/>
      <c r="O564" s="178"/>
      <c r="P564" s="178"/>
      <c r="Q564" s="178"/>
      <c r="R564" s="178"/>
      <c r="S564" s="178"/>
      <c r="T564" s="179"/>
      <c r="AT564" s="174" t="s">
        <v>142</v>
      </c>
      <c r="AU564" s="174" t="s">
        <v>138</v>
      </c>
      <c r="AV564" s="15" t="s">
        <v>137</v>
      </c>
      <c r="AW564" s="15" t="s">
        <v>32</v>
      </c>
      <c r="AX564" s="15" t="s">
        <v>77</v>
      </c>
      <c r="AY564" s="174" t="s">
        <v>128</v>
      </c>
    </row>
    <row r="565" spans="1:65" s="2" customFormat="1" ht="16.5" customHeight="1">
      <c r="A565" s="32"/>
      <c r="B565" s="142"/>
      <c r="C565" s="143" t="s">
        <v>630</v>
      </c>
      <c r="D565" s="143" t="s">
        <v>132</v>
      </c>
      <c r="E565" s="144" t="s">
        <v>631</v>
      </c>
      <c r="F565" s="145" t="s">
        <v>632</v>
      </c>
      <c r="G565" s="146" t="s">
        <v>156</v>
      </c>
      <c r="H565" s="147">
        <v>77.47</v>
      </c>
      <c r="I565" s="148"/>
      <c r="J565" s="148">
        <f>ROUND(I565*H565,2)</f>
        <v>0</v>
      </c>
      <c r="K565" s="145" t="s">
        <v>136</v>
      </c>
      <c r="L565" s="33"/>
      <c r="M565" s="149" t="s">
        <v>3</v>
      </c>
      <c r="N565" s="150" t="s">
        <v>41</v>
      </c>
      <c r="O565" s="151">
        <v>5.3999999999999999E-2</v>
      </c>
      <c r="P565" s="151">
        <f>O565*H565</f>
        <v>4.1833799999999997</v>
      </c>
      <c r="Q565" s="151">
        <v>1.9000000000000001E-4</v>
      </c>
      <c r="R565" s="151">
        <f>Q565*H565</f>
        <v>1.4719300000000001E-2</v>
      </c>
      <c r="S565" s="151">
        <v>0</v>
      </c>
      <c r="T565" s="152">
        <f>S565*H565</f>
        <v>0</v>
      </c>
      <c r="U565" s="32"/>
      <c r="V565" s="32"/>
      <c r="W565" s="32"/>
      <c r="X565" s="32"/>
      <c r="Y565" s="32"/>
      <c r="Z565" s="32"/>
      <c r="AA565" s="32"/>
      <c r="AB565" s="32"/>
      <c r="AC565" s="32"/>
      <c r="AD565" s="32"/>
      <c r="AE565" s="32"/>
      <c r="AR565" s="153" t="s">
        <v>137</v>
      </c>
      <c r="AT565" s="153" t="s">
        <v>132</v>
      </c>
      <c r="AU565" s="153" t="s">
        <v>138</v>
      </c>
      <c r="AY565" s="20" t="s">
        <v>128</v>
      </c>
      <c r="BE565" s="154">
        <f>IF(N565="základní",J565,0)</f>
        <v>0</v>
      </c>
      <c r="BF565" s="154">
        <f>IF(N565="snížená",J565,0)</f>
        <v>0</v>
      </c>
      <c r="BG565" s="154">
        <f>IF(N565="zákl. přenesená",J565,0)</f>
        <v>0</v>
      </c>
      <c r="BH565" s="154">
        <f>IF(N565="sníž. přenesená",J565,0)</f>
        <v>0</v>
      </c>
      <c r="BI565" s="154">
        <f>IF(N565="nulová",J565,0)</f>
        <v>0</v>
      </c>
      <c r="BJ565" s="20" t="s">
        <v>77</v>
      </c>
      <c r="BK565" s="154">
        <f>ROUND(I565*H565,2)</f>
        <v>0</v>
      </c>
      <c r="BL565" s="20" t="s">
        <v>137</v>
      </c>
      <c r="BM565" s="153" t="s">
        <v>633</v>
      </c>
    </row>
    <row r="566" spans="1:65" s="2" customFormat="1">
      <c r="A566" s="32"/>
      <c r="B566" s="33"/>
      <c r="C566" s="32"/>
      <c r="D566" s="155" t="s">
        <v>140</v>
      </c>
      <c r="E566" s="32"/>
      <c r="F566" s="156" t="s">
        <v>634</v>
      </c>
      <c r="G566" s="32"/>
      <c r="H566" s="32"/>
      <c r="I566" s="32"/>
      <c r="J566" s="32"/>
      <c r="K566" s="32"/>
      <c r="L566" s="33"/>
      <c r="M566" s="157"/>
      <c r="N566" s="158"/>
      <c r="O566" s="53"/>
      <c r="P566" s="53"/>
      <c r="Q566" s="53"/>
      <c r="R566" s="53"/>
      <c r="S566" s="53"/>
      <c r="T566" s="54"/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  <c r="AE566" s="32"/>
      <c r="AT566" s="20" t="s">
        <v>140</v>
      </c>
      <c r="AU566" s="20" t="s">
        <v>138</v>
      </c>
    </row>
    <row r="567" spans="1:65" s="14" customFormat="1">
      <c r="B567" s="166"/>
      <c r="D567" s="160" t="s">
        <v>142</v>
      </c>
      <c r="E567" s="167" t="s">
        <v>3</v>
      </c>
      <c r="F567" s="168" t="s">
        <v>484</v>
      </c>
      <c r="H567" s="169">
        <v>54.17</v>
      </c>
      <c r="L567" s="166"/>
      <c r="M567" s="170"/>
      <c r="N567" s="171"/>
      <c r="O567" s="171"/>
      <c r="P567" s="171"/>
      <c r="Q567" s="171"/>
      <c r="R567" s="171"/>
      <c r="S567" s="171"/>
      <c r="T567" s="172"/>
      <c r="AT567" s="167" t="s">
        <v>142</v>
      </c>
      <c r="AU567" s="167" t="s">
        <v>138</v>
      </c>
      <c r="AV567" s="14" t="s">
        <v>79</v>
      </c>
      <c r="AW567" s="14" t="s">
        <v>32</v>
      </c>
      <c r="AX567" s="14" t="s">
        <v>70</v>
      </c>
      <c r="AY567" s="167" t="s">
        <v>128</v>
      </c>
    </row>
    <row r="568" spans="1:65" s="14" customFormat="1">
      <c r="B568" s="166"/>
      <c r="D568" s="160" t="s">
        <v>142</v>
      </c>
      <c r="E568" s="167" t="s">
        <v>3</v>
      </c>
      <c r="F568" s="168" t="s">
        <v>464</v>
      </c>
      <c r="H568" s="169">
        <v>13.7</v>
      </c>
      <c r="L568" s="166"/>
      <c r="M568" s="170"/>
      <c r="N568" s="171"/>
      <c r="O568" s="171"/>
      <c r="P568" s="171"/>
      <c r="Q568" s="171"/>
      <c r="R568" s="171"/>
      <c r="S568" s="171"/>
      <c r="T568" s="172"/>
      <c r="AT568" s="167" t="s">
        <v>142</v>
      </c>
      <c r="AU568" s="167" t="s">
        <v>138</v>
      </c>
      <c r="AV568" s="14" t="s">
        <v>79</v>
      </c>
      <c r="AW568" s="14" t="s">
        <v>32</v>
      </c>
      <c r="AX568" s="14" t="s">
        <v>70</v>
      </c>
      <c r="AY568" s="167" t="s">
        <v>128</v>
      </c>
    </row>
    <row r="569" spans="1:65" s="14" customFormat="1">
      <c r="B569" s="166"/>
      <c r="D569" s="160" t="s">
        <v>142</v>
      </c>
      <c r="E569" s="167" t="s">
        <v>3</v>
      </c>
      <c r="F569" s="168" t="s">
        <v>635</v>
      </c>
      <c r="H569" s="169">
        <v>9.6</v>
      </c>
      <c r="L569" s="166"/>
      <c r="M569" s="170"/>
      <c r="N569" s="171"/>
      <c r="O569" s="171"/>
      <c r="P569" s="171"/>
      <c r="Q569" s="171"/>
      <c r="R569" s="171"/>
      <c r="S569" s="171"/>
      <c r="T569" s="172"/>
      <c r="AT569" s="167" t="s">
        <v>142</v>
      </c>
      <c r="AU569" s="167" t="s">
        <v>138</v>
      </c>
      <c r="AV569" s="14" t="s">
        <v>79</v>
      </c>
      <c r="AW569" s="14" t="s">
        <v>32</v>
      </c>
      <c r="AX569" s="14" t="s">
        <v>70</v>
      </c>
      <c r="AY569" s="167" t="s">
        <v>128</v>
      </c>
    </row>
    <row r="570" spans="1:65" s="15" customFormat="1">
      <c r="B570" s="173"/>
      <c r="D570" s="160" t="s">
        <v>142</v>
      </c>
      <c r="E570" s="174" t="s">
        <v>3</v>
      </c>
      <c r="F570" s="175" t="s">
        <v>146</v>
      </c>
      <c r="H570" s="176">
        <v>77.47</v>
      </c>
      <c r="L570" s="173"/>
      <c r="M570" s="177"/>
      <c r="N570" s="178"/>
      <c r="O570" s="178"/>
      <c r="P570" s="178"/>
      <c r="Q570" s="178"/>
      <c r="R570" s="178"/>
      <c r="S570" s="178"/>
      <c r="T570" s="179"/>
      <c r="AT570" s="174" t="s">
        <v>142</v>
      </c>
      <c r="AU570" s="174" t="s">
        <v>138</v>
      </c>
      <c r="AV570" s="15" t="s">
        <v>137</v>
      </c>
      <c r="AW570" s="15" t="s">
        <v>32</v>
      </c>
      <c r="AX570" s="15" t="s">
        <v>77</v>
      </c>
      <c r="AY570" s="174" t="s">
        <v>128</v>
      </c>
    </row>
    <row r="571" spans="1:65" s="2" customFormat="1" ht="24.25" customHeight="1">
      <c r="A571" s="32"/>
      <c r="B571" s="142"/>
      <c r="C571" s="143" t="s">
        <v>636</v>
      </c>
      <c r="D571" s="143" t="s">
        <v>132</v>
      </c>
      <c r="E571" s="144" t="s">
        <v>637</v>
      </c>
      <c r="F571" s="145" t="s">
        <v>638</v>
      </c>
      <c r="G571" s="146" t="s">
        <v>574</v>
      </c>
      <c r="H571" s="147">
        <v>1</v>
      </c>
      <c r="I571" s="148"/>
      <c r="J571" s="148">
        <f>ROUND(I571*H571,2)</f>
        <v>0</v>
      </c>
      <c r="K571" s="145" t="s">
        <v>3</v>
      </c>
      <c r="L571" s="33"/>
      <c r="M571" s="149" t="s">
        <v>3</v>
      </c>
      <c r="N571" s="150" t="s">
        <v>41</v>
      </c>
      <c r="O571" s="151">
        <v>6.0999999999999999E-2</v>
      </c>
      <c r="P571" s="151">
        <f>O571*H571</f>
        <v>6.0999999999999999E-2</v>
      </c>
      <c r="Q571" s="151">
        <v>0</v>
      </c>
      <c r="R571" s="151">
        <f>Q571*H571</f>
        <v>0</v>
      </c>
      <c r="S571" s="151">
        <v>0</v>
      </c>
      <c r="T571" s="152">
        <f>S571*H571</f>
        <v>0</v>
      </c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  <c r="AE571" s="32"/>
      <c r="AR571" s="153" t="s">
        <v>137</v>
      </c>
      <c r="AT571" s="153" t="s">
        <v>132</v>
      </c>
      <c r="AU571" s="153" t="s">
        <v>138</v>
      </c>
      <c r="AY571" s="20" t="s">
        <v>128</v>
      </c>
      <c r="BE571" s="154">
        <f>IF(N571="základní",J571,0)</f>
        <v>0</v>
      </c>
      <c r="BF571" s="154">
        <f>IF(N571="snížená",J571,0)</f>
        <v>0</v>
      </c>
      <c r="BG571" s="154">
        <f>IF(N571="zákl. přenesená",J571,0)</f>
        <v>0</v>
      </c>
      <c r="BH571" s="154">
        <f>IF(N571="sníž. přenesená",J571,0)</f>
        <v>0</v>
      </c>
      <c r="BI571" s="154">
        <f>IF(N571="nulová",J571,0)</f>
        <v>0</v>
      </c>
      <c r="BJ571" s="20" t="s">
        <v>77</v>
      </c>
      <c r="BK571" s="154">
        <f>ROUND(I571*H571,2)</f>
        <v>0</v>
      </c>
      <c r="BL571" s="20" t="s">
        <v>137</v>
      </c>
      <c r="BM571" s="153" t="s">
        <v>639</v>
      </c>
    </row>
    <row r="572" spans="1:65" s="14" customFormat="1">
      <c r="B572" s="166"/>
      <c r="D572" s="160" t="s">
        <v>142</v>
      </c>
      <c r="E572" s="167" t="s">
        <v>3</v>
      </c>
      <c r="F572" s="168" t="s">
        <v>77</v>
      </c>
      <c r="H572" s="169">
        <v>1</v>
      </c>
      <c r="L572" s="166"/>
      <c r="M572" s="170"/>
      <c r="N572" s="171"/>
      <c r="O572" s="171"/>
      <c r="P572" s="171"/>
      <c r="Q572" s="171"/>
      <c r="R572" s="171"/>
      <c r="S572" s="171"/>
      <c r="T572" s="172"/>
      <c r="AT572" s="167" t="s">
        <v>142</v>
      </c>
      <c r="AU572" s="167" t="s">
        <v>138</v>
      </c>
      <c r="AV572" s="14" t="s">
        <v>79</v>
      </c>
      <c r="AW572" s="14" t="s">
        <v>32</v>
      </c>
      <c r="AX572" s="14" t="s">
        <v>70</v>
      </c>
      <c r="AY572" s="167" t="s">
        <v>128</v>
      </c>
    </row>
    <row r="573" spans="1:65" s="15" customFormat="1">
      <c r="B573" s="173"/>
      <c r="D573" s="160" t="s">
        <v>142</v>
      </c>
      <c r="E573" s="174" t="s">
        <v>3</v>
      </c>
      <c r="F573" s="175" t="s">
        <v>146</v>
      </c>
      <c r="H573" s="176">
        <v>1</v>
      </c>
      <c r="L573" s="173"/>
      <c r="M573" s="177"/>
      <c r="N573" s="178"/>
      <c r="O573" s="178"/>
      <c r="P573" s="178"/>
      <c r="Q573" s="178"/>
      <c r="R573" s="178"/>
      <c r="S573" s="178"/>
      <c r="T573" s="179"/>
      <c r="AT573" s="174" t="s">
        <v>142</v>
      </c>
      <c r="AU573" s="174" t="s">
        <v>138</v>
      </c>
      <c r="AV573" s="15" t="s">
        <v>137</v>
      </c>
      <c r="AW573" s="15" t="s">
        <v>32</v>
      </c>
      <c r="AX573" s="15" t="s">
        <v>77</v>
      </c>
      <c r="AY573" s="174" t="s">
        <v>128</v>
      </c>
    </row>
    <row r="574" spans="1:65" s="2" customFormat="1" ht="24.25" customHeight="1">
      <c r="A574" s="32"/>
      <c r="B574" s="142"/>
      <c r="C574" s="143" t="s">
        <v>640</v>
      </c>
      <c r="D574" s="143" t="s">
        <v>132</v>
      </c>
      <c r="E574" s="144" t="s">
        <v>641</v>
      </c>
      <c r="F574" s="145" t="s">
        <v>642</v>
      </c>
      <c r="G574" s="146" t="s">
        <v>156</v>
      </c>
      <c r="H574" s="147">
        <v>67.87</v>
      </c>
      <c r="I574" s="148"/>
      <c r="J574" s="148">
        <f>ROUND(I574*H574,2)</f>
        <v>0</v>
      </c>
      <c r="K574" s="145" t="s">
        <v>136</v>
      </c>
      <c r="L574" s="33"/>
      <c r="M574" s="149" t="s">
        <v>3</v>
      </c>
      <c r="N574" s="150" t="s">
        <v>41</v>
      </c>
      <c r="O574" s="151">
        <v>2.7E-2</v>
      </c>
      <c r="P574" s="151">
        <f>O574*H574</f>
        <v>1.8324900000000002</v>
      </c>
      <c r="Q574" s="151">
        <v>1.2999999999999999E-4</v>
      </c>
      <c r="R574" s="151">
        <f>Q574*H574</f>
        <v>8.8231000000000004E-3</v>
      </c>
      <c r="S574" s="151">
        <v>0</v>
      </c>
      <c r="T574" s="152">
        <f>S574*H574</f>
        <v>0</v>
      </c>
      <c r="U574" s="32"/>
      <c r="V574" s="32"/>
      <c r="W574" s="32"/>
      <c r="X574" s="32"/>
      <c r="Y574" s="32"/>
      <c r="Z574" s="32"/>
      <c r="AA574" s="32"/>
      <c r="AB574" s="32"/>
      <c r="AC574" s="32"/>
      <c r="AD574" s="32"/>
      <c r="AE574" s="32"/>
      <c r="AR574" s="153" t="s">
        <v>137</v>
      </c>
      <c r="AT574" s="153" t="s">
        <v>132</v>
      </c>
      <c r="AU574" s="153" t="s">
        <v>138</v>
      </c>
      <c r="AY574" s="20" t="s">
        <v>128</v>
      </c>
      <c r="BE574" s="154">
        <f>IF(N574="základní",J574,0)</f>
        <v>0</v>
      </c>
      <c r="BF574" s="154">
        <f>IF(N574="snížená",J574,0)</f>
        <v>0</v>
      </c>
      <c r="BG574" s="154">
        <f>IF(N574="zákl. přenesená",J574,0)</f>
        <v>0</v>
      </c>
      <c r="BH574" s="154">
        <f>IF(N574="sníž. přenesená",J574,0)</f>
        <v>0</v>
      </c>
      <c r="BI574" s="154">
        <f>IF(N574="nulová",J574,0)</f>
        <v>0</v>
      </c>
      <c r="BJ574" s="20" t="s">
        <v>77</v>
      </c>
      <c r="BK574" s="154">
        <f>ROUND(I574*H574,2)</f>
        <v>0</v>
      </c>
      <c r="BL574" s="20" t="s">
        <v>137</v>
      </c>
      <c r="BM574" s="153" t="s">
        <v>643</v>
      </c>
    </row>
    <row r="575" spans="1:65" s="2" customFormat="1">
      <c r="A575" s="32"/>
      <c r="B575" s="33"/>
      <c r="C575" s="32"/>
      <c r="D575" s="155" t="s">
        <v>140</v>
      </c>
      <c r="E575" s="32"/>
      <c r="F575" s="156" t="s">
        <v>644</v>
      </c>
      <c r="G575" s="32"/>
      <c r="H575" s="32"/>
      <c r="I575" s="32"/>
      <c r="J575" s="32"/>
      <c r="K575" s="32"/>
      <c r="L575" s="33"/>
      <c r="M575" s="157"/>
      <c r="N575" s="158"/>
      <c r="O575" s="53"/>
      <c r="P575" s="53"/>
      <c r="Q575" s="53"/>
      <c r="R575" s="53"/>
      <c r="S575" s="53"/>
      <c r="T575" s="54"/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  <c r="AE575" s="32"/>
      <c r="AT575" s="20" t="s">
        <v>140</v>
      </c>
      <c r="AU575" s="20" t="s">
        <v>138</v>
      </c>
    </row>
    <row r="576" spans="1:65" s="13" customFormat="1">
      <c r="B576" s="159"/>
      <c r="D576" s="160" t="s">
        <v>142</v>
      </c>
      <c r="E576" s="161" t="s">
        <v>3</v>
      </c>
      <c r="F576" s="162" t="s">
        <v>645</v>
      </c>
      <c r="H576" s="161" t="s">
        <v>3</v>
      </c>
      <c r="L576" s="159"/>
      <c r="M576" s="163"/>
      <c r="N576" s="164"/>
      <c r="O576" s="164"/>
      <c r="P576" s="164"/>
      <c r="Q576" s="164"/>
      <c r="R576" s="164"/>
      <c r="S576" s="164"/>
      <c r="T576" s="165"/>
      <c r="AT576" s="161" t="s">
        <v>142</v>
      </c>
      <c r="AU576" s="161" t="s">
        <v>138</v>
      </c>
      <c r="AV576" s="13" t="s">
        <v>77</v>
      </c>
      <c r="AW576" s="13" t="s">
        <v>32</v>
      </c>
      <c r="AX576" s="13" t="s">
        <v>70</v>
      </c>
      <c r="AY576" s="161" t="s">
        <v>128</v>
      </c>
    </row>
    <row r="577" spans="1:65" s="14" customFormat="1">
      <c r="B577" s="166"/>
      <c r="D577" s="160" t="s">
        <v>142</v>
      </c>
      <c r="E577" s="167" t="s">
        <v>3</v>
      </c>
      <c r="F577" s="168" t="s">
        <v>484</v>
      </c>
      <c r="H577" s="169">
        <v>54.17</v>
      </c>
      <c r="L577" s="166"/>
      <c r="M577" s="170"/>
      <c r="N577" s="171"/>
      <c r="O577" s="171"/>
      <c r="P577" s="171"/>
      <c r="Q577" s="171"/>
      <c r="R577" s="171"/>
      <c r="S577" s="171"/>
      <c r="T577" s="172"/>
      <c r="AT577" s="167" t="s">
        <v>142</v>
      </c>
      <c r="AU577" s="167" t="s">
        <v>138</v>
      </c>
      <c r="AV577" s="14" t="s">
        <v>79</v>
      </c>
      <c r="AW577" s="14" t="s">
        <v>32</v>
      </c>
      <c r="AX577" s="14" t="s">
        <v>70</v>
      </c>
      <c r="AY577" s="167" t="s">
        <v>128</v>
      </c>
    </row>
    <row r="578" spans="1:65" s="14" customFormat="1">
      <c r="B578" s="166"/>
      <c r="D578" s="160" t="s">
        <v>142</v>
      </c>
      <c r="E578" s="167" t="s">
        <v>3</v>
      </c>
      <c r="F578" s="168" t="s">
        <v>464</v>
      </c>
      <c r="H578" s="169">
        <v>13.7</v>
      </c>
      <c r="L578" s="166"/>
      <c r="M578" s="170"/>
      <c r="N578" s="171"/>
      <c r="O578" s="171"/>
      <c r="P578" s="171"/>
      <c r="Q578" s="171"/>
      <c r="R578" s="171"/>
      <c r="S578" s="171"/>
      <c r="T578" s="172"/>
      <c r="AT578" s="167" t="s">
        <v>142</v>
      </c>
      <c r="AU578" s="167" t="s">
        <v>138</v>
      </c>
      <c r="AV578" s="14" t="s">
        <v>79</v>
      </c>
      <c r="AW578" s="14" t="s">
        <v>32</v>
      </c>
      <c r="AX578" s="14" t="s">
        <v>70</v>
      </c>
      <c r="AY578" s="167" t="s">
        <v>128</v>
      </c>
    </row>
    <row r="579" spans="1:65" s="15" customFormat="1">
      <c r="B579" s="173"/>
      <c r="D579" s="160" t="s">
        <v>142</v>
      </c>
      <c r="E579" s="174" t="s">
        <v>3</v>
      </c>
      <c r="F579" s="175" t="s">
        <v>146</v>
      </c>
      <c r="H579" s="176">
        <v>67.87</v>
      </c>
      <c r="L579" s="173"/>
      <c r="M579" s="177"/>
      <c r="N579" s="178"/>
      <c r="O579" s="178"/>
      <c r="P579" s="178"/>
      <c r="Q579" s="178"/>
      <c r="R579" s="178"/>
      <c r="S579" s="178"/>
      <c r="T579" s="179"/>
      <c r="AT579" s="174" t="s">
        <v>142</v>
      </c>
      <c r="AU579" s="174" t="s">
        <v>138</v>
      </c>
      <c r="AV579" s="15" t="s">
        <v>137</v>
      </c>
      <c r="AW579" s="15" t="s">
        <v>32</v>
      </c>
      <c r="AX579" s="15" t="s">
        <v>77</v>
      </c>
      <c r="AY579" s="174" t="s">
        <v>128</v>
      </c>
    </row>
    <row r="580" spans="1:65" s="2" customFormat="1" ht="24.25" customHeight="1">
      <c r="A580" s="32"/>
      <c r="B580" s="142"/>
      <c r="C580" s="143" t="s">
        <v>646</v>
      </c>
      <c r="D580" s="143" t="s">
        <v>132</v>
      </c>
      <c r="E580" s="144" t="s">
        <v>647</v>
      </c>
      <c r="F580" s="145" t="s">
        <v>648</v>
      </c>
      <c r="G580" s="146" t="s">
        <v>156</v>
      </c>
      <c r="H580" s="147">
        <v>69</v>
      </c>
      <c r="I580" s="148"/>
      <c r="J580" s="148">
        <f>ROUND(I580*H580,2)</f>
        <v>0</v>
      </c>
      <c r="K580" s="145" t="s">
        <v>3</v>
      </c>
      <c r="L580" s="33"/>
      <c r="M580" s="149" t="s">
        <v>3</v>
      </c>
      <c r="N580" s="150" t="s">
        <v>41</v>
      </c>
      <c r="O580" s="151">
        <v>0</v>
      </c>
      <c r="P580" s="151">
        <f>O580*H580</f>
        <v>0</v>
      </c>
      <c r="Q580" s="151">
        <v>0</v>
      </c>
      <c r="R580" s="151">
        <f>Q580*H580</f>
        <v>0</v>
      </c>
      <c r="S580" s="151">
        <v>0</v>
      </c>
      <c r="T580" s="152">
        <f>S580*H580</f>
        <v>0</v>
      </c>
      <c r="U580" s="32"/>
      <c r="V580" s="32"/>
      <c r="W580" s="32"/>
      <c r="X580" s="32"/>
      <c r="Y580" s="32"/>
      <c r="Z580" s="32"/>
      <c r="AA580" s="32"/>
      <c r="AB580" s="32"/>
      <c r="AC580" s="32"/>
      <c r="AD580" s="32"/>
      <c r="AE580" s="32"/>
      <c r="AR580" s="153" t="s">
        <v>137</v>
      </c>
      <c r="AT580" s="153" t="s">
        <v>132</v>
      </c>
      <c r="AU580" s="153" t="s">
        <v>138</v>
      </c>
      <c r="AY580" s="20" t="s">
        <v>128</v>
      </c>
      <c r="BE580" s="154">
        <f>IF(N580="základní",J580,0)</f>
        <v>0</v>
      </c>
      <c r="BF580" s="154">
        <f>IF(N580="snížená",J580,0)</f>
        <v>0</v>
      </c>
      <c r="BG580" s="154">
        <f>IF(N580="zákl. přenesená",J580,0)</f>
        <v>0</v>
      </c>
      <c r="BH580" s="154">
        <f>IF(N580="sníž. přenesená",J580,0)</f>
        <v>0</v>
      </c>
      <c r="BI580" s="154">
        <f>IF(N580="nulová",J580,0)</f>
        <v>0</v>
      </c>
      <c r="BJ580" s="20" t="s">
        <v>77</v>
      </c>
      <c r="BK580" s="154">
        <f>ROUND(I580*H580,2)</f>
        <v>0</v>
      </c>
      <c r="BL580" s="20" t="s">
        <v>137</v>
      </c>
      <c r="BM580" s="153" t="s">
        <v>649</v>
      </c>
    </row>
    <row r="581" spans="1:65" s="14" customFormat="1">
      <c r="B581" s="166"/>
      <c r="D581" s="160" t="s">
        <v>142</v>
      </c>
      <c r="E581" s="167" t="s">
        <v>3</v>
      </c>
      <c r="F581" s="168" t="s">
        <v>650</v>
      </c>
      <c r="H581" s="169">
        <v>69</v>
      </c>
      <c r="L581" s="166"/>
      <c r="M581" s="170"/>
      <c r="N581" s="171"/>
      <c r="O581" s="171"/>
      <c r="P581" s="171"/>
      <c r="Q581" s="171"/>
      <c r="R581" s="171"/>
      <c r="S581" s="171"/>
      <c r="T581" s="172"/>
      <c r="AT581" s="167" t="s">
        <v>142</v>
      </c>
      <c r="AU581" s="167" t="s">
        <v>138</v>
      </c>
      <c r="AV581" s="14" t="s">
        <v>79</v>
      </c>
      <c r="AW581" s="14" t="s">
        <v>32</v>
      </c>
      <c r="AX581" s="14" t="s">
        <v>70</v>
      </c>
      <c r="AY581" s="167" t="s">
        <v>128</v>
      </c>
    </row>
    <row r="582" spans="1:65" s="15" customFormat="1">
      <c r="B582" s="173"/>
      <c r="D582" s="160" t="s">
        <v>142</v>
      </c>
      <c r="E582" s="174" t="s">
        <v>3</v>
      </c>
      <c r="F582" s="175" t="s">
        <v>146</v>
      </c>
      <c r="H582" s="176">
        <v>69</v>
      </c>
      <c r="L582" s="173"/>
      <c r="M582" s="177"/>
      <c r="N582" s="178"/>
      <c r="O582" s="178"/>
      <c r="P582" s="178"/>
      <c r="Q582" s="178"/>
      <c r="R582" s="178"/>
      <c r="S582" s="178"/>
      <c r="T582" s="179"/>
      <c r="AT582" s="174" t="s">
        <v>142</v>
      </c>
      <c r="AU582" s="174" t="s">
        <v>138</v>
      </c>
      <c r="AV582" s="15" t="s">
        <v>137</v>
      </c>
      <c r="AW582" s="15" t="s">
        <v>32</v>
      </c>
      <c r="AX582" s="15" t="s">
        <v>77</v>
      </c>
      <c r="AY582" s="174" t="s">
        <v>128</v>
      </c>
    </row>
    <row r="583" spans="1:65" s="2" customFormat="1" ht="37.9" customHeight="1">
      <c r="A583" s="32"/>
      <c r="B583" s="142"/>
      <c r="C583" s="143" t="s">
        <v>651</v>
      </c>
      <c r="D583" s="143" t="s">
        <v>132</v>
      </c>
      <c r="E583" s="144" t="s">
        <v>652</v>
      </c>
      <c r="F583" s="145" t="s">
        <v>653</v>
      </c>
      <c r="G583" s="146" t="s">
        <v>392</v>
      </c>
      <c r="H583" s="147">
        <v>8</v>
      </c>
      <c r="I583" s="148"/>
      <c r="J583" s="148">
        <f>ROUND(I583*H583,2)</f>
        <v>0</v>
      </c>
      <c r="K583" s="145" t="s">
        <v>136</v>
      </c>
      <c r="L583" s="33"/>
      <c r="M583" s="149" t="s">
        <v>3</v>
      </c>
      <c r="N583" s="150" t="s">
        <v>41</v>
      </c>
      <c r="O583" s="151">
        <v>0.23</v>
      </c>
      <c r="P583" s="151">
        <f>O583*H583</f>
        <v>1.84</v>
      </c>
      <c r="Q583" s="151">
        <v>1.58E-3</v>
      </c>
      <c r="R583" s="151">
        <f>Q583*H583</f>
        <v>1.264E-2</v>
      </c>
      <c r="S583" s="151">
        <v>0</v>
      </c>
      <c r="T583" s="152">
        <f>S583*H583</f>
        <v>0</v>
      </c>
      <c r="U583" s="32"/>
      <c r="V583" s="32"/>
      <c r="W583" s="32"/>
      <c r="X583" s="32"/>
      <c r="Y583" s="32"/>
      <c r="Z583" s="32"/>
      <c r="AA583" s="32"/>
      <c r="AB583" s="32"/>
      <c r="AC583" s="32"/>
      <c r="AD583" s="32"/>
      <c r="AE583" s="32"/>
      <c r="AR583" s="153" t="s">
        <v>137</v>
      </c>
      <c r="AT583" s="153" t="s">
        <v>132</v>
      </c>
      <c r="AU583" s="153" t="s">
        <v>138</v>
      </c>
      <c r="AY583" s="20" t="s">
        <v>128</v>
      </c>
      <c r="BE583" s="154">
        <f>IF(N583="základní",J583,0)</f>
        <v>0</v>
      </c>
      <c r="BF583" s="154">
        <f>IF(N583="snížená",J583,0)</f>
        <v>0</v>
      </c>
      <c r="BG583" s="154">
        <f>IF(N583="zákl. přenesená",J583,0)</f>
        <v>0</v>
      </c>
      <c r="BH583" s="154">
        <f>IF(N583="sníž. přenesená",J583,0)</f>
        <v>0</v>
      </c>
      <c r="BI583" s="154">
        <f>IF(N583="nulová",J583,0)</f>
        <v>0</v>
      </c>
      <c r="BJ583" s="20" t="s">
        <v>77</v>
      </c>
      <c r="BK583" s="154">
        <f>ROUND(I583*H583,2)</f>
        <v>0</v>
      </c>
      <c r="BL583" s="20" t="s">
        <v>137</v>
      </c>
      <c r="BM583" s="153" t="s">
        <v>654</v>
      </c>
    </row>
    <row r="584" spans="1:65" s="2" customFormat="1">
      <c r="A584" s="32"/>
      <c r="B584" s="33"/>
      <c r="C584" s="32"/>
      <c r="D584" s="155" t="s">
        <v>140</v>
      </c>
      <c r="E584" s="32"/>
      <c r="F584" s="156" t="s">
        <v>655</v>
      </c>
      <c r="G584" s="32"/>
      <c r="H584" s="32"/>
      <c r="I584" s="32"/>
      <c r="J584" s="32"/>
      <c r="K584" s="32"/>
      <c r="L584" s="33"/>
      <c r="M584" s="157"/>
      <c r="N584" s="158"/>
      <c r="O584" s="53"/>
      <c r="P584" s="53"/>
      <c r="Q584" s="53"/>
      <c r="R584" s="53"/>
      <c r="S584" s="53"/>
      <c r="T584" s="54"/>
      <c r="U584" s="32"/>
      <c r="V584" s="32"/>
      <c r="W584" s="32"/>
      <c r="X584" s="32"/>
      <c r="Y584" s="32"/>
      <c r="Z584" s="32"/>
      <c r="AA584" s="32"/>
      <c r="AB584" s="32"/>
      <c r="AC584" s="32"/>
      <c r="AD584" s="32"/>
      <c r="AE584" s="32"/>
      <c r="AT584" s="20" t="s">
        <v>140</v>
      </c>
      <c r="AU584" s="20" t="s">
        <v>138</v>
      </c>
    </row>
    <row r="585" spans="1:65" s="13" customFormat="1" ht="20">
      <c r="B585" s="159"/>
      <c r="D585" s="160" t="s">
        <v>142</v>
      </c>
      <c r="E585" s="161" t="s">
        <v>3</v>
      </c>
      <c r="F585" s="162" t="s">
        <v>656</v>
      </c>
      <c r="H585" s="161" t="s">
        <v>3</v>
      </c>
      <c r="L585" s="159"/>
      <c r="M585" s="163"/>
      <c r="N585" s="164"/>
      <c r="O585" s="164"/>
      <c r="P585" s="164"/>
      <c r="Q585" s="164"/>
      <c r="R585" s="164"/>
      <c r="S585" s="164"/>
      <c r="T585" s="165"/>
      <c r="AT585" s="161" t="s">
        <v>142</v>
      </c>
      <c r="AU585" s="161" t="s">
        <v>138</v>
      </c>
      <c r="AV585" s="13" t="s">
        <v>77</v>
      </c>
      <c r="AW585" s="13" t="s">
        <v>32</v>
      </c>
      <c r="AX585" s="13" t="s">
        <v>70</v>
      </c>
      <c r="AY585" s="161" t="s">
        <v>128</v>
      </c>
    </row>
    <row r="586" spans="1:65" s="14" customFormat="1">
      <c r="B586" s="166"/>
      <c r="D586" s="160" t="s">
        <v>142</v>
      </c>
      <c r="E586" s="167" t="s">
        <v>3</v>
      </c>
      <c r="F586" s="168" t="s">
        <v>230</v>
      </c>
      <c r="H586" s="169">
        <v>8</v>
      </c>
      <c r="L586" s="166"/>
      <c r="M586" s="170"/>
      <c r="N586" s="171"/>
      <c r="O586" s="171"/>
      <c r="P586" s="171"/>
      <c r="Q586" s="171"/>
      <c r="R586" s="171"/>
      <c r="S586" s="171"/>
      <c r="T586" s="172"/>
      <c r="AT586" s="167" t="s">
        <v>142</v>
      </c>
      <c r="AU586" s="167" t="s">
        <v>138</v>
      </c>
      <c r="AV586" s="14" t="s">
        <v>79</v>
      </c>
      <c r="AW586" s="14" t="s">
        <v>32</v>
      </c>
      <c r="AX586" s="14" t="s">
        <v>70</v>
      </c>
      <c r="AY586" s="167" t="s">
        <v>128</v>
      </c>
    </row>
    <row r="587" spans="1:65" s="15" customFormat="1">
      <c r="B587" s="173"/>
      <c r="D587" s="160" t="s">
        <v>142</v>
      </c>
      <c r="E587" s="174" t="s">
        <v>3</v>
      </c>
      <c r="F587" s="175" t="s">
        <v>146</v>
      </c>
      <c r="H587" s="176">
        <v>8</v>
      </c>
      <c r="L587" s="173"/>
      <c r="M587" s="177"/>
      <c r="N587" s="178"/>
      <c r="O587" s="178"/>
      <c r="P587" s="178"/>
      <c r="Q587" s="178"/>
      <c r="R587" s="178"/>
      <c r="S587" s="178"/>
      <c r="T587" s="179"/>
      <c r="AT587" s="174" t="s">
        <v>142</v>
      </c>
      <c r="AU587" s="174" t="s">
        <v>138</v>
      </c>
      <c r="AV587" s="15" t="s">
        <v>137</v>
      </c>
      <c r="AW587" s="15" t="s">
        <v>32</v>
      </c>
      <c r="AX587" s="15" t="s">
        <v>77</v>
      </c>
      <c r="AY587" s="174" t="s">
        <v>128</v>
      </c>
    </row>
    <row r="588" spans="1:65" s="2" customFormat="1" ht="24.25" customHeight="1">
      <c r="A588" s="32"/>
      <c r="B588" s="142"/>
      <c r="C588" s="143" t="s">
        <v>657</v>
      </c>
      <c r="D588" s="143" t="s">
        <v>132</v>
      </c>
      <c r="E588" s="144" t="s">
        <v>658</v>
      </c>
      <c r="F588" s="145" t="s">
        <v>659</v>
      </c>
      <c r="G588" s="146" t="s">
        <v>392</v>
      </c>
      <c r="H588" s="147">
        <v>2</v>
      </c>
      <c r="I588" s="148"/>
      <c r="J588" s="148">
        <f>ROUND(I588*H588,2)</f>
        <v>0</v>
      </c>
      <c r="K588" s="145" t="s">
        <v>136</v>
      </c>
      <c r="L588" s="33"/>
      <c r="M588" s="149" t="s">
        <v>3</v>
      </c>
      <c r="N588" s="150" t="s">
        <v>41</v>
      </c>
      <c r="O588" s="151">
        <v>9.9000000000000005E-2</v>
      </c>
      <c r="P588" s="151">
        <f>O588*H588</f>
        <v>0.19800000000000001</v>
      </c>
      <c r="Q588" s="151">
        <v>1.8400000000000001E-3</v>
      </c>
      <c r="R588" s="151">
        <f>Q588*H588</f>
        <v>3.6800000000000001E-3</v>
      </c>
      <c r="S588" s="151">
        <v>0</v>
      </c>
      <c r="T588" s="152">
        <f>S588*H588</f>
        <v>0</v>
      </c>
      <c r="U588" s="32"/>
      <c r="V588" s="32"/>
      <c r="W588" s="32"/>
      <c r="X588" s="32"/>
      <c r="Y588" s="32"/>
      <c r="Z588" s="32"/>
      <c r="AA588" s="32"/>
      <c r="AB588" s="32"/>
      <c r="AC588" s="32"/>
      <c r="AD588" s="32"/>
      <c r="AE588" s="32"/>
      <c r="AR588" s="153" t="s">
        <v>137</v>
      </c>
      <c r="AT588" s="153" t="s">
        <v>132</v>
      </c>
      <c r="AU588" s="153" t="s">
        <v>138</v>
      </c>
      <c r="AY588" s="20" t="s">
        <v>128</v>
      </c>
      <c r="BE588" s="154">
        <f>IF(N588="základní",J588,0)</f>
        <v>0</v>
      </c>
      <c r="BF588" s="154">
        <f>IF(N588="snížená",J588,0)</f>
        <v>0</v>
      </c>
      <c r="BG588" s="154">
        <f>IF(N588="zákl. přenesená",J588,0)</f>
        <v>0</v>
      </c>
      <c r="BH588" s="154">
        <f>IF(N588="sníž. přenesená",J588,0)</f>
        <v>0</v>
      </c>
      <c r="BI588" s="154">
        <f>IF(N588="nulová",J588,0)</f>
        <v>0</v>
      </c>
      <c r="BJ588" s="20" t="s">
        <v>77</v>
      </c>
      <c r="BK588" s="154">
        <f>ROUND(I588*H588,2)</f>
        <v>0</v>
      </c>
      <c r="BL588" s="20" t="s">
        <v>137</v>
      </c>
      <c r="BM588" s="153" t="s">
        <v>660</v>
      </c>
    </row>
    <row r="589" spans="1:65" s="2" customFormat="1">
      <c r="A589" s="32"/>
      <c r="B589" s="33"/>
      <c r="C589" s="32"/>
      <c r="D589" s="155" t="s">
        <v>140</v>
      </c>
      <c r="E589" s="32"/>
      <c r="F589" s="156" t="s">
        <v>661</v>
      </c>
      <c r="G589" s="32"/>
      <c r="H589" s="32"/>
      <c r="I589" s="32"/>
      <c r="J589" s="32"/>
      <c r="K589" s="32"/>
      <c r="L589" s="33"/>
      <c r="M589" s="157"/>
      <c r="N589" s="158"/>
      <c r="O589" s="53"/>
      <c r="P589" s="53"/>
      <c r="Q589" s="53"/>
      <c r="R589" s="53"/>
      <c r="S589" s="53"/>
      <c r="T589" s="54"/>
      <c r="U589" s="32"/>
      <c r="V589" s="32"/>
      <c r="W589" s="32"/>
      <c r="X589" s="32"/>
      <c r="Y589" s="32"/>
      <c r="Z589" s="32"/>
      <c r="AA589" s="32"/>
      <c r="AB589" s="32"/>
      <c r="AC589" s="32"/>
      <c r="AD589" s="32"/>
      <c r="AE589" s="32"/>
      <c r="AT589" s="20" t="s">
        <v>140</v>
      </c>
      <c r="AU589" s="20" t="s">
        <v>138</v>
      </c>
    </row>
    <row r="590" spans="1:65" s="13" customFormat="1" ht="20">
      <c r="B590" s="159"/>
      <c r="D590" s="160" t="s">
        <v>142</v>
      </c>
      <c r="E590" s="161" t="s">
        <v>3</v>
      </c>
      <c r="F590" s="162" t="s">
        <v>662</v>
      </c>
      <c r="H590" s="161" t="s">
        <v>3</v>
      </c>
      <c r="L590" s="159"/>
      <c r="M590" s="163"/>
      <c r="N590" s="164"/>
      <c r="O590" s="164"/>
      <c r="P590" s="164"/>
      <c r="Q590" s="164"/>
      <c r="R590" s="164"/>
      <c r="S590" s="164"/>
      <c r="T590" s="165"/>
      <c r="AT590" s="161" t="s">
        <v>142</v>
      </c>
      <c r="AU590" s="161" t="s">
        <v>138</v>
      </c>
      <c r="AV590" s="13" t="s">
        <v>77</v>
      </c>
      <c r="AW590" s="13" t="s">
        <v>32</v>
      </c>
      <c r="AX590" s="13" t="s">
        <v>70</v>
      </c>
      <c r="AY590" s="161" t="s">
        <v>128</v>
      </c>
    </row>
    <row r="591" spans="1:65" s="14" customFormat="1">
      <c r="B591" s="166"/>
      <c r="D591" s="160" t="s">
        <v>142</v>
      </c>
      <c r="E591" s="167" t="s">
        <v>3</v>
      </c>
      <c r="F591" s="168" t="s">
        <v>79</v>
      </c>
      <c r="H591" s="169">
        <v>2</v>
      </c>
      <c r="L591" s="166"/>
      <c r="M591" s="170"/>
      <c r="N591" s="171"/>
      <c r="O591" s="171"/>
      <c r="P591" s="171"/>
      <c r="Q591" s="171"/>
      <c r="R591" s="171"/>
      <c r="S591" s="171"/>
      <c r="T591" s="172"/>
      <c r="AT591" s="167" t="s">
        <v>142</v>
      </c>
      <c r="AU591" s="167" t="s">
        <v>138</v>
      </c>
      <c r="AV591" s="14" t="s">
        <v>79</v>
      </c>
      <c r="AW591" s="14" t="s">
        <v>32</v>
      </c>
      <c r="AX591" s="14" t="s">
        <v>70</v>
      </c>
      <c r="AY591" s="167" t="s">
        <v>128</v>
      </c>
    </row>
    <row r="592" spans="1:65" s="15" customFormat="1">
      <c r="B592" s="173"/>
      <c r="D592" s="160" t="s">
        <v>142</v>
      </c>
      <c r="E592" s="174" t="s">
        <v>3</v>
      </c>
      <c r="F592" s="175" t="s">
        <v>146</v>
      </c>
      <c r="H592" s="176">
        <v>2</v>
      </c>
      <c r="L592" s="173"/>
      <c r="M592" s="177"/>
      <c r="N592" s="178"/>
      <c r="O592" s="178"/>
      <c r="P592" s="178"/>
      <c r="Q592" s="178"/>
      <c r="R592" s="178"/>
      <c r="S592" s="178"/>
      <c r="T592" s="179"/>
      <c r="AT592" s="174" t="s">
        <v>142</v>
      </c>
      <c r="AU592" s="174" t="s">
        <v>138</v>
      </c>
      <c r="AV592" s="15" t="s">
        <v>137</v>
      </c>
      <c r="AW592" s="15" t="s">
        <v>32</v>
      </c>
      <c r="AX592" s="15" t="s">
        <v>77</v>
      </c>
      <c r="AY592" s="174" t="s">
        <v>128</v>
      </c>
    </row>
    <row r="593" spans="1:65" s="2" customFormat="1" ht="24.25" customHeight="1">
      <c r="A593" s="32"/>
      <c r="B593" s="142"/>
      <c r="C593" s="143" t="s">
        <v>663</v>
      </c>
      <c r="D593" s="143" t="s">
        <v>132</v>
      </c>
      <c r="E593" s="144" t="s">
        <v>664</v>
      </c>
      <c r="F593" s="145" t="s">
        <v>665</v>
      </c>
      <c r="G593" s="146" t="s">
        <v>156</v>
      </c>
      <c r="H593" s="147">
        <v>7.3</v>
      </c>
      <c r="I593" s="148"/>
      <c r="J593" s="148">
        <f>ROUND(I593*H593,2)</f>
        <v>0</v>
      </c>
      <c r="K593" s="145" t="s">
        <v>136</v>
      </c>
      <c r="L593" s="33"/>
      <c r="M593" s="149" t="s">
        <v>3</v>
      </c>
      <c r="N593" s="150" t="s">
        <v>41</v>
      </c>
      <c r="O593" s="151">
        <v>1.8560000000000001</v>
      </c>
      <c r="P593" s="151">
        <f>O593*H593</f>
        <v>13.5488</v>
      </c>
      <c r="Q593" s="151">
        <v>6.4000000000000005E-4</v>
      </c>
      <c r="R593" s="151">
        <f>Q593*H593</f>
        <v>4.6719999999999999E-3</v>
      </c>
      <c r="S593" s="151">
        <v>0</v>
      </c>
      <c r="T593" s="152">
        <f>S593*H593</f>
        <v>0</v>
      </c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  <c r="AE593" s="32"/>
      <c r="AR593" s="153" t="s">
        <v>137</v>
      </c>
      <c r="AT593" s="153" t="s">
        <v>132</v>
      </c>
      <c r="AU593" s="153" t="s">
        <v>138</v>
      </c>
      <c r="AY593" s="20" t="s">
        <v>128</v>
      </c>
      <c r="BE593" s="154">
        <f>IF(N593="základní",J593,0)</f>
        <v>0</v>
      </c>
      <c r="BF593" s="154">
        <f>IF(N593="snížená",J593,0)</f>
        <v>0</v>
      </c>
      <c r="BG593" s="154">
        <f>IF(N593="zákl. přenesená",J593,0)</f>
        <v>0</v>
      </c>
      <c r="BH593" s="154">
        <f>IF(N593="sníž. přenesená",J593,0)</f>
        <v>0</v>
      </c>
      <c r="BI593" s="154">
        <f>IF(N593="nulová",J593,0)</f>
        <v>0</v>
      </c>
      <c r="BJ593" s="20" t="s">
        <v>77</v>
      </c>
      <c r="BK593" s="154">
        <f>ROUND(I593*H593,2)</f>
        <v>0</v>
      </c>
      <c r="BL593" s="20" t="s">
        <v>137</v>
      </c>
      <c r="BM593" s="153" t="s">
        <v>666</v>
      </c>
    </row>
    <row r="594" spans="1:65" s="2" customFormat="1">
      <c r="A594" s="32"/>
      <c r="B594" s="33"/>
      <c r="C594" s="32"/>
      <c r="D594" s="155" t="s">
        <v>140</v>
      </c>
      <c r="E594" s="32"/>
      <c r="F594" s="156" t="s">
        <v>667</v>
      </c>
      <c r="G594" s="32"/>
      <c r="H594" s="32"/>
      <c r="I594" s="32"/>
      <c r="J594" s="32"/>
      <c r="K594" s="32"/>
      <c r="L594" s="33"/>
      <c r="M594" s="157"/>
      <c r="N594" s="158"/>
      <c r="O594" s="53"/>
      <c r="P594" s="53"/>
      <c r="Q594" s="53"/>
      <c r="R594" s="53"/>
      <c r="S594" s="53"/>
      <c r="T594" s="54"/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  <c r="AE594" s="32"/>
      <c r="AT594" s="20" t="s">
        <v>140</v>
      </c>
      <c r="AU594" s="20" t="s">
        <v>138</v>
      </c>
    </row>
    <row r="595" spans="1:65" s="13" customFormat="1" ht="20">
      <c r="B595" s="159"/>
      <c r="D595" s="160" t="s">
        <v>142</v>
      </c>
      <c r="E595" s="161" t="s">
        <v>3</v>
      </c>
      <c r="F595" s="162" t="s">
        <v>662</v>
      </c>
      <c r="H595" s="161" t="s">
        <v>3</v>
      </c>
      <c r="L595" s="159"/>
      <c r="M595" s="163"/>
      <c r="N595" s="164"/>
      <c r="O595" s="164"/>
      <c r="P595" s="164"/>
      <c r="Q595" s="164"/>
      <c r="R595" s="164"/>
      <c r="S595" s="164"/>
      <c r="T595" s="165"/>
      <c r="AT595" s="161" t="s">
        <v>142</v>
      </c>
      <c r="AU595" s="161" t="s">
        <v>138</v>
      </c>
      <c r="AV595" s="13" t="s">
        <v>77</v>
      </c>
      <c r="AW595" s="13" t="s">
        <v>32</v>
      </c>
      <c r="AX595" s="13" t="s">
        <v>70</v>
      </c>
      <c r="AY595" s="161" t="s">
        <v>128</v>
      </c>
    </row>
    <row r="596" spans="1:65" s="14" customFormat="1">
      <c r="B596" s="166"/>
      <c r="D596" s="160" t="s">
        <v>142</v>
      </c>
      <c r="E596" s="167" t="s">
        <v>3</v>
      </c>
      <c r="F596" s="168" t="s">
        <v>668</v>
      </c>
      <c r="H596" s="169">
        <v>7.3</v>
      </c>
      <c r="L596" s="166"/>
      <c r="M596" s="170"/>
      <c r="N596" s="171"/>
      <c r="O596" s="171"/>
      <c r="P596" s="171"/>
      <c r="Q596" s="171"/>
      <c r="R596" s="171"/>
      <c r="S596" s="171"/>
      <c r="T596" s="172"/>
      <c r="AT596" s="167" t="s">
        <v>142</v>
      </c>
      <c r="AU596" s="167" t="s">
        <v>138</v>
      </c>
      <c r="AV596" s="14" t="s">
        <v>79</v>
      </c>
      <c r="AW596" s="14" t="s">
        <v>32</v>
      </c>
      <c r="AX596" s="14" t="s">
        <v>70</v>
      </c>
      <c r="AY596" s="167" t="s">
        <v>128</v>
      </c>
    </row>
    <row r="597" spans="1:65" s="15" customFormat="1">
      <c r="B597" s="173"/>
      <c r="D597" s="160" t="s">
        <v>142</v>
      </c>
      <c r="E597" s="174" t="s">
        <v>3</v>
      </c>
      <c r="F597" s="175" t="s">
        <v>146</v>
      </c>
      <c r="H597" s="176">
        <v>7.3</v>
      </c>
      <c r="L597" s="173"/>
      <c r="M597" s="177"/>
      <c r="N597" s="178"/>
      <c r="O597" s="178"/>
      <c r="P597" s="178"/>
      <c r="Q597" s="178"/>
      <c r="R597" s="178"/>
      <c r="S597" s="178"/>
      <c r="T597" s="179"/>
      <c r="AT597" s="174" t="s">
        <v>142</v>
      </c>
      <c r="AU597" s="174" t="s">
        <v>138</v>
      </c>
      <c r="AV597" s="15" t="s">
        <v>137</v>
      </c>
      <c r="AW597" s="15" t="s">
        <v>32</v>
      </c>
      <c r="AX597" s="15" t="s">
        <v>77</v>
      </c>
      <c r="AY597" s="174" t="s">
        <v>128</v>
      </c>
    </row>
    <row r="598" spans="1:65" s="2" customFormat="1" ht="24.25" customHeight="1">
      <c r="A598" s="32"/>
      <c r="B598" s="142"/>
      <c r="C598" s="187" t="s">
        <v>669</v>
      </c>
      <c r="D598" s="187" t="s">
        <v>342</v>
      </c>
      <c r="E598" s="188" t="s">
        <v>670</v>
      </c>
      <c r="F598" s="189" t="s">
        <v>671</v>
      </c>
      <c r="G598" s="190" t="s">
        <v>156</v>
      </c>
      <c r="H598" s="191">
        <v>7.41</v>
      </c>
      <c r="I598" s="192"/>
      <c r="J598" s="192">
        <f>ROUND(I598*H598,2)</f>
        <v>0</v>
      </c>
      <c r="K598" s="189" t="s">
        <v>136</v>
      </c>
      <c r="L598" s="193"/>
      <c r="M598" s="194" t="s">
        <v>3</v>
      </c>
      <c r="N598" s="195" t="s">
        <v>41</v>
      </c>
      <c r="O598" s="151">
        <v>0</v>
      </c>
      <c r="P598" s="151">
        <f>O598*H598</f>
        <v>0</v>
      </c>
      <c r="Q598" s="151">
        <v>6.2399999999999997E-2</v>
      </c>
      <c r="R598" s="151">
        <f>Q598*H598</f>
        <v>0.46238399999999996</v>
      </c>
      <c r="S598" s="151">
        <v>0</v>
      </c>
      <c r="T598" s="152">
        <f>S598*H598</f>
        <v>0</v>
      </c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  <c r="AE598" s="32"/>
      <c r="AR598" s="153" t="s">
        <v>230</v>
      </c>
      <c r="AT598" s="153" t="s">
        <v>342</v>
      </c>
      <c r="AU598" s="153" t="s">
        <v>138</v>
      </c>
      <c r="AY598" s="20" t="s">
        <v>128</v>
      </c>
      <c r="BE598" s="154">
        <f>IF(N598="základní",J598,0)</f>
        <v>0</v>
      </c>
      <c r="BF598" s="154">
        <f>IF(N598="snížená",J598,0)</f>
        <v>0</v>
      </c>
      <c r="BG598" s="154">
        <f>IF(N598="zákl. přenesená",J598,0)</f>
        <v>0</v>
      </c>
      <c r="BH598" s="154">
        <f>IF(N598="sníž. přenesená",J598,0)</f>
        <v>0</v>
      </c>
      <c r="BI598" s="154">
        <f>IF(N598="nulová",J598,0)</f>
        <v>0</v>
      </c>
      <c r="BJ598" s="20" t="s">
        <v>77</v>
      </c>
      <c r="BK598" s="154">
        <f>ROUND(I598*H598,2)</f>
        <v>0</v>
      </c>
      <c r="BL598" s="20" t="s">
        <v>137</v>
      </c>
      <c r="BM598" s="153" t="s">
        <v>672</v>
      </c>
    </row>
    <row r="599" spans="1:65" s="13" customFormat="1" ht="20">
      <c r="B599" s="159"/>
      <c r="D599" s="160" t="s">
        <v>142</v>
      </c>
      <c r="E599" s="161" t="s">
        <v>3</v>
      </c>
      <c r="F599" s="162" t="s">
        <v>662</v>
      </c>
      <c r="H599" s="161" t="s">
        <v>3</v>
      </c>
      <c r="L599" s="159"/>
      <c r="M599" s="163"/>
      <c r="N599" s="164"/>
      <c r="O599" s="164"/>
      <c r="P599" s="164"/>
      <c r="Q599" s="164"/>
      <c r="R599" s="164"/>
      <c r="S599" s="164"/>
      <c r="T599" s="165"/>
      <c r="AT599" s="161" t="s">
        <v>142</v>
      </c>
      <c r="AU599" s="161" t="s">
        <v>138</v>
      </c>
      <c r="AV599" s="13" t="s">
        <v>77</v>
      </c>
      <c r="AW599" s="13" t="s">
        <v>32</v>
      </c>
      <c r="AX599" s="13" t="s">
        <v>70</v>
      </c>
      <c r="AY599" s="161" t="s">
        <v>128</v>
      </c>
    </row>
    <row r="600" spans="1:65" s="14" customFormat="1">
      <c r="B600" s="166"/>
      <c r="D600" s="160" t="s">
        <v>142</v>
      </c>
      <c r="E600" s="167" t="s">
        <v>3</v>
      </c>
      <c r="F600" s="168" t="s">
        <v>673</v>
      </c>
      <c r="H600" s="169">
        <v>7.41</v>
      </c>
      <c r="L600" s="166"/>
      <c r="M600" s="170"/>
      <c r="N600" s="171"/>
      <c r="O600" s="171"/>
      <c r="P600" s="171"/>
      <c r="Q600" s="171"/>
      <c r="R600" s="171"/>
      <c r="S600" s="171"/>
      <c r="T600" s="172"/>
      <c r="AT600" s="167" t="s">
        <v>142</v>
      </c>
      <c r="AU600" s="167" t="s">
        <v>138</v>
      </c>
      <c r="AV600" s="14" t="s">
        <v>79</v>
      </c>
      <c r="AW600" s="14" t="s">
        <v>32</v>
      </c>
      <c r="AX600" s="14" t="s">
        <v>70</v>
      </c>
      <c r="AY600" s="167" t="s">
        <v>128</v>
      </c>
    </row>
    <row r="601" spans="1:65" s="15" customFormat="1">
      <c r="B601" s="173"/>
      <c r="D601" s="160" t="s">
        <v>142</v>
      </c>
      <c r="E601" s="174" t="s">
        <v>3</v>
      </c>
      <c r="F601" s="175" t="s">
        <v>146</v>
      </c>
      <c r="H601" s="176">
        <v>7.41</v>
      </c>
      <c r="L601" s="173"/>
      <c r="M601" s="177"/>
      <c r="N601" s="178"/>
      <c r="O601" s="178"/>
      <c r="P601" s="178"/>
      <c r="Q601" s="178"/>
      <c r="R601" s="178"/>
      <c r="S601" s="178"/>
      <c r="T601" s="179"/>
      <c r="AT601" s="174" t="s">
        <v>142</v>
      </c>
      <c r="AU601" s="174" t="s">
        <v>138</v>
      </c>
      <c r="AV601" s="15" t="s">
        <v>137</v>
      </c>
      <c r="AW601" s="15" t="s">
        <v>32</v>
      </c>
      <c r="AX601" s="15" t="s">
        <v>77</v>
      </c>
      <c r="AY601" s="174" t="s">
        <v>128</v>
      </c>
    </row>
    <row r="602" spans="1:65" s="12" customFormat="1" ht="22.9" customHeight="1">
      <c r="B602" s="130"/>
      <c r="D602" s="131" t="s">
        <v>69</v>
      </c>
      <c r="E602" s="140" t="s">
        <v>674</v>
      </c>
      <c r="F602" s="140" t="s">
        <v>675</v>
      </c>
      <c r="J602" s="141">
        <f>BK602</f>
        <v>0</v>
      </c>
      <c r="L602" s="130"/>
      <c r="M602" s="134"/>
      <c r="N602" s="135"/>
      <c r="O602" s="135"/>
      <c r="P602" s="136">
        <f>SUM(P603:P620)</f>
        <v>0.21449000000000001</v>
      </c>
      <c r="Q602" s="135"/>
      <c r="R602" s="136">
        <f>SUM(R603:R620)</f>
        <v>0</v>
      </c>
      <c r="S602" s="135"/>
      <c r="T602" s="137">
        <f>SUM(T603:T620)</f>
        <v>0</v>
      </c>
      <c r="AR602" s="131" t="s">
        <v>77</v>
      </c>
      <c r="AT602" s="138" t="s">
        <v>69</v>
      </c>
      <c r="AU602" s="138" t="s">
        <v>77</v>
      </c>
      <c r="AY602" s="131" t="s">
        <v>128</v>
      </c>
      <c r="BK602" s="139">
        <f>SUM(BK603:BK620)</f>
        <v>0</v>
      </c>
    </row>
    <row r="603" spans="1:65" s="2" customFormat="1" ht="44.25" customHeight="1">
      <c r="A603" s="32"/>
      <c r="B603" s="142"/>
      <c r="C603" s="143" t="s">
        <v>676</v>
      </c>
      <c r="D603" s="143" t="s">
        <v>132</v>
      </c>
      <c r="E603" s="144" t="s">
        <v>677</v>
      </c>
      <c r="F603" s="145" t="s">
        <v>678</v>
      </c>
      <c r="G603" s="146" t="s">
        <v>315</v>
      </c>
      <c r="H603" s="147">
        <v>3.4000000000000002E-2</v>
      </c>
      <c r="I603" s="148"/>
      <c r="J603" s="148">
        <f>ROUND(I603*H603,2)</f>
        <v>0</v>
      </c>
      <c r="K603" s="145" t="s">
        <v>136</v>
      </c>
      <c r="L603" s="33"/>
      <c r="M603" s="149" t="s">
        <v>3</v>
      </c>
      <c r="N603" s="150" t="s">
        <v>41</v>
      </c>
      <c r="O603" s="151">
        <v>0</v>
      </c>
      <c r="P603" s="151">
        <f>O603*H603</f>
        <v>0</v>
      </c>
      <c r="Q603" s="151">
        <v>0</v>
      </c>
      <c r="R603" s="151">
        <f>Q603*H603</f>
        <v>0</v>
      </c>
      <c r="S603" s="151">
        <v>0</v>
      </c>
      <c r="T603" s="152">
        <f>S603*H603</f>
        <v>0</v>
      </c>
      <c r="U603" s="32"/>
      <c r="V603" s="32"/>
      <c r="W603" s="32"/>
      <c r="X603" s="32"/>
      <c r="Y603" s="32"/>
      <c r="Z603" s="32"/>
      <c r="AA603" s="32"/>
      <c r="AB603" s="32"/>
      <c r="AC603" s="32"/>
      <c r="AD603" s="32"/>
      <c r="AE603" s="32"/>
      <c r="AR603" s="153" t="s">
        <v>137</v>
      </c>
      <c r="AT603" s="153" t="s">
        <v>132</v>
      </c>
      <c r="AU603" s="153" t="s">
        <v>79</v>
      </c>
      <c r="AY603" s="20" t="s">
        <v>128</v>
      </c>
      <c r="BE603" s="154">
        <f>IF(N603="základní",J603,0)</f>
        <v>0</v>
      </c>
      <c r="BF603" s="154">
        <f>IF(N603="snížená",J603,0)</f>
        <v>0</v>
      </c>
      <c r="BG603" s="154">
        <f>IF(N603="zákl. přenesená",J603,0)</f>
        <v>0</v>
      </c>
      <c r="BH603" s="154">
        <f>IF(N603="sníž. přenesená",J603,0)</f>
        <v>0</v>
      </c>
      <c r="BI603" s="154">
        <f>IF(N603="nulová",J603,0)</f>
        <v>0</v>
      </c>
      <c r="BJ603" s="20" t="s">
        <v>77</v>
      </c>
      <c r="BK603" s="154">
        <f>ROUND(I603*H603,2)</f>
        <v>0</v>
      </c>
      <c r="BL603" s="20" t="s">
        <v>137</v>
      </c>
      <c r="BM603" s="153" t="s">
        <v>679</v>
      </c>
    </row>
    <row r="604" spans="1:65" s="2" customFormat="1">
      <c r="A604" s="32"/>
      <c r="B604" s="33"/>
      <c r="C604" s="32"/>
      <c r="D604" s="155" t="s">
        <v>140</v>
      </c>
      <c r="E604" s="32"/>
      <c r="F604" s="156" t="s">
        <v>680</v>
      </c>
      <c r="G604" s="32"/>
      <c r="H604" s="32"/>
      <c r="I604" s="32"/>
      <c r="J604" s="32"/>
      <c r="K604" s="32"/>
      <c r="L604" s="33"/>
      <c r="M604" s="157"/>
      <c r="N604" s="158"/>
      <c r="O604" s="53"/>
      <c r="P604" s="53"/>
      <c r="Q604" s="53"/>
      <c r="R604" s="53"/>
      <c r="S604" s="53"/>
      <c r="T604" s="54"/>
      <c r="U604" s="32"/>
      <c r="V604" s="32"/>
      <c r="W604" s="32"/>
      <c r="X604" s="32"/>
      <c r="Y604" s="32"/>
      <c r="Z604" s="32"/>
      <c r="AA604" s="32"/>
      <c r="AB604" s="32"/>
      <c r="AC604" s="32"/>
      <c r="AD604" s="32"/>
      <c r="AE604" s="32"/>
      <c r="AT604" s="20" t="s">
        <v>140</v>
      </c>
      <c r="AU604" s="20" t="s">
        <v>79</v>
      </c>
    </row>
    <row r="605" spans="1:65" s="14" customFormat="1">
      <c r="B605" s="166"/>
      <c r="D605" s="160" t="s">
        <v>142</v>
      </c>
      <c r="E605" s="167" t="s">
        <v>3</v>
      </c>
      <c r="F605" s="168" t="s">
        <v>681</v>
      </c>
      <c r="H605" s="169">
        <v>3.4000000000000002E-2</v>
      </c>
      <c r="L605" s="166"/>
      <c r="M605" s="170"/>
      <c r="N605" s="171"/>
      <c r="O605" s="171"/>
      <c r="P605" s="171"/>
      <c r="Q605" s="171"/>
      <c r="R605" s="171"/>
      <c r="S605" s="171"/>
      <c r="T605" s="172"/>
      <c r="AT605" s="167" t="s">
        <v>142</v>
      </c>
      <c r="AU605" s="167" t="s">
        <v>79</v>
      </c>
      <c r="AV605" s="14" t="s">
        <v>79</v>
      </c>
      <c r="AW605" s="14" t="s">
        <v>32</v>
      </c>
      <c r="AX605" s="14" t="s">
        <v>70</v>
      </c>
      <c r="AY605" s="167" t="s">
        <v>128</v>
      </c>
    </row>
    <row r="606" spans="1:65" s="15" customFormat="1">
      <c r="B606" s="173"/>
      <c r="D606" s="160" t="s">
        <v>142</v>
      </c>
      <c r="E606" s="174" t="s">
        <v>3</v>
      </c>
      <c r="F606" s="175" t="s">
        <v>146</v>
      </c>
      <c r="H606" s="176">
        <v>3.4000000000000002E-2</v>
      </c>
      <c r="L606" s="173"/>
      <c r="M606" s="177"/>
      <c r="N606" s="178"/>
      <c r="O606" s="178"/>
      <c r="P606" s="178"/>
      <c r="Q606" s="178"/>
      <c r="R606" s="178"/>
      <c r="S606" s="178"/>
      <c r="T606" s="179"/>
      <c r="AT606" s="174" t="s">
        <v>142</v>
      </c>
      <c r="AU606" s="174" t="s">
        <v>79</v>
      </c>
      <c r="AV606" s="15" t="s">
        <v>137</v>
      </c>
      <c r="AW606" s="15" t="s">
        <v>32</v>
      </c>
      <c r="AX606" s="15" t="s">
        <v>77</v>
      </c>
      <c r="AY606" s="174" t="s">
        <v>128</v>
      </c>
    </row>
    <row r="607" spans="1:65" s="2" customFormat="1" ht="44.25" customHeight="1">
      <c r="A607" s="32"/>
      <c r="B607" s="142"/>
      <c r="C607" s="143" t="s">
        <v>682</v>
      </c>
      <c r="D607" s="143" t="s">
        <v>132</v>
      </c>
      <c r="E607" s="144" t="s">
        <v>683</v>
      </c>
      <c r="F607" s="145" t="s">
        <v>684</v>
      </c>
      <c r="G607" s="146" t="s">
        <v>315</v>
      </c>
      <c r="H607" s="147">
        <v>2.3759999999999999</v>
      </c>
      <c r="I607" s="148"/>
      <c r="J607" s="148">
        <f>ROUND(I607*H607,2)</f>
        <v>0</v>
      </c>
      <c r="K607" s="145" t="s">
        <v>3</v>
      </c>
      <c r="L607" s="33"/>
      <c r="M607" s="149" t="s">
        <v>3</v>
      </c>
      <c r="N607" s="150" t="s">
        <v>41</v>
      </c>
      <c r="O607" s="151">
        <v>0</v>
      </c>
      <c r="P607" s="151">
        <f>O607*H607</f>
        <v>0</v>
      </c>
      <c r="Q607" s="151">
        <v>0</v>
      </c>
      <c r="R607" s="151">
        <f>Q607*H607</f>
        <v>0</v>
      </c>
      <c r="S607" s="151">
        <v>0</v>
      </c>
      <c r="T607" s="152">
        <f>S607*H607</f>
        <v>0</v>
      </c>
      <c r="U607" s="32"/>
      <c r="V607" s="32"/>
      <c r="W607" s="32"/>
      <c r="X607" s="32"/>
      <c r="Y607" s="32"/>
      <c r="Z607" s="32"/>
      <c r="AA607" s="32"/>
      <c r="AB607" s="32"/>
      <c r="AC607" s="32"/>
      <c r="AD607" s="32"/>
      <c r="AE607" s="32"/>
      <c r="AR607" s="153" t="s">
        <v>137</v>
      </c>
      <c r="AT607" s="153" t="s">
        <v>132</v>
      </c>
      <c r="AU607" s="153" t="s">
        <v>79</v>
      </c>
      <c r="AY607" s="20" t="s">
        <v>128</v>
      </c>
      <c r="BE607" s="154">
        <f>IF(N607="základní",J607,0)</f>
        <v>0</v>
      </c>
      <c r="BF607" s="154">
        <f>IF(N607="snížená",J607,0)</f>
        <v>0</v>
      </c>
      <c r="BG607" s="154">
        <f>IF(N607="zákl. přenesená",J607,0)</f>
        <v>0</v>
      </c>
      <c r="BH607" s="154">
        <f>IF(N607="sníž. přenesená",J607,0)</f>
        <v>0</v>
      </c>
      <c r="BI607" s="154">
        <f>IF(N607="nulová",J607,0)</f>
        <v>0</v>
      </c>
      <c r="BJ607" s="20" t="s">
        <v>77</v>
      </c>
      <c r="BK607" s="154">
        <f>ROUND(I607*H607,2)</f>
        <v>0</v>
      </c>
      <c r="BL607" s="20" t="s">
        <v>137</v>
      </c>
      <c r="BM607" s="153" t="s">
        <v>685</v>
      </c>
    </row>
    <row r="608" spans="1:65" s="14" customFormat="1">
      <c r="B608" s="166"/>
      <c r="D608" s="160" t="s">
        <v>142</v>
      </c>
      <c r="E608" s="167" t="s">
        <v>3</v>
      </c>
      <c r="F608" s="168" t="s">
        <v>686</v>
      </c>
      <c r="H608" s="169">
        <v>2.3759999999999999</v>
      </c>
      <c r="L608" s="166"/>
      <c r="M608" s="170"/>
      <c r="N608" s="171"/>
      <c r="O608" s="171"/>
      <c r="P608" s="171"/>
      <c r="Q608" s="171"/>
      <c r="R608" s="171"/>
      <c r="S608" s="171"/>
      <c r="T608" s="172"/>
      <c r="AT608" s="167" t="s">
        <v>142</v>
      </c>
      <c r="AU608" s="167" t="s">
        <v>79</v>
      </c>
      <c r="AV608" s="14" t="s">
        <v>79</v>
      </c>
      <c r="AW608" s="14" t="s">
        <v>32</v>
      </c>
      <c r="AX608" s="14" t="s">
        <v>70</v>
      </c>
      <c r="AY608" s="167" t="s">
        <v>128</v>
      </c>
    </row>
    <row r="609" spans="1:65" s="15" customFormat="1">
      <c r="B609" s="173"/>
      <c r="D609" s="160" t="s">
        <v>142</v>
      </c>
      <c r="E609" s="174" t="s">
        <v>3</v>
      </c>
      <c r="F609" s="175" t="s">
        <v>146</v>
      </c>
      <c r="H609" s="176">
        <v>2.3759999999999999</v>
      </c>
      <c r="L609" s="173"/>
      <c r="M609" s="177"/>
      <c r="N609" s="178"/>
      <c r="O609" s="178"/>
      <c r="P609" s="178"/>
      <c r="Q609" s="178"/>
      <c r="R609" s="178"/>
      <c r="S609" s="178"/>
      <c r="T609" s="179"/>
      <c r="AT609" s="174" t="s">
        <v>142</v>
      </c>
      <c r="AU609" s="174" t="s">
        <v>79</v>
      </c>
      <c r="AV609" s="15" t="s">
        <v>137</v>
      </c>
      <c r="AW609" s="15" t="s">
        <v>32</v>
      </c>
      <c r="AX609" s="15" t="s">
        <v>77</v>
      </c>
      <c r="AY609" s="174" t="s">
        <v>128</v>
      </c>
    </row>
    <row r="610" spans="1:65" s="2" customFormat="1" ht="37.9" customHeight="1">
      <c r="A610" s="32"/>
      <c r="B610" s="142"/>
      <c r="C610" s="143" t="s">
        <v>687</v>
      </c>
      <c r="D610" s="143" t="s">
        <v>132</v>
      </c>
      <c r="E610" s="144" t="s">
        <v>688</v>
      </c>
      <c r="F610" s="145" t="s">
        <v>689</v>
      </c>
      <c r="G610" s="146" t="s">
        <v>315</v>
      </c>
      <c r="H610" s="147">
        <v>2.41</v>
      </c>
      <c r="I610" s="148"/>
      <c r="J610" s="148">
        <f>ROUND(I610*H610,2)</f>
        <v>0</v>
      </c>
      <c r="K610" s="145" t="s">
        <v>136</v>
      </c>
      <c r="L610" s="33"/>
      <c r="M610" s="149" t="s">
        <v>3</v>
      </c>
      <c r="N610" s="150" t="s">
        <v>41</v>
      </c>
      <c r="O610" s="151">
        <v>3.2000000000000001E-2</v>
      </c>
      <c r="P610" s="151">
        <f>O610*H610</f>
        <v>7.7120000000000008E-2</v>
      </c>
      <c r="Q610" s="151">
        <v>0</v>
      </c>
      <c r="R610" s="151">
        <f>Q610*H610</f>
        <v>0</v>
      </c>
      <c r="S610" s="151">
        <v>0</v>
      </c>
      <c r="T610" s="152">
        <f>S610*H610</f>
        <v>0</v>
      </c>
      <c r="U610" s="32"/>
      <c r="V610" s="32"/>
      <c r="W610" s="32"/>
      <c r="X610" s="32"/>
      <c r="Y610" s="32"/>
      <c r="Z610" s="32"/>
      <c r="AA610" s="32"/>
      <c r="AB610" s="32"/>
      <c r="AC610" s="32"/>
      <c r="AD610" s="32"/>
      <c r="AE610" s="32"/>
      <c r="AR610" s="153" t="s">
        <v>137</v>
      </c>
      <c r="AT610" s="153" t="s">
        <v>132</v>
      </c>
      <c r="AU610" s="153" t="s">
        <v>79</v>
      </c>
      <c r="AY610" s="20" t="s">
        <v>128</v>
      </c>
      <c r="BE610" s="154">
        <f>IF(N610="základní",J610,0)</f>
        <v>0</v>
      </c>
      <c r="BF610" s="154">
        <f>IF(N610="snížená",J610,0)</f>
        <v>0</v>
      </c>
      <c r="BG610" s="154">
        <f>IF(N610="zákl. přenesená",J610,0)</f>
        <v>0</v>
      </c>
      <c r="BH610" s="154">
        <f>IF(N610="sníž. přenesená",J610,0)</f>
        <v>0</v>
      </c>
      <c r="BI610" s="154">
        <f>IF(N610="nulová",J610,0)</f>
        <v>0</v>
      </c>
      <c r="BJ610" s="20" t="s">
        <v>77</v>
      </c>
      <c r="BK610" s="154">
        <f>ROUND(I610*H610,2)</f>
        <v>0</v>
      </c>
      <c r="BL610" s="20" t="s">
        <v>137</v>
      </c>
      <c r="BM610" s="153" t="s">
        <v>690</v>
      </c>
    </row>
    <row r="611" spans="1:65" s="2" customFormat="1">
      <c r="A611" s="32"/>
      <c r="B611" s="33"/>
      <c r="C611" s="32"/>
      <c r="D611" s="155" t="s">
        <v>140</v>
      </c>
      <c r="E611" s="32"/>
      <c r="F611" s="156" t="s">
        <v>691</v>
      </c>
      <c r="G611" s="32"/>
      <c r="H611" s="32"/>
      <c r="I611" s="32"/>
      <c r="J611" s="32"/>
      <c r="K611" s="32"/>
      <c r="L611" s="33"/>
      <c r="M611" s="157"/>
      <c r="N611" s="158"/>
      <c r="O611" s="53"/>
      <c r="P611" s="53"/>
      <c r="Q611" s="53"/>
      <c r="R611" s="53"/>
      <c r="S611" s="53"/>
      <c r="T611" s="54"/>
      <c r="U611" s="32"/>
      <c r="V611" s="32"/>
      <c r="W611" s="32"/>
      <c r="X611" s="32"/>
      <c r="Y611" s="32"/>
      <c r="Z611" s="32"/>
      <c r="AA611" s="32"/>
      <c r="AB611" s="32"/>
      <c r="AC611" s="32"/>
      <c r="AD611" s="32"/>
      <c r="AE611" s="32"/>
      <c r="AT611" s="20" t="s">
        <v>140</v>
      </c>
      <c r="AU611" s="20" t="s">
        <v>79</v>
      </c>
    </row>
    <row r="612" spans="1:65" s="14" customFormat="1">
      <c r="B612" s="166"/>
      <c r="D612" s="160" t="s">
        <v>142</v>
      </c>
      <c r="E612" s="167" t="s">
        <v>3</v>
      </c>
      <c r="F612" s="168" t="s">
        <v>681</v>
      </c>
      <c r="H612" s="169">
        <v>3.4000000000000002E-2</v>
      </c>
      <c r="L612" s="166"/>
      <c r="M612" s="170"/>
      <c r="N612" s="171"/>
      <c r="O612" s="171"/>
      <c r="P612" s="171"/>
      <c r="Q612" s="171"/>
      <c r="R612" s="171"/>
      <c r="S612" s="171"/>
      <c r="T612" s="172"/>
      <c r="AT612" s="167" t="s">
        <v>142</v>
      </c>
      <c r="AU612" s="167" t="s">
        <v>79</v>
      </c>
      <c r="AV612" s="14" t="s">
        <v>79</v>
      </c>
      <c r="AW612" s="14" t="s">
        <v>32</v>
      </c>
      <c r="AX612" s="14" t="s">
        <v>70</v>
      </c>
      <c r="AY612" s="167" t="s">
        <v>128</v>
      </c>
    </row>
    <row r="613" spans="1:65" s="14" customFormat="1">
      <c r="B613" s="166"/>
      <c r="D613" s="160" t="s">
        <v>142</v>
      </c>
      <c r="E613" s="167" t="s">
        <v>3</v>
      </c>
      <c r="F613" s="168" t="s">
        <v>686</v>
      </c>
      <c r="H613" s="169">
        <v>2.3759999999999999</v>
      </c>
      <c r="L613" s="166"/>
      <c r="M613" s="170"/>
      <c r="N613" s="171"/>
      <c r="O613" s="171"/>
      <c r="P613" s="171"/>
      <c r="Q613" s="171"/>
      <c r="R613" s="171"/>
      <c r="S613" s="171"/>
      <c r="T613" s="172"/>
      <c r="AT613" s="167" t="s">
        <v>142</v>
      </c>
      <c r="AU613" s="167" t="s">
        <v>79</v>
      </c>
      <c r="AV613" s="14" t="s">
        <v>79</v>
      </c>
      <c r="AW613" s="14" t="s">
        <v>32</v>
      </c>
      <c r="AX613" s="14" t="s">
        <v>70</v>
      </c>
      <c r="AY613" s="167" t="s">
        <v>128</v>
      </c>
    </row>
    <row r="614" spans="1:65" s="15" customFormat="1">
      <c r="B614" s="173"/>
      <c r="D614" s="160" t="s">
        <v>142</v>
      </c>
      <c r="E614" s="174" t="s">
        <v>3</v>
      </c>
      <c r="F614" s="175" t="s">
        <v>146</v>
      </c>
      <c r="H614" s="176">
        <v>2.41</v>
      </c>
      <c r="L614" s="173"/>
      <c r="M614" s="177"/>
      <c r="N614" s="178"/>
      <c r="O614" s="178"/>
      <c r="P614" s="178"/>
      <c r="Q614" s="178"/>
      <c r="R614" s="178"/>
      <c r="S614" s="178"/>
      <c r="T614" s="179"/>
      <c r="AT614" s="174" t="s">
        <v>142</v>
      </c>
      <c r="AU614" s="174" t="s">
        <v>79</v>
      </c>
      <c r="AV614" s="15" t="s">
        <v>137</v>
      </c>
      <c r="AW614" s="15" t="s">
        <v>32</v>
      </c>
      <c r="AX614" s="15" t="s">
        <v>77</v>
      </c>
      <c r="AY614" s="174" t="s">
        <v>128</v>
      </c>
    </row>
    <row r="615" spans="1:65" s="2" customFormat="1" ht="37.9" customHeight="1">
      <c r="A615" s="32"/>
      <c r="B615" s="142"/>
      <c r="C615" s="143" t="s">
        <v>692</v>
      </c>
      <c r="D615" s="143" t="s">
        <v>132</v>
      </c>
      <c r="E615" s="144" t="s">
        <v>693</v>
      </c>
      <c r="F615" s="145" t="s">
        <v>694</v>
      </c>
      <c r="G615" s="146" t="s">
        <v>315</v>
      </c>
      <c r="H615" s="147">
        <v>45.79</v>
      </c>
      <c r="I615" s="148"/>
      <c r="J615" s="148">
        <f>ROUND(I615*H615,2)</f>
        <v>0</v>
      </c>
      <c r="K615" s="145" t="s">
        <v>136</v>
      </c>
      <c r="L615" s="33"/>
      <c r="M615" s="149" t="s">
        <v>3</v>
      </c>
      <c r="N615" s="150" t="s">
        <v>41</v>
      </c>
      <c r="O615" s="151">
        <v>3.0000000000000001E-3</v>
      </c>
      <c r="P615" s="151">
        <f>O615*H615</f>
        <v>0.13736999999999999</v>
      </c>
      <c r="Q615" s="151">
        <v>0</v>
      </c>
      <c r="R615" s="151">
        <f>Q615*H615</f>
        <v>0</v>
      </c>
      <c r="S615" s="151">
        <v>0</v>
      </c>
      <c r="T615" s="152">
        <f>S615*H615</f>
        <v>0</v>
      </c>
      <c r="U615" s="32"/>
      <c r="V615" s="32"/>
      <c r="W615" s="32"/>
      <c r="X615" s="32"/>
      <c r="Y615" s="32"/>
      <c r="Z615" s="32"/>
      <c r="AA615" s="32"/>
      <c r="AB615" s="32"/>
      <c r="AC615" s="32"/>
      <c r="AD615" s="32"/>
      <c r="AE615" s="32"/>
      <c r="AR615" s="153" t="s">
        <v>137</v>
      </c>
      <c r="AT615" s="153" t="s">
        <v>132</v>
      </c>
      <c r="AU615" s="153" t="s">
        <v>79</v>
      </c>
      <c r="AY615" s="20" t="s">
        <v>128</v>
      </c>
      <c r="BE615" s="154">
        <f>IF(N615="základní",J615,0)</f>
        <v>0</v>
      </c>
      <c r="BF615" s="154">
        <f>IF(N615="snížená",J615,0)</f>
        <v>0</v>
      </c>
      <c r="BG615" s="154">
        <f>IF(N615="zákl. přenesená",J615,0)</f>
        <v>0</v>
      </c>
      <c r="BH615" s="154">
        <f>IF(N615="sníž. přenesená",J615,0)</f>
        <v>0</v>
      </c>
      <c r="BI615" s="154">
        <f>IF(N615="nulová",J615,0)</f>
        <v>0</v>
      </c>
      <c r="BJ615" s="20" t="s">
        <v>77</v>
      </c>
      <c r="BK615" s="154">
        <f>ROUND(I615*H615,2)</f>
        <v>0</v>
      </c>
      <c r="BL615" s="20" t="s">
        <v>137</v>
      </c>
      <c r="BM615" s="153" t="s">
        <v>695</v>
      </c>
    </row>
    <row r="616" spans="1:65" s="2" customFormat="1">
      <c r="A616" s="32"/>
      <c r="B616" s="33"/>
      <c r="C616" s="32"/>
      <c r="D616" s="155" t="s">
        <v>140</v>
      </c>
      <c r="E616" s="32"/>
      <c r="F616" s="156" t="s">
        <v>696</v>
      </c>
      <c r="G616" s="32"/>
      <c r="H616" s="32"/>
      <c r="I616" s="32"/>
      <c r="J616" s="32"/>
      <c r="K616" s="32"/>
      <c r="L616" s="33"/>
      <c r="M616" s="157"/>
      <c r="N616" s="158"/>
      <c r="O616" s="53"/>
      <c r="P616" s="53"/>
      <c r="Q616" s="53"/>
      <c r="R616" s="53"/>
      <c r="S616" s="53"/>
      <c r="T616" s="54"/>
      <c r="U616" s="32"/>
      <c r="V616" s="32"/>
      <c r="W616" s="32"/>
      <c r="X616" s="32"/>
      <c r="Y616" s="32"/>
      <c r="Z616" s="32"/>
      <c r="AA616" s="32"/>
      <c r="AB616" s="32"/>
      <c r="AC616" s="32"/>
      <c r="AD616" s="32"/>
      <c r="AE616" s="32"/>
      <c r="AT616" s="20" t="s">
        <v>140</v>
      </c>
      <c r="AU616" s="20" t="s">
        <v>79</v>
      </c>
    </row>
    <row r="617" spans="1:65" s="13" customFormat="1">
      <c r="B617" s="159"/>
      <c r="D617" s="160" t="s">
        <v>142</v>
      </c>
      <c r="E617" s="161" t="s">
        <v>3</v>
      </c>
      <c r="F617" s="162" t="s">
        <v>300</v>
      </c>
      <c r="H617" s="161" t="s">
        <v>3</v>
      </c>
      <c r="L617" s="159"/>
      <c r="M617" s="163"/>
      <c r="N617" s="164"/>
      <c r="O617" s="164"/>
      <c r="P617" s="164"/>
      <c r="Q617" s="164"/>
      <c r="R617" s="164"/>
      <c r="S617" s="164"/>
      <c r="T617" s="165"/>
      <c r="AT617" s="161" t="s">
        <v>142</v>
      </c>
      <c r="AU617" s="161" t="s">
        <v>79</v>
      </c>
      <c r="AV617" s="13" t="s">
        <v>77</v>
      </c>
      <c r="AW617" s="13" t="s">
        <v>32</v>
      </c>
      <c r="AX617" s="13" t="s">
        <v>70</v>
      </c>
      <c r="AY617" s="161" t="s">
        <v>128</v>
      </c>
    </row>
    <row r="618" spans="1:65" s="14" customFormat="1">
      <c r="B618" s="166"/>
      <c r="D618" s="160" t="s">
        <v>142</v>
      </c>
      <c r="E618" s="167" t="s">
        <v>3</v>
      </c>
      <c r="F618" s="168" t="s">
        <v>697</v>
      </c>
      <c r="H618" s="169">
        <v>0.64600000000000002</v>
      </c>
      <c r="L618" s="166"/>
      <c r="M618" s="170"/>
      <c r="N618" s="171"/>
      <c r="O618" s="171"/>
      <c r="P618" s="171"/>
      <c r="Q618" s="171"/>
      <c r="R618" s="171"/>
      <c r="S618" s="171"/>
      <c r="T618" s="172"/>
      <c r="AT618" s="167" t="s">
        <v>142</v>
      </c>
      <c r="AU618" s="167" t="s">
        <v>79</v>
      </c>
      <c r="AV618" s="14" t="s">
        <v>79</v>
      </c>
      <c r="AW618" s="14" t="s">
        <v>32</v>
      </c>
      <c r="AX618" s="14" t="s">
        <v>70</v>
      </c>
      <c r="AY618" s="167" t="s">
        <v>128</v>
      </c>
    </row>
    <row r="619" spans="1:65" s="14" customFormat="1">
      <c r="B619" s="166"/>
      <c r="D619" s="160" t="s">
        <v>142</v>
      </c>
      <c r="E619" s="167" t="s">
        <v>3</v>
      </c>
      <c r="F619" s="168" t="s">
        <v>698</v>
      </c>
      <c r="H619" s="169">
        <v>45.143999999999998</v>
      </c>
      <c r="L619" s="166"/>
      <c r="M619" s="170"/>
      <c r="N619" s="171"/>
      <c r="O619" s="171"/>
      <c r="P619" s="171"/>
      <c r="Q619" s="171"/>
      <c r="R619" s="171"/>
      <c r="S619" s="171"/>
      <c r="T619" s="172"/>
      <c r="AT619" s="167" t="s">
        <v>142</v>
      </c>
      <c r="AU619" s="167" t="s">
        <v>79</v>
      </c>
      <c r="AV619" s="14" t="s">
        <v>79</v>
      </c>
      <c r="AW619" s="14" t="s">
        <v>32</v>
      </c>
      <c r="AX619" s="14" t="s">
        <v>70</v>
      </c>
      <c r="AY619" s="167" t="s">
        <v>128</v>
      </c>
    </row>
    <row r="620" spans="1:65" s="15" customFormat="1">
      <c r="B620" s="173"/>
      <c r="D620" s="160" t="s">
        <v>142</v>
      </c>
      <c r="E620" s="174" t="s">
        <v>3</v>
      </c>
      <c r="F620" s="175" t="s">
        <v>146</v>
      </c>
      <c r="H620" s="176">
        <v>45.79</v>
      </c>
      <c r="L620" s="173"/>
      <c r="M620" s="177"/>
      <c r="N620" s="178"/>
      <c r="O620" s="178"/>
      <c r="P620" s="178"/>
      <c r="Q620" s="178"/>
      <c r="R620" s="178"/>
      <c r="S620" s="178"/>
      <c r="T620" s="179"/>
      <c r="AT620" s="174" t="s">
        <v>142</v>
      </c>
      <c r="AU620" s="174" t="s">
        <v>79</v>
      </c>
      <c r="AV620" s="15" t="s">
        <v>137</v>
      </c>
      <c r="AW620" s="15" t="s">
        <v>32</v>
      </c>
      <c r="AX620" s="15" t="s">
        <v>77</v>
      </c>
      <c r="AY620" s="174" t="s">
        <v>128</v>
      </c>
    </row>
    <row r="621" spans="1:65" s="12" customFormat="1" ht="22.9" customHeight="1">
      <c r="B621" s="130"/>
      <c r="D621" s="131" t="s">
        <v>69</v>
      </c>
      <c r="E621" s="140" t="s">
        <v>699</v>
      </c>
      <c r="F621" s="140" t="s">
        <v>700</v>
      </c>
      <c r="J621" s="141">
        <f>BK621</f>
        <v>0</v>
      </c>
      <c r="L621" s="130"/>
      <c r="M621" s="134"/>
      <c r="N621" s="135"/>
      <c r="O621" s="135"/>
      <c r="P621" s="136">
        <f>SUM(P622:P623)</f>
        <v>100.71548</v>
      </c>
      <c r="Q621" s="135"/>
      <c r="R621" s="136">
        <f>SUM(R622:R623)</f>
        <v>0</v>
      </c>
      <c r="S621" s="135"/>
      <c r="T621" s="137">
        <f>SUM(T622:T623)</f>
        <v>0</v>
      </c>
      <c r="AR621" s="131" t="s">
        <v>77</v>
      </c>
      <c r="AT621" s="138" t="s">
        <v>69</v>
      </c>
      <c r="AU621" s="138" t="s">
        <v>77</v>
      </c>
      <c r="AY621" s="131" t="s">
        <v>128</v>
      </c>
      <c r="BK621" s="139">
        <f>SUM(BK622:BK623)</f>
        <v>0</v>
      </c>
    </row>
    <row r="622" spans="1:65" s="2" customFormat="1" ht="49.15" customHeight="1">
      <c r="A622" s="32"/>
      <c r="B622" s="142"/>
      <c r="C622" s="143" t="s">
        <v>701</v>
      </c>
      <c r="D622" s="143" t="s">
        <v>132</v>
      </c>
      <c r="E622" s="144" t="s">
        <v>702</v>
      </c>
      <c r="F622" s="145" t="s">
        <v>703</v>
      </c>
      <c r="G622" s="146" t="s">
        <v>315</v>
      </c>
      <c r="H622" s="147">
        <v>68.051000000000002</v>
      </c>
      <c r="I622" s="148"/>
      <c r="J622" s="148">
        <f>ROUND(I622*H622,2)</f>
        <v>0</v>
      </c>
      <c r="K622" s="145" t="s">
        <v>136</v>
      </c>
      <c r="L622" s="33"/>
      <c r="M622" s="149" t="s">
        <v>3</v>
      </c>
      <c r="N622" s="150" t="s">
        <v>41</v>
      </c>
      <c r="O622" s="151">
        <v>1.48</v>
      </c>
      <c r="P622" s="151">
        <f>O622*H622</f>
        <v>100.71548</v>
      </c>
      <c r="Q622" s="151">
        <v>0</v>
      </c>
      <c r="R622" s="151">
        <f>Q622*H622</f>
        <v>0</v>
      </c>
      <c r="S622" s="151">
        <v>0</v>
      </c>
      <c r="T622" s="152">
        <f>S622*H622</f>
        <v>0</v>
      </c>
      <c r="U622" s="32"/>
      <c r="V622" s="32"/>
      <c r="W622" s="32"/>
      <c r="X622" s="32"/>
      <c r="Y622" s="32"/>
      <c r="Z622" s="32"/>
      <c r="AA622" s="32"/>
      <c r="AB622" s="32"/>
      <c r="AC622" s="32"/>
      <c r="AD622" s="32"/>
      <c r="AE622" s="32"/>
      <c r="AR622" s="153" t="s">
        <v>137</v>
      </c>
      <c r="AT622" s="153" t="s">
        <v>132</v>
      </c>
      <c r="AU622" s="153" t="s">
        <v>79</v>
      </c>
      <c r="AY622" s="20" t="s">
        <v>128</v>
      </c>
      <c r="BE622" s="154">
        <f>IF(N622="základní",J622,0)</f>
        <v>0</v>
      </c>
      <c r="BF622" s="154">
        <f>IF(N622="snížená",J622,0)</f>
        <v>0</v>
      </c>
      <c r="BG622" s="154">
        <f>IF(N622="zákl. přenesená",J622,0)</f>
        <v>0</v>
      </c>
      <c r="BH622" s="154">
        <f>IF(N622="sníž. přenesená",J622,0)</f>
        <v>0</v>
      </c>
      <c r="BI622" s="154">
        <f>IF(N622="nulová",J622,0)</f>
        <v>0</v>
      </c>
      <c r="BJ622" s="20" t="s">
        <v>77</v>
      </c>
      <c r="BK622" s="154">
        <f>ROUND(I622*H622,2)</f>
        <v>0</v>
      </c>
      <c r="BL622" s="20" t="s">
        <v>137</v>
      </c>
      <c r="BM622" s="153" t="s">
        <v>704</v>
      </c>
    </row>
    <row r="623" spans="1:65" s="2" customFormat="1">
      <c r="A623" s="32"/>
      <c r="B623" s="33"/>
      <c r="C623" s="32"/>
      <c r="D623" s="155" t="s">
        <v>140</v>
      </c>
      <c r="E623" s="32"/>
      <c r="F623" s="156" t="s">
        <v>705</v>
      </c>
      <c r="G623" s="32"/>
      <c r="H623" s="32"/>
      <c r="I623" s="32"/>
      <c r="J623" s="32"/>
      <c r="K623" s="32"/>
      <c r="L623" s="33"/>
      <c r="M623" s="196"/>
      <c r="N623" s="197"/>
      <c r="O623" s="198"/>
      <c r="P623" s="198"/>
      <c r="Q623" s="198"/>
      <c r="R623" s="198"/>
      <c r="S623" s="198"/>
      <c r="T623" s="199"/>
      <c r="U623" s="32"/>
      <c r="V623" s="32"/>
      <c r="W623" s="32"/>
      <c r="X623" s="32"/>
      <c r="Y623" s="32"/>
      <c r="Z623" s="32"/>
      <c r="AA623" s="32"/>
      <c r="AB623" s="32"/>
      <c r="AC623" s="32"/>
      <c r="AD623" s="32"/>
      <c r="AE623" s="32"/>
      <c r="AT623" s="20" t="s">
        <v>140</v>
      </c>
      <c r="AU623" s="20" t="s">
        <v>79</v>
      </c>
    </row>
    <row r="624" spans="1:65" s="2" customFormat="1" ht="7" customHeight="1">
      <c r="A624" s="32"/>
      <c r="B624" s="42"/>
      <c r="C624" s="43"/>
      <c r="D624" s="43"/>
      <c r="E624" s="43"/>
      <c r="F624" s="43"/>
      <c r="G624" s="43"/>
      <c r="H624" s="43"/>
      <c r="I624" s="43"/>
      <c r="J624" s="43"/>
      <c r="K624" s="43"/>
      <c r="L624" s="33"/>
      <c r="M624" s="32"/>
      <c r="O624" s="32"/>
      <c r="P624" s="32"/>
      <c r="Q624" s="32"/>
      <c r="R624" s="32"/>
      <c r="S624" s="32"/>
      <c r="T624" s="32"/>
      <c r="U624" s="32"/>
      <c r="V624" s="32"/>
      <c r="W624" s="32"/>
      <c r="X624" s="32"/>
      <c r="Y624" s="32"/>
      <c r="Z624" s="32"/>
      <c r="AA624" s="32"/>
      <c r="AB624" s="32"/>
      <c r="AC624" s="32"/>
      <c r="AD624" s="32"/>
      <c r="AE624" s="32"/>
    </row>
  </sheetData>
  <autoFilter ref="C100:K623"/>
  <mergeCells count="12">
    <mergeCell ref="E93:H93"/>
    <mergeCell ref="L2:V2"/>
    <mergeCell ref="E50:H50"/>
    <mergeCell ref="E52:H52"/>
    <mergeCell ref="E54:H54"/>
    <mergeCell ref="E89:H89"/>
    <mergeCell ref="E91:H91"/>
    <mergeCell ref="E7:H7"/>
    <mergeCell ref="E9:H9"/>
    <mergeCell ref="E11:H11"/>
    <mergeCell ref="E20:H20"/>
    <mergeCell ref="E29:H29"/>
  </mergeCells>
  <hyperlinks>
    <hyperlink ref="F106" r:id="rId1"/>
    <hyperlink ref="F112" r:id="rId2"/>
    <hyperlink ref="F118" r:id="rId3"/>
    <hyperlink ref="F132" r:id="rId4"/>
    <hyperlink ref="F142" r:id="rId5"/>
    <hyperlink ref="F157" r:id="rId6"/>
    <hyperlink ref="F193" r:id="rId7"/>
    <hyperlink ref="F198" r:id="rId8"/>
    <hyperlink ref="F231" r:id="rId9"/>
    <hyperlink ref="F264" r:id="rId10"/>
    <hyperlink ref="F269" r:id="rId11"/>
    <hyperlink ref="F276" r:id="rId12"/>
    <hyperlink ref="F282" r:id="rId13"/>
    <hyperlink ref="F289" r:id="rId14"/>
    <hyperlink ref="F296" r:id="rId15"/>
    <hyperlink ref="F301" r:id="rId16"/>
    <hyperlink ref="F306" r:id="rId17"/>
    <hyperlink ref="F315" r:id="rId18"/>
    <hyperlink ref="F334" r:id="rId19"/>
    <hyperlink ref="F339" r:id="rId20"/>
    <hyperlink ref="F347" r:id="rId21"/>
    <hyperlink ref="F355" r:id="rId22"/>
    <hyperlink ref="F361" r:id="rId23"/>
    <hyperlink ref="F365" r:id="rId24"/>
    <hyperlink ref="F369" r:id="rId25"/>
    <hyperlink ref="F375" r:id="rId26"/>
    <hyperlink ref="F402" r:id="rId27"/>
    <hyperlink ref="F411" r:id="rId28"/>
    <hyperlink ref="F425" r:id="rId29"/>
    <hyperlink ref="F438" r:id="rId30"/>
    <hyperlink ref="F451" r:id="rId31"/>
    <hyperlink ref="F457" r:id="rId32"/>
    <hyperlink ref="F480" r:id="rId33"/>
    <hyperlink ref="F496" r:id="rId34"/>
    <hyperlink ref="F500" r:id="rId35"/>
    <hyperlink ref="F504" r:id="rId36"/>
    <hyperlink ref="F523" r:id="rId37"/>
    <hyperlink ref="F527" r:id="rId38"/>
    <hyperlink ref="F531" r:id="rId39"/>
    <hyperlink ref="F535" r:id="rId40"/>
    <hyperlink ref="F543" r:id="rId41"/>
    <hyperlink ref="F556" r:id="rId42"/>
    <hyperlink ref="F566" r:id="rId43"/>
    <hyperlink ref="F575" r:id="rId44"/>
    <hyperlink ref="F584" r:id="rId45"/>
    <hyperlink ref="F589" r:id="rId46"/>
    <hyperlink ref="F594" r:id="rId47"/>
    <hyperlink ref="F604" r:id="rId48"/>
    <hyperlink ref="F611" r:id="rId49"/>
    <hyperlink ref="F616" r:id="rId50"/>
    <hyperlink ref="F623" r:id="rId5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18"/>
  <sheetViews>
    <sheetView showGridLines="0" topLeftCell="A77" workbookViewId="0">
      <selection activeCell="Y116" sqref="Y116"/>
    </sheetView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3"/>
    </row>
    <row r="2" spans="1:46" s="1" customFormat="1" ht="37" customHeight="1">
      <c r="L2" s="287" t="s">
        <v>6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20" t="s">
        <v>87</v>
      </c>
    </row>
    <row r="3" spans="1:46" s="1" customFormat="1" ht="7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79</v>
      </c>
    </row>
    <row r="4" spans="1:46" s="1" customFormat="1" ht="25" customHeight="1">
      <c r="B4" s="23"/>
      <c r="D4" s="24" t="s">
        <v>88</v>
      </c>
      <c r="L4" s="23"/>
      <c r="M4" s="94" t="s">
        <v>11</v>
      </c>
      <c r="AT4" s="20" t="s">
        <v>4</v>
      </c>
    </row>
    <row r="5" spans="1:46" s="1" customFormat="1" ht="7" customHeight="1">
      <c r="B5" s="23"/>
      <c r="L5" s="23"/>
    </row>
    <row r="6" spans="1:46" s="1" customFormat="1" ht="12" customHeight="1">
      <c r="B6" s="23"/>
      <c r="D6" s="29" t="s">
        <v>15</v>
      </c>
      <c r="L6" s="23"/>
    </row>
    <row r="7" spans="1:46" s="1" customFormat="1" ht="26.25" customHeight="1">
      <c r="B7" s="23"/>
      <c r="E7" s="325" t="str">
        <f>'Rekapitulace stavby'!K6</f>
        <v>Rekonstrukce ul. Novohradská a Trocnovské náměstí 2. etapa, Třeboň</v>
      </c>
      <c r="F7" s="326"/>
      <c r="G7" s="326"/>
      <c r="H7" s="326"/>
      <c r="L7" s="23"/>
    </row>
    <row r="8" spans="1:46" s="1" customFormat="1" ht="12" customHeight="1">
      <c r="B8" s="23"/>
      <c r="D8" s="29" t="s">
        <v>89</v>
      </c>
      <c r="L8" s="23"/>
    </row>
    <row r="9" spans="1:46" s="2" customFormat="1" ht="16.5" customHeight="1">
      <c r="A9" s="32"/>
      <c r="B9" s="33"/>
      <c r="C9" s="32"/>
      <c r="D9" s="32"/>
      <c r="E9" s="325" t="s">
        <v>90</v>
      </c>
      <c r="F9" s="324"/>
      <c r="G9" s="324"/>
      <c r="H9" s="324"/>
      <c r="I9" s="32"/>
      <c r="J9" s="32"/>
      <c r="K9" s="32"/>
      <c r="L9" s="95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9" t="s">
        <v>91</v>
      </c>
      <c r="E10" s="32"/>
      <c r="F10" s="32"/>
      <c r="G10" s="32"/>
      <c r="H10" s="32"/>
      <c r="I10" s="32"/>
      <c r="J10" s="32"/>
      <c r="K10" s="32"/>
      <c r="L10" s="95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302" t="s">
        <v>706</v>
      </c>
      <c r="F11" s="324"/>
      <c r="G11" s="324"/>
      <c r="H11" s="324"/>
      <c r="I11" s="32"/>
      <c r="J11" s="32"/>
      <c r="K11" s="32"/>
      <c r="L11" s="95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95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9" t="s">
        <v>17</v>
      </c>
      <c r="E13" s="32"/>
      <c r="F13" s="27" t="s">
        <v>3</v>
      </c>
      <c r="G13" s="32"/>
      <c r="H13" s="32"/>
      <c r="I13" s="29" t="s">
        <v>18</v>
      </c>
      <c r="J13" s="27" t="s">
        <v>3</v>
      </c>
      <c r="K13" s="32"/>
      <c r="L13" s="95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9" t="s">
        <v>19</v>
      </c>
      <c r="E14" s="32"/>
      <c r="F14" s="27" t="s">
        <v>20</v>
      </c>
      <c r="G14" s="32"/>
      <c r="H14" s="32"/>
      <c r="I14" s="29" t="s">
        <v>21</v>
      </c>
      <c r="J14" s="50" t="str">
        <f>'Rekapitulace stavby'!AN8</f>
        <v>6. 3. 2024</v>
      </c>
      <c r="K14" s="32"/>
      <c r="L14" s="95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95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9" t="s">
        <v>23</v>
      </c>
      <c r="E16" s="32"/>
      <c r="F16" s="32"/>
      <c r="G16" s="32"/>
      <c r="H16" s="32"/>
      <c r="I16" s="29" t="s">
        <v>24</v>
      </c>
      <c r="J16" s="27" t="str">
        <f>IF('Rekapitulace stavby'!AN10="","",'Rekapitulace stavby'!AN10)</f>
        <v/>
      </c>
      <c r="K16" s="32"/>
      <c r="L16" s="95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7" t="str">
        <f>IF('Rekapitulace stavby'!E11="","",'Rekapitulace stavby'!E11)</f>
        <v xml:space="preserve"> </v>
      </c>
      <c r="F17" s="32"/>
      <c r="G17" s="32"/>
      <c r="H17" s="32"/>
      <c r="I17" s="29" t="s">
        <v>26</v>
      </c>
      <c r="J17" s="27" t="str">
        <f>IF('Rekapitulace stavby'!AN11="","",'Rekapitulace stavby'!AN11)</f>
        <v/>
      </c>
      <c r="K17" s="32"/>
      <c r="L17" s="95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95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9" t="s">
        <v>27</v>
      </c>
      <c r="E19" s="32"/>
      <c r="F19" s="32"/>
      <c r="G19" s="32"/>
      <c r="H19" s="32"/>
      <c r="I19" s="29" t="s">
        <v>24</v>
      </c>
      <c r="J19" s="27" t="str">
        <f>'Rekapitulace stavby'!AN13</f>
        <v/>
      </c>
      <c r="K19" s="32"/>
      <c r="L19" s="95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318" t="str">
        <f>'Rekapitulace stavby'!E14</f>
        <v xml:space="preserve"> </v>
      </c>
      <c r="F20" s="318"/>
      <c r="G20" s="318"/>
      <c r="H20" s="318"/>
      <c r="I20" s="29" t="s">
        <v>26</v>
      </c>
      <c r="J20" s="27" t="str">
        <f>'Rekapitulace stavby'!AN14</f>
        <v/>
      </c>
      <c r="K20" s="32"/>
      <c r="L20" s="95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95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9" t="s">
        <v>28</v>
      </c>
      <c r="E22" s="32"/>
      <c r="F22" s="32"/>
      <c r="G22" s="32"/>
      <c r="H22" s="32"/>
      <c r="I22" s="29" t="s">
        <v>24</v>
      </c>
      <c r="J22" s="27" t="s">
        <v>29</v>
      </c>
      <c r="K22" s="32"/>
      <c r="L22" s="95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7" t="s">
        <v>30</v>
      </c>
      <c r="F23" s="32"/>
      <c r="G23" s="32"/>
      <c r="H23" s="32"/>
      <c r="I23" s="29" t="s">
        <v>26</v>
      </c>
      <c r="J23" s="27" t="s">
        <v>31</v>
      </c>
      <c r="K23" s="32"/>
      <c r="L23" s="95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95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9" t="s">
        <v>33</v>
      </c>
      <c r="E25" s="32"/>
      <c r="F25" s="32"/>
      <c r="G25" s="32"/>
      <c r="H25" s="32"/>
      <c r="I25" s="29" t="s">
        <v>24</v>
      </c>
      <c r="J25" s="27" t="str">
        <f>IF('Rekapitulace stavby'!AN19="","",'Rekapitulace stavby'!AN19)</f>
        <v/>
      </c>
      <c r="K25" s="32"/>
      <c r="L25" s="95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7" t="str">
        <f>IF('Rekapitulace stavby'!E20="","",'Rekapitulace stavby'!E20)</f>
        <v xml:space="preserve"> </v>
      </c>
      <c r="F26" s="32"/>
      <c r="G26" s="32"/>
      <c r="H26" s="32"/>
      <c r="I26" s="29" t="s">
        <v>26</v>
      </c>
      <c r="J26" s="27" t="str">
        <f>IF('Rekapitulace stavby'!AN20="","",'Rekapitulace stavby'!AN20)</f>
        <v/>
      </c>
      <c r="K26" s="32"/>
      <c r="L26" s="95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95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9" t="s">
        <v>34</v>
      </c>
      <c r="E28" s="32"/>
      <c r="F28" s="32"/>
      <c r="G28" s="32"/>
      <c r="H28" s="32"/>
      <c r="I28" s="32"/>
      <c r="J28" s="32"/>
      <c r="K28" s="32"/>
      <c r="L28" s="95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6"/>
      <c r="B29" s="97"/>
      <c r="C29" s="96"/>
      <c r="D29" s="96"/>
      <c r="E29" s="320" t="s">
        <v>3</v>
      </c>
      <c r="F29" s="320"/>
      <c r="G29" s="320"/>
      <c r="H29" s="320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7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95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95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>
      <c r="A32" s="32"/>
      <c r="B32" s="33"/>
      <c r="C32" s="32"/>
      <c r="D32" s="99" t="s">
        <v>36</v>
      </c>
      <c r="E32" s="32"/>
      <c r="F32" s="32"/>
      <c r="G32" s="32"/>
      <c r="H32" s="32"/>
      <c r="I32" s="32"/>
      <c r="J32" s="66">
        <f>ROUND(J99, 2)</f>
        <v>0</v>
      </c>
      <c r="K32" s="32"/>
      <c r="L32" s="95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>
      <c r="A33" s="32"/>
      <c r="B33" s="33"/>
      <c r="C33" s="32"/>
      <c r="D33" s="61"/>
      <c r="E33" s="61"/>
      <c r="F33" s="61"/>
      <c r="G33" s="61"/>
      <c r="H33" s="61"/>
      <c r="I33" s="61"/>
      <c r="J33" s="61"/>
      <c r="K33" s="61"/>
      <c r="L33" s="95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>
      <c r="A34" s="32"/>
      <c r="B34" s="33"/>
      <c r="C34" s="32"/>
      <c r="D34" s="32"/>
      <c r="E34" s="32"/>
      <c r="F34" s="36" t="s">
        <v>38</v>
      </c>
      <c r="G34" s="32"/>
      <c r="H34" s="32"/>
      <c r="I34" s="36" t="s">
        <v>37</v>
      </c>
      <c r="J34" s="36" t="s">
        <v>39</v>
      </c>
      <c r="K34" s="32"/>
      <c r="L34" s="95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>
      <c r="A35" s="32"/>
      <c r="B35" s="33"/>
      <c r="C35" s="32"/>
      <c r="D35" s="100" t="s">
        <v>40</v>
      </c>
      <c r="E35" s="29" t="s">
        <v>41</v>
      </c>
      <c r="F35" s="101">
        <f>ROUND((SUM(BE99:BE417)),  2)</f>
        <v>0</v>
      </c>
      <c r="G35" s="32"/>
      <c r="H35" s="32"/>
      <c r="I35" s="102">
        <v>0.21</v>
      </c>
      <c r="J35" s="101">
        <f>ROUND(((SUM(BE99:BE417))*I35),  2)</f>
        <v>0</v>
      </c>
      <c r="K35" s="32"/>
      <c r="L35" s="95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>
      <c r="A36" s="32"/>
      <c r="B36" s="33"/>
      <c r="C36" s="32"/>
      <c r="D36" s="32"/>
      <c r="E36" s="29" t="s">
        <v>42</v>
      </c>
      <c r="F36" s="101">
        <f>ROUND((SUM(BF99:BF417)),  2)</f>
        <v>0</v>
      </c>
      <c r="G36" s="32"/>
      <c r="H36" s="32"/>
      <c r="I36" s="102">
        <v>0.12</v>
      </c>
      <c r="J36" s="101">
        <f>ROUND(((SUM(BF99:BF417))*I36),  2)</f>
        <v>0</v>
      </c>
      <c r="K36" s="32"/>
      <c r="L36" s="95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>
      <c r="A37" s="32"/>
      <c r="B37" s="33"/>
      <c r="C37" s="32"/>
      <c r="D37" s="32"/>
      <c r="E37" s="29" t="s">
        <v>43</v>
      </c>
      <c r="F37" s="101">
        <f>ROUND((SUM(BG99:BG417)),  2)</f>
        <v>0</v>
      </c>
      <c r="G37" s="32"/>
      <c r="H37" s="32"/>
      <c r="I37" s="102">
        <v>0.21</v>
      </c>
      <c r="J37" s="101">
        <f>0</f>
        <v>0</v>
      </c>
      <c r="K37" s="32"/>
      <c r="L37" s="95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>
      <c r="A38" s="32"/>
      <c r="B38" s="33"/>
      <c r="C38" s="32"/>
      <c r="D38" s="32"/>
      <c r="E38" s="29" t="s">
        <v>44</v>
      </c>
      <c r="F38" s="101">
        <f>ROUND((SUM(BH99:BH417)),  2)</f>
        <v>0</v>
      </c>
      <c r="G38" s="32"/>
      <c r="H38" s="32"/>
      <c r="I38" s="102">
        <v>0.12</v>
      </c>
      <c r="J38" s="101">
        <f>0</f>
        <v>0</v>
      </c>
      <c r="K38" s="32"/>
      <c r="L38" s="95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>
      <c r="A39" s="32"/>
      <c r="B39" s="33"/>
      <c r="C39" s="32"/>
      <c r="D39" s="32"/>
      <c r="E39" s="29" t="s">
        <v>45</v>
      </c>
      <c r="F39" s="101">
        <f>ROUND((SUM(BI99:BI417)),  2)</f>
        <v>0</v>
      </c>
      <c r="G39" s="32"/>
      <c r="H39" s="32"/>
      <c r="I39" s="102">
        <v>0</v>
      </c>
      <c r="J39" s="101">
        <f>0</f>
        <v>0</v>
      </c>
      <c r="K39" s="32"/>
      <c r="L39" s="95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95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>
      <c r="A41" s="32"/>
      <c r="B41" s="33"/>
      <c r="C41" s="103"/>
      <c r="D41" s="104" t="s">
        <v>46</v>
      </c>
      <c r="E41" s="55"/>
      <c r="F41" s="55"/>
      <c r="G41" s="105" t="s">
        <v>47</v>
      </c>
      <c r="H41" s="106" t="s">
        <v>48</v>
      </c>
      <c r="I41" s="55"/>
      <c r="J41" s="107">
        <f>SUM(J32:J39)</f>
        <v>0</v>
      </c>
      <c r="K41" s="108"/>
      <c r="L41" s="95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>
      <c r="A42" s="32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95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7" customHeight="1">
      <c r="A46" s="32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95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5" customHeight="1">
      <c r="A47" s="32"/>
      <c r="B47" s="33"/>
      <c r="C47" s="24" t="s">
        <v>93</v>
      </c>
      <c r="D47" s="32"/>
      <c r="E47" s="32"/>
      <c r="F47" s="32"/>
      <c r="G47" s="32"/>
      <c r="H47" s="32"/>
      <c r="I47" s="32"/>
      <c r="J47" s="32"/>
      <c r="K47" s="32"/>
      <c r="L47" s="95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7" customHeight="1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95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9" t="s">
        <v>15</v>
      </c>
      <c r="D49" s="32"/>
      <c r="E49" s="32"/>
      <c r="F49" s="32"/>
      <c r="G49" s="32"/>
      <c r="H49" s="32"/>
      <c r="I49" s="32"/>
      <c r="J49" s="32"/>
      <c r="K49" s="32"/>
      <c r="L49" s="95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customHeight="1">
      <c r="A50" s="32"/>
      <c r="B50" s="33"/>
      <c r="C50" s="32"/>
      <c r="D50" s="32"/>
      <c r="E50" s="325" t="str">
        <f>E7</f>
        <v>Rekonstrukce ul. Novohradská a Trocnovské náměstí 2. etapa, Třeboň</v>
      </c>
      <c r="F50" s="326"/>
      <c r="G50" s="326"/>
      <c r="H50" s="326"/>
      <c r="I50" s="32"/>
      <c r="J50" s="32"/>
      <c r="K50" s="32"/>
      <c r="L50" s="95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23"/>
      <c r="C51" s="29" t="s">
        <v>89</v>
      </c>
      <c r="L51" s="23"/>
    </row>
    <row r="52" spans="1:47" s="2" customFormat="1" ht="16.5" customHeight="1">
      <c r="A52" s="32"/>
      <c r="B52" s="33"/>
      <c r="C52" s="32"/>
      <c r="D52" s="32"/>
      <c r="E52" s="325" t="s">
        <v>90</v>
      </c>
      <c r="F52" s="324"/>
      <c r="G52" s="324"/>
      <c r="H52" s="324"/>
      <c r="I52" s="32"/>
      <c r="J52" s="32"/>
      <c r="K52" s="32"/>
      <c r="L52" s="95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9" t="s">
        <v>91</v>
      </c>
      <c r="D53" s="32"/>
      <c r="E53" s="32"/>
      <c r="F53" s="32"/>
      <c r="G53" s="32"/>
      <c r="H53" s="32"/>
      <c r="I53" s="32"/>
      <c r="J53" s="32"/>
      <c r="K53" s="32"/>
      <c r="L53" s="95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2"/>
      <c r="D54" s="32"/>
      <c r="E54" s="302" t="str">
        <f>E11</f>
        <v>SO 301.2 - Vodovodní přípojky</v>
      </c>
      <c r="F54" s="324"/>
      <c r="G54" s="324"/>
      <c r="H54" s="324"/>
      <c r="I54" s="32"/>
      <c r="J54" s="32"/>
      <c r="K54" s="32"/>
      <c r="L54" s="95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7" customHeight="1">
      <c r="A55" s="32"/>
      <c r="B55" s="33"/>
      <c r="C55" s="32"/>
      <c r="D55" s="32"/>
      <c r="E55" s="32"/>
      <c r="F55" s="32"/>
      <c r="G55" s="32"/>
      <c r="H55" s="32"/>
      <c r="I55" s="32"/>
      <c r="J55" s="32"/>
      <c r="K55" s="32"/>
      <c r="L55" s="95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9" t="s">
        <v>19</v>
      </c>
      <c r="D56" s="32"/>
      <c r="E56" s="32"/>
      <c r="F56" s="27" t="str">
        <f>F14</f>
        <v>Třeboň</v>
      </c>
      <c r="G56" s="32"/>
      <c r="H56" s="32"/>
      <c r="I56" s="29" t="s">
        <v>21</v>
      </c>
      <c r="J56" s="50" t="str">
        <f>IF(J14="","",J14)</f>
        <v>6. 3. 2024</v>
      </c>
      <c r="K56" s="32"/>
      <c r="L56" s="95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7" customHeight="1">
      <c r="A57" s="32"/>
      <c r="B57" s="33"/>
      <c r="C57" s="32"/>
      <c r="D57" s="32"/>
      <c r="E57" s="32"/>
      <c r="F57" s="32"/>
      <c r="G57" s="32"/>
      <c r="H57" s="32"/>
      <c r="I57" s="32"/>
      <c r="J57" s="32"/>
      <c r="K57" s="32"/>
      <c r="L57" s="95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40.15" customHeight="1">
      <c r="A58" s="32"/>
      <c r="B58" s="33"/>
      <c r="C58" s="29" t="s">
        <v>23</v>
      </c>
      <c r="D58" s="32"/>
      <c r="E58" s="32"/>
      <c r="F58" s="27" t="str">
        <f>E17</f>
        <v xml:space="preserve"> </v>
      </c>
      <c r="G58" s="32"/>
      <c r="H58" s="32"/>
      <c r="I58" s="29" t="s">
        <v>28</v>
      </c>
      <c r="J58" s="30" t="str">
        <f>E23</f>
        <v>Ing. Jana Máchová - vodohospodářská projekce</v>
      </c>
      <c r="K58" s="32"/>
      <c r="L58" s="95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5" customHeight="1">
      <c r="A59" s="32"/>
      <c r="B59" s="33"/>
      <c r="C59" s="29" t="s">
        <v>27</v>
      </c>
      <c r="D59" s="32"/>
      <c r="E59" s="32"/>
      <c r="F59" s="27" t="str">
        <f>IF(E20="","",E20)</f>
        <v xml:space="preserve"> </v>
      </c>
      <c r="G59" s="32"/>
      <c r="H59" s="32"/>
      <c r="I59" s="29" t="s">
        <v>33</v>
      </c>
      <c r="J59" s="30" t="str">
        <f>E26</f>
        <v xml:space="preserve"> </v>
      </c>
      <c r="K59" s="32"/>
      <c r="L59" s="95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4" customHeight="1">
      <c r="A60" s="32"/>
      <c r="B60" s="33"/>
      <c r="C60" s="32"/>
      <c r="D60" s="32"/>
      <c r="E60" s="32"/>
      <c r="F60" s="32"/>
      <c r="G60" s="32"/>
      <c r="H60" s="32"/>
      <c r="I60" s="32"/>
      <c r="J60" s="32"/>
      <c r="K60" s="32"/>
      <c r="L60" s="95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09" t="s">
        <v>94</v>
      </c>
      <c r="D61" s="103"/>
      <c r="E61" s="103"/>
      <c r="F61" s="103"/>
      <c r="G61" s="103"/>
      <c r="H61" s="103"/>
      <c r="I61" s="103"/>
      <c r="J61" s="110" t="s">
        <v>95</v>
      </c>
      <c r="K61" s="103"/>
      <c r="L61" s="95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4" customHeight="1">
      <c r="A62" s="32"/>
      <c r="B62" s="33"/>
      <c r="C62" s="32"/>
      <c r="D62" s="32"/>
      <c r="E62" s="32"/>
      <c r="F62" s="32"/>
      <c r="G62" s="32"/>
      <c r="H62" s="32"/>
      <c r="I62" s="32"/>
      <c r="J62" s="32"/>
      <c r="K62" s="32"/>
      <c r="L62" s="95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11" t="s">
        <v>68</v>
      </c>
      <c r="D63" s="32"/>
      <c r="E63" s="32"/>
      <c r="F63" s="32"/>
      <c r="G63" s="32"/>
      <c r="H63" s="32"/>
      <c r="I63" s="32"/>
      <c r="J63" s="66">
        <f>J99</f>
        <v>0</v>
      </c>
      <c r="K63" s="32"/>
      <c r="L63" s="95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20" t="s">
        <v>96</v>
      </c>
    </row>
    <row r="64" spans="1:47" s="9" customFormat="1" ht="25" customHeight="1">
      <c r="B64" s="112"/>
      <c r="D64" s="113" t="s">
        <v>97</v>
      </c>
      <c r="E64" s="114"/>
      <c r="F64" s="114"/>
      <c r="G64" s="114"/>
      <c r="H64" s="114"/>
      <c r="I64" s="114"/>
      <c r="J64" s="115">
        <f>J100</f>
        <v>0</v>
      </c>
      <c r="L64" s="112"/>
    </row>
    <row r="65" spans="1:31" s="10" customFormat="1" ht="19.899999999999999" customHeight="1">
      <c r="B65" s="116"/>
      <c r="D65" s="117" t="s">
        <v>98</v>
      </c>
      <c r="E65" s="118"/>
      <c r="F65" s="118"/>
      <c r="G65" s="118"/>
      <c r="H65" s="118"/>
      <c r="I65" s="118"/>
      <c r="J65" s="119">
        <f>J101</f>
        <v>0</v>
      </c>
      <c r="L65" s="116"/>
    </row>
    <row r="66" spans="1:31" s="10" customFormat="1" ht="14.9" customHeight="1">
      <c r="B66" s="116"/>
      <c r="D66" s="117" t="s">
        <v>99</v>
      </c>
      <c r="E66" s="118"/>
      <c r="F66" s="118"/>
      <c r="G66" s="118"/>
      <c r="H66" s="118"/>
      <c r="I66" s="118"/>
      <c r="J66" s="119">
        <f>J102</f>
        <v>0</v>
      </c>
      <c r="L66" s="116"/>
    </row>
    <row r="67" spans="1:31" s="10" customFormat="1" ht="14.9" customHeight="1">
      <c r="B67" s="116"/>
      <c r="D67" s="117" t="s">
        <v>100</v>
      </c>
      <c r="E67" s="118"/>
      <c r="F67" s="118"/>
      <c r="G67" s="118"/>
      <c r="H67" s="118"/>
      <c r="I67" s="118"/>
      <c r="J67" s="119">
        <f>J115</f>
        <v>0</v>
      </c>
      <c r="L67" s="116"/>
    </row>
    <row r="68" spans="1:31" s="10" customFormat="1" ht="14.9" customHeight="1">
      <c r="B68" s="116"/>
      <c r="D68" s="117" t="s">
        <v>101</v>
      </c>
      <c r="E68" s="118"/>
      <c r="F68" s="118"/>
      <c r="G68" s="118"/>
      <c r="H68" s="118"/>
      <c r="I68" s="118"/>
      <c r="J68" s="119">
        <f>J132</f>
        <v>0</v>
      </c>
      <c r="L68" s="116"/>
    </row>
    <row r="69" spans="1:31" s="10" customFormat="1" ht="14.9" customHeight="1">
      <c r="B69" s="116"/>
      <c r="D69" s="117" t="s">
        <v>102</v>
      </c>
      <c r="E69" s="118"/>
      <c r="F69" s="118"/>
      <c r="G69" s="118"/>
      <c r="H69" s="118"/>
      <c r="I69" s="118"/>
      <c r="J69" s="119">
        <f>J145</f>
        <v>0</v>
      </c>
      <c r="L69" s="116"/>
    </row>
    <row r="70" spans="1:31" s="10" customFormat="1" ht="14.9" customHeight="1">
      <c r="B70" s="116"/>
      <c r="D70" s="117" t="s">
        <v>103</v>
      </c>
      <c r="E70" s="118"/>
      <c r="F70" s="118"/>
      <c r="G70" s="118"/>
      <c r="H70" s="118"/>
      <c r="I70" s="118"/>
      <c r="J70" s="119">
        <f>J170</f>
        <v>0</v>
      </c>
      <c r="L70" s="116"/>
    </row>
    <row r="71" spans="1:31" s="10" customFormat="1" ht="14.9" customHeight="1">
      <c r="B71" s="116"/>
      <c r="D71" s="117" t="s">
        <v>104</v>
      </c>
      <c r="E71" s="118"/>
      <c r="F71" s="118"/>
      <c r="G71" s="118"/>
      <c r="H71" s="118"/>
      <c r="I71" s="118"/>
      <c r="J71" s="119">
        <f>J197</f>
        <v>0</v>
      </c>
      <c r="L71" s="116"/>
    </row>
    <row r="72" spans="1:31" s="10" customFormat="1" ht="19.899999999999999" customHeight="1">
      <c r="B72" s="116"/>
      <c r="D72" s="117" t="s">
        <v>105</v>
      </c>
      <c r="E72" s="118"/>
      <c r="F72" s="118"/>
      <c r="G72" s="118"/>
      <c r="H72" s="118"/>
      <c r="I72" s="118"/>
      <c r="J72" s="119">
        <f>J204</f>
        <v>0</v>
      </c>
      <c r="L72" s="116"/>
    </row>
    <row r="73" spans="1:31" s="10" customFormat="1" ht="14.9" customHeight="1">
      <c r="B73" s="116"/>
      <c r="D73" s="117" t="s">
        <v>106</v>
      </c>
      <c r="E73" s="118"/>
      <c r="F73" s="118"/>
      <c r="G73" s="118"/>
      <c r="H73" s="118"/>
      <c r="I73" s="118"/>
      <c r="J73" s="119">
        <f>J205</f>
        <v>0</v>
      </c>
      <c r="L73" s="116"/>
    </row>
    <row r="74" spans="1:31" s="10" customFormat="1" ht="19.899999999999999" customHeight="1">
      <c r="B74" s="116"/>
      <c r="D74" s="117" t="s">
        <v>107</v>
      </c>
      <c r="E74" s="118"/>
      <c r="F74" s="118"/>
      <c r="G74" s="118"/>
      <c r="H74" s="118"/>
      <c r="I74" s="118"/>
      <c r="J74" s="119">
        <f>J227</f>
        <v>0</v>
      </c>
      <c r="L74" s="116"/>
    </row>
    <row r="75" spans="1:31" s="10" customFormat="1" ht="14.9" customHeight="1">
      <c r="B75" s="116"/>
      <c r="D75" s="117" t="s">
        <v>109</v>
      </c>
      <c r="E75" s="118"/>
      <c r="F75" s="118"/>
      <c r="G75" s="118"/>
      <c r="H75" s="118"/>
      <c r="I75" s="118"/>
      <c r="J75" s="119">
        <f>J228</f>
        <v>0</v>
      </c>
      <c r="L75" s="116"/>
    </row>
    <row r="76" spans="1:31" s="10" customFormat="1" ht="14.9" customHeight="1">
      <c r="B76" s="116"/>
      <c r="D76" s="117" t="s">
        <v>707</v>
      </c>
      <c r="E76" s="118"/>
      <c r="F76" s="118"/>
      <c r="G76" s="118"/>
      <c r="H76" s="118"/>
      <c r="I76" s="118"/>
      <c r="J76" s="119">
        <f>J292</f>
        <v>0</v>
      </c>
      <c r="L76" s="116"/>
    </row>
    <row r="77" spans="1:31" s="10" customFormat="1" ht="19.899999999999999" customHeight="1">
      <c r="B77" s="116"/>
      <c r="D77" s="117" t="s">
        <v>708</v>
      </c>
      <c r="E77" s="118"/>
      <c r="F77" s="118"/>
      <c r="G77" s="118"/>
      <c r="H77" s="118"/>
      <c r="I77" s="118"/>
      <c r="J77" s="119">
        <f>J415</f>
        <v>0</v>
      </c>
      <c r="L77" s="116"/>
    </row>
    <row r="78" spans="1:31" s="2" customFormat="1" ht="21.75" customHeight="1">
      <c r="A78" s="32"/>
      <c r="B78" s="33"/>
      <c r="C78" s="32"/>
      <c r="D78" s="32"/>
      <c r="E78" s="32"/>
      <c r="F78" s="32"/>
      <c r="G78" s="32"/>
      <c r="H78" s="32"/>
      <c r="I78" s="32"/>
      <c r="J78" s="32"/>
      <c r="K78" s="32"/>
      <c r="L78" s="95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7" customHeight="1">
      <c r="A79" s="32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95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3" spans="1:31" s="2" customFormat="1" ht="7" customHeight="1">
      <c r="A83" s="32"/>
      <c r="B83" s="44"/>
      <c r="C83" s="45"/>
      <c r="D83" s="45"/>
      <c r="E83" s="45"/>
      <c r="F83" s="45"/>
      <c r="G83" s="45"/>
      <c r="H83" s="45"/>
      <c r="I83" s="45"/>
      <c r="J83" s="45"/>
      <c r="K83" s="45"/>
      <c r="L83" s="95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25" customHeight="1">
      <c r="A84" s="32"/>
      <c r="B84" s="33"/>
      <c r="C84" s="24" t="s">
        <v>113</v>
      </c>
      <c r="D84" s="32"/>
      <c r="E84" s="32"/>
      <c r="F84" s="32"/>
      <c r="G84" s="32"/>
      <c r="H84" s="32"/>
      <c r="I84" s="32"/>
      <c r="J84" s="32"/>
      <c r="K84" s="32"/>
      <c r="L84" s="95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7" customHeight="1">
      <c r="A85" s="32"/>
      <c r="B85" s="33"/>
      <c r="C85" s="32"/>
      <c r="D85" s="32"/>
      <c r="E85" s="32"/>
      <c r="F85" s="32"/>
      <c r="G85" s="32"/>
      <c r="H85" s="32"/>
      <c r="I85" s="32"/>
      <c r="J85" s="32"/>
      <c r="K85" s="32"/>
      <c r="L85" s="95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2" customFormat="1" ht="12" customHeight="1">
      <c r="A86" s="32"/>
      <c r="B86" s="33"/>
      <c r="C86" s="29" t="s">
        <v>15</v>
      </c>
      <c r="D86" s="32"/>
      <c r="E86" s="32"/>
      <c r="F86" s="32"/>
      <c r="G86" s="32"/>
      <c r="H86" s="32"/>
      <c r="I86" s="32"/>
      <c r="J86" s="32"/>
      <c r="K86" s="32"/>
      <c r="L86" s="95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31" s="2" customFormat="1" ht="26.25" customHeight="1">
      <c r="A87" s="32"/>
      <c r="B87" s="33"/>
      <c r="C87" s="32"/>
      <c r="D87" s="32"/>
      <c r="E87" s="325" t="str">
        <f>E7</f>
        <v>Rekonstrukce ul. Novohradská a Trocnovské náměstí 2. etapa, Třeboň</v>
      </c>
      <c r="F87" s="326"/>
      <c r="G87" s="326"/>
      <c r="H87" s="326"/>
      <c r="I87" s="32"/>
      <c r="J87" s="32"/>
      <c r="K87" s="32"/>
      <c r="L87" s="95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1" customFormat="1" ht="12" customHeight="1">
      <c r="B88" s="23"/>
      <c r="C88" s="29" t="s">
        <v>89</v>
      </c>
      <c r="L88" s="23"/>
    </row>
    <row r="89" spans="1:31" s="2" customFormat="1" ht="16.5" customHeight="1">
      <c r="A89" s="32"/>
      <c r="B89" s="33"/>
      <c r="C89" s="32"/>
      <c r="D89" s="32"/>
      <c r="E89" s="325" t="s">
        <v>90</v>
      </c>
      <c r="F89" s="324"/>
      <c r="G89" s="324"/>
      <c r="H89" s="324"/>
      <c r="I89" s="32"/>
      <c r="J89" s="32"/>
      <c r="K89" s="32"/>
      <c r="L89" s="95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12" customHeight="1">
      <c r="A90" s="32"/>
      <c r="B90" s="33"/>
      <c r="C90" s="29" t="s">
        <v>91</v>
      </c>
      <c r="D90" s="32"/>
      <c r="E90" s="32"/>
      <c r="F90" s="32"/>
      <c r="G90" s="32"/>
      <c r="H90" s="32"/>
      <c r="I90" s="32"/>
      <c r="J90" s="32"/>
      <c r="K90" s="32"/>
      <c r="L90" s="95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6.5" customHeight="1">
      <c r="A91" s="32"/>
      <c r="B91" s="33"/>
      <c r="C91" s="32"/>
      <c r="D91" s="32"/>
      <c r="E91" s="302" t="str">
        <f>E11</f>
        <v>SO 301.2 - Vodovodní přípojky</v>
      </c>
      <c r="F91" s="324"/>
      <c r="G91" s="324"/>
      <c r="H91" s="324"/>
      <c r="I91" s="32"/>
      <c r="J91" s="32"/>
      <c r="K91" s="32"/>
      <c r="L91" s="95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95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2" customHeight="1">
      <c r="A93" s="32"/>
      <c r="B93" s="33"/>
      <c r="C93" s="29" t="s">
        <v>19</v>
      </c>
      <c r="D93" s="32"/>
      <c r="E93" s="32"/>
      <c r="F93" s="27" t="str">
        <f>F14</f>
        <v>Třeboň</v>
      </c>
      <c r="G93" s="32"/>
      <c r="H93" s="32"/>
      <c r="I93" s="29" t="s">
        <v>21</v>
      </c>
      <c r="J93" s="50" t="str">
        <f>IF(J14="","",J14)</f>
        <v>6. 3. 2024</v>
      </c>
      <c r="K93" s="32"/>
      <c r="L93" s="95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7" customHeight="1">
      <c r="A94" s="32"/>
      <c r="B94" s="33"/>
      <c r="C94" s="32"/>
      <c r="D94" s="32"/>
      <c r="E94" s="32"/>
      <c r="F94" s="32"/>
      <c r="G94" s="32"/>
      <c r="H94" s="32"/>
      <c r="I94" s="32"/>
      <c r="J94" s="32"/>
      <c r="K94" s="32"/>
      <c r="L94" s="95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40.15" customHeight="1">
      <c r="A95" s="32"/>
      <c r="B95" s="33"/>
      <c r="C95" s="29" t="s">
        <v>23</v>
      </c>
      <c r="D95" s="32"/>
      <c r="E95" s="32"/>
      <c r="F95" s="27" t="str">
        <f>E17</f>
        <v xml:space="preserve"> </v>
      </c>
      <c r="G95" s="32"/>
      <c r="H95" s="32"/>
      <c r="I95" s="29" t="s">
        <v>28</v>
      </c>
      <c r="J95" s="30" t="str">
        <f>E23</f>
        <v>Ing. Jana Máchová - vodohospodářská projekce</v>
      </c>
      <c r="K95" s="32"/>
      <c r="L95" s="95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15.25" customHeight="1">
      <c r="A96" s="32"/>
      <c r="B96" s="33"/>
      <c r="C96" s="29" t="s">
        <v>27</v>
      </c>
      <c r="D96" s="32"/>
      <c r="E96" s="32"/>
      <c r="F96" s="27" t="str">
        <f>IF(E20="","",E20)</f>
        <v xml:space="preserve"> </v>
      </c>
      <c r="G96" s="32"/>
      <c r="H96" s="32"/>
      <c r="I96" s="29" t="s">
        <v>33</v>
      </c>
      <c r="J96" s="30" t="str">
        <f>E26</f>
        <v xml:space="preserve"> </v>
      </c>
      <c r="K96" s="32"/>
      <c r="L96" s="95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65" s="2" customFormat="1" ht="10.4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95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65" s="11" customFormat="1" ht="29.25" customHeight="1">
      <c r="A98" s="120"/>
      <c r="B98" s="121"/>
      <c r="C98" s="122" t="s">
        <v>114</v>
      </c>
      <c r="D98" s="123" t="s">
        <v>55</v>
      </c>
      <c r="E98" s="123" t="s">
        <v>51</v>
      </c>
      <c r="F98" s="123" t="s">
        <v>52</v>
      </c>
      <c r="G98" s="123" t="s">
        <v>115</v>
      </c>
      <c r="H98" s="123" t="s">
        <v>116</v>
      </c>
      <c r="I98" s="123" t="s">
        <v>117</v>
      </c>
      <c r="J98" s="123" t="s">
        <v>95</v>
      </c>
      <c r="K98" s="124" t="s">
        <v>118</v>
      </c>
      <c r="L98" s="125"/>
      <c r="M98" s="57" t="s">
        <v>3</v>
      </c>
      <c r="N98" s="58" t="s">
        <v>40</v>
      </c>
      <c r="O98" s="58" t="s">
        <v>119</v>
      </c>
      <c r="P98" s="58" t="s">
        <v>120</v>
      </c>
      <c r="Q98" s="58" t="s">
        <v>121</v>
      </c>
      <c r="R98" s="58" t="s">
        <v>122</v>
      </c>
      <c r="S98" s="58" t="s">
        <v>123</v>
      </c>
      <c r="T98" s="59" t="s">
        <v>124</v>
      </c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</row>
    <row r="99" spans="1:65" s="2" customFormat="1" ht="22.9" customHeight="1">
      <c r="A99" s="32"/>
      <c r="B99" s="33"/>
      <c r="C99" s="64" t="s">
        <v>125</v>
      </c>
      <c r="D99" s="32"/>
      <c r="E99" s="32"/>
      <c r="F99" s="32"/>
      <c r="G99" s="32"/>
      <c r="H99" s="32"/>
      <c r="I99" s="32"/>
      <c r="J99" s="126">
        <f>BK99</f>
        <v>0</v>
      </c>
      <c r="K99" s="32"/>
      <c r="L99" s="33"/>
      <c r="M99" s="60"/>
      <c r="N99" s="51"/>
      <c r="O99" s="61"/>
      <c r="P99" s="127">
        <f>P100</f>
        <v>115.16202600000001</v>
      </c>
      <c r="Q99" s="61"/>
      <c r="R99" s="127">
        <f>R100</f>
        <v>8.9849537299999991</v>
      </c>
      <c r="S99" s="61"/>
      <c r="T99" s="128">
        <f>T100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20" t="s">
        <v>69</v>
      </c>
      <c r="AU99" s="20" t="s">
        <v>96</v>
      </c>
      <c r="BK99" s="129">
        <f>BK100</f>
        <v>0</v>
      </c>
    </row>
    <row r="100" spans="1:65" s="12" customFormat="1" ht="25.9" customHeight="1">
      <c r="B100" s="130"/>
      <c r="D100" s="131" t="s">
        <v>69</v>
      </c>
      <c r="E100" s="132" t="s">
        <v>126</v>
      </c>
      <c r="F100" s="132" t="s">
        <v>127</v>
      </c>
      <c r="J100" s="133">
        <f>BK100</f>
        <v>0</v>
      </c>
      <c r="L100" s="130"/>
      <c r="M100" s="134"/>
      <c r="N100" s="135"/>
      <c r="O100" s="135"/>
      <c r="P100" s="136">
        <f>P101+P204+P227+P415</f>
        <v>115.16202600000001</v>
      </c>
      <c r="Q100" s="135"/>
      <c r="R100" s="136">
        <f>R101+R204+R227+R415</f>
        <v>8.9849537299999991</v>
      </c>
      <c r="S100" s="135"/>
      <c r="T100" s="137">
        <f>T101+T204+T227+T415</f>
        <v>0</v>
      </c>
      <c r="AR100" s="131" t="s">
        <v>77</v>
      </c>
      <c r="AT100" s="138" t="s">
        <v>69</v>
      </c>
      <c r="AU100" s="138" t="s">
        <v>70</v>
      </c>
      <c r="AY100" s="131" t="s">
        <v>128</v>
      </c>
      <c r="BK100" s="139">
        <f>BK101+BK204+BK227+BK415</f>
        <v>0</v>
      </c>
    </row>
    <row r="101" spans="1:65" s="12" customFormat="1" ht="22.9" customHeight="1">
      <c r="B101" s="130"/>
      <c r="D101" s="131" t="s">
        <v>69</v>
      </c>
      <c r="E101" s="140" t="s">
        <v>77</v>
      </c>
      <c r="F101" s="140" t="s">
        <v>129</v>
      </c>
      <c r="J101" s="141">
        <f>BK101</f>
        <v>0</v>
      </c>
      <c r="L101" s="130"/>
      <c r="M101" s="134"/>
      <c r="N101" s="135"/>
      <c r="O101" s="135"/>
      <c r="P101" s="136">
        <f>P102+P115+P132+P145+P170+P197</f>
        <v>39.634916000000004</v>
      </c>
      <c r="Q101" s="135"/>
      <c r="R101" s="136">
        <f>R102+R115+R132+R145+R170+R197</f>
        <v>7.33763684</v>
      </c>
      <c r="S101" s="135"/>
      <c r="T101" s="137">
        <f>T102+T115+T132+T145+T170+T197</f>
        <v>0</v>
      </c>
      <c r="AR101" s="131" t="s">
        <v>77</v>
      </c>
      <c r="AT101" s="138" t="s">
        <v>69</v>
      </c>
      <c r="AU101" s="138" t="s">
        <v>77</v>
      </c>
      <c r="AY101" s="131" t="s">
        <v>128</v>
      </c>
      <c r="BK101" s="139">
        <f>BK102+BK115+BK132+BK145+BK170+BK197</f>
        <v>0</v>
      </c>
    </row>
    <row r="102" spans="1:65" s="12" customFormat="1" ht="20.9" customHeight="1">
      <c r="B102" s="130"/>
      <c r="D102" s="131" t="s">
        <v>69</v>
      </c>
      <c r="E102" s="140" t="s">
        <v>130</v>
      </c>
      <c r="F102" s="140" t="s">
        <v>131</v>
      </c>
      <c r="J102" s="141">
        <f>BK102</f>
        <v>0</v>
      </c>
      <c r="L102" s="130"/>
      <c r="M102" s="134"/>
      <c r="N102" s="135"/>
      <c r="O102" s="135"/>
      <c r="P102" s="136">
        <f>SUM(P103:P114)</f>
        <v>1.472</v>
      </c>
      <c r="Q102" s="135"/>
      <c r="R102" s="136">
        <f>SUM(R103:R114)</f>
        <v>2.4000000000000001E-4</v>
      </c>
      <c r="S102" s="135"/>
      <c r="T102" s="137">
        <f>SUM(T103:T114)</f>
        <v>0</v>
      </c>
      <c r="AR102" s="131" t="s">
        <v>77</v>
      </c>
      <c r="AT102" s="138" t="s">
        <v>69</v>
      </c>
      <c r="AU102" s="138" t="s">
        <v>79</v>
      </c>
      <c r="AY102" s="131" t="s">
        <v>128</v>
      </c>
      <c r="BK102" s="139">
        <f>SUM(BK103:BK114)</f>
        <v>0</v>
      </c>
    </row>
    <row r="103" spans="1:65" s="2" customFormat="1" ht="24.25" customHeight="1">
      <c r="A103" s="32"/>
      <c r="B103" s="142"/>
      <c r="C103" s="143" t="s">
        <v>77</v>
      </c>
      <c r="D103" s="143" t="s">
        <v>132</v>
      </c>
      <c r="E103" s="144" t="s">
        <v>133</v>
      </c>
      <c r="F103" s="145" t="s">
        <v>134</v>
      </c>
      <c r="G103" s="146" t="s">
        <v>135</v>
      </c>
      <c r="H103" s="147">
        <v>8</v>
      </c>
      <c r="I103" s="148"/>
      <c r="J103" s="148">
        <f>ROUND(I103*H103,2)</f>
        <v>0</v>
      </c>
      <c r="K103" s="145" t="s">
        <v>136</v>
      </c>
      <c r="L103" s="33"/>
      <c r="M103" s="149" t="s">
        <v>3</v>
      </c>
      <c r="N103" s="150" t="s">
        <v>41</v>
      </c>
      <c r="O103" s="151">
        <v>0.184</v>
      </c>
      <c r="P103" s="151">
        <f>O103*H103</f>
        <v>1.472</v>
      </c>
      <c r="Q103" s="151">
        <v>3.0000000000000001E-5</v>
      </c>
      <c r="R103" s="151">
        <f>Q103*H103</f>
        <v>2.4000000000000001E-4</v>
      </c>
      <c r="S103" s="151">
        <v>0</v>
      </c>
      <c r="T103" s="152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53" t="s">
        <v>137</v>
      </c>
      <c r="AT103" s="153" t="s">
        <v>132</v>
      </c>
      <c r="AU103" s="153" t="s">
        <v>138</v>
      </c>
      <c r="AY103" s="20" t="s">
        <v>128</v>
      </c>
      <c r="BE103" s="154">
        <f>IF(N103="základní",J103,0)</f>
        <v>0</v>
      </c>
      <c r="BF103" s="154">
        <f>IF(N103="snížená",J103,0)</f>
        <v>0</v>
      </c>
      <c r="BG103" s="154">
        <f>IF(N103="zákl. přenesená",J103,0)</f>
        <v>0</v>
      </c>
      <c r="BH103" s="154">
        <f>IF(N103="sníž. přenesená",J103,0)</f>
        <v>0</v>
      </c>
      <c r="BI103" s="154">
        <f>IF(N103="nulová",J103,0)</f>
        <v>0</v>
      </c>
      <c r="BJ103" s="20" t="s">
        <v>77</v>
      </c>
      <c r="BK103" s="154">
        <f>ROUND(I103*H103,2)</f>
        <v>0</v>
      </c>
      <c r="BL103" s="20" t="s">
        <v>137</v>
      </c>
      <c r="BM103" s="153" t="s">
        <v>709</v>
      </c>
    </row>
    <row r="104" spans="1:65" s="2" customFormat="1">
      <c r="A104" s="32"/>
      <c r="B104" s="33"/>
      <c r="C104" s="32"/>
      <c r="D104" s="155" t="s">
        <v>140</v>
      </c>
      <c r="E104" s="32"/>
      <c r="F104" s="156" t="s">
        <v>141</v>
      </c>
      <c r="G104" s="32"/>
      <c r="H104" s="32"/>
      <c r="I104" s="32"/>
      <c r="J104" s="32"/>
      <c r="K104" s="32"/>
      <c r="L104" s="33"/>
      <c r="M104" s="157"/>
      <c r="N104" s="158"/>
      <c r="O104" s="53"/>
      <c r="P104" s="53"/>
      <c r="Q104" s="53"/>
      <c r="R104" s="53"/>
      <c r="S104" s="53"/>
      <c r="T104" s="54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20" t="s">
        <v>140</v>
      </c>
      <c r="AU104" s="20" t="s">
        <v>138</v>
      </c>
    </row>
    <row r="105" spans="1:65" s="13" customFormat="1">
      <c r="B105" s="159"/>
      <c r="D105" s="160" t="s">
        <v>142</v>
      </c>
      <c r="E105" s="161" t="s">
        <v>3</v>
      </c>
      <c r="F105" s="162" t="s">
        <v>143</v>
      </c>
      <c r="H105" s="161" t="s">
        <v>3</v>
      </c>
      <c r="L105" s="159"/>
      <c r="M105" s="163"/>
      <c r="N105" s="164"/>
      <c r="O105" s="164"/>
      <c r="P105" s="164"/>
      <c r="Q105" s="164"/>
      <c r="R105" s="164"/>
      <c r="S105" s="164"/>
      <c r="T105" s="165"/>
      <c r="AT105" s="161" t="s">
        <v>142</v>
      </c>
      <c r="AU105" s="161" t="s">
        <v>138</v>
      </c>
      <c r="AV105" s="13" t="s">
        <v>77</v>
      </c>
      <c r="AW105" s="13" t="s">
        <v>32</v>
      </c>
      <c r="AX105" s="13" t="s">
        <v>70</v>
      </c>
      <c r="AY105" s="161" t="s">
        <v>128</v>
      </c>
    </row>
    <row r="106" spans="1:65" s="14" customFormat="1">
      <c r="B106" s="166"/>
      <c r="D106" s="160" t="s">
        <v>142</v>
      </c>
      <c r="E106" s="167" t="s">
        <v>3</v>
      </c>
      <c r="F106" s="168" t="s">
        <v>710</v>
      </c>
      <c r="H106" s="169">
        <v>4</v>
      </c>
      <c r="L106" s="166"/>
      <c r="M106" s="170"/>
      <c r="N106" s="171"/>
      <c r="O106" s="171"/>
      <c r="P106" s="171"/>
      <c r="Q106" s="171"/>
      <c r="R106" s="171"/>
      <c r="S106" s="171"/>
      <c r="T106" s="172"/>
      <c r="AT106" s="167" t="s">
        <v>142</v>
      </c>
      <c r="AU106" s="167" t="s">
        <v>138</v>
      </c>
      <c r="AV106" s="14" t="s">
        <v>79</v>
      </c>
      <c r="AW106" s="14" t="s">
        <v>32</v>
      </c>
      <c r="AX106" s="14" t="s">
        <v>70</v>
      </c>
      <c r="AY106" s="167" t="s">
        <v>128</v>
      </c>
    </row>
    <row r="107" spans="1:65" s="14" customFormat="1">
      <c r="B107" s="166"/>
      <c r="D107" s="160" t="s">
        <v>142</v>
      </c>
      <c r="E107" s="167" t="s">
        <v>3</v>
      </c>
      <c r="F107" s="168" t="s">
        <v>711</v>
      </c>
      <c r="H107" s="169">
        <v>4</v>
      </c>
      <c r="L107" s="166"/>
      <c r="M107" s="170"/>
      <c r="N107" s="171"/>
      <c r="O107" s="171"/>
      <c r="P107" s="171"/>
      <c r="Q107" s="171"/>
      <c r="R107" s="171"/>
      <c r="S107" s="171"/>
      <c r="T107" s="172"/>
      <c r="AT107" s="167" t="s">
        <v>142</v>
      </c>
      <c r="AU107" s="167" t="s">
        <v>138</v>
      </c>
      <c r="AV107" s="14" t="s">
        <v>79</v>
      </c>
      <c r="AW107" s="14" t="s">
        <v>32</v>
      </c>
      <c r="AX107" s="14" t="s">
        <v>70</v>
      </c>
      <c r="AY107" s="167" t="s">
        <v>128</v>
      </c>
    </row>
    <row r="108" spans="1:65" s="15" customFormat="1">
      <c r="B108" s="173"/>
      <c r="D108" s="160" t="s">
        <v>142</v>
      </c>
      <c r="E108" s="174" t="s">
        <v>3</v>
      </c>
      <c r="F108" s="175" t="s">
        <v>146</v>
      </c>
      <c r="H108" s="176">
        <v>8</v>
      </c>
      <c r="L108" s="173"/>
      <c r="M108" s="177"/>
      <c r="N108" s="178"/>
      <c r="O108" s="178"/>
      <c r="P108" s="178"/>
      <c r="Q108" s="178"/>
      <c r="R108" s="178"/>
      <c r="S108" s="178"/>
      <c r="T108" s="179"/>
      <c r="AT108" s="174" t="s">
        <v>142</v>
      </c>
      <c r="AU108" s="174" t="s">
        <v>138</v>
      </c>
      <c r="AV108" s="15" t="s">
        <v>137</v>
      </c>
      <c r="AW108" s="15" t="s">
        <v>32</v>
      </c>
      <c r="AX108" s="15" t="s">
        <v>77</v>
      </c>
      <c r="AY108" s="174" t="s">
        <v>128</v>
      </c>
    </row>
    <row r="109" spans="1:65" s="2" customFormat="1" ht="37.9" customHeight="1">
      <c r="A109" s="32"/>
      <c r="B109" s="142"/>
      <c r="C109" s="143" t="s">
        <v>79</v>
      </c>
      <c r="D109" s="143" t="s">
        <v>132</v>
      </c>
      <c r="E109" s="144" t="s">
        <v>147</v>
      </c>
      <c r="F109" s="145" t="s">
        <v>148</v>
      </c>
      <c r="G109" s="146" t="s">
        <v>149</v>
      </c>
      <c r="H109" s="147">
        <v>2</v>
      </c>
      <c r="I109" s="148"/>
      <c r="J109" s="148">
        <f>ROUND(I109*H109,2)</f>
        <v>0</v>
      </c>
      <c r="K109" s="145" t="s">
        <v>136</v>
      </c>
      <c r="L109" s="33"/>
      <c r="M109" s="149" t="s">
        <v>3</v>
      </c>
      <c r="N109" s="150" t="s">
        <v>41</v>
      </c>
      <c r="O109" s="151">
        <v>0</v>
      </c>
      <c r="P109" s="151">
        <f>O109*H109</f>
        <v>0</v>
      </c>
      <c r="Q109" s="151">
        <v>0</v>
      </c>
      <c r="R109" s="151">
        <f>Q109*H109</f>
        <v>0</v>
      </c>
      <c r="S109" s="151">
        <v>0</v>
      </c>
      <c r="T109" s="152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53" t="s">
        <v>137</v>
      </c>
      <c r="AT109" s="153" t="s">
        <v>132</v>
      </c>
      <c r="AU109" s="153" t="s">
        <v>138</v>
      </c>
      <c r="AY109" s="20" t="s">
        <v>128</v>
      </c>
      <c r="BE109" s="154">
        <f>IF(N109="základní",J109,0)</f>
        <v>0</v>
      </c>
      <c r="BF109" s="154">
        <f>IF(N109="snížená",J109,0)</f>
        <v>0</v>
      </c>
      <c r="BG109" s="154">
        <f>IF(N109="zákl. přenesená",J109,0)</f>
        <v>0</v>
      </c>
      <c r="BH109" s="154">
        <f>IF(N109="sníž. přenesená",J109,0)</f>
        <v>0</v>
      </c>
      <c r="BI109" s="154">
        <f>IF(N109="nulová",J109,0)</f>
        <v>0</v>
      </c>
      <c r="BJ109" s="20" t="s">
        <v>77</v>
      </c>
      <c r="BK109" s="154">
        <f>ROUND(I109*H109,2)</f>
        <v>0</v>
      </c>
      <c r="BL109" s="20" t="s">
        <v>137</v>
      </c>
      <c r="BM109" s="153" t="s">
        <v>712</v>
      </c>
    </row>
    <row r="110" spans="1:65" s="2" customFormat="1">
      <c r="A110" s="32"/>
      <c r="B110" s="33"/>
      <c r="C110" s="32"/>
      <c r="D110" s="155" t="s">
        <v>140</v>
      </c>
      <c r="E110" s="32"/>
      <c r="F110" s="156" t="s">
        <v>151</v>
      </c>
      <c r="G110" s="32"/>
      <c r="H110" s="32"/>
      <c r="I110" s="32"/>
      <c r="J110" s="32"/>
      <c r="K110" s="32"/>
      <c r="L110" s="33"/>
      <c r="M110" s="157"/>
      <c r="N110" s="158"/>
      <c r="O110" s="53"/>
      <c r="P110" s="53"/>
      <c r="Q110" s="53"/>
      <c r="R110" s="53"/>
      <c r="S110" s="53"/>
      <c r="T110" s="54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20" t="s">
        <v>140</v>
      </c>
      <c r="AU110" s="20" t="s">
        <v>138</v>
      </c>
    </row>
    <row r="111" spans="1:65" s="13" customFormat="1">
      <c r="B111" s="159"/>
      <c r="D111" s="160" t="s">
        <v>142</v>
      </c>
      <c r="E111" s="161" t="s">
        <v>3</v>
      </c>
      <c r="F111" s="162" t="s">
        <v>143</v>
      </c>
      <c r="H111" s="161" t="s">
        <v>3</v>
      </c>
      <c r="L111" s="159"/>
      <c r="M111" s="163"/>
      <c r="N111" s="164"/>
      <c r="O111" s="164"/>
      <c r="P111" s="164"/>
      <c r="Q111" s="164"/>
      <c r="R111" s="164"/>
      <c r="S111" s="164"/>
      <c r="T111" s="165"/>
      <c r="AT111" s="161" t="s">
        <v>142</v>
      </c>
      <c r="AU111" s="161" t="s">
        <v>138</v>
      </c>
      <c r="AV111" s="13" t="s">
        <v>77</v>
      </c>
      <c r="AW111" s="13" t="s">
        <v>32</v>
      </c>
      <c r="AX111" s="13" t="s">
        <v>70</v>
      </c>
      <c r="AY111" s="161" t="s">
        <v>128</v>
      </c>
    </row>
    <row r="112" spans="1:65" s="14" customFormat="1">
      <c r="B112" s="166"/>
      <c r="D112" s="160" t="s">
        <v>142</v>
      </c>
      <c r="E112" s="167" t="s">
        <v>3</v>
      </c>
      <c r="F112" s="168" t="s">
        <v>713</v>
      </c>
      <c r="H112" s="169">
        <v>1</v>
      </c>
      <c r="L112" s="166"/>
      <c r="M112" s="170"/>
      <c r="N112" s="171"/>
      <c r="O112" s="171"/>
      <c r="P112" s="171"/>
      <c r="Q112" s="171"/>
      <c r="R112" s="171"/>
      <c r="S112" s="171"/>
      <c r="T112" s="172"/>
      <c r="AT112" s="167" t="s">
        <v>142</v>
      </c>
      <c r="AU112" s="167" t="s">
        <v>138</v>
      </c>
      <c r="AV112" s="14" t="s">
        <v>79</v>
      </c>
      <c r="AW112" s="14" t="s">
        <v>32</v>
      </c>
      <c r="AX112" s="14" t="s">
        <v>70</v>
      </c>
      <c r="AY112" s="167" t="s">
        <v>128</v>
      </c>
    </row>
    <row r="113" spans="1:65" s="14" customFormat="1">
      <c r="B113" s="166"/>
      <c r="D113" s="160" t="s">
        <v>142</v>
      </c>
      <c r="E113" s="167" t="s">
        <v>3</v>
      </c>
      <c r="F113" s="168" t="s">
        <v>714</v>
      </c>
      <c r="H113" s="169">
        <v>1</v>
      </c>
      <c r="L113" s="166"/>
      <c r="M113" s="170"/>
      <c r="N113" s="171"/>
      <c r="O113" s="171"/>
      <c r="P113" s="171"/>
      <c r="Q113" s="171"/>
      <c r="R113" s="171"/>
      <c r="S113" s="171"/>
      <c r="T113" s="172"/>
      <c r="AT113" s="167" t="s">
        <v>142</v>
      </c>
      <c r="AU113" s="167" t="s">
        <v>138</v>
      </c>
      <c r="AV113" s="14" t="s">
        <v>79</v>
      </c>
      <c r="AW113" s="14" t="s">
        <v>32</v>
      </c>
      <c r="AX113" s="14" t="s">
        <v>70</v>
      </c>
      <c r="AY113" s="167" t="s">
        <v>128</v>
      </c>
    </row>
    <row r="114" spans="1:65" s="15" customFormat="1">
      <c r="B114" s="173"/>
      <c r="D114" s="160" t="s">
        <v>142</v>
      </c>
      <c r="E114" s="174" t="s">
        <v>3</v>
      </c>
      <c r="F114" s="175" t="s">
        <v>146</v>
      </c>
      <c r="H114" s="176">
        <v>2</v>
      </c>
      <c r="L114" s="173"/>
      <c r="M114" s="177"/>
      <c r="N114" s="178"/>
      <c r="O114" s="178"/>
      <c r="P114" s="178"/>
      <c r="Q114" s="178"/>
      <c r="R114" s="178"/>
      <c r="S114" s="178"/>
      <c r="T114" s="179"/>
      <c r="AT114" s="174" t="s">
        <v>142</v>
      </c>
      <c r="AU114" s="174" t="s">
        <v>138</v>
      </c>
      <c r="AV114" s="15" t="s">
        <v>137</v>
      </c>
      <c r="AW114" s="15" t="s">
        <v>32</v>
      </c>
      <c r="AX114" s="15" t="s">
        <v>77</v>
      </c>
      <c r="AY114" s="174" t="s">
        <v>128</v>
      </c>
    </row>
    <row r="115" spans="1:65" s="12" customFormat="1" ht="20.9" customHeight="1">
      <c r="B115" s="130"/>
      <c r="D115" s="131" t="s">
        <v>69</v>
      </c>
      <c r="E115" s="140" t="s">
        <v>188</v>
      </c>
      <c r="F115" s="140" t="s">
        <v>189</v>
      </c>
      <c r="J115" s="141">
        <f>BK115</f>
        <v>0</v>
      </c>
      <c r="L115" s="130"/>
      <c r="M115" s="134"/>
      <c r="N115" s="135"/>
      <c r="O115" s="135"/>
      <c r="P115" s="136">
        <f>SUM(P116:P131)</f>
        <v>23.76399</v>
      </c>
      <c r="Q115" s="135"/>
      <c r="R115" s="136">
        <f>SUM(R116:R131)</f>
        <v>0</v>
      </c>
      <c r="S115" s="135"/>
      <c r="T115" s="137">
        <f>SUM(T116:T131)</f>
        <v>0</v>
      </c>
      <c r="AR115" s="131" t="s">
        <v>77</v>
      </c>
      <c r="AT115" s="138" t="s">
        <v>69</v>
      </c>
      <c r="AU115" s="138" t="s">
        <v>79</v>
      </c>
      <c r="AY115" s="131" t="s">
        <v>128</v>
      </c>
      <c r="BK115" s="139">
        <f>SUM(BK116:BK131)</f>
        <v>0</v>
      </c>
    </row>
    <row r="116" spans="1:65" s="2" customFormat="1" ht="44.25" customHeight="1">
      <c r="A116" s="32"/>
      <c r="B116" s="142"/>
      <c r="C116" s="143" t="s">
        <v>138</v>
      </c>
      <c r="D116" s="143" t="s">
        <v>132</v>
      </c>
      <c r="E116" s="144" t="s">
        <v>715</v>
      </c>
      <c r="F116" s="145" t="s">
        <v>716</v>
      </c>
      <c r="G116" s="146" t="s">
        <v>193</v>
      </c>
      <c r="H116" s="147">
        <v>5.4749999999999996</v>
      </c>
      <c r="I116" s="148"/>
      <c r="J116" s="148">
        <f>ROUND(I116*H116,2)</f>
        <v>0</v>
      </c>
      <c r="K116" s="145" t="s">
        <v>136</v>
      </c>
      <c r="L116" s="33"/>
      <c r="M116" s="149" t="s">
        <v>3</v>
      </c>
      <c r="N116" s="150" t="s">
        <v>41</v>
      </c>
      <c r="O116" s="151">
        <v>1.85</v>
      </c>
      <c r="P116" s="151">
        <f>O116*H116</f>
        <v>10.12875</v>
      </c>
      <c r="Q116" s="151">
        <v>0</v>
      </c>
      <c r="R116" s="151">
        <f>Q116*H116</f>
        <v>0</v>
      </c>
      <c r="S116" s="151">
        <v>0</v>
      </c>
      <c r="T116" s="152">
        <f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53" t="s">
        <v>137</v>
      </c>
      <c r="AT116" s="153" t="s">
        <v>132</v>
      </c>
      <c r="AU116" s="153" t="s">
        <v>138</v>
      </c>
      <c r="AY116" s="20" t="s">
        <v>128</v>
      </c>
      <c r="BE116" s="154">
        <f>IF(N116="základní",J116,0)</f>
        <v>0</v>
      </c>
      <c r="BF116" s="154">
        <f>IF(N116="snížená",J116,0)</f>
        <v>0</v>
      </c>
      <c r="BG116" s="154">
        <f>IF(N116="zákl. přenesená",J116,0)</f>
        <v>0</v>
      </c>
      <c r="BH116" s="154">
        <f>IF(N116="sníž. přenesená",J116,0)</f>
        <v>0</v>
      </c>
      <c r="BI116" s="154">
        <f>IF(N116="nulová",J116,0)</f>
        <v>0</v>
      </c>
      <c r="BJ116" s="20" t="s">
        <v>77</v>
      </c>
      <c r="BK116" s="154">
        <f>ROUND(I116*H116,2)</f>
        <v>0</v>
      </c>
      <c r="BL116" s="20" t="s">
        <v>137</v>
      </c>
      <c r="BM116" s="153" t="s">
        <v>717</v>
      </c>
    </row>
    <row r="117" spans="1:65" s="2" customFormat="1">
      <c r="A117" s="32"/>
      <c r="B117" s="33"/>
      <c r="C117" s="32"/>
      <c r="D117" s="155" t="s">
        <v>140</v>
      </c>
      <c r="E117" s="32"/>
      <c r="F117" s="156" t="s">
        <v>718</v>
      </c>
      <c r="G117" s="32"/>
      <c r="H117" s="32"/>
      <c r="I117" s="32"/>
      <c r="J117" s="32"/>
      <c r="K117" s="32"/>
      <c r="L117" s="33"/>
      <c r="M117" s="157"/>
      <c r="N117" s="158"/>
      <c r="O117" s="53"/>
      <c r="P117" s="53"/>
      <c r="Q117" s="53"/>
      <c r="R117" s="53"/>
      <c r="S117" s="53"/>
      <c r="T117" s="54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20" t="s">
        <v>140</v>
      </c>
      <c r="AU117" s="20" t="s">
        <v>138</v>
      </c>
    </row>
    <row r="118" spans="1:65" s="13" customFormat="1">
      <c r="B118" s="159"/>
      <c r="D118" s="160" t="s">
        <v>142</v>
      </c>
      <c r="E118" s="161" t="s">
        <v>3</v>
      </c>
      <c r="F118" s="162" t="s">
        <v>719</v>
      </c>
      <c r="H118" s="161" t="s">
        <v>3</v>
      </c>
      <c r="L118" s="159"/>
      <c r="M118" s="163"/>
      <c r="N118" s="164"/>
      <c r="O118" s="164"/>
      <c r="P118" s="164"/>
      <c r="Q118" s="164"/>
      <c r="R118" s="164"/>
      <c r="S118" s="164"/>
      <c r="T118" s="165"/>
      <c r="AT118" s="161" t="s">
        <v>142</v>
      </c>
      <c r="AU118" s="161" t="s">
        <v>138</v>
      </c>
      <c r="AV118" s="13" t="s">
        <v>77</v>
      </c>
      <c r="AW118" s="13" t="s">
        <v>32</v>
      </c>
      <c r="AX118" s="13" t="s">
        <v>70</v>
      </c>
      <c r="AY118" s="161" t="s">
        <v>128</v>
      </c>
    </row>
    <row r="119" spans="1:65" s="14" customFormat="1">
      <c r="B119" s="166"/>
      <c r="D119" s="160" t="s">
        <v>142</v>
      </c>
      <c r="E119" s="167" t="s">
        <v>3</v>
      </c>
      <c r="F119" s="168" t="s">
        <v>720</v>
      </c>
      <c r="H119" s="169">
        <v>2.7490000000000001</v>
      </c>
      <c r="L119" s="166"/>
      <c r="M119" s="170"/>
      <c r="N119" s="171"/>
      <c r="O119" s="171"/>
      <c r="P119" s="171"/>
      <c r="Q119" s="171"/>
      <c r="R119" s="171"/>
      <c r="S119" s="171"/>
      <c r="T119" s="172"/>
      <c r="AT119" s="167" t="s">
        <v>142</v>
      </c>
      <c r="AU119" s="167" t="s">
        <v>138</v>
      </c>
      <c r="AV119" s="14" t="s">
        <v>79</v>
      </c>
      <c r="AW119" s="14" t="s">
        <v>32</v>
      </c>
      <c r="AX119" s="14" t="s">
        <v>70</v>
      </c>
      <c r="AY119" s="167" t="s">
        <v>128</v>
      </c>
    </row>
    <row r="120" spans="1:65" s="14" customFormat="1">
      <c r="B120" s="166"/>
      <c r="D120" s="160" t="s">
        <v>142</v>
      </c>
      <c r="E120" s="167" t="s">
        <v>3</v>
      </c>
      <c r="F120" s="168" t="s">
        <v>721</v>
      </c>
      <c r="H120" s="169">
        <v>4.5220000000000002</v>
      </c>
      <c r="L120" s="166"/>
      <c r="M120" s="170"/>
      <c r="N120" s="171"/>
      <c r="O120" s="171"/>
      <c r="P120" s="171"/>
      <c r="Q120" s="171"/>
      <c r="R120" s="171"/>
      <c r="S120" s="171"/>
      <c r="T120" s="172"/>
      <c r="AT120" s="167" t="s">
        <v>142</v>
      </c>
      <c r="AU120" s="167" t="s">
        <v>138</v>
      </c>
      <c r="AV120" s="14" t="s">
        <v>79</v>
      </c>
      <c r="AW120" s="14" t="s">
        <v>32</v>
      </c>
      <c r="AX120" s="14" t="s">
        <v>70</v>
      </c>
      <c r="AY120" s="167" t="s">
        <v>128</v>
      </c>
    </row>
    <row r="121" spans="1:65" s="14" customFormat="1">
      <c r="B121" s="166"/>
      <c r="D121" s="160" t="s">
        <v>142</v>
      </c>
      <c r="E121" s="167" t="s">
        <v>3</v>
      </c>
      <c r="F121" s="168" t="s">
        <v>722</v>
      </c>
      <c r="H121" s="169">
        <v>3.68</v>
      </c>
      <c r="L121" s="166"/>
      <c r="M121" s="170"/>
      <c r="N121" s="171"/>
      <c r="O121" s="171"/>
      <c r="P121" s="171"/>
      <c r="Q121" s="171"/>
      <c r="R121" s="171"/>
      <c r="S121" s="171"/>
      <c r="T121" s="172"/>
      <c r="AT121" s="167" t="s">
        <v>142</v>
      </c>
      <c r="AU121" s="167" t="s">
        <v>138</v>
      </c>
      <c r="AV121" s="14" t="s">
        <v>79</v>
      </c>
      <c r="AW121" s="14" t="s">
        <v>32</v>
      </c>
      <c r="AX121" s="14" t="s">
        <v>70</v>
      </c>
      <c r="AY121" s="167" t="s">
        <v>128</v>
      </c>
    </row>
    <row r="122" spans="1:65" s="16" customFormat="1">
      <c r="B122" s="180"/>
      <c r="D122" s="160" t="s">
        <v>142</v>
      </c>
      <c r="E122" s="181" t="s">
        <v>3</v>
      </c>
      <c r="F122" s="182" t="s">
        <v>164</v>
      </c>
      <c r="H122" s="183">
        <v>10.951000000000001</v>
      </c>
      <c r="L122" s="180"/>
      <c r="M122" s="184"/>
      <c r="N122" s="185"/>
      <c r="O122" s="185"/>
      <c r="P122" s="185"/>
      <c r="Q122" s="185"/>
      <c r="R122" s="185"/>
      <c r="S122" s="185"/>
      <c r="T122" s="186"/>
      <c r="AT122" s="181" t="s">
        <v>142</v>
      </c>
      <c r="AU122" s="181" t="s">
        <v>138</v>
      </c>
      <c r="AV122" s="16" t="s">
        <v>138</v>
      </c>
      <c r="AW122" s="16" t="s">
        <v>32</v>
      </c>
      <c r="AX122" s="16" t="s">
        <v>70</v>
      </c>
      <c r="AY122" s="181" t="s">
        <v>128</v>
      </c>
    </row>
    <row r="123" spans="1:65" s="13" customFormat="1">
      <c r="B123" s="159"/>
      <c r="D123" s="160" t="s">
        <v>142</v>
      </c>
      <c r="E123" s="161" t="s">
        <v>3</v>
      </c>
      <c r="F123" s="162" t="s">
        <v>723</v>
      </c>
      <c r="H123" s="161" t="s">
        <v>3</v>
      </c>
      <c r="L123" s="159"/>
      <c r="M123" s="163"/>
      <c r="N123" s="164"/>
      <c r="O123" s="164"/>
      <c r="P123" s="164"/>
      <c r="Q123" s="164"/>
      <c r="R123" s="164"/>
      <c r="S123" s="164"/>
      <c r="T123" s="165"/>
      <c r="AT123" s="161" t="s">
        <v>142</v>
      </c>
      <c r="AU123" s="161" t="s">
        <v>138</v>
      </c>
      <c r="AV123" s="13" t="s">
        <v>77</v>
      </c>
      <c r="AW123" s="13" t="s">
        <v>32</v>
      </c>
      <c r="AX123" s="13" t="s">
        <v>70</v>
      </c>
      <c r="AY123" s="161" t="s">
        <v>128</v>
      </c>
    </row>
    <row r="124" spans="1:65" s="14" customFormat="1">
      <c r="B124" s="166"/>
      <c r="D124" s="160" t="s">
        <v>142</v>
      </c>
      <c r="E124" s="167" t="s">
        <v>3</v>
      </c>
      <c r="F124" s="168" t="s">
        <v>724</v>
      </c>
      <c r="H124" s="169">
        <v>-5.476</v>
      </c>
      <c r="L124" s="166"/>
      <c r="M124" s="170"/>
      <c r="N124" s="171"/>
      <c r="O124" s="171"/>
      <c r="P124" s="171"/>
      <c r="Q124" s="171"/>
      <c r="R124" s="171"/>
      <c r="S124" s="171"/>
      <c r="T124" s="172"/>
      <c r="AT124" s="167" t="s">
        <v>142</v>
      </c>
      <c r="AU124" s="167" t="s">
        <v>138</v>
      </c>
      <c r="AV124" s="14" t="s">
        <v>79</v>
      </c>
      <c r="AW124" s="14" t="s">
        <v>32</v>
      </c>
      <c r="AX124" s="14" t="s">
        <v>70</v>
      </c>
      <c r="AY124" s="167" t="s">
        <v>128</v>
      </c>
    </row>
    <row r="125" spans="1:65" s="16" customFormat="1">
      <c r="B125" s="180"/>
      <c r="D125" s="160" t="s">
        <v>142</v>
      </c>
      <c r="E125" s="181" t="s">
        <v>3</v>
      </c>
      <c r="F125" s="182" t="s">
        <v>164</v>
      </c>
      <c r="H125" s="183">
        <v>-5.476</v>
      </c>
      <c r="L125" s="180"/>
      <c r="M125" s="184"/>
      <c r="N125" s="185"/>
      <c r="O125" s="185"/>
      <c r="P125" s="185"/>
      <c r="Q125" s="185"/>
      <c r="R125" s="185"/>
      <c r="S125" s="185"/>
      <c r="T125" s="186"/>
      <c r="AT125" s="181" t="s">
        <v>142</v>
      </c>
      <c r="AU125" s="181" t="s">
        <v>138</v>
      </c>
      <c r="AV125" s="16" t="s">
        <v>138</v>
      </c>
      <c r="AW125" s="16" t="s">
        <v>32</v>
      </c>
      <c r="AX125" s="16" t="s">
        <v>70</v>
      </c>
      <c r="AY125" s="181" t="s">
        <v>128</v>
      </c>
    </row>
    <row r="126" spans="1:65" s="15" customFormat="1">
      <c r="B126" s="173"/>
      <c r="D126" s="160" t="s">
        <v>142</v>
      </c>
      <c r="E126" s="174" t="s">
        <v>3</v>
      </c>
      <c r="F126" s="175" t="s">
        <v>146</v>
      </c>
      <c r="H126" s="176">
        <v>5.4750000000000005</v>
      </c>
      <c r="L126" s="173"/>
      <c r="M126" s="177"/>
      <c r="N126" s="178"/>
      <c r="O126" s="178"/>
      <c r="P126" s="178"/>
      <c r="Q126" s="178"/>
      <c r="R126" s="178"/>
      <c r="S126" s="178"/>
      <c r="T126" s="179"/>
      <c r="AT126" s="174" t="s">
        <v>142</v>
      </c>
      <c r="AU126" s="174" t="s">
        <v>138</v>
      </c>
      <c r="AV126" s="15" t="s">
        <v>137</v>
      </c>
      <c r="AW126" s="15" t="s">
        <v>32</v>
      </c>
      <c r="AX126" s="15" t="s">
        <v>77</v>
      </c>
      <c r="AY126" s="174" t="s">
        <v>128</v>
      </c>
    </row>
    <row r="127" spans="1:65" s="2" customFormat="1" ht="44.25" customHeight="1">
      <c r="A127" s="32"/>
      <c r="B127" s="142"/>
      <c r="C127" s="143" t="s">
        <v>137</v>
      </c>
      <c r="D127" s="143" t="s">
        <v>132</v>
      </c>
      <c r="E127" s="144" t="s">
        <v>725</v>
      </c>
      <c r="F127" s="145" t="s">
        <v>726</v>
      </c>
      <c r="G127" s="146" t="s">
        <v>193</v>
      </c>
      <c r="H127" s="147">
        <v>5.476</v>
      </c>
      <c r="I127" s="148"/>
      <c r="J127" s="148">
        <f>ROUND(I127*H127,2)</f>
        <v>0</v>
      </c>
      <c r="K127" s="145" t="s">
        <v>136</v>
      </c>
      <c r="L127" s="33"/>
      <c r="M127" s="149" t="s">
        <v>3</v>
      </c>
      <c r="N127" s="150" t="s">
        <v>41</v>
      </c>
      <c r="O127" s="151">
        <v>2.4900000000000002</v>
      </c>
      <c r="P127" s="151">
        <f>O127*H127</f>
        <v>13.635240000000001</v>
      </c>
      <c r="Q127" s="151">
        <v>0</v>
      </c>
      <c r="R127" s="151">
        <f>Q127*H127</f>
        <v>0</v>
      </c>
      <c r="S127" s="151">
        <v>0</v>
      </c>
      <c r="T127" s="152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3" t="s">
        <v>137</v>
      </c>
      <c r="AT127" s="153" t="s">
        <v>132</v>
      </c>
      <c r="AU127" s="153" t="s">
        <v>138</v>
      </c>
      <c r="AY127" s="20" t="s">
        <v>128</v>
      </c>
      <c r="BE127" s="154">
        <f>IF(N127="základní",J127,0)</f>
        <v>0</v>
      </c>
      <c r="BF127" s="154">
        <f>IF(N127="snížená",J127,0)</f>
        <v>0</v>
      </c>
      <c r="BG127" s="154">
        <f>IF(N127="zákl. přenesená",J127,0)</f>
        <v>0</v>
      </c>
      <c r="BH127" s="154">
        <f>IF(N127="sníž. přenesená",J127,0)</f>
        <v>0</v>
      </c>
      <c r="BI127" s="154">
        <f>IF(N127="nulová",J127,0)</f>
        <v>0</v>
      </c>
      <c r="BJ127" s="20" t="s">
        <v>77</v>
      </c>
      <c r="BK127" s="154">
        <f>ROUND(I127*H127,2)</f>
        <v>0</v>
      </c>
      <c r="BL127" s="20" t="s">
        <v>137</v>
      </c>
      <c r="BM127" s="153" t="s">
        <v>727</v>
      </c>
    </row>
    <row r="128" spans="1:65" s="2" customFormat="1">
      <c r="A128" s="32"/>
      <c r="B128" s="33"/>
      <c r="C128" s="32"/>
      <c r="D128" s="155" t="s">
        <v>140</v>
      </c>
      <c r="E128" s="32"/>
      <c r="F128" s="156" t="s">
        <v>728</v>
      </c>
      <c r="G128" s="32"/>
      <c r="H128" s="32"/>
      <c r="I128" s="32"/>
      <c r="J128" s="32"/>
      <c r="K128" s="32"/>
      <c r="L128" s="33"/>
      <c r="M128" s="157"/>
      <c r="N128" s="158"/>
      <c r="O128" s="53"/>
      <c r="P128" s="53"/>
      <c r="Q128" s="53"/>
      <c r="R128" s="53"/>
      <c r="S128" s="53"/>
      <c r="T128" s="54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20" t="s">
        <v>140</v>
      </c>
      <c r="AU128" s="20" t="s">
        <v>138</v>
      </c>
    </row>
    <row r="129" spans="1:65" s="14" customFormat="1">
      <c r="B129" s="166"/>
      <c r="D129" s="160" t="s">
        <v>142</v>
      </c>
      <c r="E129" s="167" t="s">
        <v>3</v>
      </c>
      <c r="F129" s="168" t="s">
        <v>729</v>
      </c>
      <c r="H129" s="169">
        <v>5.476</v>
      </c>
      <c r="L129" s="166"/>
      <c r="M129" s="170"/>
      <c r="N129" s="171"/>
      <c r="O129" s="171"/>
      <c r="P129" s="171"/>
      <c r="Q129" s="171"/>
      <c r="R129" s="171"/>
      <c r="S129" s="171"/>
      <c r="T129" s="172"/>
      <c r="AT129" s="167" t="s">
        <v>142</v>
      </c>
      <c r="AU129" s="167" t="s">
        <v>138</v>
      </c>
      <c r="AV129" s="14" t="s">
        <v>79</v>
      </c>
      <c r="AW129" s="14" t="s">
        <v>32</v>
      </c>
      <c r="AX129" s="14" t="s">
        <v>70</v>
      </c>
      <c r="AY129" s="167" t="s">
        <v>128</v>
      </c>
    </row>
    <row r="130" spans="1:65" s="16" customFormat="1">
      <c r="B130" s="180"/>
      <c r="D130" s="160" t="s">
        <v>142</v>
      </c>
      <c r="E130" s="181" t="s">
        <v>3</v>
      </c>
      <c r="F130" s="182" t="s">
        <v>164</v>
      </c>
      <c r="H130" s="183">
        <v>5.476</v>
      </c>
      <c r="L130" s="180"/>
      <c r="M130" s="184"/>
      <c r="N130" s="185"/>
      <c r="O130" s="185"/>
      <c r="P130" s="185"/>
      <c r="Q130" s="185"/>
      <c r="R130" s="185"/>
      <c r="S130" s="185"/>
      <c r="T130" s="186"/>
      <c r="AT130" s="181" t="s">
        <v>142</v>
      </c>
      <c r="AU130" s="181" t="s">
        <v>138</v>
      </c>
      <c r="AV130" s="16" t="s">
        <v>138</v>
      </c>
      <c r="AW130" s="16" t="s">
        <v>32</v>
      </c>
      <c r="AX130" s="16" t="s">
        <v>70</v>
      </c>
      <c r="AY130" s="181" t="s">
        <v>128</v>
      </c>
    </row>
    <row r="131" spans="1:65" s="15" customFormat="1">
      <c r="B131" s="173"/>
      <c r="D131" s="160" t="s">
        <v>142</v>
      </c>
      <c r="E131" s="174" t="s">
        <v>3</v>
      </c>
      <c r="F131" s="175" t="s">
        <v>146</v>
      </c>
      <c r="H131" s="176">
        <v>5.476</v>
      </c>
      <c r="L131" s="173"/>
      <c r="M131" s="177"/>
      <c r="N131" s="178"/>
      <c r="O131" s="178"/>
      <c r="P131" s="178"/>
      <c r="Q131" s="178"/>
      <c r="R131" s="178"/>
      <c r="S131" s="178"/>
      <c r="T131" s="179"/>
      <c r="AT131" s="174" t="s">
        <v>142</v>
      </c>
      <c r="AU131" s="174" t="s">
        <v>138</v>
      </c>
      <c r="AV131" s="15" t="s">
        <v>137</v>
      </c>
      <c r="AW131" s="15" t="s">
        <v>32</v>
      </c>
      <c r="AX131" s="15" t="s">
        <v>77</v>
      </c>
      <c r="AY131" s="174" t="s">
        <v>128</v>
      </c>
    </row>
    <row r="132" spans="1:65" s="12" customFormat="1" ht="20.9" customHeight="1">
      <c r="B132" s="130"/>
      <c r="D132" s="131" t="s">
        <v>69</v>
      </c>
      <c r="E132" s="140" t="s">
        <v>248</v>
      </c>
      <c r="F132" s="140" t="s">
        <v>249</v>
      </c>
      <c r="J132" s="141">
        <f>BK132</f>
        <v>0</v>
      </c>
      <c r="L132" s="130"/>
      <c r="M132" s="134"/>
      <c r="N132" s="135"/>
      <c r="O132" s="135"/>
      <c r="P132" s="136">
        <f>SUM(P133:P144)</f>
        <v>9.8992519999999988</v>
      </c>
      <c r="Q132" s="135"/>
      <c r="R132" s="136">
        <f>SUM(R133:R144)</f>
        <v>1.8396840000000001E-2</v>
      </c>
      <c r="S132" s="135"/>
      <c r="T132" s="137">
        <f>SUM(T133:T144)</f>
        <v>0</v>
      </c>
      <c r="AR132" s="131" t="s">
        <v>77</v>
      </c>
      <c r="AT132" s="138" t="s">
        <v>69</v>
      </c>
      <c r="AU132" s="138" t="s">
        <v>79</v>
      </c>
      <c r="AY132" s="131" t="s">
        <v>128</v>
      </c>
      <c r="BK132" s="139">
        <f>SUM(BK133:BK144)</f>
        <v>0</v>
      </c>
    </row>
    <row r="133" spans="1:65" s="2" customFormat="1" ht="37.9" customHeight="1">
      <c r="A133" s="32"/>
      <c r="B133" s="142"/>
      <c r="C133" s="143" t="s">
        <v>175</v>
      </c>
      <c r="D133" s="143" t="s">
        <v>132</v>
      </c>
      <c r="E133" s="144" t="s">
        <v>251</v>
      </c>
      <c r="F133" s="145" t="s">
        <v>252</v>
      </c>
      <c r="G133" s="146" t="s">
        <v>253</v>
      </c>
      <c r="H133" s="147">
        <v>21.901</v>
      </c>
      <c r="I133" s="148"/>
      <c r="J133" s="148">
        <f>ROUND(I133*H133,2)</f>
        <v>0</v>
      </c>
      <c r="K133" s="145" t="s">
        <v>136</v>
      </c>
      <c r="L133" s="33"/>
      <c r="M133" s="149" t="s">
        <v>3</v>
      </c>
      <c r="N133" s="150" t="s">
        <v>41</v>
      </c>
      <c r="O133" s="151">
        <v>0.23599999999999999</v>
      </c>
      <c r="P133" s="151">
        <f>O133*H133</f>
        <v>5.1686359999999993</v>
      </c>
      <c r="Q133" s="151">
        <v>8.4000000000000003E-4</v>
      </c>
      <c r="R133" s="151">
        <f>Q133*H133</f>
        <v>1.8396840000000001E-2</v>
      </c>
      <c r="S133" s="151">
        <v>0</v>
      </c>
      <c r="T133" s="152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3" t="s">
        <v>137</v>
      </c>
      <c r="AT133" s="153" t="s">
        <v>132</v>
      </c>
      <c r="AU133" s="153" t="s">
        <v>138</v>
      </c>
      <c r="AY133" s="20" t="s">
        <v>128</v>
      </c>
      <c r="BE133" s="154">
        <f>IF(N133="základní",J133,0)</f>
        <v>0</v>
      </c>
      <c r="BF133" s="154">
        <f>IF(N133="snížená",J133,0)</f>
        <v>0</v>
      </c>
      <c r="BG133" s="154">
        <f>IF(N133="zákl. přenesená",J133,0)</f>
        <v>0</v>
      </c>
      <c r="BH133" s="154">
        <f>IF(N133="sníž. přenesená",J133,0)</f>
        <v>0</v>
      </c>
      <c r="BI133" s="154">
        <f>IF(N133="nulová",J133,0)</f>
        <v>0</v>
      </c>
      <c r="BJ133" s="20" t="s">
        <v>77</v>
      </c>
      <c r="BK133" s="154">
        <f>ROUND(I133*H133,2)</f>
        <v>0</v>
      </c>
      <c r="BL133" s="20" t="s">
        <v>137</v>
      </c>
      <c r="BM133" s="153" t="s">
        <v>730</v>
      </c>
    </row>
    <row r="134" spans="1:65" s="2" customFormat="1">
      <c r="A134" s="32"/>
      <c r="B134" s="33"/>
      <c r="C134" s="32"/>
      <c r="D134" s="155" t="s">
        <v>140</v>
      </c>
      <c r="E134" s="32"/>
      <c r="F134" s="156" t="s">
        <v>255</v>
      </c>
      <c r="G134" s="32"/>
      <c r="H134" s="32"/>
      <c r="I134" s="32"/>
      <c r="J134" s="32"/>
      <c r="K134" s="32"/>
      <c r="L134" s="33"/>
      <c r="M134" s="157"/>
      <c r="N134" s="158"/>
      <c r="O134" s="53"/>
      <c r="P134" s="53"/>
      <c r="Q134" s="53"/>
      <c r="R134" s="53"/>
      <c r="S134" s="53"/>
      <c r="T134" s="54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20" t="s">
        <v>140</v>
      </c>
      <c r="AU134" s="20" t="s">
        <v>138</v>
      </c>
    </row>
    <row r="135" spans="1:65" s="13" customFormat="1">
      <c r="B135" s="159"/>
      <c r="D135" s="160" t="s">
        <v>142</v>
      </c>
      <c r="E135" s="161" t="s">
        <v>3</v>
      </c>
      <c r="F135" s="162" t="s">
        <v>719</v>
      </c>
      <c r="H135" s="161" t="s">
        <v>3</v>
      </c>
      <c r="L135" s="159"/>
      <c r="M135" s="163"/>
      <c r="N135" s="164"/>
      <c r="O135" s="164"/>
      <c r="P135" s="164"/>
      <c r="Q135" s="164"/>
      <c r="R135" s="164"/>
      <c r="S135" s="164"/>
      <c r="T135" s="165"/>
      <c r="AT135" s="161" t="s">
        <v>142</v>
      </c>
      <c r="AU135" s="161" t="s">
        <v>138</v>
      </c>
      <c r="AV135" s="13" t="s">
        <v>77</v>
      </c>
      <c r="AW135" s="13" t="s">
        <v>32</v>
      </c>
      <c r="AX135" s="13" t="s">
        <v>70</v>
      </c>
      <c r="AY135" s="161" t="s">
        <v>128</v>
      </c>
    </row>
    <row r="136" spans="1:65" s="14" customFormat="1">
      <c r="B136" s="166"/>
      <c r="D136" s="160" t="s">
        <v>142</v>
      </c>
      <c r="E136" s="167" t="s">
        <v>3</v>
      </c>
      <c r="F136" s="168" t="s">
        <v>731</v>
      </c>
      <c r="H136" s="169">
        <v>5.4969999999999999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138</v>
      </c>
      <c r="AV136" s="14" t="s">
        <v>79</v>
      </c>
      <c r="AW136" s="14" t="s">
        <v>32</v>
      </c>
      <c r="AX136" s="14" t="s">
        <v>70</v>
      </c>
      <c r="AY136" s="167" t="s">
        <v>128</v>
      </c>
    </row>
    <row r="137" spans="1:65" s="14" customFormat="1">
      <c r="B137" s="166"/>
      <c r="D137" s="160" t="s">
        <v>142</v>
      </c>
      <c r="E137" s="167" t="s">
        <v>3</v>
      </c>
      <c r="F137" s="168" t="s">
        <v>732</v>
      </c>
      <c r="H137" s="169">
        <v>9.0440000000000005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138</v>
      </c>
      <c r="AV137" s="14" t="s">
        <v>79</v>
      </c>
      <c r="AW137" s="14" t="s">
        <v>32</v>
      </c>
      <c r="AX137" s="14" t="s">
        <v>70</v>
      </c>
      <c r="AY137" s="167" t="s">
        <v>128</v>
      </c>
    </row>
    <row r="138" spans="1:65" s="14" customFormat="1">
      <c r="B138" s="166"/>
      <c r="D138" s="160" t="s">
        <v>142</v>
      </c>
      <c r="E138" s="167" t="s">
        <v>3</v>
      </c>
      <c r="F138" s="168" t="s">
        <v>733</v>
      </c>
      <c r="H138" s="169">
        <v>7.36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138</v>
      </c>
      <c r="AV138" s="14" t="s">
        <v>79</v>
      </c>
      <c r="AW138" s="14" t="s">
        <v>32</v>
      </c>
      <c r="AX138" s="14" t="s">
        <v>70</v>
      </c>
      <c r="AY138" s="167" t="s">
        <v>128</v>
      </c>
    </row>
    <row r="139" spans="1:65" s="16" customFormat="1">
      <c r="B139" s="180"/>
      <c r="D139" s="160" t="s">
        <v>142</v>
      </c>
      <c r="E139" s="181" t="s">
        <v>3</v>
      </c>
      <c r="F139" s="182" t="s">
        <v>164</v>
      </c>
      <c r="H139" s="183">
        <v>21.901</v>
      </c>
      <c r="L139" s="180"/>
      <c r="M139" s="184"/>
      <c r="N139" s="185"/>
      <c r="O139" s="185"/>
      <c r="P139" s="185"/>
      <c r="Q139" s="185"/>
      <c r="R139" s="185"/>
      <c r="S139" s="185"/>
      <c r="T139" s="186"/>
      <c r="AT139" s="181" t="s">
        <v>142</v>
      </c>
      <c r="AU139" s="181" t="s">
        <v>138</v>
      </c>
      <c r="AV139" s="16" t="s">
        <v>138</v>
      </c>
      <c r="AW139" s="16" t="s">
        <v>32</v>
      </c>
      <c r="AX139" s="16" t="s">
        <v>70</v>
      </c>
      <c r="AY139" s="181" t="s">
        <v>128</v>
      </c>
    </row>
    <row r="140" spans="1:65" s="15" customFormat="1">
      <c r="B140" s="173"/>
      <c r="D140" s="160" t="s">
        <v>142</v>
      </c>
      <c r="E140" s="174" t="s">
        <v>3</v>
      </c>
      <c r="F140" s="175" t="s">
        <v>146</v>
      </c>
      <c r="H140" s="176">
        <v>21.901</v>
      </c>
      <c r="L140" s="173"/>
      <c r="M140" s="177"/>
      <c r="N140" s="178"/>
      <c r="O140" s="178"/>
      <c r="P140" s="178"/>
      <c r="Q140" s="178"/>
      <c r="R140" s="178"/>
      <c r="S140" s="178"/>
      <c r="T140" s="179"/>
      <c r="AT140" s="174" t="s">
        <v>142</v>
      </c>
      <c r="AU140" s="174" t="s">
        <v>138</v>
      </c>
      <c r="AV140" s="15" t="s">
        <v>137</v>
      </c>
      <c r="AW140" s="15" t="s">
        <v>32</v>
      </c>
      <c r="AX140" s="15" t="s">
        <v>77</v>
      </c>
      <c r="AY140" s="174" t="s">
        <v>128</v>
      </c>
    </row>
    <row r="141" spans="1:65" s="2" customFormat="1" ht="44.25" customHeight="1">
      <c r="A141" s="32"/>
      <c r="B141" s="142"/>
      <c r="C141" s="143" t="s">
        <v>190</v>
      </c>
      <c r="D141" s="143" t="s">
        <v>132</v>
      </c>
      <c r="E141" s="144" t="s">
        <v>283</v>
      </c>
      <c r="F141" s="145" t="s">
        <v>284</v>
      </c>
      <c r="G141" s="146" t="s">
        <v>253</v>
      </c>
      <c r="H141" s="147">
        <v>21.901</v>
      </c>
      <c r="I141" s="148"/>
      <c r="J141" s="148">
        <f>ROUND(I141*H141,2)</f>
        <v>0</v>
      </c>
      <c r="K141" s="145" t="s">
        <v>136</v>
      </c>
      <c r="L141" s="33"/>
      <c r="M141" s="149" t="s">
        <v>3</v>
      </c>
      <c r="N141" s="150" t="s">
        <v>41</v>
      </c>
      <c r="O141" s="151">
        <v>0.216</v>
      </c>
      <c r="P141" s="151">
        <f>O141*H141</f>
        <v>4.7306159999999995</v>
      </c>
      <c r="Q141" s="151">
        <v>0</v>
      </c>
      <c r="R141" s="151">
        <f>Q141*H141</f>
        <v>0</v>
      </c>
      <c r="S141" s="151">
        <v>0</v>
      </c>
      <c r="T141" s="152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3" t="s">
        <v>137</v>
      </c>
      <c r="AT141" s="153" t="s">
        <v>132</v>
      </c>
      <c r="AU141" s="153" t="s">
        <v>138</v>
      </c>
      <c r="AY141" s="20" t="s">
        <v>128</v>
      </c>
      <c r="BE141" s="154">
        <f>IF(N141="základní",J141,0)</f>
        <v>0</v>
      </c>
      <c r="BF141" s="154">
        <f>IF(N141="snížená",J141,0)</f>
        <v>0</v>
      </c>
      <c r="BG141" s="154">
        <f>IF(N141="zákl. přenesená",J141,0)</f>
        <v>0</v>
      </c>
      <c r="BH141" s="154">
        <f>IF(N141="sníž. přenesená",J141,0)</f>
        <v>0</v>
      </c>
      <c r="BI141" s="154">
        <f>IF(N141="nulová",J141,0)</f>
        <v>0</v>
      </c>
      <c r="BJ141" s="20" t="s">
        <v>77</v>
      </c>
      <c r="BK141" s="154">
        <f>ROUND(I141*H141,2)</f>
        <v>0</v>
      </c>
      <c r="BL141" s="20" t="s">
        <v>137</v>
      </c>
      <c r="BM141" s="153" t="s">
        <v>734</v>
      </c>
    </row>
    <row r="142" spans="1:65" s="2" customFormat="1">
      <c r="A142" s="32"/>
      <c r="B142" s="33"/>
      <c r="C142" s="32"/>
      <c r="D142" s="155" t="s">
        <v>140</v>
      </c>
      <c r="E142" s="32"/>
      <c r="F142" s="156" t="s">
        <v>286</v>
      </c>
      <c r="G142" s="32"/>
      <c r="H142" s="32"/>
      <c r="I142" s="32"/>
      <c r="J142" s="32"/>
      <c r="K142" s="32"/>
      <c r="L142" s="33"/>
      <c r="M142" s="157"/>
      <c r="N142" s="158"/>
      <c r="O142" s="53"/>
      <c r="P142" s="53"/>
      <c r="Q142" s="53"/>
      <c r="R142" s="53"/>
      <c r="S142" s="53"/>
      <c r="T142" s="54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20" t="s">
        <v>140</v>
      </c>
      <c r="AU142" s="20" t="s">
        <v>138</v>
      </c>
    </row>
    <row r="143" spans="1:65" s="14" customFormat="1">
      <c r="B143" s="166"/>
      <c r="D143" s="160" t="s">
        <v>142</v>
      </c>
      <c r="E143" s="167" t="s">
        <v>3</v>
      </c>
      <c r="F143" s="168" t="s">
        <v>735</v>
      </c>
      <c r="H143" s="169">
        <v>21.901</v>
      </c>
      <c r="L143" s="166"/>
      <c r="M143" s="170"/>
      <c r="N143" s="171"/>
      <c r="O143" s="171"/>
      <c r="P143" s="171"/>
      <c r="Q143" s="171"/>
      <c r="R143" s="171"/>
      <c r="S143" s="171"/>
      <c r="T143" s="172"/>
      <c r="AT143" s="167" t="s">
        <v>142</v>
      </c>
      <c r="AU143" s="167" t="s">
        <v>138</v>
      </c>
      <c r="AV143" s="14" t="s">
        <v>79</v>
      </c>
      <c r="AW143" s="14" t="s">
        <v>32</v>
      </c>
      <c r="AX143" s="14" t="s">
        <v>70</v>
      </c>
      <c r="AY143" s="167" t="s">
        <v>128</v>
      </c>
    </row>
    <row r="144" spans="1:65" s="15" customFormat="1">
      <c r="B144" s="173"/>
      <c r="D144" s="160" t="s">
        <v>142</v>
      </c>
      <c r="E144" s="174" t="s">
        <v>3</v>
      </c>
      <c r="F144" s="175" t="s">
        <v>146</v>
      </c>
      <c r="H144" s="176">
        <v>21.901</v>
      </c>
      <c r="L144" s="173"/>
      <c r="M144" s="177"/>
      <c r="N144" s="178"/>
      <c r="O144" s="178"/>
      <c r="P144" s="178"/>
      <c r="Q144" s="178"/>
      <c r="R144" s="178"/>
      <c r="S144" s="178"/>
      <c r="T144" s="179"/>
      <c r="AT144" s="174" t="s">
        <v>142</v>
      </c>
      <c r="AU144" s="174" t="s">
        <v>138</v>
      </c>
      <c r="AV144" s="15" t="s">
        <v>137</v>
      </c>
      <c r="AW144" s="15" t="s">
        <v>32</v>
      </c>
      <c r="AX144" s="15" t="s">
        <v>77</v>
      </c>
      <c r="AY144" s="174" t="s">
        <v>128</v>
      </c>
    </row>
    <row r="145" spans="1:65" s="12" customFormat="1" ht="20.9" customHeight="1">
      <c r="B145" s="130"/>
      <c r="D145" s="131" t="s">
        <v>69</v>
      </c>
      <c r="E145" s="140" t="s">
        <v>288</v>
      </c>
      <c r="F145" s="140" t="s">
        <v>289</v>
      </c>
      <c r="J145" s="141">
        <f>BK145</f>
        <v>0</v>
      </c>
      <c r="L145" s="130"/>
      <c r="M145" s="134"/>
      <c r="N145" s="135"/>
      <c r="O145" s="135"/>
      <c r="P145" s="136">
        <f>SUM(P146:P169)</f>
        <v>0.65327199999999996</v>
      </c>
      <c r="Q145" s="135"/>
      <c r="R145" s="136">
        <f>SUM(R146:R169)</f>
        <v>0</v>
      </c>
      <c r="S145" s="135"/>
      <c r="T145" s="137">
        <f>SUM(T146:T169)</f>
        <v>0</v>
      </c>
      <c r="AR145" s="131" t="s">
        <v>77</v>
      </c>
      <c r="AT145" s="138" t="s">
        <v>69</v>
      </c>
      <c r="AU145" s="138" t="s">
        <v>79</v>
      </c>
      <c r="AY145" s="131" t="s">
        <v>128</v>
      </c>
      <c r="BK145" s="139">
        <f>SUM(BK146:BK169)</f>
        <v>0</v>
      </c>
    </row>
    <row r="146" spans="1:65" s="2" customFormat="1" ht="62.65" customHeight="1">
      <c r="A146" s="32"/>
      <c r="B146" s="142"/>
      <c r="C146" s="143" t="s">
        <v>224</v>
      </c>
      <c r="D146" s="143" t="s">
        <v>132</v>
      </c>
      <c r="E146" s="144" t="s">
        <v>290</v>
      </c>
      <c r="F146" s="145" t="s">
        <v>291</v>
      </c>
      <c r="G146" s="146" t="s">
        <v>193</v>
      </c>
      <c r="H146" s="147">
        <v>2.2069999999999999</v>
      </c>
      <c r="I146" s="148"/>
      <c r="J146" s="148">
        <f>ROUND(I146*H146,2)</f>
        <v>0</v>
      </c>
      <c r="K146" s="145" t="s">
        <v>136</v>
      </c>
      <c r="L146" s="33"/>
      <c r="M146" s="149" t="s">
        <v>3</v>
      </c>
      <c r="N146" s="150" t="s">
        <v>41</v>
      </c>
      <c r="O146" s="151">
        <v>8.6999999999999994E-2</v>
      </c>
      <c r="P146" s="151">
        <f>O146*H146</f>
        <v>0.19200899999999999</v>
      </c>
      <c r="Q146" s="151">
        <v>0</v>
      </c>
      <c r="R146" s="151">
        <f>Q146*H146</f>
        <v>0</v>
      </c>
      <c r="S146" s="151">
        <v>0</v>
      </c>
      <c r="T146" s="152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3" t="s">
        <v>137</v>
      </c>
      <c r="AT146" s="153" t="s">
        <v>132</v>
      </c>
      <c r="AU146" s="153" t="s">
        <v>138</v>
      </c>
      <c r="AY146" s="20" t="s">
        <v>128</v>
      </c>
      <c r="BE146" s="154">
        <f>IF(N146="základní",J146,0)</f>
        <v>0</v>
      </c>
      <c r="BF146" s="154">
        <f>IF(N146="snížená",J146,0)</f>
        <v>0</v>
      </c>
      <c r="BG146" s="154">
        <f>IF(N146="zákl. přenesená",J146,0)</f>
        <v>0</v>
      </c>
      <c r="BH146" s="154">
        <f>IF(N146="sníž. přenesená",J146,0)</f>
        <v>0</v>
      </c>
      <c r="BI146" s="154">
        <f>IF(N146="nulová",J146,0)</f>
        <v>0</v>
      </c>
      <c r="BJ146" s="20" t="s">
        <v>77</v>
      </c>
      <c r="BK146" s="154">
        <f>ROUND(I146*H146,2)</f>
        <v>0</v>
      </c>
      <c r="BL146" s="20" t="s">
        <v>137</v>
      </c>
      <c r="BM146" s="153" t="s">
        <v>736</v>
      </c>
    </row>
    <row r="147" spans="1:65" s="2" customFormat="1">
      <c r="A147" s="32"/>
      <c r="B147" s="33"/>
      <c r="C147" s="32"/>
      <c r="D147" s="155" t="s">
        <v>140</v>
      </c>
      <c r="E147" s="32"/>
      <c r="F147" s="156" t="s">
        <v>293</v>
      </c>
      <c r="G147" s="32"/>
      <c r="H147" s="32"/>
      <c r="I147" s="32"/>
      <c r="J147" s="32"/>
      <c r="K147" s="32"/>
      <c r="L147" s="33"/>
      <c r="M147" s="157"/>
      <c r="N147" s="158"/>
      <c r="O147" s="53"/>
      <c r="P147" s="53"/>
      <c r="Q147" s="53"/>
      <c r="R147" s="53"/>
      <c r="S147" s="53"/>
      <c r="T147" s="54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20" t="s">
        <v>140</v>
      </c>
      <c r="AU147" s="20" t="s">
        <v>138</v>
      </c>
    </row>
    <row r="148" spans="1:65" s="14" customFormat="1">
      <c r="B148" s="166"/>
      <c r="D148" s="160" t="s">
        <v>142</v>
      </c>
      <c r="E148" s="167" t="s">
        <v>3</v>
      </c>
      <c r="F148" s="168" t="s">
        <v>737</v>
      </c>
      <c r="H148" s="169">
        <v>5.476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138</v>
      </c>
      <c r="AV148" s="14" t="s">
        <v>79</v>
      </c>
      <c r="AW148" s="14" t="s">
        <v>32</v>
      </c>
      <c r="AX148" s="14" t="s">
        <v>70</v>
      </c>
      <c r="AY148" s="167" t="s">
        <v>128</v>
      </c>
    </row>
    <row r="149" spans="1:65" s="16" customFormat="1">
      <c r="B149" s="180"/>
      <c r="D149" s="160" t="s">
        <v>142</v>
      </c>
      <c r="E149" s="181" t="s">
        <v>3</v>
      </c>
      <c r="F149" s="182" t="s">
        <v>164</v>
      </c>
      <c r="H149" s="183">
        <v>5.476</v>
      </c>
      <c r="L149" s="180"/>
      <c r="M149" s="184"/>
      <c r="N149" s="185"/>
      <c r="O149" s="185"/>
      <c r="P149" s="185"/>
      <c r="Q149" s="185"/>
      <c r="R149" s="185"/>
      <c r="S149" s="185"/>
      <c r="T149" s="186"/>
      <c r="AT149" s="181" t="s">
        <v>142</v>
      </c>
      <c r="AU149" s="181" t="s">
        <v>138</v>
      </c>
      <c r="AV149" s="16" t="s">
        <v>138</v>
      </c>
      <c r="AW149" s="16" t="s">
        <v>32</v>
      </c>
      <c r="AX149" s="16" t="s">
        <v>70</v>
      </c>
      <c r="AY149" s="181" t="s">
        <v>128</v>
      </c>
    </row>
    <row r="150" spans="1:65" s="14" customFormat="1">
      <c r="B150" s="166"/>
      <c r="D150" s="160" t="s">
        <v>142</v>
      </c>
      <c r="E150" s="167" t="s">
        <v>3</v>
      </c>
      <c r="F150" s="168" t="s">
        <v>738</v>
      </c>
      <c r="H150" s="169">
        <v>-3.2690000000000001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138</v>
      </c>
      <c r="AV150" s="14" t="s">
        <v>79</v>
      </c>
      <c r="AW150" s="14" t="s">
        <v>32</v>
      </c>
      <c r="AX150" s="14" t="s">
        <v>70</v>
      </c>
      <c r="AY150" s="167" t="s">
        <v>128</v>
      </c>
    </row>
    <row r="151" spans="1:65" s="16" customFormat="1">
      <c r="B151" s="180"/>
      <c r="D151" s="160" t="s">
        <v>142</v>
      </c>
      <c r="E151" s="181" t="s">
        <v>3</v>
      </c>
      <c r="F151" s="182" t="s">
        <v>164</v>
      </c>
      <c r="H151" s="183">
        <v>-3.2690000000000001</v>
      </c>
      <c r="L151" s="180"/>
      <c r="M151" s="184"/>
      <c r="N151" s="185"/>
      <c r="O151" s="185"/>
      <c r="P151" s="185"/>
      <c r="Q151" s="185"/>
      <c r="R151" s="185"/>
      <c r="S151" s="185"/>
      <c r="T151" s="186"/>
      <c r="AT151" s="181" t="s">
        <v>142</v>
      </c>
      <c r="AU151" s="181" t="s">
        <v>138</v>
      </c>
      <c r="AV151" s="16" t="s">
        <v>138</v>
      </c>
      <c r="AW151" s="16" t="s">
        <v>32</v>
      </c>
      <c r="AX151" s="16" t="s">
        <v>70</v>
      </c>
      <c r="AY151" s="181" t="s">
        <v>128</v>
      </c>
    </row>
    <row r="152" spans="1:65" s="15" customFormat="1">
      <c r="B152" s="173"/>
      <c r="D152" s="160" t="s">
        <v>142</v>
      </c>
      <c r="E152" s="174" t="s">
        <v>3</v>
      </c>
      <c r="F152" s="175" t="s">
        <v>146</v>
      </c>
      <c r="H152" s="176">
        <v>2.2069999999999999</v>
      </c>
      <c r="L152" s="173"/>
      <c r="M152" s="177"/>
      <c r="N152" s="178"/>
      <c r="O152" s="178"/>
      <c r="P152" s="178"/>
      <c r="Q152" s="178"/>
      <c r="R152" s="178"/>
      <c r="S152" s="178"/>
      <c r="T152" s="179"/>
      <c r="AT152" s="174" t="s">
        <v>142</v>
      </c>
      <c r="AU152" s="174" t="s">
        <v>138</v>
      </c>
      <c r="AV152" s="15" t="s">
        <v>137</v>
      </c>
      <c r="AW152" s="15" t="s">
        <v>32</v>
      </c>
      <c r="AX152" s="15" t="s">
        <v>77</v>
      </c>
      <c r="AY152" s="174" t="s">
        <v>128</v>
      </c>
    </row>
    <row r="153" spans="1:65" s="2" customFormat="1" ht="66.75" customHeight="1">
      <c r="A153" s="32"/>
      <c r="B153" s="142"/>
      <c r="C153" s="143" t="s">
        <v>230</v>
      </c>
      <c r="D153" s="143" t="s">
        <v>132</v>
      </c>
      <c r="E153" s="144" t="s">
        <v>296</v>
      </c>
      <c r="F153" s="145" t="s">
        <v>297</v>
      </c>
      <c r="G153" s="146" t="s">
        <v>193</v>
      </c>
      <c r="H153" s="147">
        <v>22.07</v>
      </c>
      <c r="I153" s="148"/>
      <c r="J153" s="148">
        <f>ROUND(I153*H153,2)</f>
        <v>0</v>
      </c>
      <c r="K153" s="145" t="s">
        <v>136</v>
      </c>
      <c r="L153" s="33"/>
      <c r="M153" s="149" t="s">
        <v>3</v>
      </c>
      <c r="N153" s="150" t="s">
        <v>41</v>
      </c>
      <c r="O153" s="151">
        <v>5.0000000000000001E-3</v>
      </c>
      <c r="P153" s="151">
        <f>O153*H153</f>
        <v>0.11035</v>
      </c>
      <c r="Q153" s="151">
        <v>0</v>
      </c>
      <c r="R153" s="151">
        <f>Q153*H153</f>
        <v>0</v>
      </c>
      <c r="S153" s="151">
        <v>0</v>
      </c>
      <c r="T153" s="152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3" t="s">
        <v>137</v>
      </c>
      <c r="AT153" s="153" t="s">
        <v>132</v>
      </c>
      <c r="AU153" s="153" t="s">
        <v>138</v>
      </c>
      <c r="AY153" s="20" t="s">
        <v>128</v>
      </c>
      <c r="BE153" s="154">
        <f>IF(N153="základní",J153,0)</f>
        <v>0</v>
      </c>
      <c r="BF153" s="154">
        <f>IF(N153="snížená",J153,0)</f>
        <v>0</v>
      </c>
      <c r="BG153" s="154">
        <f>IF(N153="zákl. přenesená",J153,0)</f>
        <v>0</v>
      </c>
      <c r="BH153" s="154">
        <f>IF(N153="sníž. přenesená",J153,0)</f>
        <v>0</v>
      </c>
      <c r="BI153" s="154">
        <f>IF(N153="nulová",J153,0)</f>
        <v>0</v>
      </c>
      <c r="BJ153" s="20" t="s">
        <v>77</v>
      </c>
      <c r="BK153" s="154">
        <f>ROUND(I153*H153,2)</f>
        <v>0</v>
      </c>
      <c r="BL153" s="20" t="s">
        <v>137</v>
      </c>
      <c r="BM153" s="153" t="s">
        <v>739</v>
      </c>
    </row>
    <row r="154" spans="1:65" s="2" customFormat="1">
      <c r="A154" s="32"/>
      <c r="B154" s="33"/>
      <c r="C154" s="32"/>
      <c r="D154" s="155" t="s">
        <v>140</v>
      </c>
      <c r="E154" s="32"/>
      <c r="F154" s="156" t="s">
        <v>299</v>
      </c>
      <c r="G154" s="32"/>
      <c r="H154" s="32"/>
      <c r="I154" s="32"/>
      <c r="J154" s="32"/>
      <c r="K154" s="32"/>
      <c r="L154" s="33"/>
      <c r="M154" s="157"/>
      <c r="N154" s="158"/>
      <c r="O154" s="53"/>
      <c r="P154" s="53"/>
      <c r="Q154" s="53"/>
      <c r="R154" s="53"/>
      <c r="S154" s="53"/>
      <c r="T154" s="54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20" t="s">
        <v>140</v>
      </c>
      <c r="AU154" s="20" t="s">
        <v>138</v>
      </c>
    </row>
    <row r="155" spans="1:65" s="13" customFormat="1">
      <c r="B155" s="159"/>
      <c r="D155" s="160" t="s">
        <v>142</v>
      </c>
      <c r="E155" s="161" t="s">
        <v>3</v>
      </c>
      <c r="F155" s="162" t="s">
        <v>300</v>
      </c>
      <c r="H155" s="161" t="s">
        <v>3</v>
      </c>
      <c r="L155" s="159"/>
      <c r="M155" s="163"/>
      <c r="N155" s="164"/>
      <c r="O155" s="164"/>
      <c r="P155" s="164"/>
      <c r="Q155" s="164"/>
      <c r="R155" s="164"/>
      <c r="S155" s="164"/>
      <c r="T155" s="165"/>
      <c r="AT155" s="161" t="s">
        <v>142</v>
      </c>
      <c r="AU155" s="161" t="s">
        <v>138</v>
      </c>
      <c r="AV155" s="13" t="s">
        <v>77</v>
      </c>
      <c r="AW155" s="13" t="s">
        <v>32</v>
      </c>
      <c r="AX155" s="13" t="s">
        <v>70</v>
      </c>
      <c r="AY155" s="161" t="s">
        <v>128</v>
      </c>
    </row>
    <row r="156" spans="1:65" s="14" customFormat="1">
      <c r="B156" s="166"/>
      <c r="D156" s="160" t="s">
        <v>142</v>
      </c>
      <c r="E156" s="167" t="s">
        <v>3</v>
      </c>
      <c r="F156" s="168" t="s">
        <v>740</v>
      </c>
      <c r="H156" s="169">
        <v>22.07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138</v>
      </c>
      <c r="AV156" s="14" t="s">
        <v>79</v>
      </c>
      <c r="AW156" s="14" t="s">
        <v>32</v>
      </c>
      <c r="AX156" s="14" t="s">
        <v>70</v>
      </c>
      <c r="AY156" s="167" t="s">
        <v>128</v>
      </c>
    </row>
    <row r="157" spans="1:65" s="15" customFormat="1">
      <c r="B157" s="173"/>
      <c r="D157" s="160" t="s">
        <v>142</v>
      </c>
      <c r="E157" s="174" t="s">
        <v>3</v>
      </c>
      <c r="F157" s="175" t="s">
        <v>146</v>
      </c>
      <c r="H157" s="176">
        <v>22.07</v>
      </c>
      <c r="L157" s="173"/>
      <c r="M157" s="177"/>
      <c r="N157" s="178"/>
      <c r="O157" s="178"/>
      <c r="P157" s="178"/>
      <c r="Q157" s="178"/>
      <c r="R157" s="178"/>
      <c r="S157" s="178"/>
      <c r="T157" s="179"/>
      <c r="AT157" s="174" t="s">
        <v>142</v>
      </c>
      <c r="AU157" s="174" t="s">
        <v>138</v>
      </c>
      <c r="AV157" s="15" t="s">
        <v>137</v>
      </c>
      <c r="AW157" s="15" t="s">
        <v>32</v>
      </c>
      <c r="AX157" s="15" t="s">
        <v>77</v>
      </c>
      <c r="AY157" s="174" t="s">
        <v>128</v>
      </c>
    </row>
    <row r="158" spans="1:65" s="2" customFormat="1" ht="62.65" customHeight="1">
      <c r="A158" s="32"/>
      <c r="B158" s="142"/>
      <c r="C158" s="143" t="s">
        <v>250</v>
      </c>
      <c r="D158" s="143" t="s">
        <v>132</v>
      </c>
      <c r="E158" s="144" t="s">
        <v>302</v>
      </c>
      <c r="F158" s="145" t="s">
        <v>303</v>
      </c>
      <c r="G158" s="146" t="s">
        <v>193</v>
      </c>
      <c r="H158" s="147">
        <v>2.2069999999999999</v>
      </c>
      <c r="I158" s="148"/>
      <c r="J158" s="148">
        <f>ROUND(I158*H158,2)</f>
        <v>0</v>
      </c>
      <c r="K158" s="145" t="s">
        <v>136</v>
      </c>
      <c r="L158" s="33"/>
      <c r="M158" s="149" t="s">
        <v>3</v>
      </c>
      <c r="N158" s="150" t="s">
        <v>41</v>
      </c>
      <c r="O158" s="151">
        <v>9.9000000000000005E-2</v>
      </c>
      <c r="P158" s="151">
        <f>O158*H158</f>
        <v>0.21849299999999999</v>
      </c>
      <c r="Q158" s="151">
        <v>0</v>
      </c>
      <c r="R158" s="151">
        <f>Q158*H158</f>
        <v>0</v>
      </c>
      <c r="S158" s="151">
        <v>0</v>
      </c>
      <c r="T158" s="152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3" t="s">
        <v>137</v>
      </c>
      <c r="AT158" s="153" t="s">
        <v>132</v>
      </c>
      <c r="AU158" s="153" t="s">
        <v>138</v>
      </c>
      <c r="AY158" s="20" t="s">
        <v>128</v>
      </c>
      <c r="BE158" s="154">
        <f>IF(N158="základní",J158,0)</f>
        <v>0</v>
      </c>
      <c r="BF158" s="154">
        <f>IF(N158="snížená",J158,0)</f>
        <v>0</v>
      </c>
      <c r="BG158" s="154">
        <f>IF(N158="zákl. přenesená",J158,0)</f>
        <v>0</v>
      </c>
      <c r="BH158" s="154">
        <f>IF(N158="sníž. přenesená",J158,0)</f>
        <v>0</v>
      </c>
      <c r="BI158" s="154">
        <f>IF(N158="nulová",J158,0)</f>
        <v>0</v>
      </c>
      <c r="BJ158" s="20" t="s">
        <v>77</v>
      </c>
      <c r="BK158" s="154">
        <f>ROUND(I158*H158,2)</f>
        <v>0</v>
      </c>
      <c r="BL158" s="20" t="s">
        <v>137</v>
      </c>
      <c r="BM158" s="153" t="s">
        <v>741</v>
      </c>
    </row>
    <row r="159" spans="1:65" s="2" customFormat="1">
      <c r="A159" s="32"/>
      <c r="B159" s="33"/>
      <c r="C159" s="32"/>
      <c r="D159" s="155" t="s">
        <v>140</v>
      </c>
      <c r="E159" s="32"/>
      <c r="F159" s="156" t="s">
        <v>305</v>
      </c>
      <c r="G159" s="32"/>
      <c r="H159" s="32"/>
      <c r="I159" s="32"/>
      <c r="J159" s="32"/>
      <c r="K159" s="32"/>
      <c r="L159" s="33"/>
      <c r="M159" s="157"/>
      <c r="N159" s="158"/>
      <c r="O159" s="53"/>
      <c r="P159" s="53"/>
      <c r="Q159" s="53"/>
      <c r="R159" s="53"/>
      <c r="S159" s="53"/>
      <c r="T159" s="54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20" t="s">
        <v>140</v>
      </c>
      <c r="AU159" s="20" t="s">
        <v>138</v>
      </c>
    </row>
    <row r="160" spans="1:65" s="14" customFormat="1">
      <c r="B160" s="166"/>
      <c r="D160" s="160" t="s">
        <v>142</v>
      </c>
      <c r="E160" s="167" t="s">
        <v>3</v>
      </c>
      <c r="F160" s="168" t="s">
        <v>737</v>
      </c>
      <c r="H160" s="169">
        <v>5.476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138</v>
      </c>
      <c r="AV160" s="14" t="s">
        <v>79</v>
      </c>
      <c r="AW160" s="14" t="s">
        <v>32</v>
      </c>
      <c r="AX160" s="14" t="s">
        <v>70</v>
      </c>
      <c r="AY160" s="167" t="s">
        <v>128</v>
      </c>
    </row>
    <row r="161" spans="1:65" s="16" customFormat="1">
      <c r="B161" s="180"/>
      <c r="D161" s="160" t="s">
        <v>142</v>
      </c>
      <c r="E161" s="181" t="s">
        <v>3</v>
      </c>
      <c r="F161" s="182" t="s">
        <v>164</v>
      </c>
      <c r="H161" s="183">
        <v>5.476</v>
      </c>
      <c r="L161" s="180"/>
      <c r="M161" s="184"/>
      <c r="N161" s="185"/>
      <c r="O161" s="185"/>
      <c r="P161" s="185"/>
      <c r="Q161" s="185"/>
      <c r="R161" s="185"/>
      <c r="S161" s="185"/>
      <c r="T161" s="186"/>
      <c r="AT161" s="181" t="s">
        <v>142</v>
      </c>
      <c r="AU161" s="181" t="s">
        <v>138</v>
      </c>
      <c r="AV161" s="16" t="s">
        <v>138</v>
      </c>
      <c r="AW161" s="16" t="s">
        <v>32</v>
      </c>
      <c r="AX161" s="16" t="s">
        <v>70</v>
      </c>
      <c r="AY161" s="181" t="s">
        <v>128</v>
      </c>
    </row>
    <row r="162" spans="1:65" s="14" customFormat="1">
      <c r="B162" s="166"/>
      <c r="D162" s="160" t="s">
        <v>142</v>
      </c>
      <c r="E162" s="167" t="s">
        <v>3</v>
      </c>
      <c r="F162" s="168" t="s">
        <v>738</v>
      </c>
      <c r="H162" s="169">
        <v>-3.2690000000000001</v>
      </c>
      <c r="L162" s="166"/>
      <c r="M162" s="170"/>
      <c r="N162" s="171"/>
      <c r="O162" s="171"/>
      <c r="P162" s="171"/>
      <c r="Q162" s="171"/>
      <c r="R162" s="171"/>
      <c r="S162" s="171"/>
      <c r="T162" s="172"/>
      <c r="AT162" s="167" t="s">
        <v>142</v>
      </c>
      <c r="AU162" s="167" t="s">
        <v>138</v>
      </c>
      <c r="AV162" s="14" t="s">
        <v>79</v>
      </c>
      <c r="AW162" s="14" t="s">
        <v>32</v>
      </c>
      <c r="AX162" s="14" t="s">
        <v>70</v>
      </c>
      <c r="AY162" s="167" t="s">
        <v>128</v>
      </c>
    </row>
    <row r="163" spans="1:65" s="16" customFormat="1">
      <c r="B163" s="180"/>
      <c r="D163" s="160" t="s">
        <v>142</v>
      </c>
      <c r="E163" s="181" t="s">
        <v>3</v>
      </c>
      <c r="F163" s="182" t="s">
        <v>164</v>
      </c>
      <c r="H163" s="183">
        <v>-3.2690000000000001</v>
      </c>
      <c r="L163" s="180"/>
      <c r="M163" s="184"/>
      <c r="N163" s="185"/>
      <c r="O163" s="185"/>
      <c r="P163" s="185"/>
      <c r="Q163" s="185"/>
      <c r="R163" s="185"/>
      <c r="S163" s="185"/>
      <c r="T163" s="186"/>
      <c r="AT163" s="181" t="s">
        <v>142</v>
      </c>
      <c r="AU163" s="181" t="s">
        <v>138</v>
      </c>
      <c r="AV163" s="16" t="s">
        <v>138</v>
      </c>
      <c r="AW163" s="16" t="s">
        <v>32</v>
      </c>
      <c r="AX163" s="16" t="s">
        <v>70</v>
      </c>
      <c r="AY163" s="181" t="s">
        <v>128</v>
      </c>
    </row>
    <row r="164" spans="1:65" s="15" customFormat="1">
      <c r="B164" s="173"/>
      <c r="D164" s="160" t="s">
        <v>142</v>
      </c>
      <c r="E164" s="174" t="s">
        <v>3</v>
      </c>
      <c r="F164" s="175" t="s">
        <v>146</v>
      </c>
      <c r="H164" s="176">
        <v>2.2069999999999999</v>
      </c>
      <c r="L164" s="173"/>
      <c r="M164" s="177"/>
      <c r="N164" s="178"/>
      <c r="O164" s="178"/>
      <c r="P164" s="178"/>
      <c r="Q164" s="178"/>
      <c r="R164" s="178"/>
      <c r="S164" s="178"/>
      <c r="T164" s="179"/>
      <c r="AT164" s="174" t="s">
        <v>142</v>
      </c>
      <c r="AU164" s="174" t="s">
        <v>138</v>
      </c>
      <c r="AV164" s="15" t="s">
        <v>137</v>
      </c>
      <c r="AW164" s="15" t="s">
        <v>32</v>
      </c>
      <c r="AX164" s="15" t="s">
        <v>77</v>
      </c>
      <c r="AY164" s="174" t="s">
        <v>128</v>
      </c>
    </row>
    <row r="165" spans="1:65" s="2" customFormat="1" ht="66.75" customHeight="1">
      <c r="A165" s="32"/>
      <c r="B165" s="142"/>
      <c r="C165" s="143" t="s">
        <v>282</v>
      </c>
      <c r="D165" s="143" t="s">
        <v>132</v>
      </c>
      <c r="E165" s="144" t="s">
        <v>307</v>
      </c>
      <c r="F165" s="145" t="s">
        <v>308</v>
      </c>
      <c r="G165" s="146" t="s">
        <v>193</v>
      </c>
      <c r="H165" s="147">
        <v>22.07</v>
      </c>
      <c r="I165" s="148"/>
      <c r="J165" s="148">
        <f>ROUND(I165*H165,2)</f>
        <v>0</v>
      </c>
      <c r="K165" s="145" t="s">
        <v>136</v>
      </c>
      <c r="L165" s="33"/>
      <c r="M165" s="149" t="s">
        <v>3</v>
      </c>
      <c r="N165" s="150" t="s">
        <v>41</v>
      </c>
      <c r="O165" s="151">
        <v>6.0000000000000001E-3</v>
      </c>
      <c r="P165" s="151">
        <f>O165*H165</f>
        <v>0.13242000000000001</v>
      </c>
      <c r="Q165" s="151">
        <v>0</v>
      </c>
      <c r="R165" s="151">
        <f>Q165*H165</f>
        <v>0</v>
      </c>
      <c r="S165" s="151">
        <v>0</v>
      </c>
      <c r="T165" s="152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3" t="s">
        <v>137</v>
      </c>
      <c r="AT165" s="153" t="s">
        <v>132</v>
      </c>
      <c r="AU165" s="153" t="s">
        <v>138</v>
      </c>
      <c r="AY165" s="20" t="s">
        <v>128</v>
      </c>
      <c r="BE165" s="154">
        <f>IF(N165="základní",J165,0)</f>
        <v>0</v>
      </c>
      <c r="BF165" s="154">
        <f>IF(N165="snížená",J165,0)</f>
        <v>0</v>
      </c>
      <c r="BG165" s="154">
        <f>IF(N165="zákl. přenesená",J165,0)</f>
        <v>0</v>
      </c>
      <c r="BH165" s="154">
        <f>IF(N165="sníž. přenesená",J165,0)</f>
        <v>0</v>
      </c>
      <c r="BI165" s="154">
        <f>IF(N165="nulová",J165,0)</f>
        <v>0</v>
      </c>
      <c r="BJ165" s="20" t="s">
        <v>77</v>
      </c>
      <c r="BK165" s="154">
        <f>ROUND(I165*H165,2)</f>
        <v>0</v>
      </c>
      <c r="BL165" s="20" t="s">
        <v>137</v>
      </c>
      <c r="BM165" s="153" t="s">
        <v>742</v>
      </c>
    </row>
    <row r="166" spans="1:65" s="2" customFormat="1">
      <c r="A166" s="32"/>
      <c r="B166" s="33"/>
      <c r="C166" s="32"/>
      <c r="D166" s="155" t="s">
        <v>140</v>
      </c>
      <c r="E166" s="32"/>
      <c r="F166" s="156" t="s">
        <v>310</v>
      </c>
      <c r="G166" s="32"/>
      <c r="H166" s="32"/>
      <c r="I166" s="32"/>
      <c r="J166" s="32"/>
      <c r="K166" s="32"/>
      <c r="L166" s="33"/>
      <c r="M166" s="157"/>
      <c r="N166" s="158"/>
      <c r="O166" s="53"/>
      <c r="P166" s="53"/>
      <c r="Q166" s="53"/>
      <c r="R166" s="53"/>
      <c r="S166" s="53"/>
      <c r="T166" s="54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20" t="s">
        <v>140</v>
      </c>
      <c r="AU166" s="20" t="s">
        <v>138</v>
      </c>
    </row>
    <row r="167" spans="1:65" s="13" customFormat="1">
      <c r="B167" s="159"/>
      <c r="D167" s="160" t="s">
        <v>142</v>
      </c>
      <c r="E167" s="161" t="s">
        <v>3</v>
      </c>
      <c r="F167" s="162" t="s">
        <v>300</v>
      </c>
      <c r="H167" s="161" t="s">
        <v>3</v>
      </c>
      <c r="L167" s="159"/>
      <c r="M167" s="163"/>
      <c r="N167" s="164"/>
      <c r="O167" s="164"/>
      <c r="P167" s="164"/>
      <c r="Q167" s="164"/>
      <c r="R167" s="164"/>
      <c r="S167" s="164"/>
      <c r="T167" s="165"/>
      <c r="AT167" s="161" t="s">
        <v>142</v>
      </c>
      <c r="AU167" s="161" t="s">
        <v>138</v>
      </c>
      <c r="AV167" s="13" t="s">
        <v>77</v>
      </c>
      <c r="AW167" s="13" t="s">
        <v>32</v>
      </c>
      <c r="AX167" s="13" t="s">
        <v>70</v>
      </c>
      <c r="AY167" s="161" t="s">
        <v>128</v>
      </c>
    </row>
    <row r="168" spans="1:65" s="14" customFormat="1">
      <c r="B168" s="166"/>
      <c r="D168" s="160" t="s">
        <v>142</v>
      </c>
      <c r="E168" s="167" t="s">
        <v>3</v>
      </c>
      <c r="F168" s="168" t="s">
        <v>740</v>
      </c>
      <c r="H168" s="169">
        <v>22.07</v>
      </c>
      <c r="L168" s="166"/>
      <c r="M168" s="170"/>
      <c r="N168" s="171"/>
      <c r="O168" s="171"/>
      <c r="P168" s="171"/>
      <c r="Q168" s="171"/>
      <c r="R168" s="171"/>
      <c r="S168" s="171"/>
      <c r="T168" s="172"/>
      <c r="AT168" s="167" t="s">
        <v>142</v>
      </c>
      <c r="AU168" s="167" t="s">
        <v>138</v>
      </c>
      <c r="AV168" s="14" t="s">
        <v>79</v>
      </c>
      <c r="AW168" s="14" t="s">
        <v>32</v>
      </c>
      <c r="AX168" s="14" t="s">
        <v>70</v>
      </c>
      <c r="AY168" s="167" t="s">
        <v>128</v>
      </c>
    </row>
    <row r="169" spans="1:65" s="15" customFormat="1">
      <c r="B169" s="173"/>
      <c r="D169" s="160" t="s">
        <v>142</v>
      </c>
      <c r="E169" s="174" t="s">
        <v>3</v>
      </c>
      <c r="F169" s="175" t="s">
        <v>146</v>
      </c>
      <c r="H169" s="176">
        <v>22.07</v>
      </c>
      <c r="L169" s="173"/>
      <c r="M169" s="177"/>
      <c r="N169" s="178"/>
      <c r="O169" s="178"/>
      <c r="P169" s="178"/>
      <c r="Q169" s="178"/>
      <c r="R169" s="178"/>
      <c r="S169" s="178"/>
      <c r="T169" s="179"/>
      <c r="AT169" s="174" t="s">
        <v>142</v>
      </c>
      <c r="AU169" s="174" t="s">
        <v>138</v>
      </c>
      <c r="AV169" s="15" t="s">
        <v>137</v>
      </c>
      <c r="AW169" s="15" t="s">
        <v>32</v>
      </c>
      <c r="AX169" s="15" t="s">
        <v>77</v>
      </c>
      <c r="AY169" s="174" t="s">
        <v>128</v>
      </c>
    </row>
    <row r="170" spans="1:65" s="12" customFormat="1" ht="20.9" customHeight="1">
      <c r="B170" s="130"/>
      <c r="D170" s="131" t="s">
        <v>69</v>
      </c>
      <c r="E170" s="140" t="s">
        <v>311</v>
      </c>
      <c r="F170" s="140" t="s">
        <v>312</v>
      </c>
      <c r="J170" s="141">
        <f>BK170</f>
        <v>0</v>
      </c>
      <c r="L170" s="130"/>
      <c r="M170" s="134"/>
      <c r="N170" s="135"/>
      <c r="O170" s="135"/>
      <c r="P170" s="136">
        <f>SUM(P171:P196)</f>
        <v>3.6646019999999999</v>
      </c>
      <c r="Q170" s="135"/>
      <c r="R170" s="136">
        <f>SUM(R171:R196)</f>
        <v>7.319</v>
      </c>
      <c r="S170" s="135"/>
      <c r="T170" s="137">
        <f>SUM(T171:T196)</f>
        <v>0</v>
      </c>
      <c r="AR170" s="131" t="s">
        <v>77</v>
      </c>
      <c r="AT170" s="138" t="s">
        <v>69</v>
      </c>
      <c r="AU170" s="138" t="s">
        <v>79</v>
      </c>
      <c r="AY170" s="131" t="s">
        <v>128</v>
      </c>
      <c r="BK170" s="139">
        <f>SUM(BK171:BK196)</f>
        <v>0</v>
      </c>
    </row>
    <row r="171" spans="1:65" s="2" customFormat="1" ht="44.25" customHeight="1">
      <c r="A171" s="32"/>
      <c r="B171" s="142"/>
      <c r="C171" s="143" t="s">
        <v>130</v>
      </c>
      <c r="D171" s="143" t="s">
        <v>132</v>
      </c>
      <c r="E171" s="144" t="s">
        <v>313</v>
      </c>
      <c r="F171" s="145" t="s">
        <v>314</v>
      </c>
      <c r="G171" s="146" t="s">
        <v>315</v>
      </c>
      <c r="H171" s="147">
        <v>7.3929999999999998</v>
      </c>
      <c r="I171" s="148"/>
      <c r="J171" s="148">
        <f>ROUND(I171*H171,2)</f>
        <v>0</v>
      </c>
      <c r="K171" s="145" t="s">
        <v>136</v>
      </c>
      <c r="L171" s="33"/>
      <c r="M171" s="149" t="s">
        <v>3</v>
      </c>
      <c r="N171" s="150" t="s">
        <v>41</v>
      </c>
      <c r="O171" s="151">
        <v>0</v>
      </c>
      <c r="P171" s="151">
        <f>O171*H171</f>
        <v>0</v>
      </c>
      <c r="Q171" s="151">
        <v>0</v>
      </c>
      <c r="R171" s="151">
        <f>Q171*H171</f>
        <v>0</v>
      </c>
      <c r="S171" s="151">
        <v>0</v>
      </c>
      <c r="T171" s="152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3" t="s">
        <v>137</v>
      </c>
      <c r="AT171" s="153" t="s">
        <v>132</v>
      </c>
      <c r="AU171" s="153" t="s">
        <v>138</v>
      </c>
      <c r="AY171" s="20" t="s">
        <v>128</v>
      </c>
      <c r="BE171" s="154">
        <f>IF(N171="základní",J171,0)</f>
        <v>0</v>
      </c>
      <c r="BF171" s="154">
        <f>IF(N171="snížená",J171,0)</f>
        <v>0</v>
      </c>
      <c r="BG171" s="154">
        <f>IF(N171="zákl. přenesená",J171,0)</f>
        <v>0</v>
      </c>
      <c r="BH171" s="154">
        <f>IF(N171="sníž. přenesená",J171,0)</f>
        <v>0</v>
      </c>
      <c r="BI171" s="154">
        <f>IF(N171="nulová",J171,0)</f>
        <v>0</v>
      </c>
      <c r="BJ171" s="20" t="s">
        <v>77</v>
      </c>
      <c r="BK171" s="154">
        <f>ROUND(I171*H171,2)</f>
        <v>0</v>
      </c>
      <c r="BL171" s="20" t="s">
        <v>137</v>
      </c>
      <c r="BM171" s="153" t="s">
        <v>743</v>
      </c>
    </row>
    <row r="172" spans="1:65" s="2" customFormat="1">
      <c r="A172" s="32"/>
      <c r="B172" s="33"/>
      <c r="C172" s="32"/>
      <c r="D172" s="155" t="s">
        <v>140</v>
      </c>
      <c r="E172" s="32"/>
      <c r="F172" s="156" t="s">
        <v>317</v>
      </c>
      <c r="G172" s="32"/>
      <c r="H172" s="32"/>
      <c r="I172" s="32"/>
      <c r="J172" s="32"/>
      <c r="K172" s="32"/>
      <c r="L172" s="33"/>
      <c r="M172" s="157"/>
      <c r="N172" s="158"/>
      <c r="O172" s="53"/>
      <c r="P172" s="53"/>
      <c r="Q172" s="53"/>
      <c r="R172" s="53"/>
      <c r="S172" s="53"/>
      <c r="T172" s="54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20" t="s">
        <v>140</v>
      </c>
      <c r="AU172" s="20" t="s">
        <v>138</v>
      </c>
    </row>
    <row r="173" spans="1:65" s="14" customFormat="1">
      <c r="B173" s="166"/>
      <c r="D173" s="160" t="s">
        <v>142</v>
      </c>
      <c r="E173" s="167" t="s">
        <v>3</v>
      </c>
      <c r="F173" s="168" t="s">
        <v>744</v>
      </c>
      <c r="H173" s="169">
        <v>7.3929999999999998</v>
      </c>
      <c r="L173" s="166"/>
      <c r="M173" s="170"/>
      <c r="N173" s="171"/>
      <c r="O173" s="171"/>
      <c r="P173" s="171"/>
      <c r="Q173" s="171"/>
      <c r="R173" s="171"/>
      <c r="S173" s="171"/>
      <c r="T173" s="172"/>
      <c r="AT173" s="167" t="s">
        <v>142</v>
      </c>
      <c r="AU173" s="167" t="s">
        <v>138</v>
      </c>
      <c r="AV173" s="14" t="s">
        <v>79</v>
      </c>
      <c r="AW173" s="14" t="s">
        <v>32</v>
      </c>
      <c r="AX173" s="14" t="s">
        <v>70</v>
      </c>
      <c r="AY173" s="167" t="s">
        <v>128</v>
      </c>
    </row>
    <row r="174" spans="1:65" s="15" customFormat="1">
      <c r="B174" s="173"/>
      <c r="D174" s="160" t="s">
        <v>142</v>
      </c>
      <c r="E174" s="174" t="s">
        <v>3</v>
      </c>
      <c r="F174" s="175" t="s">
        <v>146</v>
      </c>
      <c r="H174" s="176">
        <v>7.3929999999999998</v>
      </c>
      <c r="L174" s="173"/>
      <c r="M174" s="177"/>
      <c r="N174" s="178"/>
      <c r="O174" s="178"/>
      <c r="P174" s="178"/>
      <c r="Q174" s="178"/>
      <c r="R174" s="178"/>
      <c r="S174" s="178"/>
      <c r="T174" s="179"/>
      <c r="AT174" s="174" t="s">
        <v>142</v>
      </c>
      <c r="AU174" s="174" t="s">
        <v>138</v>
      </c>
      <c r="AV174" s="15" t="s">
        <v>137</v>
      </c>
      <c r="AW174" s="15" t="s">
        <v>32</v>
      </c>
      <c r="AX174" s="15" t="s">
        <v>77</v>
      </c>
      <c r="AY174" s="174" t="s">
        <v>128</v>
      </c>
    </row>
    <row r="175" spans="1:65" s="2" customFormat="1" ht="37.9" customHeight="1">
      <c r="A175" s="32"/>
      <c r="B175" s="142"/>
      <c r="C175" s="143" t="s">
        <v>9</v>
      </c>
      <c r="D175" s="143" t="s">
        <v>132</v>
      </c>
      <c r="E175" s="144" t="s">
        <v>319</v>
      </c>
      <c r="F175" s="145" t="s">
        <v>320</v>
      </c>
      <c r="G175" s="146" t="s">
        <v>193</v>
      </c>
      <c r="H175" s="147">
        <v>4.4139999999999997</v>
      </c>
      <c r="I175" s="148"/>
      <c r="J175" s="148">
        <f>ROUND(I175*H175,2)</f>
        <v>0</v>
      </c>
      <c r="K175" s="145" t="s">
        <v>136</v>
      </c>
      <c r="L175" s="33"/>
      <c r="M175" s="149" t="s">
        <v>3</v>
      </c>
      <c r="N175" s="150" t="s">
        <v>41</v>
      </c>
      <c r="O175" s="151">
        <v>8.9999999999999993E-3</v>
      </c>
      <c r="P175" s="151">
        <f>O175*H175</f>
        <v>3.9725999999999997E-2</v>
      </c>
      <c r="Q175" s="151">
        <v>0</v>
      </c>
      <c r="R175" s="151">
        <f>Q175*H175</f>
        <v>0</v>
      </c>
      <c r="S175" s="151">
        <v>0</v>
      </c>
      <c r="T175" s="152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3" t="s">
        <v>137</v>
      </c>
      <c r="AT175" s="153" t="s">
        <v>132</v>
      </c>
      <c r="AU175" s="153" t="s">
        <v>138</v>
      </c>
      <c r="AY175" s="20" t="s">
        <v>128</v>
      </c>
      <c r="BE175" s="154">
        <f>IF(N175="základní",J175,0)</f>
        <v>0</v>
      </c>
      <c r="BF175" s="154">
        <f>IF(N175="snížená",J175,0)</f>
        <v>0</v>
      </c>
      <c r="BG175" s="154">
        <f>IF(N175="zákl. přenesená",J175,0)</f>
        <v>0</v>
      </c>
      <c r="BH175" s="154">
        <f>IF(N175="sníž. přenesená",J175,0)</f>
        <v>0</v>
      </c>
      <c r="BI175" s="154">
        <f>IF(N175="nulová",J175,0)</f>
        <v>0</v>
      </c>
      <c r="BJ175" s="20" t="s">
        <v>77</v>
      </c>
      <c r="BK175" s="154">
        <f>ROUND(I175*H175,2)</f>
        <v>0</v>
      </c>
      <c r="BL175" s="20" t="s">
        <v>137</v>
      </c>
      <c r="BM175" s="153" t="s">
        <v>745</v>
      </c>
    </row>
    <row r="176" spans="1:65" s="2" customFormat="1">
      <c r="A176" s="32"/>
      <c r="B176" s="33"/>
      <c r="C176" s="32"/>
      <c r="D176" s="155" t="s">
        <v>140</v>
      </c>
      <c r="E176" s="32"/>
      <c r="F176" s="156" t="s">
        <v>322</v>
      </c>
      <c r="G176" s="32"/>
      <c r="H176" s="32"/>
      <c r="I176" s="32"/>
      <c r="J176" s="32"/>
      <c r="K176" s="32"/>
      <c r="L176" s="33"/>
      <c r="M176" s="157"/>
      <c r="N176" s="158"/>
      <c r="O176" s="53"/>
      <c r="P176" s="53"/>
      <c r="Q176" s="53"/>
      <c r="R176" s="53"/>
      <c r="S176" s="53"/>
      <c r="T176" s="54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20" t="s">
        <v>140</v>
      </c>
      <c r="AU176" s="20" t="s">
        <v>138</v>
      </c>
    </row>
    <row r="177" spans="1:65" s="14" customFormat="1">
      <c r="B177" s="166"/>
      <c r="D177" s="160" t="s">
        <v>142</v>
      </c>
      <c r="E177" s="167" t="s">
        <v>3</v>
      </c>
      <c r="F177" s="168" t="s">
        <v>746</v>
      </c>
      <c r="H177" s="169">
        <v>4.4139999999999997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138</v>
      </c>
      <c r="AV177" s="14" t="s">
        <v>79</v>
      </c>
      <c r="AW177" s="14" t="s">
        <v>32</v>
      </c>
      <c r="AX177" s="14" t="s">
        <v>70</v>
      </c>
      <c r="AY177" s="167" t="s">
        <v>128</v>
      </c>
    </row>
    <row r="178" spans="1:65" s="15" customFormat="1">
      <c r="B178" s="173"/>
      <c r="D178" s="160" t="s">
        <v>142</v>
      </c>
      <c r="E178" s="174" t="s">
        <v>3</v>
      </c>
      <c r="F178" s="175" t="s">
        <v>146</v>
      </c>
      <c r="H178" s="176">
        <v>4.4139999999999997</v>
      </c>
      <c r="L178" s="173"/>
      <c r="M178" s="177"/>
      <c r="N178" s="178"/>
      <c r="O178" s="178"/>
      <c r="P178" s="178"/>
      <c r="Q178" s="178"/>
      <c r="R178" s="178"/>
      <c r="S178" s="178"/>
      <c r="T178" s="179"/>
      <c r="AT178" s="174" t="s">
        <v>142</v>
      </c>
      <c r="AU178" s="174" t="s">
        <v>138</v>
      </c>
      <c r="AV178" s="15" t="s">
        <v>137</v>
      </c>
      <c r="AW178" s="15" t="s">
        <v>32</v>
      </c>
      <c r="AX178" s="15" t="s">
        <v>77</v>
      </c>
      <c r="AY178" s="174" t="s">
        <v>128</v>
      </c>
    </row>
    <row r="179" spans="1:65" s="2" customFormat="1" ht="44.25" customHeight="1">
      <c r="A179" s="32"/>
      <c r="B179" s="142"/>
      <c r="C179" s="143" t="s">
        <v>188</v>
      </c>
      <c r="D179" s="143" t="s">
        <v>132</v>
      </c>
      <c r="E179" s="144" t="s">
        <v>324</v>
      </c>
      <c r="F179" s="145" t="s">
        <v>325</v>
      </c>
      <c r="G179" s="146" t="s">
        <v>193</v>
      </c>
      <c r="H179" s="147">
        <v>6.5369999999999999</v>
      </c>
      <c r="I179" s="148"/>
      <c r="J179" s="148">
        <f>ROUND(I179*H179,2)</f>
        <v>0</v>
      </c>
      <c r="K179" s="145" t="s">
        <v>136</v>
      </c>
      <c r="L179" s="33"/>
      <c r="M179" s="149" t="s">
        <v>3</v>
      </c>
      <c r="N179" s="150" t="s">
        <v>41</v>
      </c>
      <c r="O179" s="151">
        <v>0.32800000000000001</v>
      </c>
      <c r="P179" s="151">
        <f>O179*H179</f>
        <v>2.144136</v>
      </c>
      <c r="Q179" s="151">
        <v>0</v>
      </c>
      <c r="R179" s="151">
        <f>Q179*H179</f>
        <v>0</v>
      </c>
      <c r="S179" s="151">
        <v>0</v>
      </c>
      <c r="T179" s="152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3" t="s">
        <v>137</v>
      </c>
      <c r="AT179" s="153" t="s">
        <v>132</v>
      </c>
      <c r="AU179" s="153" t="s">
        <v>138</v>
      </c>
      <c r="AY179" s="20" t="s">
        <v>128</v>
      </c>
      <c r="BE179" s="154">
        <f>IF(N179="základní",J179,0)</f>
        <v>0</v>
      </c>
      <c r="BF179" s="154">
        <f>IF(N179="snížená",J179,0)</f>
        <v>0</v>
      </c>
      <c r="BG179" s="154">
        <f>IF(N179="zákl. přenesená",J179,0)</f>
        <v>0</v>
      </c>
      <c r="BH179" s="154">
        <f>IF(N179="sníž. přenesená",J179,0)</f>
        <v>0</v>
      </c>
      <c r="BI179" s="154">
        <f>IF(N179="nulová",J179,0)</f>
        <v>0</v>
      </c>
      <c r="BJ179" s="20" t="s">
        <v>77</v>
      </c>
      <c r="BK179" s="154">
        <f>ROUND(I179*H179,2)</f>
        <v>0</v>
      </c>
      <c r="BL179" s="20" t="s">
        <v>137</v>
      </c>
      <c r="BM179" s="153" t="s">
        <v>747</v>
      </c>
    </row>
    <row r="180" spans="1:65" s="2" customFormat="1">
      <c r="A180" s="32"/>
      <c r="B180" s="33"/>
      <c r="C180" s="32"/>
      <c r="D180" s="155" t="s">
        <v>140</v>
      </c>
      <c r="E180" s="32"/>
      <c r="F180" s="156" t="s">
        <v>327</v>
      </c>
      <c r="G180" s="32"/>
      <c r="H180" s="32"/>
      <c r="I180" s="32"/>
      <c r="J180" s="32"/>
      <c r="K180" s="32"/>
      <c r="L180" s="33"/>
      <c r="M180" s="157"/>
      <c r="N180" s="158"/>
      <c r="O180" s="53"/>
      <c r="P180" s="53"/>
      <c r="Q180" s="53"/>
      <c r="R180" s="53"/>
      <c r="S180" s="53"/>
      <c r="T180" s="54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20" t="s">
        <v>140</v>
      </c>
      <c r="AU180" s="20" t="s">
        <v>138</v>
      </c>
    </row>
    <row r="181" spans="1:65" s="14" customFormat="1">
      <c r="B181" s="166"/>
      <c r="D181" s="160" t="s">
        <v>142</v>
      </c>
      <c r="E181" s="167" t="s">
        <v>3</v>
      </c>
      <c r="F181" s="168" t="s">
        <v>748</v>
      </c>
      <c r="H181" s="169">
        <v>10.951000000000001</v>
      </c>
      <c r="L181" s="166"/>
      <c r="M181" s="170"/>
      <c r="N181" s="171"/>
      <c r="O181" s="171"/>
      <c r="P181" s="171"/>
      <c r="Q181" s="171"/>
      <c r="R181" s="171"/>
      <c r="S181" s="171"/>
      <c r="T181" s="172"/>
      <c r="AT181" s="167" t="s">
        <v>142</v>
      </c>
      <c r="AU181" s="167" t="s">
        <v>138</v>
      </c>
      <c r="AV181" s="14" t="s">
        <v>79</v>
      </c>
      <c r="AW181" s="14" t="s">
        <v>32</v>
      </c>
      <c r="AX181" s="14" t="s">
        <v>70</v>
      </c>
      <c r="AY181" s="167" t="s">
        <v>128</v>
      </c>
    </row>
    <row r="182" spans="1:65" s="16" customFormat="1">
      <c r="B182" s="180"/>
      <c r="D182" s="160" t="s">
        <v>142</v>
      </c>
      <c r="E182" s="181" t="s">
        <v>3</v>
      </c>
      <c r="F182" s="182" t="s">
        <v>164</v>
      </c>
      <c r="H182" s="183">
        <v>10.951000000000001</v>
      </c>
      <c r="L182" s="180"/>
      <c r="M182" s="184"/>
      <c r="N182" s="185"/>
      <c r="O182" s="185"/>
      <c r="P182" s="185"/>
      <c r="Q182" s="185"/>
      <c r="R182" s="185"/>
      <c r="S182" s="185"/>
      <c r="T182" s="186"/>
      <c r="AT182" s="181" t="s">
        <v>142</v>
      </c>
      <c r="AU182" s="181" t="s">
        <v>138</v>
      </c>
      <c r="AV182" s="16" t="s">
        <v>138</v>
      </c>
      <c r="AW182" s="16" t="s">
        <v>32</v>
      </c>
      <c r="AX182" s="16" t="s">
        <v>70</v>
      </c>
      <c r="AY182" s="181" t="s">
        <v>128</v>
      </c>
    </row>
    <row r="183" spans="1:65" s="14" customFormat="1">
      <c r="B183" s="166"/>
      <c r="D183" s="160" t="s">
        <v>142</v>
      </c>
      <c r="E183" s="167" t="s">
        <v>3</v>
      </c>
      <c r="F183" s="168" t="s">
        <v>749</v>
      </c>
      <c r="H183" s="169">
        <v>-1.01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138</v>
      </c>
      <c r="AV183" s="14" t="s">
        <v>79</v>
      </c>
      <c r="AW183" s="14" t="s">
        <v>32</v>
      </c>
      <c r="AX183" s="14" t="s">
        <v>70</v>
      </c>
      <c r="AY183" s="167" t="s">
        <v>128</v>
      </c>
    </row>
    <row r="184" spans="1:65" s="14" customFormat="1">
      <c r="B184" s="166"/>
      <c r="D184" s="160" t="s">
        <v>142</v>
      </c>
      <c r="E184" s="167" t="s">
        <v>3</v>
      </c>
      <c r="F184" s="168" t="s">
        <v>750</v>
      </c>
      <c r="H184" s="169">
        <v>-3.4039999999999999</v>
      </c>
      <c r="L184" s="166"/>
      <c r="M184" s="170"/>
      <c r="N184" s="171"/>
      <c r="O184" s="171"/>
      <c r="P184" s="171"/>
      <c r="Q184" s="171"/>
      <c r="R184" s="171"/>
      <c r="S184" s="171"/>
      <c r="T184" s="172"/>
      <c r="AT184" s="167" t="s">
        <v>142</v>
      </c>
      <c r="AU184" s="167" t="s">
        <v>138</v>
      </c>
      <c r="AV184" s="14" t="s">
        <v>79</v>
      </c>
      <c r="AW184" s="14" t="s">
        <v>32</v>
      </c>
      <c r="AX184" s="14" t="s">
        <v>70</v>
      </c>
      <c r="AY184" s="167" t="s">
        <v>128</v>
      </c>
    </row>
    <row r="185" spans="1:65" s="16" customFormat="1">
      <c r="B185" s="180"/>
      <c r="D185" s="160" t="s">
        <v>142</v>
      </c>
      <c r="E185" s="181" t="s">
        <v>3</v>
      </c>
      <c r="F185" s="182" t="s">
        <v>164</v>
      </c>
      <c r="H185" s="183">
        <v>-4.4139999999999997</v>
      </c>
      <c r="L185" s="180"/>
      <c r="M185" s="184"/>
      <c r="N185" s="185"/>
      <c r="O185" s="185"/>
      <c r="P185" s="185"/>
      <c r="Q185" s="185"/>
      <c r="R185" s="185"/>
      <c r="S185" s="185"/>
      <c r="T185" s="186"/>
      <c r="AT185" s="181" t="s">
        <v>142</v>
      </c>
      <c r="AU185" s="181" t="s">
        <v>138</v>
      </c>
      <c r="AV185" s="16" t="s">
        <v>138</v>
      </c>
      <c r="AW185" s="16" t="s">
        <v>32</v>
      </c>
      <c r="AX185" s="16" t="s">
        <v>70</v>
      </c>
      <c r="AY185" s="181" t="s">
        <v>128</v>
      </c>
    </row>
    <row r="186" spans="1:65" s="15" customFormat="1">
      <c r="B186" s="173"/>
      <c r="D186" s="160" t="s">
        <v>142</v>
      </c>
      <c r="E186" s="174" t="s">
        <v>3</v>
      </c>
      <c r="F186" s="175" t="s">
        <v>146</v>
      </c>
      <c r="H186" s="176">
        <v>6.5370000000000008</v>
      </c>
      <c r="L186" s="173"/>
      <c r="M186" s="177"/>
      <c r="N186" s="178"/>
      <c r="O186" s="178"/>
      <c r="P186" s="178"/>
      <c r="Q186" s="178"/>
      <c r="R186" s="178"/>
      <c r="S186" s="178"/>
      <c r="T186" s="179"/>
      <c r="AT186" s="174" t="s">
        <v>142</v>
      </c>
      <c r="AU186" s="174" t="s">
        <v>138</v>
      </c>
      <c r="AV186" s="15" t="s">
        <v>137</v>
      </c>
      <c r="AW186" s="15" t="s">
        <v>32</v>
      </c>
      <c r="AX186" s="15" t="s">
        <v>77</v>
      </c>
      <c r="AY186" s="174" t="s">
        <v>128</v>
      </c>
    </row>
    <row r="187" spans="1:65" s="2" customFormat="1" ht="66.75" customHeight="1">
      <c r="A187" s="32"/>
      <c r="B187" s="142"/>
      <c r="C187" s="143" t="s">
        <v>306</v>
      </c>
      <c r="D187" s="143" t="s">
        <v>132</v>
      </c>
      <c r="E187" s="144" t="s">
        <v>333</v>
      </c>
      <c r="F187" s="145" t="s">
        <v>334</v>
      </c>
      <c r="G187" s="146" t="s">
        <v>193</v>
      </c>
      <c r="H187" s="147">
        <v>3.4039999999999999</v>
      </c>
      <c r="I187" s="148"/>
      <c r="J187" s="148">
        <f>ROUND(I187*H187,2)</f>
        <v>0</v>
      </c>
      <c r="K187" s="145" t="s">
        <v>136</v>
      </c>
      <c r="L187" s="33"/>
      <c r="M187" s="149" t="s">
        <v>3</v>
      </c>
      <c r="N187" s="150" t="s">
        <v>41</v>
      </c>
      <c r="O187" s="151">
        <v>0.435</v>
      </c>
      <c r="P187" s="151">
        <f>O187*H187</f>
        <v>1.4807399999999999</v>
      </c>
      <c r="Q187" s="151">
        <v>0</v>
      </c>
      <c r="R187" s="151">
        <f>Q187*H187</f>
        <v>0</v>
      </c>
      <c r="S187" s="151">
        <v>0</v>
      </c>
      <c r="T187" s="152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3" t="s">
        <v>137</v>
      </c>
      <c r="AT187" s="153" t="s">
        <v>132</v>
      </c>
      <c r="AU187" s="153" t="s">
        <v>138</v>
      </c>
      <c r="AY187" s="20" t="s">
        <v>128</v>
      </c>
      <c r="BE187" s="154">
        <f>IF(N187="základní",J187,0)</f>
        <v>0</v>
      </c>
      <c r="BF187" s="154">
        <f>IF(N187="snížená",J187,0)</f>
        <v>0</v>
      </c>
      <c r="BG187" s="154">
        <f>IF(N187="zákl. přenesená",J187,0)</f>
        <v>0</v>
      </c>
      <c r="BH187" s="154">
        <f>IF(N187="sníž. přenesená",J187,0)</f>
        <v>0</v>
      </c>
      <c r="BI187" s="154">
        <f>IF(N187="nulová",J187,0)</f>
        <v>0</v>
      </c>
      <c r="BJ187" s="20" t="s">
        <v>77</v>
      </c>
      <c r="BK187" s="154">
        <f>ROUND(I187*H187,2)</f>
        <v>0</v>
      </c>
      <c r="BL187" s="20" t="s">
        <v>137</v>
      </c>
      <c r="BM187" s="153" t="s">
        <v>751</v>
      </c>
    </row>
    <row r="188" spans="1:65" s="2" customFormat="1">
      <c r="A188" s="32"/>
      <c r="B188" s="33"/>
      <c r="C188" s="32"/>
      <c r="D188" s="155" t="s">
        <v>140</v>
      </c>
      <c r="E188" s="32"/>
      <c r="F188" s="156" t="s">
        <v>336</v>
      </c>
      <c r="G188" s="32"/>
      <c r="H188" s="32"/>
      <c r="I188" s="32"/>
      <c r="J188" s="32"/>
      <c r="K188" s="32"/>
      <c r="L188" s="33"/>
      <c r="M188" s="157"/>
      <c r="N188" s="158"/>
      <c r="O188" s="53"/>
      <c r="P188" s="53"/>
      <c r="Q188" s="53"/>
      <c r="R188" s="53"/>
      <c r="S188" s="53"/>
      <c r="T188" s="54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20" t="s">
        <v>140</v>
      </c>
      <c r="AU188" s="20" t="s">
        <v>138</v>
      </c>
    </row>
    <row r="189" spans="1:65" s="14" customFormat="1">
      <c r="B189" s="166"/>
      <c r="D189" s="160" t="s">
        <v>142</v>
      </c>
      <c r="E189" s="167" t="s">
        <v>3</v>
      </c>
      <c r="F189" s="168" t="s">
        <v>752</v>
      </c>
      <c r="H189" s="169">
        <v>0.73599999999999999</v>
      </c>
      <c r="L189" s="166"/>
      <c r="M189" s="170"/>
      <c r="N189" s="171"/>
      <c r="O189" s="171"/>
      <c r="P189" s="171"/>
      <c r="Q189" s="171"/>
      <c r="R189" s="171"/>
      <c r="S189" s="171"/>
      <c r="T189" s="172"/>
      <c r="AT189" s="167" t="s">
        <v>142</v>
      </c>
      <c r="AU189" s="167" t="s">
        <v>138</v>
      </c>
      <c r="AV189" s="14" t="s">
        <v>79</v>
      </c>
      <c r="AW189" s="14" t="s">
        <v>32</v>
      </c>
      <c r="AX189" s="14" t="s">
        <v>70</v>
      </c>
      <c r="AY189" s="167" t="s">
        <v>128</v>
      </c>
    </row>
    <row r="190" spans="1:65" s="14" customFormat="1">
      <c r="B190" s="166"/>
      <c r="D190" s="160" t="s">
        <v>142</v>
      </c>
      <c r="E190" s="167" t="s">
        <v>3</v>
      </c>
      <c r="F190" s="168" t="s">
        <v>753</v>
      </c>
      <c r="H190" s="169">
        <v>1.216</v>
      </c>
      <c r="L190" s="166"/>
      <c r="M190" s="170"/>
      <c r="N190" s="171"/>
      <c r="O190" s="171"/>
      <c r="P190" s="171"/>
      <c r="Q190" s="171"/>
      <c r="R190" s="171"/>
      <c r="S190" s="171"/>
      <c r="T190" s="172"/>
      <c r="AT190" s="167" t="s">
        <v>142</v>
      </c>
      <c r="AU190" s="167" t="s">
        <v>138</v>
      </c>
      <c r="AV190" s="14" t="s">
        <v>79</v>
      </c>
      <c r="AW190" s="14" t="s">
        <v>32</v>
      </c>
      <c r="AX190" s="14" t="s">
        <v>70</v>
      </c>
      <c r="AY190" s="167" t="s">
        <v>128</v>
      </c>
    </row>
    <row r="191" spans="1:65" s="14" customFormat="1">
      <c r="B191" s="166"/>
      <c r="D191" s="160" t="s">
        <v>142</v>
      </c>
      <c r="E191" s="167" t="s">
        <v>3</v>
      </c>
      <c r="F191" s="168" t="s">
        <v>754</v>
      </c>
      <c r="H191" s="169">
        <v>1.452</v>
      </c>
      <c r="L191" s="166"/>
      <c r="M191" s="170"/>
      <c r="N191" s="171"/>
      <c r="O191" s="171"/>
      <c r="P191" s="171"/>
      <c r="Q191" s="171"/>
      <c r="R191" s="171"/>
      <c r="S191" s="171"/>
      <c r="T191" s="172"/>
      <c r="AT191" s="167" t="s">
        <v>142</v>
      </c>
      <c r="AU191" s="167" t="s">
        <v>138</v>
      </c>
      <c r="AV191" s="14" t="s">
        <v>79</v>
      </c>
      <c r="AW191" s="14" t="s">
        <v>32</v>
      </c>
      <c r="AX191" s="14" t="s">
        <v>70</v>
      </c>
      <c r="AY191" s="167" t="s">
        <v>128</v>
      </c>
    </row>
    <row r="192" spans="1:65" s="16" customFormat="1">
      <c r="B192" s="180"/>
      <c r="D192" s="160" t="s">
        <v>142</v>
      </c>
      <c r="E192" s="181" t="s">
        <v>3</v>
      </c>
      <c r="F192" s="182" t="s">
        <v>164</v>
      </c>
      <c r="H192" s="183">
        <v>3.4039999999999999</v>
      </c>
      <c r="L192" s="180"/>
      <c r="M192" s="184"/>
      <c r="N192" s="185"/>
      <c r="O192" s="185"/>
      <c r="P192" s="185"/>
      <c r="Q192" s="185"/>
      <c r="R192" s="185"/>
      <c r="S192" s="185"/>
      <c r="T192" s="186"/>
      <c r="AT192" s="181" t="s">
        <v>142</v>
      </c>
      <c r="AU192" s="181" t="s">
        <v>138</v>
      </c>
      <c r="AV192" s="16" t="s">
        <v>138</v>
      </c>
      <c r="AW192" s="16" t="s">
        <v>32</v>
      </c>
      <c r="AX192" s="16" t="s">
        <v>70</v>
      </c>
      <c r="AY192" s="181" t="s">
        <v>128</v>
      </c>
    </row>
    <row r="193" spans="1:65" s="15" customFormat="1">
      <c r="B193" s="173"/>
      <c r="D193" s="160" t="s">
        <v>142</v>
      </c>
      <c r="E193" s="174" t="s">
        <v>3</v>
      </c>
      <c r="F193" s="175" t="s">
        <v>146</v>
      </c>
      <c r="H193" s="176">
        <v>3.4039999999999999</v>
      </c>
      <c r="L193" s="173"/>
      <c r="M193" s="177"/>
      <c r="N193" s="178"/>
      <c r="O193" s="178"/>
      <c r="P193" s="178"/>
      <c r="Q193" s="178"/>
      <c r="R193" s="178"/>
      <c r="S193" s="178"/>
      <c r="T193" s="179"/>
      <c r="AT193" s="174" t="s">
        <v>142</v>
      </c>
      <c r="AU193" s="174" t="s">
        <v>138</v>
      </c>
      <c r="AV193" s="15" t="s">
        <v>137</v>
      </c>
      <c r="AW193" s="15" t="s">
        <v>32</v>
      </c>
      <c r="AX193" s="15" t="s">
        <v>77</v>
      </c>
      <c r="AY193" s="174" t="s">
        <v>128</v>
      </c>
    </row>
    <row r="194" spans="1:65" s="2" customFormat="1" ht="16.5" customHeight="1">
      <c r="A194" s="32"/>
      <c r="B194" s="142"/>
      <c r="C194" s="187" t="s">
        <v>248</v>
      </c>
      <c r="D194" s="187" t="s">
        <v>342</v>
      </c>
      <c r="E194" s="188" t="s">
        <v>343</v>
      </c>
      <c r="F194" s="189" t="s">
        <v>344</v>
      </c>
      <c r="G194" s="190" t="s">
        <v>315</v>
      </c>
      <c r="H194" s="191">
        <v>7.319</v>
      </c>
      <c r="I194" s="192"/>
      <c r="J194" s="192">
        <f>ROUND(I194*H194,2)</f>
        <v>0</v>
      </c>
      <c r="K194" s="189" t="s">
        <v>136</v>
      </c>
      <c r="L194" s="193"/>
      <c r="M194" s="194" t="s">
        <v>3</v>
      </c>
      <c r="N194" s="195" t="s">
        <v>41</v>
      </c>
      <c r="O194" s="151">
        <v>0</v>
      </c>
      <c r="P194" s="151">
        <f>O194*H194</f>
        <v>0</v>
      </c>
      <c r="Q194" s="151">
        <v>1</v>
      </c>
      <c r="R194" s="151">
        <f>Q194*H194</f>
        <v>7.319</v>
      </c>
      <c r="S194" s="151">
        <v>0</v>
      </c>
      <c r="T194" s="152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3" t="s">
        <v>230</v>
      </c>
      <c r="AT194" s="153" t="s">
        <v>342</v>
      </c>
      <c r="AU194" s="153" t="s">
        <v>138</v>
      </c>
      <c r="AY194" s="20" t="s">
        <v>128</v>
      </c>
      <c r="BE194" s="154">
        <f>IF(N194="základní",J194,0)</f>
        <v>0</v>
      </c>
      <c r="BF194" s="154">
        <f>IF(N194="snížená",J194,0)</f>
        <v>0</v>
      </c>
      <c r="BG194" s="154">
        <f>IF(N194="zákl. přenesená",J194,0)</f>
        <v>0</v>
      </c>
      <c r="BH194" s="154">
        <f>IF(N194="sníž. přenesená",J194,0)</f>
        <v>0</v>
      </c>
      <c r="BI194" s="154">
        <f>IF(N194="nulová",J194,0)</f>
        <v>0</v>
      </c>
      <c r="BJ194" s="20" t="s">
        <v>77</v>
      </c>
      <c r="BK194" s="154">
        <f>ROUND(I194*H194,2)</f>
        <v>0</v>
      </c>
      <c r="BL194" s="20" t="s">
        <v>137</v>
      </c>
      <c r="BM194" s="153" t="s">
        <v>755</v>
      </c>
    </row>
    <row r="195" spans="1:65" s="14" customFormat="1">
      <c r="B195" s="166"/>
      <c r="D195" s="160" t="s">
        <v>142</v>
      </c>
      <c r="E195" s="167" t="s">
        <v>3</v>
      </c>
      <c r="F195" s="168" t="s">
        <v>756</v>
      </c>
      <c r="H195" s="169">
        <v>7.319</v>
      </c>
      <c r="L195" s="166"/>
      <c r="M195" s="170"/>
      <c r="N195" s="171"/>
      <c r="O195" s="171"/>
      <c r="P195" s="171"/>
      <c r="Q195" s="171"/>
      <c r="R195" s="171"/>
      <c r="S195" s="171"/>
      <c r="T195" s="172"/>
      <c r="AT195" s="167" t="s">
        <v>142</v>
      </c>
      <c r="AU195" s="167" t="s">
        <v>138</v>
      </c>
      <c r="AV195" s="14" t="s">
        <v>79</v>
      </c>
      <c r="AW195" s="14" t="s">
        <v>32</v>
      </c>
      <c r="AX195" s="14" t="s">
        <v>70</v>
      </c>
      <c r="AY195" s="167" t="s">
        <v>128</v>
      </c>
    </row>
    <row r="196" spans="1:65" s="15" customFormat="1">
      <c r="B196" s="173"/>
      <c r="D196" s="160" t="s">
        <v>142</v>
      </c>
      <c r="E196" s="174" t="s">
        <v>3</v>
      </c>
      <c r="F196" s="175" t="s">
        <v>146</v>
      </c>
      <c r="H196" s="176">
        <v>7.319</v>
      </c>
      <c r="L196" s="173"/>
      <c r="M196" s="177"/>
      <c r="N196" s="178"/>
      <c r="O196" s="178"/>
      <c r="P196" s="178"/>
      <c r="Q196" s="178"/>
      <c r="R196" s="178"/>
      <c r="S196" s="178"/>
      <c r="T196" s="179"/>
      <c r="AT196" s="174" t="s">
        <v>142</v>
      </c>
      <c r="AU196" s="174" t="s">
        <v>138</v>
      </c>
      <c r="AV196" s="15" t="s">
        <v>137</v>
      </c>
      <c r="AW196" s="15" t="s">
        <v>32</v>
      </c>
      <c r="AX196" s="15" t="s">
        <v>77</v>
      </c>
      <c r="AY196" s="174" t="s">
        <v>128</v>
      </c>
    </row>
    <row r="197" spans="1:65" s="12" customFormat="1" ht="20.9" customHeight="1">
      <c r="B197" s="130"/>
      <c r="D197" s="131" t="s">
        <v>69</v>
      </c>
      <c r="E197" s="140" t="s">
        <v>332</v>
      </c>
      <c r="F197" s="140" t="s">
        <v>347</v>
      </c>
      <c r="J197" s="141">
        <f>BK197</f>
        <v>0</v>
      </c>
      <c r="L197" s="130"/>
      <c r="M197" s="134"/>
      <c r="N197" s="135"/>
      <c r="O197" s="135"/>
      <c r="P197" s="136">
        <f>SUM(P198:P203)</f>
        <v>0.18179999999999999</v>
      </c>
      <c r="Q197" s="135"/>
      <c r="R197" s="136">
        <f>SUM(R198:R203)</f>
        <v>0</v>
      </c>
      <c r="S197" s="135"/>
      <c r="T197" s="137">
        <f>SUM(T198:T203)</f>
        <v>0</v>
      </c>
      <c r="AR197" s="131" t="s">
        <v>77</v>
      </c>
      <c r="AT197" s="138" t="s">
        <v>69</v>
      </c>
      <c r="AU197" s="138" t="s">
        <v>79</v>
      </c>
      <c r="AY197" s="131" t="s">
        <v>128</v>
      </c>
      <c r="BK197" s="139">
        <f>SUM(BK198:BK203)</f>
        <v>0</v>
      </c>
    </row>
    <row r="198" spans="1:65" s="2" customFormat="1" ht="24.25" customHeight="1">
      <c r="A198" s="32"/>
      <c r="B198" s="142"/>
      <c r="C198" s="143" t="s">
        <v>288</v>
      </c>
      <c r="D198" s="143" t="s">
        <v>132</v>
      </c>
      <c r="E198" s="144" t="s">
        <v>349</v>
      </c>
      <c r="F198" s="145" t="s">
        <v>350</v>
      </c>
      <c r="G198" s="146" t="s">
        <v>253</v>
      </c>
      <c r="H198" s="147">
        <v>10.1</v>
      </c>
      <c r="I198" s="148"/>
      <c r="J198" s="148">
        <f>ROUND(I198*H198,2)</f>
        <v>0</v>
      </c>
      <c r="K198" s="145" t="s">
        <v>3</v>
      </c>
      <c r="L198" s="33"/>
      <c r="M198" s="149" t="s">
        <v>3</v>
      </c>
      <c r="N198" s="150" t="s">
        <v>41</v>
      </c>
      <c r="O198" s="151">
        <v>1.7999999999999999E-2</v>
      </c>
      <c r="P198" s="151">
        <f>O198*H198</f>
        <v>0.18179999999999999</v>
      </c>
      <c r="Q198" s="151">
        <v>0</v>
      </c>
      <c r="R198" s="151">
        <f>Q198*H198</f>
        <v>0</v>
      </c>
      <c r="S198" s="151">
        <v>0</v>
      </c>
      <c r="T198" s="152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3" t="s">
        <v>137</v>
      </c>
      <c r="AT198" s="153" t="s">
        <v>132</v>
      </c>
      <c r="AU198" s="153" t="s">
        <v>138</v>
      </c>
      <c r="AY198" s="20" t="s">
        <v>128</v>
      </c>
      <c r="BE198" s="154">
        <f>IF(N198="základní",J198,0)</f>
        <v>0</v>
      </c>
      <c r="BF198" s="154">
        <f>IF(N198="snížená",J198,0)</f>
        <v>0</v>
      </c>
      <c r="BG198" s="154">
        <f>IF(N198="zákl. přenesená",J198,0)</f>
        <v>0</v>
      </c>
      <c r="BH198" s="154">
        <f>IF(N198="sníž. přenesená",J198,0)</f>
        <v>0</v>
      </c>
      <c r="BI198" s="154">
        <f>IF(N198="nulová",J198,0)</f>
        <v>0</v>
      </c>
      <c r="BJ198" s="20" t="s">
        <v>77</v>
      </c>
      <c r="BK198" s="154">
        <f>ROUND(I198*H198,2)</f>
        <v>0</v>
      </c>
      <c r="BL198" s="20" t="s">
        <v>137</v>
      </c>
      <c r="BM198" s="153" t="s">
        <v>757</v>
      </c>
    </row>
    <row r="199" spans="1:65" s="14" customFormat="1">
      <c r="B199" s="166"/>
      <c r="D199" s="160" t="s">
        <v>142</v>
      </c>
      <c r="E199" s="167" t="s">
        <v>3</v>
      </c>
      <c r="F199" s="168" t="s">
        <v>758</v>
      </c>
      <c r="H199" s="169">
        <v>2.2999999999999998</v>
      </c>
      <c r="L199" s="166"/>
      <c r="M199" s="170"/>
      <c r="N199" s="171"/>
      <c r="O199" s="171"/>
      <c r="P199" s="171"/>
      <c r="Q199" s="171"/>
      <c r="R199" s="171"/>
      <c r="S199" s="171"/>
      <c r="T199" s="172"/>
      <c r="AT199" s="167" t="s">
        <v>142</v>
      </c>
      <c r="AU199" s="167" t="s">
        <v>138</v>
      </c>
      <c r="AV199" s="14" t="s">
        <v>79</v>
      </c>
      <c r="AW199" s="14" t="s">
        <v>32</v>
      </c>
      <c r="AX199" s="14" t="s">
        <v>70</v>
      </c>
      <c r="AY199" s="167" t="s">
        <v>128</v>
      </c>
    </row>
    <row r="200" spans="1:65" s="14" customFormat="1">
      <c r="B200" s="166"/>
      <c r="D200" s="160" t="s">
        <v>142</v>
      </c>
      <c r="E200" s="167" t="s">
        <v>3</v>
      </c>
      <c r="F200" s="168" t="s">
        <v>759</v>
      </c>
      <c r="H200" s="169">
        <v>3.8</v>
      </c>
      <c r="L200" s="166"/>
      <c r="M200" s="170"/>
      <c r="N200" s="171"/>
      <c r="O200" s="171"/>
      <c r="P200" s="171"/>
      <c r="Q200" s="171"/>
      <c r="R200" s="171"/>
      <c r="S200" s="171"/>
      <c r="T200" s="172"/>
      <c r="AT200" s="167" t="s">
        <v>142</v>
      </c>
      <c r="AU200" s="167" t="s">
        <v>138</v>
      </c>
      <c r="AV200" s="14" t="s">
        <v>79</v>
      </c>
      <c r="AW200" s="14" t="s">
        <v>32</v>
      </c>
      <c r="AX200" s="14" t="s">
        <v>70</v>
      </c>
      <c r="AY200" s="167" t="s">
        <v>128</v>
      </c>
    </row>
    <row r="201" spans="1:65" s="14" customFormat="1">
      <c r="B201" s="166"/>
      <c r="D201" s="160" t="s">
        <v>142</v>
      </c>
      <c r="E201" s="167" t="s">
        <v>3</v>
      </c>
      <c r="F201" s="168" t="s">
        <v>760</v>
      </c>
      <c r="H201" s="169">
        <v>4</v>
      </c>
      <c r="L201" s="166"/>
      <c r="M201" s="170"/>
      <c r="N201" s="171"/>
      <c r="O201" s="171"/>
      <c r="P201" s="171"/>
      <c r="Q201" s="171"/>
      <c r="R201" s="171"/>
      <c r="S201" s="171"/>
      <c r="T201" s="172"/>
      <c r="AT201" s="167" t="s">
        <v>142</v>
      </c>
      <c r="AU201" s="167" t="s">
        <v>138</v>
      </c>
      <c r="AV201" s="14" t="s">
        <v>79</v>
      </c>
      <c r="AW201" s="14" t="s">
        <v>32</v>
      </c>
      <c r="AX201" s="14" t="s">
        <v>70</v>
      </c>
      <c r="AY201" s="167" t="s">
        <v>128</v>
      </c>
    </row>
    <row r="202" spans="1:65" s="16" customFormat="1">
      <c r="B202" s="180"/>
      <c r="D202" s="160" t="s">
        <v>142</v>
      </c>
      <c r="E202" s="181" t="s">
        <v>3</v>
      </c>
      <c r="F202" s="182" t="s">
        <v>164</v>
      </c>
      <c r="H202" s="183">
        <v>10.1</v>
      </c>
      <c r="L202" s="180"/>
      <c r="M202" s="184"/>
      <c r="N202" s="185"/>
      <c r="O202" s="185"/>
      <c r="P202" s="185"/>
      <c r="Q202" s="185"/>
      <c r="R202" s="185"/>
      <c r="S202" s="185"/>
      <c r="T202" s="186"/>
      <c r="AT202" s="181" t="s">
        <v>142</v>
      </c>
      <c r="AU202" s="181" t="s">
        <v>138</v>
      </c>
      <c r="AV202" s="16" t="s">
        <v>138</v>
      </c>
      <c r="AW202" s="16" t="s">
        <v>32</v>
      </c>
      <c r="AX202" s="16" t="s">
        <v>70</v>
      </c>
      <c r="AY202" s="181" t="s">
        <v>128</v>
      </c>
    </row>
    <row r="203" spans="1:65" s="15" customFormat="1">
      <c r="B203" s="173"/>
      <c r="D203" s="160" t="s">
        <v>142</v>
      </c>
      <c r="E203" s="174" t="s">
        <v>3</v>
      </c>
      <c r="F203" s="175" t="s">
        <v>146</v>
      </c>
      <c r="H203" s="176">
        <v>10.1</v>
      </c>
      <c r="L203" s="173"/>
      <c r="M203" s="177"/>
      <c r="N203" s="178"/>
      <c r="O203" s="178"/>
      <c r="P203" s="178"/>
      <c r="Q203" s="178"/>
      <c r="R203" s="178"/>
      <c r="S203" s="178"/>
      <c r="T203" s="179"/>
      <c r="AT203" s="174" t="s">
        <v>142</v>
      </c>
      <c r="AU203" s="174" t="s">
        <v>138</v>
      </c>
      <c r="AV203" s="15" t="s">
        <v>137</v>
      </c>
      <c r="AW203" s="15" t="s">
        <v>32</v>
      </c>
      <c r="AX203" s="15" t="s">
        <v>77</v>
      </c>
      <c r="AY203" s="174" t="s">
        <v>128</v>
      </c>
    </row>
    <row r="204" spans="1:65" s="12" customFormat="1" ht="22.9" customHeight="1">
      <c r="B204" s="130"/>
      <c r="D204" s="131" t="s">
        <v>69</v>
      </c>
      <c r="E204" s="140" t="s">
        <v>137</v>
      </c>
      <c r="F204" s="140" t="s">
        <v>354</v>
      </c>
      <c r="J204" s="141">
        <f>BK204</f>
        <v>0</v>
      </c>
      <c r="L204" s="130"/>
      <c r="M204" s="134"/>
      <c r="N204" s="135"/>
      <c r="O204" s="135"/>
      <c r="P204" s="136">
        <f>P205</f>
        <v>9.4591499999999993</v>
      </c>
      <c r="Q204" s="135"/>
      <c r="R204" s="136">
        <f>R205</f>
        <v>6.3743999999999995E-2</v>
      </c>
      <c r="S204" s="135"/>
      <c r="T204" s="137">
        <f>T205</f>
        <v>0</v>
      </c>
      <c r="AR204" s="131" t="s">
        <v>77</v>
      </c>
      <c r="AT204" s="138" t="s">
        <v>69</v>
      </c>
      <c r="AU204" s="138" t="s">
        <v>77</v>
      </c>
      <c r="AY204" s="131" t="s">
        <v>128</v>
      </c>
      <c r="BK204" s="139">
        <f>BK205</f>
        <v>0</v>
      </c>
    </row>
    <row r="205" spans="1:65" s="12" customFormat="1" ht="20.9" customHeight="1">
      <c r="B205" s="130"/>
      <c r="D205" s="131" t="s">
        <v>69</v>
      </c>
      <c r="E205" s="140" t="s">
        <v>355</v>
      </c>
      <c r="F205" s="140" t="s">
        <v>356</v>
      </c>
      <c r="J205" s="141">
        <f>BK205</f>
        <v>0</v>
      </c>
      <c r="L205" s="130"/>
      <c r="M205" s="134"/>
      <c r="N205" s="135"/>
      <c r="O205" s="135"/>
      <c r="P205" s="136">
        <f>SUM(P206:P226)</f>
        <v>9.4591499999999993</v>
      </c>
      <c r="Q205" s="135"/>
      <c r="R205" s="136">
        <f>SUM(R206:R226)</f>
        <v>6.3743999999999995E-2</v>
      </c>
      <c r="S205" s="135"/>
      <c r="T205" s="137">
        <f>SUM(T206:T226)</f>
        <v>0</v>
      </c>
      <c r="AR205" s="131" t="s">
        <v>77</v>
      </c>
      <c r="AT205" s="138" t="s">
        <v>69</v>
      </c>
      <c r="AU205" s="138" t="s">
        <v>79</v>
      </c>
      <c r="AY205" s="131" t="s">
        <v>128</v>
      </c>
      <c r="BK205" s="139">
        <f>SUM(BK206:BK226)</f>
        <v>0</v>
      </c>
    </row>
    <row r="206" spans="1:65" s="2" customFormat="1" ht="33" customHeight="1">
      <c r="A206" s="32"/>
      <c r="B206" s="142"/>
      <c r="C206" s="143" t="s">
        <v>311</v>
      </c>
      <c r="D206" s="143" t="s">
        <v>132</v>
      </c>
      <c r="E206" s="144" t="s">
        <v>357</v>
      </c>
      <c r="F206" s="145" t="s">
        <v>358</v>
      </c>
      <c r="G206" s="146" t="s">
        <v>193</v>
      </c>
      <c r="H206" s="147">
        <v>1.01</v>
      </c>
      <c r="I206" s="148"/>
      <c r="J206" s="148">
        <f>ROUND(I206*H206,2)</f>
        <v>0</v>
      </c>
      <c r="K206" s="145" t="s">
        <v>136</v>
      </c>
      <c r="L206" s="33"/>
      <c r="M206" s="149" t="s">
        <v>3</v>
      </c>
      <c r="N206" s="150" t="s">
        <v>41</v>
      </c>
      <c r="O206" s="151">
        <v>1.6950000000000001</v>
      </c>
      <c r="P206" s="151">
        <f>O206*H206</f>
        <v>1.7119500000000001</v>
      </c>
      <c r="Q206" s="151">
        <v>0</v>
      </c>
      <c r="R206" s="151">
        <f>Q206*H206</f>
        <v>0</v>
      </c>
      <c r="S206" s="151">
        <v>0</v>
      </c>
      <c r="T206" s="152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3" t="s">
        <v>137</v>
      </c>
      <c r="AT206" s="153" t="s">
        <v>132</v>
      </c>
      <c r="AU206" s="153" t="s">
        <v>138</v>
      </c>
      <c r="AY206" s="20" t="s">
        <v>128</v>
      </c>
      <c r="BE206" s="154">
        <f>IF(N206="základní",J206,0)</f>
        <v>0</v>
      </c>
      <c r="BF206" s="154">
        <f>IF(N206="snížená",J206,0)</f>
        <v>0</v>
      </c>
      <c r="BG206" s="154">
        <f>IF(N206="zákl. přenesená",J206,0)</f>
        <v>0</v>
      </c>
      <c r="BH206" s="154">
        <f>IF(N206="sníž. přenesená",J206,0)</f>
        <v>0</v>
      </c>
      <c r="BI206" s="154">
        <f>IF(N206="nulová",J206,0)</f>
        <v>0</v>
      </c>
      <c r="BJ206" s="20" t="s">
        <v>77</v>
      </c>
      <c r="BK206" s="154">
        <f>ROUND(I206*H206,2)</f>
        <v>0</v>
      </c>
      <c r="BL206" s="20" t="s">
        <v>137</v>
      </c>
      <c r="BM206" s="153" t="s">
        <v>761</v>
      </c>
    </row>
    <row r="207" spans="1:65" s="2" customFormat="1">
      <c r="A207" s="32"/>
      <c r="B207" s="33"/>
      <c r="C207" s="32"/>
      <c r="D207" s="155" t="s">
        <v>140</v>
      </c>
      <c r="E207" s="32"/>
      <c r="F207" s="156" t="s">
        <v>360</v>
      </c>
      <c r="G207" s="32"/>
      <c r="H207" s="32"/>
      <c r="I207" s="32"/>
      <c r="J207" s="32"/>
      <c r="K207" s="32"/>
      <c r="L207" s="33"/>
      <c r="M207" s="157"/>
      <c r="N207" s="158"/>
      <c r="O207" s="53"/>
      <c r="P207" s="53"/>
      <c r="Q207" s="53"/>
      <c r="R207" s="53"/>
      <c r="S207" s="53"/>
      <c r="T207" s="54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20" t="s">
        <v>140</v>
      </c>
      <c r="AU207" s="20" t="s">
        <v>138</v>
      </c>
    </row>
    <row r="208" spans="1:65" s="14" customFormat="1">
      <c r="B208" s="166"/>
      <c r="D208" s="160" t="s">
        <v>142</v>
      </c>
      <c r="E208" s="167" t="s">
        <v>3</v>
      </c>
      <c r="F208" s="168" t="s">
        <v>762</v>
      </c>
      <c r="H208" s="169">
        <v>0.23</v>
      </c>
      <c r="L208" s="166"/>
      <c r="M208" s="170"/>
      <c r="N208" s="171"/>
      <c r="O208" s="171"/>
      <c r="P208" s="171"/>
      <c r="Q208" s="171"/>
      <c r="R208" s="171"/>
      <c r="S208" s="171"/>
      <c r="T208" s="172"/>
      <c r="AT208" s="167" t="s">
        <v>142</v>
      </c>
      <c r="AU208" s="167" t="s">
        <v>138</v>
      </c>
      <c r="AV208" s="14" t="s">
        <v>79</v>
      </c>
      <c r="AW208" s="14" t="s">
        <v>32</v>
      </c>
      <c r="AX208" s="14" t="s">
        <v>70</v>
      </c>
      <c r="AY208" s="167" t="s">
        <v>128</v>
      </c>
    </row>
    <row r="209" spans="1:65" s="14" customFormat="1">
      <c r="B209" s="166"/>
      <c r="D209" s="160" t="s">
        <v>142</v>
      </c>
      <c r="E209" s="167" t="s">
        <v>3</v>
      </c>
      <c r="F209" s="168" t="s">
        <v>763</v>
      </c>
      <c r="H209" s="169">
        <v>0.38</v>
      </c>
      <c r="L209" s="166"/>
      <c r="M209" s="170"/>
      <c r="N209" s="171"/>
      <c r="O209" s="171"/>
      <c r="P209" s="171"/>
      <c r="Q209" s="171"/>
      <c r="R209" s="171"/>
      <c r="S209" s="171"/>
      <c r="T209" s="172"/>
      <c r="AT209" s="167" t="s">
        <v>142</v>
      </c>
      <c r="AU209" s="167" t="s">
        <v>138</v>
      </c>
      <c r="AV209" s="14" t="s">
        <v>79</v>
      </c>
      <c r="AW209" s="14" t="s">
        <v>32</v>
      </c>
      <c r="AX209" s="14" t="s">
        <v>70</v>
      </c>
      <c r="AY209" s="167" t="s">
        <v>128</v>
      </c>
    </row>
    <row r="210" spans="1:65" s="14" customFormat="1">
      <c r="B210" s="166"/>
      <c r="D210" s="160" t="s">
        <v>142</v>
      </c>
      <c r="E210" s="167" t="s">
        <v>3</v>
      </c>
      <c r="F210" s="168" t="s">
        <v>764</v>
      </c>
      <c r="H210" s="169">
        <v>0.4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138</v>
      </c>
      <c r="AV210" s="14" t="s">
        <v>79</v>
      </c>
      <c r="AW210" s="14" t="s">
        <v>32</v>
      </c>
      <c r="AX210" s="14" t="s">
        <v>70</v>
      </c>
      <c r="AY210" s="167" t="s">
        <v>128</v>
      </c>
    </row>
    <row r="211" spans="1:65" s="16" customFormat="1">
      <c r="B211" s="180"/>
      <c r="D211" s="160" t="s">
        <v>142</v>
      </c>
      <c r="E211" s="181" t="s">
        <v>3</v>
      </c>
      <c r="F211" s="182" t="s">
        <v>164</v>
      </c>
      <c r="H211" s="183">
        <v>1.01</v>
      </c>
      <c r="L211" s="180"/>
      <c r="M211" s="184"/>
      <c r="N211" s="185"/>
      <c r="O211" s="185"/>
      <c r="P211" s="185"/>
      <c r="Q211" s="185"/>
      <c r="R211" s="185"/>
      <c r="S211" s="185"/>
      <c r="T211" s="186"/>
      <c r="AT211" s="181" t="s">
        <v>142</v>
      </c>
      <c r="AU211" s="181" t="s">
        <v>138</v>
      </c>
      <c r="AV211" s="16" t="s">
        <v>138</v>
      </c>
      <c r="AW211" s="16" t="s">
        <v>32</v>
      </c>
      <c r="AX211" s="16" t="s">
        <v>70</v>
      </c>
      <c r="AY211" s="181" t="s">
        <v>128</v>
      </c>
    </row>
    <row r="212" spans="1:65" s="15" customFormat="1">
      <c r="B212" s="173"/>
      <c r="D212" s="160" t="s">
        <v>142</v>
      </c>
      <c r="E212" s="174" t="s">
        <v>3</v>
      </c>
      <c r="F212" s="175" t="s">
        <v>146</v>
      </c>
      <c r="H212" s="176">
        <v>1.01</v>
      </c>
      <c r="L212" s="173"/>
      <c r="M212" s="177"/>
      <c r="N212" s="178"/>
      <c r="O212" s="178"/>
      <c r="P212" s="178"/>
      <c r="Q212" s="178"/>
      <c r="R212" s="178"/>
      <c r="S212" s="178"/>
      <c r="T212" s="179"/>
      <c r="AT212" s="174" t="s">
        <v>142</v>
      </c>
      <c r="AU212" s="174" t="s">
        <v>138</v>
      </c>
      <c r="AV212" s="15" t="s">
        <v>137</v>
      </c>
      <c r="AW212" s="15" t="s">
        <v>32</v>
      </c>
      <c r="AX212" s="15" t="s">
        <v>77</v>
      </c>
      <c r="AY212" s="174" t="s">
        <v>128</v>
      </c>
    </row>
    <row r="213" spans="1:65" s="2" customFormat="1" ht="44.25" customHeight="1">
      <c r="A213" s="32"/>
      <c r="B213" s="142"/>
      <c r="C213" s="143" t="s">
        <v>332</v>
      </c>
      <c r="D213" s="143" t="s">
        <v>132</v>
      </c>
      <c r="E213" s="144" t="s">
        <v>364</v>
      </c>
      <c r="F213" s="145" t="s">
        <v>365</v>
      </c>
      <c r="G213" s="146" t="s">
        <v>193</v>
      </c>
      <c r="H213" s="147">
        <v>0.6</v>
      </c>
      <c r="I213" s="148"/>
      <c r="J213" s="148">
        <f>ROUND(I213*H213,2)</f>
        <v>0</v>
      </c>
      <c r="K213" s="145" t="s">
        <v>136</v>
      </c>
      <c r="L213" s="33"/>
      <c r="M213" s="149" t="s">
        <v>3</v>
      </c>
      <c r="N213" s="150" t="s">
        <v>41</v>
      </c>
      <c r="O213" s="151">
        <v>1.208</v>
      </c>
      <c r="P213" s="151">
        <f>O213*H213</f>
        <v>0.7248</v>
      </c>
      <c r="Q213" s="151">
        <v>0</v>
      </c>
      <c r="R213" s="151">
        <f>Q213*H213</f>
        <v>0</v>
      </c>
      <c r="S213" s="151">
        <v>0</v>
      </c>
      <c r="T213" s="152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3" t="s">
        <v>137</v>
      </c>
      <c r="AT213" s="153" t="s">
        <v>132</v>
      </c>
      <c r="AU213" s="153" t="s">
        <v>138</v>
      </c>
      <c r="AY213" s="20" t="s">
        <v>128</v>
      </c>
      <c r="BE213" s="154">
        <f>IF(N213="základní",J213,0)</f>
        <v>0</v>
      </c>
      <c r="BF213" s="154">
        <f>IF(N213="snížená",J213,0)</f>
        <v>0</v>
      </c>
      <c r="BG213" s="154">
        <f>IF(N213="zákl. přenesená",J213,0)</f>
        <v>0</v>
      </c>
      <c r="BH213" s="154">
        <f>IF(N213="sníž. přenesená",J213,0)</f>
        <v>0</v>
      </c>
      <c r="BI213" s="154">
        <f>IF(N213="nulová",J213,0)</f>
        <v>0</v>
      </c>
      <c r="BJ213" s="20" t="s">
        <v>77</v>
      </c>
      <c r="BK213" s="154">
        <f>ROUND(I213*H213,2)</f>
        <v>0</v>
      </c>
      <c r="BL213" s="20" t="s">
        <v>137</v>
      </c>
      <c r="BM213" s="153" t="s">
        <v>765</v>
      </c>
    </row>
    <row r="214" spans="1:65" s="2" customFormat="1">
      <c r="A214" s="32"/>
      <c r="B214" s="33"/>
      <c r="C214" s="32"/>
      <c r="D214" s="155" t="s">
        <v>140</v>
      </c>
      <c r="E214" s="32"/>
      <c r="F214" s="156" t="s">
        <v>367</v>
      </c>
      <c r="G214" s="32"/>
      <c r="H214" s="32"/>
      <c r="I214" s="32"/>
      <c r="J214" s="32"/>
      <c r="K214" s="32"/>
      <c r="L214" s="33"/>
      <c r="M214" s="157"/>
      <c r="N214" s="158"/>
      <c r="O214" s="53"/>
      <c r="P214" s="53"/>
      <c r="Q214" s="53"/>
      <c r="R214" s="53"/>
      <c r="S214" s="53"/>
      <c r="T214" s="54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20" t="s">
        <v>140</v>
      </c>
      <c r="AU214" s="20" t="s">
        <v>138</v>
      </c>
    </row>
    <row r="215" spans="1:65" s="14" customFormat="1">
      <c r="B215" s="166"/>
      <c r="D215" s="160" t="s">
        <v>142</v>
      </c>
      <c r="E215" s="167" t="s">
        <v>3</v>
      </c>
      <c r="F215" s="168" t="s">
        <v>766</v>
      </c>
      <c r="H215" s="169">
        <v>0.3</v>
      </c>
      <c r="L215" s="166"/>
      <c r="M215" s="170"/>
      <c r="N215" s="171"/>
      <c r="O215" s="171"/>
      <c r="P215" s="171"/>
      <c r="Q215" s="171"/>
      <c r="R215" s="171"/>
      <c r="S215" s="171"/>
      <c r="T215" s="172"/>
      <c r="AT215" s="167" t="s">
        <v>142</v>
      </c>
      <c r="AU215" s="167" t="s">
        <v>138</v>
      </c>
      <c r="AV215" s="14" t="s">
        <v>79</v>
      </c>
      <c r="AW215" s="14" t="s">
        <v>32</v>
      </c>
      <c r="AX215" s="14" t="s">
        <v>70</v>
      </c>
      <c r="AY215" s="167" t="s">
        <v>128</v>
      </c>
    </row>
    <row r="216" spans="1:65" s="14" customFormat="1">
      <c r="B216" s="166"/>
      <c r="D216" s="160" t="s">
        <v>142</v>
      </c>
      <c r="E216" s="167" t="s">
        <v>3</v>
      </c>
      <c r="F216" s="168" t="s">
        <v>767</v>
      </c>
      <c r="H216" s="169">
        <v>0.3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138</v>
      </c>
      <c r="AV216" s="14" t="s">
        <v>79</v>
      </c>
      <c r="AW216" s="14" t="s">
        <v>32</v>
      </c>
      <c r="AX216" s="14" t="s">
        <v>70</v>
      </c>
      <c r="AY216" s="167" t="s">
        <v>128</v>
      </c>
    </row>
    <row r="217" spans="1:65" s="15" customFormat="1">
      <c r="B217" s="173"/>
      <c r="D217" s="160" t="s">
        <v>142</v>
      </c>
      <c r="E217" s="174" t="s">
        <v>3</v>
      </c>
      <c r="F217" s="175" t="s">
        <v>146</v>
      </c>
      <c r="H217" s="176">
        <v>0.6</v>
      </c>
      <c r="L217" s="173"/>
      <c r="M217" s="177"/>
      <c r="N217" s="178"/>
      <c r="O217" s="178"/>
      <c r="P217" s="178"/>
      <c r="Q217" s="178"/>
      <c r="R217" s="178"/>
      <c r="S217" s="178"/>
      <c r="T217" s="179"/>
      <c r="AT217" s="174" t="s">
        <v>142</v>
      </c>
      <c r="AU217" s="174" t="s">
        <v>138</v>
      </c>
      <c r="AV217" s="15" t="s">
        <v>137</v>
      </c>
      <c r="AW217" s="15" t="s">
        <v>32</v>
      </c>
      <c r="AX217" s="15" t="s">
        <v>77</v>
      </c>
      <c r="AY217" s="174" t="s">
        <v>128</v>
      </c>
    </row>
    <row r="218" spans="1:65" s="2" customFormat="1" ht="24.25" customHeight="1">
      <c r="A218" s="32"/>
      <c r="B218" s="142"/>
      <c r="C218" s="143" t="s">
        <v>341</v>
      </c>
      <c r="D218" s="143" t="s">
        <v>132</v>
      </c>
      <c r="E218" s="144" t="s">
        <v>373</v>
      </c>
      <c r="F218" s="145" t="s">
        <v>374</v>
      </c>
      <c r="G218" s="146" t="s">
        <v>253</v>
      </c>
      <c r="H218" s="147">
        <v>4.8</v>
      </c>
      <c r="I218" s="148"/>
      <c r="J218" s="148">
        <f>ROUND(I218*H218,2)</f>
        <v>0</v>
      </c>
      <c r="K218" s="145" t="s">
        <v>136</v>
      </c>
      <c r="L218" s="33"/>
      <c r="M218" s="149" t="s">
        <v>3</v>
      </c>
      <c r="N218" s="150" t="s">
        <v>41</v>
      </c>
      <c r="O218" s="151">
        <v>1.077</v>
      </c>
      <c r="P218" s="151">
        <f>O218*H218</f>
        <v>5.1696</v>
      </c>
      <c r="Q218" s="151">
        <v>1.328E-2</v>
      </c>
      <c r="R218" s="151">
        <f>Q218*H218</f>
        <v>6.3743999999999995E-2</v>
      </c>
      <c r="S218" s="151">
        <v>0</v>
      </c>
      <c r="T218" s="152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3" t="s">
        <v>137</v>
      </c>
      <c r="AT218" s="153" t="s">
        <v>132</v>
      </c>
      <c r="AU218" s="153" t="s">
        <v>138</v>
      </c>
      <c r="AY218" s="20" t="s">
        <v>128</v>
      </c>
      <c r="BE218" s="154">
        <f>IF(N218="základní",J218,0)</f>
        <v>0</v>
      </c>
      <c r="BF218" s="154">
        <f>IF(N218="snížená",J218,0)</f>
        <v>0</v>
      </c>
      <c r="BG218" s="154">
        <f>IF(N218="zákl. přenesená",J218,0)</f>
        <v>0</v>
      </c>
      <c r="BH218" s="154">
        <f>IF(N218="sníž. přenesená",J218,0)</f>
        <v>0</v>
      </c>
      <c r="BI218" s="154">
        <f>IF(N218="nulová",J218,0)</f>
        <v>0</v>
      </c>
      <c r="BJ218" s="20" t="s">
        <v>77</v>
      </c>
      <c r="BK218" s="154">
        <f>ROUND(I218*H218,2)</f>
        <v>0</v>
      </c>
      <c r="BL218" s="20" t="s">
        <v>137</v>
      </c>
      <c r="BM218" s="153" t="s">
        <v>768</v>
      </c>
    </row>
    <row r="219" spans="1:65" s="2" customFormat="1">
      <c r="A219" s="32"/>
      <c r="B219" s="33"/>
      <c r="C219" s="32"/>
      <c r="D219" s="155" t="s">
        <v>140</v>
      </c>
      <c r="E219" s="32"/>
      <c r="F219" s="156" t="s">
        <v>376</v>
      </c>
      <c r="G219" s="32"/>
      <c r="H219" s="32"/>
      <c r="I219" s="32"/>
      <c r="J219" s="32"/>
      <c r="K219" s="32"/>
      <c r="L219" s="33"/>
      <c r="M219" s="157"/>
      <c r="N219" s="158"/>
      <c r="O219" s="53"/>
      <c r="P219" s="53"/>
      <c r="Q219" s="53"/>
      <c r="R219" s="53"/>
      <c r="S219" s="53"/>
      <c r="T219" s="54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20" t="s">
        <v>140</v>
      </c>
      <c r="AU219" s="20" t="s">
        <v>138</v>
      </c>
    </row>
    <row r="220" spans="1:65" s="14" customFormat="1">
      <c r="B220" s="166"/>
      <c r="D220" s="160" t="s">
        <v>142</v>
      </c>
      <c r="E220" s="167" t="s">
        <v>3</v>
      </c>
      <c r="F220" s="168" t="s">
        <v>769</v>
      </c>
      <c r="H220" s="169">
        <v>2.4</v>
      </c>
      <c r="L220" s="166"/>
      <c r="M220" s="170"/>
      <c r="N220" s="171"/>
      <c r="O220" s="171"/>
      <c r="P220" s="171"/>
      <c r="Q220" s="171"/>
      <c r="R220" s="171"/>
      <c r="S220" s="171"/>
      <c r="T220" s="172"/>
      <c r="AT220" s="167" t="s">
        <v>142</v>
      </c>
      <c r="AU220" s="167" t="s">
        <v>138</v>
      </c>
      <c r="AV220" s="14" t="s">
        <v>79</v>
      </c>
      <c r="AW220" s="14" t="s">
        <v>32</v>
      </c>
      <c r="AX220" s="14" t="s">
        <v>70</v>
      </c>
      <c r="AY220" s="167" t="s">
        <v>128</v>
      </c>
    </row>
    <row r="221" spans="1:65" s="14" customFormat="1">
      <c r="B221" s="166"/>
      <c r="D221" s="160" t="s">
        <v>142</v>
      </c>
      <c r="E221" s="167" t="s">
        <v>3</v>
      </c>
      <c r="F221" s="168" t="s">
        <v>770</v>
      </c>
      <c r="H221" s="169">
        <v>2.4</v>
      </c>
      <c r="L221" s="166"/>
      <c r="M221" s="170"/>
      <c r="N221" s="171"/>
      <c r="O221" s="171"/>
      <c r="P221" s="171"/>
      <c r="Q221" s="171"/>
      <c r="R221" s="171"/>
      <c r="S221" s="171"/>
      <c r="T221" s="172"/>
      <c r="AT221" s="167" t="s">
        <v>142</v>
      </c>
      <c r="AU221" s="167" t="s">
        <v>138</v>
      </c>
      <c r="AV221" s="14" t="s">
        <v>79</v>
      </c>
      <c r="AW221" s="14" t="s">
        <v>32</v>
      </c>
      <c r="AX221" s="14" t="s">
        <v>70</v>
      </c>
      <c r="AY221" s="167" t="s">
        <v>128</v>
      </c>
    </row>
    <row r="222" spans="1:65" s="15" customFormat="1">
      <c r="B222" s="173"/>
      <c r="D222" s="160" t="s">
        <v>142</v>
      </c>
      <c r="E222" s="174" t="s">
        <v>3</v>
      </c>
      <c r="F222" s="175" t="s">
        <v>146</v>
      </c>
      <c r="H222" s="176">
        <v>4.8</v>
      </c>
      <c r="L222" s="173"/>
      <c r="M222" s="177"/>
      <c r="N222" s="178"/>
      <c r="O222" s="178"/>
      <c r="P222" s="178"/>
      <c r="Q222" s="178"/>
      <c r="R222" s="178"/>
      <c r="S222" s="178"/>
      <c r="T222" s="179"/>
      <c r="AT222" s="174" t="s">
        <v>142</v>
      </c>
      <c r="AU222" s="174" t="s">
        <v>138</v>
      </c>
      <c r="AV222" s="15" t="s">
        <v>137</v>
      </c>
      <c r="AW222" s="15" t="s">
        <v>32</v>
      </c>
      <c r="AX222" s="15" t="s">
        <v>77</v>
      </c>
      <c r="AY222" s="174" t="s">
        <v>128</v>
      </c>
    </row>
    <row r="223" spans="1:65" s="2" customFormat="1" ht="24.25" customHeight="1">
      <c r="A223" s="32"/>
      <c r="B223" s="142"/>
      <c r="C223" s="143" t="s">
        <v>348</v>
      </c>
      <c r="D223" s="143" t="s">
        <v>132</v>
      </c>
      <c r="E223" s="144" t="s">
        <v>381</v>
      </c>
      <c r="F223" s="145" t="s">
        <v>382</v>
      </c>
      <c r="G223" s="146" t="s">
        <v>253</v>
      </c>
      <c r="H223" s="147">
        <v>4.8</v>
      </c>
      <c r="I223" s="148"/>
      <c r="J223" s="148">
        <f>ROUND(I223*H223,2)</f>
        <v>0</v>
      </c>
      <c r="K223" s="145" t="s">
        <v>136</v>
      </c>
      <c r="L223" s="33"/>
      <c r="M223" s="149" t="s">
        <v>3</v>
      </c>
      <c r="N223" s="150" t="s">
        <v>41</v>
      </c>
      <c r="O223" s="151">
        <v>0.38600000000000001</v>
      </c>
      <c r="P223" s="151">
        <f>O223*H223</f>
        <v>1.8528</v>
      </c>
      <c r="Q223" s="151">
        <v>0</v>
      </c>
      <c r="R223" s="151">
        <f>Q223*H223</f>
        <v>0</v>
      </c>
      <c r="S223" s="151">
        <v>0</v>
      </c>
      <c r="T223" s="152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53" t="s">
        <v>137</v>
      </c>
      <c r="AT223" s="153" t="s">
        <v>132</v>
      </c>
      <c r="AU223" s="153" t="s">
        <v>138</v>
      </c>
      <c r="AY223" s="20" t="s">
        <v>128</v>
      </c>
      <c r="BE223" s="154">
        <f>IF(N223="základní",J223,0)</f>
        <v>0</v>
      </c>
      <c r="BF223" s="154">
        <f>IF(N223="snížená",J223,0)</f>
        <v>0</v>
      </c>
      <c r="BG223" s="154">
        <f>IF(N223="zákl. přenesená",J223,0)</f>
        <v>0</v>
      </c>
      <c r="BH223" s="154">
        <f>IF(N223="sníž. přenesená",J223,0)</f>
        <v>0</v>
      </c>
      <c r="BI223" s="154">
        <f>IF(N223="nulová",J223,0)</f>
        <v>0</v>
      </c>
      <c r="BJ223" s="20" t="s">
        <v>77</v>
      </c>
      <c r="BK223" s="154">
        <f>ROUND(I223*H223,2)</f>
        <v>0</v>
      </c>
      <c r="BL223" s="20" t="s">
        <v>137</v>
      </c>
      <c r="BM223" s="153" t="s">
        <v>771</v>
      </c>
    </row>
    <row r="224" spans="1:65" s="2" customFormat="1">
      <c r="A224" s="32"/>
      <c r="B224" s="33"/>
      <c r="C224" s="32"/>
      <c r="D224" s="155" t="s">
        <v>140</v>
      </c>
      <c r="E224" s="32"/>
      <c r="F224" s="156" t="s">
        <v>384</v>
      </c>
      <c r="G224" s="32"/>
      <c r="H224" s="32"/>
      <c r="I224" s="32"/>
      <c r="J224" s="32"/>
      <c r="K224" s="32"/>
      <c r="L224" s="33"/>
      <c r="M224" s="157"/>
      <c r="N224" s="158"/>
      <c r="O224" s="53"/>
      <c r="P224" s="53"/>
      <c r="Q224" s="53"/>
      <c r="R224" s="53"/>
      <c r="S224" s="53"/>
      <c r="T224" s="54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20" t="s">
        <v>140</v>
      </c>
      <c r="AU224" s="20" t="s">
        <v>138</v>
      </c>
    </row>
    <row r="225" spans="1:65" s="14" customFormat="1">
      <c r="B225" s="166"/>
      <c r="D225" s="160" t="s">
        <v>142</v>
      </c>
      <c r="E225" s="167" t="s">
        <v>3</v>
      </c>
      <c r="F225" s="168" t="s">
        <v>772</v>
      </c>
      <c r="H225" s="169">
        <v>4.8</v>
      </c>
      <c r="L225" s="166"/>
      <c r="M225" s="170"/>
      <c r="N225" s="171"/>
      <c r="O225" s="171"/>
      <c r="P225" s="171"/>
      <c r="Q225" s="171"/>
      <c r="R225" s="171"/>
      <c r="S225" s="171"/>
      <c r="T225" s="172"/>
      <c r="AT225" s="167" t="s">
        <v>142</v>
      </c>
      <c r="AU225" s="167" t="s">
        <v>138</v>
      </c>
      <c r="AV225" s="14" t="s">
        <v>79</v>
      </c>
      <c r="AW225" s="14" t="s">
        <v>32</v>
      </c>
      <c r="AX225" s="14" t="s">
        <v>70</v>
      </c>
      <c r="AY225" s="167" t="s">
        <v>128</v>
      </c>
    </row>
    <row r="226" spans="1:65" s="15" customFormat="1">
      <c r="B226" s="173"/>
      <c r="D226" s="160" t="s">
        <v>142</v>
      </c>
      <c r="E226" s="174" t="s">
        <v>3</v>
      </c>
      <c r="F226" s="175" t="s">
        <v>146</v>
      </c>
      <c r="H226" s="176">
        <v>4.8</v>
      </c>
      <c r="L226" s="173"/>
      <c r="M226" s="177"/>
      <c r="N226" s="178"/>
      <c r="O226" s="178"/>
      <c r="P226" s="178"/>
      <c r="Q226" s="178"/>
      <c r="R226" s="178"/>
      <c r="S226" s="178"/>
      <c r="T226" s="179"/>
      <c r="AT226" s="174" t="s">
        <v>142</v>
      </c>
      <c r="AU226" s="174" t="s">
        <v>138</v>
      </c>
      <c r="AV226" s="15" t="s">
        <v>137</v>
      </c>
      <c r="AW226" s="15" t="s">
        <v>32</v>
      </c>
      <c r="AX226" s="15" t="s">
        <v>77</v>
      </c>
      <c r="AY226" s="174" t="s">
        <v>128</v>
      </c>
    </row>
    <row r="227" spans="1:65" s="12" customFormat="1" ht="22.9" customHeight="1">
      <c r="B227" s="130"/>
      <c r="D227" s="131" t="s">
        <v>69</v>
      </c>
      <c r="E227" s="140" t="s">
        <v>230</v>
      </c>
      <c r="F227" s="140" t="s">
        <v>386</v>
      </c>
      <c r="J227" s="141">
        <f>BK227</f>
        <v>0</v>
      </c>
      <c r="L227" s="130"/>
      <c r="M227" s="134"/>
      <c r="N227" s="135"/>
      <c r="O227" s="135"/>
      <c r="P227" s="136">
        <f>P228+P292</f>
        <v>52.856000000000002</v>
      </c>
      <c r="Q227" s="135"/>
      <c r="R227" s="136">
        <f>R228+R292</f>
        <v>1.5835728899999999</v>
      </c>
      <c r="S227" s="135"/>
      <c r="T227" s="137">
        <f>T228+T292</f>
        <v>0</v>
      </c>
      <c r="AR227" s="131" t="s">
        <v>77</v>
      </c>
      <c r="AT227" s="138" t="s">
        <v>69</v>
      </c>
      <c r="AU227" s="138" t="s">
        <v>77</v>
      </c>
      <c r="AY227" s="131" t="s">
        <v>128</v>
      </c>
      <c r="BK227" s="139">
        <f>BK228+BK292</f>
        <v>0</v>
      </c>
    </row>
    <row r="228" spans="1:65" s="12" customFormat="1" ht="20.9" customHeight="1">
      <c r="B228" s="130"/>
      <c r="D228" s="131" t="s">
        <v>69</v>
      </c>
      <c r="E228" s="140" t="s">
        <v>457</v>
      </c>
      <c r="F228" s="140" t="s">
        <v>458</v>
      </c>
      <c r="J228" s="141">
        <f>BK228</f>
        <v>0</v>
      </c>
      <c r="L228" s="130"/>
      <c r="M228" s="134"/>
      <c r="N228" s="135"/>
      <c r="O228" s="135"/>
      <c r="P228" s="136">
        <f>SUM(P229:P291)</f>
        <v>5.4291</v>
      </c>
      <c r="Q228" s="135"/>
      <c r="R228" s="136">
        <f>SUM(R229:R291)</f>
        <v>6.6288900000000001E-3</v>
      </c>
      <c r="S228" s="135"/>
      <c r="T228" s="137">
        <f>SUM(T229:T291)</f>
        <v>0</v>
      </c>
      <c r="AR228" s="131" t="s">
        <v>77</v>
      </c>
      <c r="AT228" s="138" t="s">
        <v>69</v>
      </c>
      <c r="AU228" s="138" t="s">
        <v>79</v>
      </c>
      <c r="AY228" s="131" t="s">
        <v>128</v>
      </c>
      <c r="BK228" s="139">
        <f>SUM(BK229:BK291)</f>
        <v>0</v>
      </c>
    </row>
    <row r="229" spans="1:65" s="2" customFormat="1" ht="37.9" customHeight="1">
      <c r="A229" s="32"/>
      <c r="B229" s="142"/>
      <c r="C229" s="143" t="s">
        <v>8</v>
      </c>
      <c r="D229" s="143" t="s">
        <v>132</v>
      </c>
      <c r="E229" s="144" t="s">
        <v>773</v>
      </c>
      <c r="F229" s="145" t="s">
        <v>774</v>
      </c>
      <c r="G229" s="146" t="s">
        <v>156</v>
      </c>
      <c r="H229" s="147">
        <v>6.1</v>
      </c>
      <c r="I229" s="148"/>
      <c r="J229" s="148">
        <f>ROUND(I229*H229,2)</f>
        <v>0</v>
      </c>
      <c r="K229" s="145" t="s">
        <v>136</v>
      </c>
      <c r="L229" s="33"/>
      <c r="M229" s="149" t="s">
        <v>3</v>
      </c>
      <c r="N229" s="150" t="s">
        <v>41</v>
      </c>
      <c r="O229" s="151">
        <v>0.17100000000000001</v>
      </c>
      <c r="P229" s="151">
        <f>O229*H229</f>
        <v>1.0430999999999999</v>
      </c>
      <c r="Q229" s="151">
        <v>0</v>
      </c>
      <c r="R229" s="151">
        <f>Q229*H229</f>
        <v>0</v>
      </c>
      <c r="S229" s="151">
        <v>0</v>
      </c>
      <c r="T229" s="152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53" t="s">
        <v>137</v>
      </c>
      <c r="AT229" s="153" t="s">
        <v>132</v>
      </c>
      <c r="AU229" s="153" t="s">
        <v>138</v>
      </c>
      <c r="AY229" s="20" t="s">
        <v>128</v>
      </c>
      <c r="BE229" s="154">
        <f>IF(N229="základní",J229,0)</f>
        <v>0</v>
      </c>
      <c r="BF229" s="154">
        <f>IF(N229="snížená",J229,0)</f>
        <v>0</v>
      </c>
      <c r="BG229" s="154">
        <f>IF(N229="zákl. přenesená",J229,0)</f>
        <v>0</v>
      </c>
      <c r="BH229" s="154">
        <f>IF(N229="sníž. přenesená",J229,0)</f>
        <v>0</v>
      </c>
      <c r="BI229" s="154">
        <f>IF(N229="nulová",J229,0)</f>
        <v>0</v>
      </c>
      <c r="BJ229" s="20" t="s">
        <v>77</v>
      </c>
      <c r="BK229" s="154">
        <f>ROUND(I229*H229,2)</f>
        <v>0</v>
      </c>
      <c r="BL229" s="20" t="s">
        <v>137</v>
      </c>
      <c r="BM229" s="153" t="s">
        <v>775</v>
      </c>
    </row>
    <row r="230" spans="1:65" s="2" customFormat="1">
      <c r="A230" s="32"/>
      <c r="B230" s="33"/>
      <c r="C230" s="32"/>
      <c r="D230" s="155" t="s">
        <v>140</v>
      </c>
      <c r="E230" s="32"/>
      <c r="F230" s="156" t="s">
        <v>776</v>
      </c>
      <c r="G230" s="32"/>
      <c r="H230" s="32"/>
      <c r="I230" s="32"/>
      <c r="J230" s="32"/>
      <c r="K230" s="32"/>
      <c r="L230" s="33"/>
      <c r="M230" s="157"/>
      <c r="N230" s="158"/>
      <c r="O230" s="53"/>
      <c r="P230" s="53"/>
      <c r="Q230" s="53"/>
      <c r="R230" s="53"/>
      <c r="S230" s="53"/>
      <c r="T230" s="54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20" t="s">
        <v>140</v>
      </c>
      <c r="AU230" s="20" t="s">
        <v>138</v>
      </c>
    </row>
    <row r="231" spans="1:65" s="14" customFormat="1">
      <c r="B231" s="166"/>
      <c r="D231" s="160" t="s">
        <v>142</v>
      </c>
      <c r="E231" s="167" t="s">
        <v>3</v>
      </c>
      <c r="F231" s="168" t="s">
        <v>777</v>
      </c>
      <c r="H231" s="169">
        <v>2.2999999999999998</v>
      </c>
      <c r="L231" s="166"/>
      <c r="M231" s="170"/>
      <c r="N231" s="171"/>
      <c r="O231" s="171"/>
      <c r="P231" s="171"/>
      <c r="Q231" s="171"/>
      <c r="R231" s="171"/>
      <c r="S231" s="171"/>
      <c r="T231" s="172"/>
      <c r="AT231" s="167" t="s">
        <v>142</v>
      </c>
      <c r="AU231" s="167" t="s">
        <v>138</v>
      </c>
      <c r="AV231" s="14" t="s">
        <v>79</v>
      </c>
      <c r="AW231" s="14" t="s">
        <v>32</v>
      </c>
      <c r="AX231" s="14" t="s">
        <v>70</v>
      </c>
      <c r="AY231" s="167" t="s">
        <v>128</v>
      </c>
    </row>
    <row r="232" spans="1:65" s="14" customFormat="1">
      <c r="B232" s="166"/>
      <c r="D232" s="160" t="s">
        <v>142</v>
      </c>
      <c r="E232" s="167" t="s">
        <v>3</v>
      </c>
      <c r="F232" s="168" t="s">
        <v>778</v>
      </c>
      <c r="H232" s="169">
        <v>3.8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138</v>
      </c>
      <c r="AV232" s="14" t="s">
        <v>79</v>
      </c>
      <c r="AW232" s="14" t="s">
        <v>32</v>
      </c>
      <c r="AX232" s="14" t="s">
        <v>70</v>
      </c>
      <c r="AY232" s="167" t="s">
        <v>128</v>
      </c>
    </row>
    <row r="233" spans="1:65" s="16" customFormat="1">
      <c r="B233" s="180"/>
      <c r="D233" s="160" t="s">
        <v>142</v>
      </c>
      <c r="E233" s="181" t="s">
        <v>3</v>
      </c>
      <c r="F233" s="182" t="s">
        <v>164</v>
      </c>
      <c r="H233" s="183">
        <v>6.1</v>
      </c>
      <c r="L233" s="180"/>
      <c r="M233" s="184"/>
      <c r="N233" s="185"/>
      <c r="O233" s="185"/>
      <c r="P233" s="185"/>
      <c r="Q233" s="185"/>
      <c r="R233" s="185"/>
      <c r="S233" s="185"/>
      <c r="T233" s="186"/>
      <c r="AT233" s="181" t="s">
        <v>142</v>
      </c>
      <c r="AU233" s="181" t="s">
        <v>138</v>
      </c>
      <c r="AV233" s="16" t="s">
        <v>138</v>
      </c>
      <c r="AW233" s="16" t="s">
        <v>32</v>
      </c>
      <c r="AX233" s="16" t="s">
        <v>70</v>
      </c>
      <c r="AY233" s="181" t="s">
        <v>128</v>
      </c>
    </row>
    <row r="234" spans="1:65" s="15" customFormat="1">
      <c r="B234" s="173"/>
      <c r="D234" s="160" t="s">
        <v>142</v>
      </c>
      <c r="E234" s="174" t="s">
        <v>3</v>
      </c>
      <c r="F234" s="175" t="s">
        <v>146</v>
      </c>
      <c r="H234" s="176">
        <v>6.1</v>
      </c>
      <c r="L234" s="173"/>
      <c r="M234" s="177"/>
      <c r="N234" s="178"/>
      <c r="O234" s="178"/>
      <c r="P234" s="178"/>
      <c r="Q234" s="178"/>
      <c r="R234" s="178"/>
      <c r="S234" s="178"/>
      <c r="T234" s="179"/>
      <c r="AT234" s="174" t="s">
        <v>142</v>
      </c>
      <c r="AU234" s="174" t="s">
        <v>138</v>
      </c>
      <c r="AV234" s="15" t="s">
        <v>137</v>
      </c>
      <c r="AW234" s="15" t="s">
        <v>32</v>
      </c>
      <c r="AX234" s="15" t="s">
        <v>77</v>
      </c>
      <c r="AY234" s="174" t="s">
        <v>128</v>
      </c>
    </row>
    <row r="235" spans="1:65" s="2" customFormat="1" ht="24.25" customHeight="1">
      <c r="A235" s="32"/>
      <c r="B235" s="142"/>
      <c r="C235" s="187" t="s">
        <v>363</v>
      </c>
      <c r="D235" s="187" t="s">
        <v>342</v>
      </c>
      <c r="E235" s="188" t="s">
        <v>779</v>
      </c>
      <c r="F235" s="189" t="s">
        <v>780</v>
      </c>
      <c r="G235" s="190" t="s">
        <v>156</v>
      </c>
      <c r="H235" s="191">
        <v>6.1920000000000002</v>
      </c>
      <c r="I235" s="192"/>
      <c r="J235" s="192">
        <f>ROUND(I235*H235,2)</f>
        <v>0</v>
      </c>
      <c r="K235" s="189" t="s">
        <v>136</v>
      </c>
      <c r="L235" s="193"/>
      <c r="M235" s="194" t="s">
        <v>3</v>
      </c>
      <c r="N235" s="195" t="s">
        <v>41</v>
      </c>
      <c r="O235" s="151">
        <v>0</v>
      </c>
      <c r="P235" s="151">
        <f>O235*H235</f>
        <v>0</v>
      </c>
      <c r="Q235" s="151">
        <v>2.7E-4</v>
      </c>
      <c r="R235" s="151">
        <f>Q235*H235</f>
        <v>1.6718400000000002E-3</v>
      </c>
      <c r="S235" s="151">
        <v>0</v>
      </c>
      <c r="T235" s="152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3" t="s">
        <v>230</v>
      </c>
      <c r="AT235" s="153" t="s">
        <v>342</v>
      </c>
      <c r="AU235" s="153" t="s">
        <v>138</v>
      </c>
      <c r="AY235" s="20" t="s">
        <v>128</v>
      </c>
      <c r="BE235" s="154">
        <f>IF(N235="základní",J235,0)</f>
        <v>0</v>
      </c>
      <c r="BF235" s="154">
        <f>IF(N235="snížená",J235,0)</f>
        <v>0</v>
      </c>
      <c r="BG235" s="154">
        <f>IF(N235="zákl. přenesená",J235,0)</f>
        <v>0</v>
      </c>
      <c r="BH235" s="154">
        <f>IF(N235="sníž. přenesená",J235,0)</f>
        <v>0</v>
      </c>
      <c r="BI235" s="154">
        <f>IF(N235="nulová",J235,0)</f>
        <v>0</v>
      </c>
      <c r="BJ235" s="20" t="s">
        <v>77</v>
      </c>
      <c r="BK235" s="154">
        <f>ROUND(I235*H235,2)</f>
        <v>0</v>
      </c>
      <c r="BL235" s="20" t="s">
        <v>137</v>
      </c>
      <c r="BM235" s="153" t="s">
        <v>781</v>
      </c>
    </row>
    <row r="236" spans="1:65" s="14" customFormat="1">
      <c r="B236" s="166"/>
      <c r="D236" s="160" t="s">
        <v>142</v>
      </c>
      <c r="E236" s="167" t="s">
        <v>3</v>
      </c>
      <c r="F236" s="168" t="s">
        <v>782</v>
      </c>
      <c r="H236" s="169">
        <v>2.335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138</v>
      </c>
      <c r="AV236" s="14" t="s">
        <v>79</v>
      </c>
      <c r="AW236" s="14" t="s">
        <v>32</v>
      </c>
      <c r="AX236" s="14" t="s">
        <v>70</v>
      </c>
      <c r="AY236" s="167" t="s">
        <v>128</v>
      </c>
    </row>
    <row r="237" spans="1:65" s="14" customFormat="1">
      <c r="B237" s="166"/>
      <c r="D237" s="160" t="s">
        <v>142</v>
      </c>
      <c r="E237" s="167" t="s">
        <v>3</v>
      </c>
      <c r="F237" s="168" t="s">
        <v>783</v>
      </c>
      <c r="H237" s="169">
        <v>3.8570000000000002</v>
      </c>
      <c r="L237" s="166"/>
      <c r="M237" s="170"/>
      <c r="N237" s="171"/>
      <c r="O237" s="171"/>
      <c r="P237" s="171"/>
      <c r="Q237" s="171"/>
      <c r="R237" s="171"/>
      <c r="S237" s="171"/>
      <c r="T237" s="172"/>
      <c r="AT237" s="167" t="s">
        <v>142</v>
      </c>
      <c r="AU237" s="167" t="s">
        <v>138</v>
      </c>
      <c r="AV237" s="14" t="s">
        <v>79</v>
      </c>
      <c r="AW237" s="14" t="s">
        <v>32</v>
      </c>
      <c r="AX237" s="14" t="s">
        <v>70</v>
      </c>
      <c r="AY237" s="167" t="s">
        <v>128</v>
      </c>
    </row>
    <row r="238" spans="1:65" s="16" customFormat="1">
      <c r="B238" s="180"/>
      <c r="D238" s="160" t="s">
        <v>142</v>
      </c>
      <c r="E238" s="181" t="s">
        <v>3</v>
      </c>
      <c r="F238" s="182" t="s">
        <v>164</v>
      </c>
      <c r="H238" s="183">
        <v>6.1920000000000002</v>
      </c>
      <c r="L238" s="180"/>
      <c r="M238" s="184"/>
      <c r="N238" s="185"/>
      <c r="O238" s="185"/>
      <c r="P238" s="185"/>
      <c r="Q238" s="185"/>
      <c r="R238" s="185"/>
      <c r="S238" s="185"/>
      <c r="T238" s="186"/>
      <c r="AT238" s="181" t="s">
        <v>142</v>
      </c>
      <c r="AU238" s="181" t="s">
        <v>138</v>
      </c>
      <c r="AV238" s="16" t="s">
        <v>138</v>
      </c>
      <c r="AW238" s="16" t="s">
        <v>32</v>
      </c>
      <c r="AX238" s="16" t="s">
        <v>70</v>
      </c>
      <c r="AY238" s="181" t="s">
        <v>128</v>
      </c>
    </row>
    <row r="239" spans="1:65" s="15" customFormat="1">
      <c r="B239" s="173"/>
      <c r="D239" s="160" t="s">
        <v>142</v>
      </c>
      <c r="E239" s="174" t="s">
        <v>3</v>
      </c>
      <c r="F239" s="175" t="s">
        <v>146</v>
      </c>
      <c r="H239" s="176">
        <v>6.1920000000000002</v>
      </c>
      <c r="L239" s="173"/>
      <c r="M239" s="177"/>
      <c r="N239" s="178"/>
      <c r="O239" s="178"/>
      <c r="P239" s="178"/>
      <c r="Q239" s="178"/>
      <c r="R239" s="178"/>
      <c r="S239" s="178"/>
      <c r="T239" s="179"/>
      <c r="AT239" s="174" t="s">
        <v>142</v>
      </c>
      <c r="AU239" s="174" t="s">
        <v>138</v>
      </c>
      <c r="AV239" s="15" t="s">
        <v>137</v>
      </c>
      <c r="AW239" s="15" t="s">
        <v>32</v>
      </c>
      <c r="AX239" s="15" t="s">
        <v>77</v>
      </c>
      <c r="AY239" s="174" t="s">
        <v>128</v>
      </c>
    </row>
    <row r="240" spans="1:65" s="2" customFormat="1" ht="37.9" customHeight="1">
      <c r="A240" s="32"/>
      <c r="B240" s="142"/>
      <c r="C240" s="143" t="s">
        <v>372</v>
      </c>
      <c r="D240" s="143" t="s">
        <v>132</v>
      </c>
      <c r="E240" s="144" t="s">
        <v>784</v>
      </c>
      <c r="F240" s="145" t="s">
        <v>785</v>
      </c>
      <c r="G240" s="146" t="s">
        <v>156</v>
      </c>
      <c r="H240" s="147">
        <v>4</v>
      </c>
      <c r="I240" s="148"/>
      <c r="J240" s="148">
        <f>ROUND(I240*H240,2)</f>
        <v>0</v>
      </c>
      <c r="K240" s="145" t="s">
        <v>136</v>
      </c>
      <c r="L240" s="33"/>
      <c r="M240" s="149" t="s">
        <v>3</v>
      </c>
      <c r="N240" s="150" t="s">
        <v>41</v>
      </c>
      <c r="O240" s="151">
        <v>0.24</v>
      </c>
      <c r="P240" s="151">
        <f>O240*H240</f>
        <v>0.96</v>
      </c>
      <c r="Q240" s="151">
        <v>0</v>
      </c>
      <c r="R240" s="151">
        <f>Q240*H240</f>
        <v>0</v>
      </c>
      <c r="S240" s="151">
        <v>0</v>
      </c>
      <c r="T240" s="152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3" t="s">
        <v>137</v>
      </c>
      <c r="AT240" s="153" t="s">
        <v>132</v>
      </c>
      <c r="AU240" s="153" t="s">
        <v>138</v>
      </c>
      <c r="AY240" s="20" t="s">
        <v>128</v>
      </c>
      <c r="BE240" s="154">
        <f>IF(N240="základní",J240,0)</f>
        <v>0</v>
      </c>
      <c r="BF240" s="154">
        <f>IF(N240="snížená",J240,0)</f>
        <v>0</v>
      </c>
      <c r="BG240" s="154">
        <f>IF(N240="zákl. přenesená",J240,0)</f>
        <v>0</v>
      </c>
      <c r="BH240" s="154">
        <f>IF(N240="sníž. přenesená",J240,0)</f>
        <v>0</v>
      </c>
      <c r="BI240" s="154">
        <f>IF(N240="nulová",J240,0)</f>
        <v>0</v>
      </c>
      <c r="BJ240" s="20" t="s">
        <v>77</v>
      </c>
      <c r="BK240" s="154">
        <f>ROUND(I240*H240,2)</f>
        <v>0</v>
      </c>
      <c r="BL240" s="20" t="s">
        <v>137</v>
      </c>
      <c r="BM240" s="153" t="s">
        <v>786</v>
      </c>
    </row>
    <row r="241" spans="1:65" s="2" customFormat="1">
      <c r="A241" s="32"/>
      <c r="B241" s="33"/>
      <c r="C241" s="32"/>
      <c r="D241" s="155" t="s">
        <v>140</v>
      </c>
      <c r="E241" s="32"/>
      <c r="F241" s="156" t="s">
        <v>787</v>
      </c>
      <c r="G241" s="32"/>
      <c r="H241" s="32"/>
      <c r="I241" s="32"/>
      <c r="J241" s="32"/>
      <c r="K241" s="32"/>
      <c r="L241" s="33"/>
      <c r="M241" s="157"/>
      <c r="N241" s="158"/>
      <c r="O241" s="53"/>
      <c r="P241" s="53"/>
      <c r="Q241" s="53"/>
      <c r="R241" s="53"/>
      <c r="S241" s="53"/>
      <c r="T241" s="54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20" t="s">
        <v>140</v>
      </c>
      <c r="AU241" s="20" t="s">
        <v>138</v>
      </c>
    </row>
    <row r="242" spans="1:65" s="14" customFormat="1">
      <c r="B242" s="166"/>
      <c r="D242" s="160" t="s">
        <v>142</v>
      </c>
      <c r="E242" s="167" t="s">
        <v>3</v>
      </c>
      <c r="F242" s="168" t="s">
        <v>788</v>
      </c>
      <c r="H242" s="169">
        <v>4</v>
      </c>
      <c r="L242" s="166"/>
      <c r="M242" s="170"/>
      <c r="N242" s="171"/>
      <c r="O242" s="171"/>
      <c r="P242" s="171"/>
      <c r="Q242" s="171"/>
      <c r="R242" s="171"/>
      <c r="S242" s="171"/>
      <c r="T242" s="172"/>
      <c r="AT242" s="167" t="s">
        <v>142</v>
      </c>
      <c r="AU242" s="167" t="s">
        <v>138</v>
      </c>
      <c r="AV242" s="14" t="s">
        <v>79</v>
      </c>
      <c r="AW242" s="14" t="s">
        <v>32</v>
      </c>
      <c r="AX242" s="14" t="s">
        <v>70</v>
      </c>
      <c r="AY242" s="167" t="s">
        <v>128</v>
      </c>
    </row>
    <row r="243" spans="1:65" s="16" customFormat="1">
      <c r="B243" s="180"/>
      <c r="D243" s="160" t="s">
        <v>142</v>
      </c>
      <c r="E243" s="181" t="s">
        <v>3</v>
      </c>
      <c r="F243" s="182" t="s">
        <v>164</v>
      </c>
      <c r="H243" s="183">
        <v>4</v>
      </c>
      <c r="L243" s="180"/>
      <c r="M243" s="184"/>
      <c r="N243" s="185"/>
      <c r="O243" s="185"/>
      <c r="P243" s="185"/>
      <c r="Q243" s="185"/>
      <c r="R243" s="185"/>
      <c r="S243" s="185"/>
      <c r="T243" s="186"/>
      <c r="AT243" s="181" t="s">
        <v>142</v>
      </c>
      <c r="AU243" s="181" t="s">
        <v>138</v>
      </c>
      <c r="AV243" s="16" t="s">
        <v>138</v>
      </c>
      <c r="AW243" s="16" t="s">
        <v>32</v>
      </c>
      <c r="AX243" s="16" t="s">
        <v>70</v>
      </c>
      <c r="AY243" s="181" t="s">
        <v>128</v>
      </c>
    </row>
    <row r="244" spans="1:65" s="15" customFormat="1">
      <c r="B244" s="173"/>
      <c r="D244" s="160" t="s">
        <v>142</v>
      </c>
      <c r="E244" s="174" t="s">
        <v>3</v>
      </c>
      <c r="F244" s="175" t="s">
        <v>146</v>
      </c>
      <c r="H244" s="176">
        <v>4</v>
      </c>
      <c r="L244" s="173"/>
      <c r="M244" s="177"/>
      <c r="N244" s="178"/>
      <c r="O244" s="178"/>
      <c r="P244" s="178"/>
      <c r="Q244" s="178"/>
      <c r="R244" s="178"/>
      <c r="S244" s="178"/>
      <c r="T244" s="179"/>
      <c r="AT244" s="174" t="s">
        <v>142</v>
      </c>
      <c r="AU244" s="174" t="s">
        <v>138</v>
      </c>
      <c r="AV244" s="15" t="s">
        <v>137</v>
      </c>
      <c r="AW244" s="15" t="s">
        <v>32</v>
      </c>
      <c r="AX244" s="15" t="s">
        <v>77</v>
      </c>
      <c r="AY244" s="174" t="s">
        <v>128</v>
      </c>
    </row>
    <row r="245" spans="1:65" s="2" customFormat="1" ht="24.25" customHeight="1">
      <c r="A245" s="32"/>
      <c r="B245" s="142"/>
      <c r="C245" s="187" t="s">
        <v>380</v>
      </c>
      <c r="D245" s="187" t="s">
        <v>342</v>
      </c>
      <c r="E245" s="188" t="s">
        <v>789</v>
      </c>
      <c r="F245" s="189" t="s">
        <v>790</v>
      </c>
      <c r="G245" s="190" t="s">
        <v>156</v>
      </c>
      <c r="H245" s="191">
        <v>4.1210000000000004</v>
      </c>
      <c r="I245" s="192"/>
      <c r="J245" s="192">
        <f>ROUND(I245*H245,2)</f>
        <v>0</v>
      </c>
      <c r="K245" s="189" t="s">
        <v>136</v>
      </c>
      <c r="L245" s="193"/>
      <c r="M245" s="194" t="s">
        <v>3</v>
      </c>
      <c r="N245" s="195" t="s">
        <v>41</v>
      </c>
      <c r="O245" s="151">
        <v>0</v>
      </c>
      <c r="P245" s="151">
        <f>O245*H245</f>
        <v>0</v>
      </c>
      <c r="Q245" s="151">
        <v>1.0499999999999999E-3</v>
      </c>
      <c r="R245" s="151">
        <f>Q245*H245</f>
        <v>4.3270499999999998E-3</v>
      </c>
      <c r="S245" s="151">
        <v>0</v>
      </c>
      <c r="T245" s="152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3" t="s">
        <v>230</v>
      </c>
      <c r="AT245" s="153" t="s">
        <v>342</v>
      </c>
      <c r="AU245" s="153" t="s">
        <v>138</v>
      </c>
      <c r="AY245" s="20" t="s">
        <v>128</v>
      </c>
      <c r="BE245" s="154">
        <f>IF(N245="základní",J245,0)</f>
        <v>0</v>
      </c>
      <c r="BF245" s="154">
        <f>IF(N245="snížená",J245,0)</f>
        <v>0</v>
      </c>
      <c r="BG245" s="154">
        <f>IF(N245="zákl. přenesená",J245,0)</f>
        <v>0</v>
      </c>
      <c r="BH245" s="154">
        <f>IF(N245="sníž. přenesená",J245,0)</f>
        <v>0</v>
      </c>
      <c r="BI245" s="154">
        <f>IF(N245="nulová",J245,0)</f>
        <v>0</v>
      </c>
      <c r="BJ245" s="20" t="s">
        <v>77</v>
      </c>
      <c r="BK245" s="154">
        <f>ROUND(I245*H245,2)</f>
        <v>0</v>
      </c>
      <c r="BL245" s="20" t="s">
        <v>137</v>
      </c>
      <c r="BM245" s="153" t="s">
        <v>791</v>
      </c>
    </row>
    <row r="246" spans="1:65" s="14" customFormat="1">
      <c r="B246" s="166"/>
      <c r="D246" s="160" t="s">
        <v>142</v>
      </c>
      <c r="E246" s="167" t="s">
        <v>3</v>
      </c>
      <c r="F246" s="168" t="s">
        <v>792</v>
      </c>
      <c r="H246" s="169">
        <v>4.0599999999999996</v>
      </c>
      <c r="L246" s="166"/>
      <c r="M246" s="170"/>
      <c r="N246" s="171"/>
      <c r="O246" s="171"/>
      <c r="P246" s="171"/>
      <c r="Q246" s="171"/>
      <c r="R246" s="171"/>
      <c r="S246" s="171"/>
      <c r="T246" s="172"/>
      <c r="AT246" s="167" t="s">
        <v>142</v>
      </c>
      <c r="AU246" s="167" t="s">
        <v>138</v>
      </c>
      <c r="AV246" s="14" t="s">
        <v>79</v>
      </c>
      <c r="AW246" s="14" t="s">
        <v>32</v>
      </c>
      <c r="AX246" s="14" t="s">
        <v>70</v>
      </c>
      <c r="AY246" s="167" t="s">
        <v>128</v>
      </c>
    </row>
    <row r="247" spans="1:65" s="16" customFormat="1">
      <c r="B247" s="180"/>
      <c r="D247" s="160" t="s">
        <v>142</v>
      </c>
      <c r="E247" s="181" t="s">
        <v>3</v>
      </c>
      <c r="F247" s="182" t="s">
        <v>164</v>
      </c>
      <c r="H247" s="183">
        <v>4.0599999999999996</v>
      </c>
      <c r="L247" s="180"/>
      <c r="M247" s="184"/>
      <c r="N247" s="185"/>
      <c r="O247" s="185"/>
      <c r="P247" s="185"/>
      <c r="Q247" s="185"/>
      <c r="R247" s="185"/>
      <c r="S247" s="185"/>
      <c r="T247" s="186"/>
      <c r="AT247" s="181" t="s">
        <v>142</v>
      </c>
      <c r="AU247" s="181" t="s">
        <v>138</v>
      </c>
      <c r="AV247" s="16" t="s">
        <v>138</v>
      </c>
      <c r="AW247" s="16" t="s">
        <v>32</v>
      </c>
      <c r="AX247" s="16" t="s">
        <v>70</v>
      </c>
      <c r="AY247" s="181" t="s">
        <v>128</v>
      </c>
    </row>
    <row r="248" spans="1:65" s="15" customFormat="1">
      <c r="B248" s="173"/>
      <c r="D248" s="160" t="s">
        <v>142</v>
      </c>
      <c r="E248" s="174" t="s">
        <v>3</v>
      </c>
      <c r="F248" s="175" t="s">
        <v>146</v>
      </c>
      <c r="H248" s="176">
        <v>4.0599999999999996</v>
      </c>
      <c r="L248" s="173"/>
      <c r="M248" s="177"/>
      <c r="N248" s="178"/>
      <c r="O248" s="178"/>
      <c r="P248" s="178"/>
      <c r="Q248" s="178"/>
      <c r="R248" s="178"/>
      <c r="S248" s="178"/>
      <c r="T248" s="179"/>
      <c r="AT248" s="174" t="s">
        <v>142</v>
      </c>
      <c r="AU248" s="174" t="s">
        <v>138</v>
      </c>
      <c r="AV248" s="15" t="s">
        <v>137</v>
      </c>
      <c r="AW248" s="15" t="s">
        <v>32</v>
      </c>
      <c r="AX248" s="15" t="s">
        <v>77</v>
      </c>
      <c r="AY248" s="174" t="s">
        <v>128</v>
      </c>
    </row>
    <row r="249" spans="1:65" s="14" customFormat="1">
      <c r="B249" s="166"/>
      <c r="D249" s="160" t="s">
        <v>142</v>
      </c>
      <c r="F249" s="168" t="s">
        <v>793</v>
      </c>
      <c r="H249" s="169">
        <v>4.1210000000000004</v>
      </c>
      <c r="L249" s="166"/>
      <c r="M249" s="170"/>
      <c r="N249" s="171"/>
      <c r="O249" s="171"/>
      <c r="P249" s="171"/>
      <c r="Q249" s="171"/>
      <c r="R249" s="171"/>
      <c r="S249" s="171"/>
      <c r="T249" s="172"/>
      <c r="AT249" s="167" t="s">
        <v>142</v>
      </c>
      <c r="AU249" s="167" t="s">
        <v>138</v>
      </c>
      <c r="AV249" s="14" t="s">
        <v>79</v>
      </c>
      <c r="AW249" s="14" t="s">
        <v>4</v>
      </c>
      <c r="AX249" s="14" t="s">
        <v>77</v>
      </c>
      <c r="AY249" s="167" t="s">
        <v>128</v>
      </c>
    </row>
    <row r="250" spans="1:65" s="2" customFormat="1" ht="44.25" customHeight="1">
      <c r="A250" s="32"/>
      <c r="B250" s="142"/>
      <c r="C250" s="143" t="s">
        <v>389</v>
      </c>
      <c r="D250" s="143" t="s">
        <v>132</v>
      </c>
      <c r="E250" s="144" t="s">
        <v>794</v>
      </c>
      <c r="F250" s="145" t="s">
        <v>795</v>
      </c>
      <c r="G250" s="146" t="s">
        <v>392</v>
      </c>
      <c r="H250" s="147">
        <v>2</v>
      </c>
      <c r="I250" s="148"/>
      <c r="J250" s="148">
        <f>ROUND(I250*H250,2)</f>
        <v>0</v>
      </c>
      <c r="K250" s="145" t="s">
        <v>136</v>
      </c>
      <c r="L250" s="33"/>
      <c r="M250" s="149" t="s">
        <v>3</v>
      </c>
      <c r="N250" s="150" t="s">
        <v>41</v>
      </c>
      <c r="O250" s="151">
        <v>0.47299999999999998</v>
      </c>
      <c r="P250" s="151">
        <f>O250*H250</f>
        <v>0.94599999999999995</v>
      </c>
      <c r="Q250" s="151">
        <v>0</v>
      </c>
      <c r="R250" s="151">
        <f>Q250*H250</f>
        <v>0</v>
      </c>
      <c r="S250" s="151">
        <v>0</v>
      </c>
      <c r="T250" s="152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3" t="s">
        <v>137</v>
      </c>
      <c r="AT250" s="153" t="s">
        <v>132</v>
      </c>
      <c r="AU250" s="153" t="s">
        <v>138</v>
      </c>
      <c r="AY250" s="20" t="s">
        <v>128</v>
      </c>
      <c r="BE250" s="154">
        <f>IF(N250="základní",J250,0)</f>
        <v>0</v>
      </c>
      <c r="BF250" s="154">
        <f>IF(N250="snížená",J250,0)</f>
        <v>0</v>
      </c>
      <c r="BG250" s="154">
        <f>IF(N250="zákl. přenesená",J250,0)</f>
        <v>0</v>
      </c>
      <c r="BH250" s="154">
        <f>IF(N250="sníž. přenesená",J250,0)</f>
        <v>0</v>
      </c>
      <c r="BI250" s="154">
        <f>IF(N250="nulová",J250,0)</f>
        <v>0</v>
      </c>
      <c r="BJ250" s="20" t="s">
        <v>77</v>
      </c>
      <c r="BK250" s="154">
        <f>ROUND(I250*H250,2)</f>
        <v>0</v>
      </c>
      <c r="BL250" s="20" t="s">
        <v>137</v>
      </c>
      <c r="BM250" s="153" t="s">
        <v>796</v>
      </c>
    </row>
    <row r="251" spans="1:65" s="2" customFormat="1">
      <c r="A251" s="32"/>
      <c r="B251" s="33"/>
      <c r="C251" s="32"/>
      <c r="D251" s="155" t="s">
        <v>140</v>
      </c>
      <c r="E251" s="32"/>
      <c r="F251" s="156" t="s">
        <v>797</v>
      </c>
      <c r="G251" s="32"/>
      <c r="H251" s="32"/>
      <c r="I251" s="32"/>
      <c r="J251" s="32"/>
      <c r="K251" s="32"/>
      <c r="L251" s="33"/>
      <c r="M251" s="157"/>
      <c r="N251" s="158"/>
      <c r="O251" s="53"/>
      <c r="P251" s="53"/>
      <c r="Q251" s="53"/>
      <c r="R251" s="53"/>
      <c r="S251" s="53"/>
      <c r="T251" s="54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20" t="s">
        <v>140</v>
      </c>
      <c r="AU251" s="20" t="s">
        <v>138</v>
      </c>
    </row>
    <row r="252" spans="1:65" s="14" customFormat="1">
      <c r="B252" s="166"/>
      <c r="D252" s="160" t="s">
        <v>142</v>
      </c>
      <c r="E252" s="167" t="s">
        <v>3</v>
      </c>
      <c r="F252" s="168" t="s">
        <v>798</v>
      </c>
      <c r="H252" s="169">
        <v>1</v>
      </c>
      <c r="L252" s="166"/>
      <c r="M252" s="170"/>
      <c r="N252" s="171"/>
      <c r="O252" s="171"/>
      <c r="P252" s="171"/>
      <c r="Q252" s="171"/>
      <c r="R252" s="171"/>
      <c r="S252" s="171"/>
      <c r="T252" s="172"/>
      <c r="AT252" s="167" t="s">
        <v>142</v>
      </c>
      <c r="AU252" s="167" t="s">
        <v>138</v>
      </c>
      <c r="AV252" s="14" t="s">
        <v>79</v>
      </c>
      <c r="AW252" s="14" t="s">
        <v>32</v>
      </c>
      <c r="AX252" s="14" t="s">
        <v>70</v>
      </c>
      <c r="AY252" s="167" t="s">
        <v>128</v>
      </c>
    </row>
    <row r="253" spans="1:65" s="14" customFormat="1">
      <c r="B253" s="166"/>
      <c r="D253" s="160" t="s">
        <v>142</v>
      </c>
      <c r="E253" s="167" t="s">
        <v>3</v>
      </c>
      <c r="F253" s="168" t="s">
        <v>799</v>
      </c>
      <c r="H253" s="169">
        <v>1</v>
      </c>
      <c r="L253" s="166"/>
      <c r="M253" s="170"/>
      <c r="N253" s="171"/>
      <c r="O253" s="171"/>
      <c r="P253" s="171"/>
      <c r="Q253" s="171"/>
      <c r="R253" s="171"/>
      <c r="S253" s="171"/>
      <c r="T253" s="172"/>
      <c r="AT253" s="167" t="s">
        <v>142</v>
      </c>
      <c r="AU253" s="167" t="s">
        <v>138</v>
      </c>
      <c r="AV253" s="14" t="s">
        <v>79</v>
      </c>
      <c r="AW253" s="14" t="s">
        <v>32</v>
      </c>
      <c r="AX253" s="14" t="s">
        <v>70</v>
      </c>
      <c r="AY253" s="167" t="s">
        <v>128</v>
      </c>
    </row>
    <row r="254" spans="1:65" s="16" customFormat="1">
      <c r="B254" s="180"/>
      <c r="D254" s="160" t="s">
        <v>142</v>
      </c>
      <c r="E254" s="181" t="s">
        <v>3</v>
      </c>
      <c r="F254" s="182" t="s">
        <v>164</v>
      </c>
      <c r="H254" s="183">
        <v>2</v>
      </c>
      <c r="L254" s="180"/>
      <c r="M254" s="184"/>
      <c r="N254" s="185"/>
      <c r="O254" s="185"/>
      <c r="P254" s="185"/>
      <c r="Q254" s="185"/>
      <c r="R254" s="185"/>
      <c r="S254" s="185"/>
      <c r="T254" s="186"/>
      <c r="AT254" s="181" t="s">
        <v>142</v>
      </c>
      <c r="AU254" s="181" t="s">
        <v>138</v>
      </c>
      <c r="AV254" s="16" t="s">
        <v>138</v>
      </c>
      <c r="AW254" s="16" t="s">
        <v>32</v>
      </c>
      <c r="AX254" s="16" t="s">
        <v>70</v>
      </c>
      <c r="AY254" s="181" t="s">
        <v>128</v>
      </c>
    </row>
    <row r="255" spans="1:65" s="15" customFormat="1">
      <c r="B255" s="173"/>
      <c r="D255" s="160" t="s">
        <v>142</v>
      </c>
      <c r="E255" s="174" t="s">
        <v>3</v>
      </c>
      <c r="F255" s="175" t="s">
        <v>146</v>
      </c>
      <c r="H255" s="176">
        <v>2</v>
      </c>
      <c r="L255" s="173"/>
      <c r="M255" s="177"/>
      <c r="N255" s="178"/>
      <c r="O255" s="178"/>
      <c r="P255" s="178"/>
      <c r="Q255" s="178"/>
      <c r="R255" s="178"/>
      <c r="S255" s="178"/>
      <c r="T255" s="179"/>
      <c r="AT255" s="174" t="s">
        <v>142</v>
      </c>
      <c r="AU255" s="174" t="s">
        <v>138</v>
      </c>
      <c r="AV255" s="15" t="s">
        <v>137</v>
      </c>
      <c r="AW255" s="15" t="s">
        <v>32</v>
      </c>
      <c r="AX255" s="15" t="s">
        <v>77</v>
      </c>
      <c r="AY255" s="174" t="s">
        <v>128</v>
      </c>
    </row>
    <row r="256" spans="1:65" s="2" customFormat="1" ht="16.5" customHeight="1">
      <c r="A256" s="32"/>
      <c r="B256" s="142"/>
      <c r="C256" s="187" t="s">
        <v>396</v>
      </c>
      <c r="D256" s="187" t="s">
        <v>342</v>
      </c>
      <c r="E256" s="188" t="s">
        <v>800</v>
      </c>
      <c r="F256" s="189" t="s">
        <v>801</v>
      </c>
      <c r="G256" s="190" t="s">
        <v>392</v>
      </c>
      <c r="H256" s="191">
        <v>2</v>
      </c>
      <c r="I256" s="192"/>
      <c r="J256" s="192">
        <f>ROUND(I256*H256,2)</f>
        <v>0</v>
      </c>
      <c r="K256" s="189" t="s">
        <v>136</v>
      </c>
      <c r="L256" s="193"/>
      <c r="M256" s="194" t="s">
        <v>3</v>
      </c>
      <c r="N256" s="195" t="s">
        <v>41</v>
      </c>
      <c r="O256" s="151">
        <v>0</v>
      </c>
      <c r="P256" s="151">
        <f>O256*H256</f>
        <v>0</v>
      </c>
      <c r="Q256" s="151">
        <v>5.0000000000000002E-5</v>
      </c>
      <c r="R256" s="151">
        <f>Q256*H256</f>
        <v>1E-4</v>
      </c>
      <c r="S256" s="151">
        <v>0</v>
      </c>
      <c r="T256" s="152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3" t="s">
        <v>230</v>
      </c>
      <c r="AT256" s="153" t="s">
        <v>342</v>
      </c>
      <c r="AU256" s="153" t="s">
        <v>138</v>
      </c>
      <c r="AY256" s="20" t="s">
        <v>128</v>
      </c>
      <c r="BE256" s="154">
        <f>IF(N256="základní",J256,0)</f>
        <v>0</v>
      </c>
      <c r="BF256" s="154">
        <f>IF(N256="snížená",J256,0)</f>
        <v>0</v>
      </c>
      <c r="BG256" s="154">
        <f>IF(N256="zákl. přenesená",J256,0)</f>
        <v>0</v>
      </c>
      <c r="BH256" s="154">
        <f>IF(N256="sníž. přenesená",J256,0)</f>
        <v>0</v>
      </c>
      <c r="BI256" s="154">
        <f>IF(N256="nulová",J256,0)</f>
        <v>0</v>
      </c>
      <c r="BJ256" s="20" t="s">
        <v>77</v>
      </c>
      <c r="BK256" s="154">
        <f>ROUND(I256*H256,2)</f>
        <v>0</v>
      </c>
      <c r="BL256" s="20" t="s">
        <v>137</v>
      </c>
      <c r="BM256" s="153" t="s">
        <v>802</v>
      </c>
    </row>
    <row r="257" spans="1:65" s="14" customFormat="1">
      <c r="B257" s="166"/>
      <c r="D257" s="160" t="s">
        <v>142</v>
      </c>
      <c r="E257" s="167" t="s">
        <v>3</v>
      </c>
      <c r="F257" s="168" t="s">
        <v>798</v>
      </c>
      <c r="H257" s="169">
        <v>1</v>
      </c>
      <c r="L257" s="166"/>
      <c r="M257" s="170"/>
      <c r="N257" s="171"/>
      <c r="O257" s="171"/>
      <c r="P257" s="171"/>
      <c r="Q257" s="171"/>
      <c r="R257" s="171"/>
      <c r="S257" s="171"/>
      <c r="T257" s="172"/>
      <c r="AT257" s="167" t="s">
        <v>142</v>
      </c>
      <c r="AU257" s="167" t="s">
        <v>138</v>
      </c>
      <c r="AV257" s="14" t="s">
        <v>79</v>
      </c>
      <c r="AW257" s="14" t="s">
        <v>32</v>
      </c>
      <c r="AX257" s="14" t="s">
        <v>70</v>
      </c>
      <c r="AY257" s="167" t="s">
        <v>128</v>
      </c>
    </row>
    <row r="258" spans="1:65" s="14" customFormat="1">
      <c r="B258" s="166"/>
      <c r="D258" s="160" t="s">
        <v>142</v>
      </c>
      <c r="E258" s="167" t="s">
        <v>3</v>
      </c>
      <c r="F258" s="168" t="s">
        <v>799</v>
      </c>
      <c r="H258" s="169">
        <v>1</v>
      </c>
      <c r="L258" s="166"/>
      <c r="M258" s="170"/>
      <c r="N258" s="171"/>
      <c r="O258" s="171"/>
      <c r="P258" s="171"/>
      <c r="Q258" s="171"/>
      <c r="R258" s="171"/>
      <c r="S258" s="171"/>
      <c r="T258" s="172"/>
      <c r="AT258" s="167" t="s">
        <v>142</v>
      </c>
      <c r="AU258" s="167" t="s">
        <v>138</v>
      </c>
      <c r="AV258" s="14" t="s">
        <v>79</v>
      </c>
      <c r="AW258" s="14" t="s">
        <v>32</v>
      </c>
      <c r="AX258" s="14" t="s">
        <v>70</v>
      </c>
      <c r="AY258" s="167" t="s">
        <v>128</v>
      </c>
    </row>
    <row r="259" spans="1:65" s="16" customFormat="1">
      <c r="B259" s="180"/>
      <c r="D259" s="160" t="s">
        <v>142</v>
      </c>
      <c r="E259" s="181" t="s">
        <v>3</v>
      </c>
      <c r="F259" s="182" t="s">
        <v>164</v>
      </c>
      <c r="H259" s="183">
        <v>2</v>
      </c>
      <c r="L259" s="180"/>
      <c r="M259" s="184"/>
      <c r="N259" s="185"/>
      <c r="O259" s="185"/>
      <c r="P259" s="185"/>
      <c r="Q259" s="185"/>
      <c r="R259" s="185"/>
      <c r="S259" s="185"/>
      <c r="T259" s="186"/>
      <c r="AT259" s="181" t="s">
        <v>142</v>
      </c>
      <c r="AU259" s="181" t="s">
        <v>138</v>
      </c>
      <c r="AV259" s="16" t="s">
        <v>138</v>
      </c>
      <c r="AW259" s="16" t="s">
        <v>32</v>
      </c>
      <c r="AX259" s="16" t="s">
        <v>70</v>
      </c>
      <c r="AY259" s="181" t="s">
        <v>128</v>
      </c>
    </row>
    <row r="260" spans="1:65" s="15" customFormat="1">
      <c r="B260" s="173"/>
      <c r="D260" s="160" t="s">
        <v>142</v>
      </c>
      <c r="E260" s="174" t="s">
        <v>3</v>
      </c>
      <c r="F260" s="175" t="s">
        <v>146</v>
      </c>
      <c r="H260" s="176">
        <v>2</v>
      </c>
      <c r="L260" s="173"/>
      <c r="M260" s="177"/>
      <c r="N260" s="178"/>
      <c r="O260" s="178"/>
      <c r="P260" s="178"/>
      <c r="Q260" s="178"/>
      <c r="R260" s="178"/>
      <c r="S260" s="178"/>
      <c r="T260" s="179"/>
      <c r="AT260" s="174" t="s">
        <v>142</v>
      </c>
      <c r="AU260" s="174" t="s">
        <v>138</v>
      </c>
      <c r="AV260" s="15" t="s">
        <v>137</v>
      </c>
      <c r="AW260" s="15" t="s">
        <v>32</v>
      </c>
      <c r="AX260" s="15" t="s">
        <v>77</v>
      </c>
      <c r="AY260" s="174" t="s">
        <v>128</v>
      </c>
    </row>
    <row r="261" spans="1:65" s="2" customFormat="1" ht="44.25" customHeight="1">
      <c r="A261" s="32"/>
      <c r="B261" s="142"/>
      <c r="C261" s="143" t="s">
        <v>402</v>
      </c>
      <c r="D261" s="143" t="s">
        <v>132</v>
      </c>
      <c r="E261" s="144" t="s">
        <v>803</v>
      </c>
      <c r="F261" s="145" t="s">
        <v>804</v>
      </c>
      <c r="G261" s="146" t="s">
        <v>392</v>
      </c>
      <c r="H261" s="147">
        <v>1</v>
      </c>
      <c r="I261" s="148"/>
      <c r="J261" s="148">
        <f>ROUND(I261*H261,2)</f>
        <v>0</v>
      </c>
      <c r="K261" s="145" t="s">
        <v>136</v>
      </c>
      <c r="L261" s="33"/>
      <c r="M261" s="149" t="s">
        <v>3</v>
      </c>
      <c r="N261" s="150" t="s">
        <v>41</v>
      </c>
      <c r="O261" s="151">
        <v>0.56499999999999995</v>
      </c>
      <c r="P261" s="151">
        <f>O261*H261</f>
        <v>0.56499999999999995</v>
      </c>
      <c r="Q261" s="151">
        <v>0</v>
      </c>
      <c r="R261" s="151">
        <f>Q261*H261</f>
        <v>0</v>
      </c>
      <c r="S261" s="151">
        <v>0</v>
      </c>
      <c r="T261" s="152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3" t="s">
        <v>137</v>
      </c>
      <c r="AT261" s="153" t="s">
        <v>132</v>
      </c>
      <c r="AU261" s="153" t="s">
        <v>138</v>
      </c>
      <c r="AY261" s="20" t="s">
        <v>128</v>
      </c>
      <c r="BE261" s="154">
        <f>IF(N261="základní",J261,0)</f>
        <v>0</v>
      </c>
      <c r="BF261" s="154">
        <f>IF(N261="snížená",J261,0)</f>
        <v>0</v>
      </c>
      <c r="BG261" s="154">
        <f>IF(N261="zákl. přenesená",J261,0)</f>
        <v>0</v>
      </c>
      <c r="BH261" s="154">
        <f>IF(N261="sníž. přenesená",J261,0)</f>
        <v>0</v>
      </c>
      <c r="BI261" s="154">
        <f>IF(N261="nulová",J261,0)</f>
        <v>0</v>
      </c>
      <c r="BJ261" s="20" t="s">
        <v>77</v>
      </c>
      <c r="BK261" s="154">
        <f>ROUND(I261*H261,2)</f>
        <v>0</v>
      </c>
      <c r="BL261" s="20" t="s">
        <v>137</v>
      </c>
      <c r="BM261" s="153" t="s">
        <v>805</v>
      </c>
    </row>
    <row r="262" spans="1:65" s="2" customFormat="1">
      <c r="A262" s="32"/>
      <c r="B262" s="33"/>
      <c r="C262" s="32"/>
      <c r="D262" s="155" t="s">
        <v>140</v>
      </c>
      <c r="E262" s="32"/>
      <c r="F262" s="156" t="s">
        <v>806</v>
      </c>
      <c r="G262" s="32"/>
      <c r="H262" s="32"/>
      <c r="I262" s="32"/>
      <c r="J262" s="32"/>
      <c r="K262" s="32"/>
      <c r="L262" s="33"/>
      <c r="M262" s="157"/>
      <c r="N262" s="158"/>
      <c r="O262" s="53"/>
      <c r="P262" s="53"/>
      <c r="Q262" s="53"/>
      <c r="R262" s="53"/>
      <c r="S262" s="53"/>
      <c r="T262" s="54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20" t="s">
        <v>140</v>
      </c>
      <c r="AU262" s="20" t="s">
        <v>138</v>
      </c>
    </row>
    <row r="263" spans="1:65" s="14" customFormat="1">
      <c r="B263" s="166"/>
      <c r="D263" s="160" t="s">
        <v>142</v>
      </c>
      <c r="E263" s="167" t="s">
        <v>3</v>
      </c>
      <c r="F263" s="168" t="s">
        <v>807</v>
      </c>
      <c r="H263" s="169">
        <v>1</v>
      </c>
      <c r="L263" s="166"/>
      <c r="M263" s="170"/>
      <c r="N263" s="171"/>
      <c r="O263" s="171"/>
      <c r="P263" s="171"/>
      <c r="Q263" s="171"/>
      <c r="R263" s="171"/>
      <c r="S263" s="171"/>
      <c r="T263" s="172"/>
      <c r="AT263" s="167" t="s">
        <v>142</v>
      </c>
      <c r="AU263" s="167" t="s">
        <v>138</v>
      </c>
      <c r="AV263" s="14" t="s">
        <v>79</v>
      </c>
      <c r="AW263" s="14" t="s">
        <v>32</v>
      </c>
      <c r="AX263" s="14" t="s">
        <v>70</v>
      </c>
      <c r="AY263" s="167" t="s">
        <v>128</v>
      </c>
    </row>
    <row r="264" spans="1:65" s="16" customFormat="1">
      <c r="B264" s="180"/>
      <c r="D264" s="160" t="s">
        <v>142</v>
      </c>
      <c r="E264" s="181" t="s">
        <v>3</v>
      </c>
      <c r="F264" s="182" t="s">
        <v>164</v>
      </c>
      <c r="H264" s="183">
        <v>1</v>
      </c>
      <c r="L264" s="180"/>
      <c r="M264" s="184"/>
      <c r="N264" s="185"/>
      <c r="O264" s="185"/>
      <c r="P264" s="185"/>
      <c r="Q264" s="185"/>
      <c r="R264" s="185"/>
      <c r="S264" s="185"/>
      <c r="T264" s="186"/>
      <c r="AT264" s="181" t="s">
        <v>142</v>
      </c>
      <c r="AU264" s="181" t="s">
        <v>138</v>
      </c>
      <c r="AV264" s="16" t="s">
        <v>138</v>
      </c>
      <c r="AW264" s="16" t="s">
        <v>32</v>
      </c>
      <c r="AX264" s="16" t="s">
        <v>70</v>
      </c>
      <c r="AY264" s="181" t="s">
        <v>128</v>
      </c>
    </row>
    <row r="265" spans="1:65" s="15" customFormat="1">
      <c r="B265" s="173"/>
      <c r="D265" s="160" t="s">
        <v>142</v>
      </c>
      <c r="E265" s="174" t="s">
        <v>3</v>
      </c>
      <c r="F265" s="175" t="s">
        <v>146</v>
      </c>
      <c r="H265" s="176">
        <v>1</v>
      </c>
      <c r="L265" s="173"/>
      <c r="M265" s="177"/>
      <c r="N265" s="178"/>
      <c r="O265" s="178"/>
      <c r="P265" s="178"/>
      <c r="Q265" s="178"/>
      <c r="R265" s="178"/>
      <c r="S265" s="178"/>
      <c r="T265" s="179"/>
      <c r="AT265" s="174" t="s">
        <v>142</v>
      </c>
      <c r="AU265" s="174" t="s">
        <v>138</v>
      </c>
      <c r="AV265" s="15" t="s">
        <v>137</v>
      </c>
      <c r="AW265" s="15" t="s">
        <v>32</v>
      </c>
      <c r="AX265" s="15" t="s">
        <v>77</v>
      </c>
      <c r="AY265" s="174" t="s">
        <v>128</v>
      </c>
    </row>
    <row r="266" spans="1:65" s="2" customFormat="1" ht="16.5" customHeight="1">
      <c r="A266" s="32"/>
      <c r="B266" s="142"/>
      <c r="C266" s="187" t="s">
        <v>409</v>
      </c>
      <c r="D266" s="187" t="s">
        <v>342</v>
      </c>
      <c r="E266" s="188" t="s">
        <v>808</v>
      </c>
      <c r="F266" s="189" t="s">
        <v>809</v>
      </c>
      <c r="G266" s="190" t="s">
        <v>392</v>
      </c>
      <c r="H266" s="191">
        <v>1</v>
      </c>
      <c r="I266" s="192"/>
      <c r="J266" s="192">
        <f>ROUND(I266*H266,2)</f>
        <v>0</v>
      </c>
      <c r="K266" s="189" t="s">
        <v>136</v>
      </c>
      <c r="L266" s="193"/>
      <c r="M266" s="194" t="s">
        <v>3</v>
      </c>
      <c r="N266" s="195" t="s">
        <v>41</v>
      </c>
      <c r="O266" s="151">
        <v>0</v>
      </c>
      <c r="P266" s="151">
        <f>O266*H266</f>
        <v>0</v>
      </c>
      <c r="Q266" s="151">
        <v>2.2000000000000001E-4</v>
      </c>
      <c r="R266" s="151">
        <f>Q266*H266</f>
        <v>2.2000000000000001E-4</v>
      </c>
      <c r="S266" s="151">
        <v>0</v>
      </c>
      <c r="T266" s="152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3" t="s">
        <v>421</v>
      </c>
      <c r="AT266" s="153" t="s">
        <v>342</v>
      </c>
      <c r="AU266" s="153" t="s">
        <v>138</v>
      </c>
      <c r="AY266" s="20" t="s">
        <v>128</v>
      </c>
      <c r="BE266" s="154">
        <f>IF(N266="základní",J266,0)</f>
        <v>0</v>
      </c>
      <c r="BF266" s="154">
        <f>IF(N266="snížená",J266,0)</f>
        <v>0</v>
      </c>
      <c r="BG266" s="154">
        <f>IF(N266="zákl. přenesená",J266,0)</f>
        <v>0</v>
      </c>
      <c r="BH266" s="154">
        <f>IF(N266="sníž. přenesená",J266,0)</f>
        <v>0</v>
      </c>
      <c r="BI266" s="154">
        <f>IF(N266="nulová",J266,0)</f>
        <v>0</v>
      </c>
      <c r="BJ266" s="20" t="s">
        <v>77</v>
      </c>
      <c r="BK266" s="154">
        <f>ROUND(I266*H266,2)</f>
        <v>0</v>
      </c>
      <c r="BL266" s="20" t="s">
        <v>421</v>
      </c>
      <c r="BM266" s="153" t="s">
        <v>810</v>
      </c>
    </row>
    <row r="267" spans="1:65" s="14" customFormat="1">
      <c r="B267" s="166"/>
      <c r="D267" s="160" t="s">
        <v>142</v>
      </c>
      <c r="E267" s="167" t="s">
        <v>3</v>
      </c>
      <c r="F267" s="168" t="s">
        <v>807</v>
      </c>
      <c r="H267" s="169">
        <v>1</v>
      </c>
      <c r="L267" s="166"/>
      <c r="M267" s="170"/>
      <c r="N267" s="171"/>
      <c r="O267" s="171"/>
      <c r="P267" s="171"/>
      <c r="Q267" s="171"/>
      <c r="R267" s="171"/>
      <c r="S267" s="171"/>
      <c r="T267" s="172"/>
      <c r="AT267" s="167" t="s">
        <v>142</v>
      </c>
      <c r="AU267" s="167" t="s">
        <v>138</v>
      </c>
      <c r="AV267" s="14" t="s">
        <v>79</v>
      </c>
      <c r="AW267" s="14" t="s">
        <v>32</v>
      </c>
      <c r="AX267" s="14" t="s">
        <v>70</v>
      </c>
      <c r="AY267" s="167" t="s">
        <v>128</v>
      </c>
    </row>
    <row r="268" spans="1:65" s="16" customFormat="1">
      <c r="B268" s="180"/>
      <c r="D268" s="160" t="s">
        <v>142</v>
      </c>
      <c r="E268" s="181" t="s">
        <v>3</v>
      </c>
      <c r="F268" s="182" t="s">
        <v>164</v>
      </c>
      <c r="H268" s="183">
        <v>1</v>
      </c>
      <c r="L268" s="180"/>
      <c r="M268" s="184"/>
      <c r="N268" s="185"/>
      <c r="O268" s="185"/>
      <c r="P268" s="185"/>
      <c r="Q268" s="185"/>
      <c r="R268" s="185"/>
      <c r="S268" s="185"/>
      <c r="T268" s="186"/>
      <c r="AT268" s="181" t="s">
        <v>142</v>
      </c>
      <c r="AU268" s="181" t="s">
        <v>138</v>
      </c>
      <c r="AV268" s="16" t="s">
        <v>138</v>
      </c>
      <c r="AW268" s="16" t="s">
        <v>32</v>
      </c>
      <c r="AX268" s="16" t="s">
        <v>70</v>
      </c>
      <c r="AY268" s="181" t="s">
        <v>128</v>
      </c>
    </row>
    <row r="269" spans="1:65" s="15" customFormat="1">
      <c r="B269" s="173"/>
      <c r="D269" s="160" t="s">
        <v>142</v>
      </c>
      <c r="E269" s="174" t="s">
        <v>3</v>
      </c>
      <c r="F269" s="175" t="s">
        <v>146</v>
      </c>
      <c r="H269" s="176">
        <v>1</v>
      </c>
      <c r="L269" s="173"/>
      <c r="M269" s="177"/>
      <c r="N269" s="178"/>
      <c r="O269" s="178"/>
      <c r="P269" s="178"/>
      <c r="Q269" s="178"/>
      <c r="R269" s="178"/>
      <c r="S269" s="178"/>
      <c r="T269" s="179"/>
      <c r="AT269" s="174" t="s">
        <v>142</v>
      </c>
      <c r="AU269" s="174" t="s">
        <v>138</v>
      </c>
      <c r="AV269" s="15" t="s">
        <v>137</v>
      </c>
      <c r="AW269" s="15" t="s">
        <v>32</v>
      </c>
      <c r="AX269" s="15" t="s">
        <v>77</v>
      </c>
      <c r="AY269" s="174" t="s">
        <v>128</v>
      </c>
    </row>
    <row r="270" spans="1:65" s="2" customFormat="1" ht="37.9" customHeight="1">
      <c r="A270" s="32"/>
      <c r="B270" s="142"/>
      <c r="C270" s="143" t="s">
        <v>418</v>
      </c>
      <c r="D270" s="143" t="s">
        <v>132</v>
      </c>
      <c r="E270" s="144" t="s">
        <v>811</v>
      </c>
      <c r="F270" s="145" t="s">
        <v>812</v>
      </c>
      <c r="G270" s="146" t="s">
        <v>392</v>
      </c>
      <c r="H270" s="147">
        <v>3</v>
      </c>
      <c r="I270" s="148"/>
      <c r="J270" s="148">
        <f>ROUND(I270*H270,2)</f>
        <v>0</v>
      </c>
      <c r="K270" s="145" t="s">
        <v>136</v>
      </c>
      <c r="L270" s="33"/>
      <c r="M270" s="149" t="s">
        <v>3</v>
      </c>
      <c r="N270" s="150" t="s">
        <v>41</v>
      </c>
      <c r="O270" s="151">
        <v>0.46500000000000002</v>
      </c>
      <c r="P270" s="151">
        <f>O270*H270</f>
        <v>1.395</v>
      </c>
      <c r="Q270" s="151">
        <v>0</v>
      </c>
      <c r="R270" s="151">
        <f>Q270*H270</f>
        <v>0</v>
      </c>
      <c r="S270" s="151">
        <v>0</v>
      </c>
      <c r="T270" s="152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53" t="s">
        <v>137</v>
      </c>
      <c r="AT270" s="153" t="s">
        <v>132</v>
      </c>
      <c r="AU270" s="153" t="s">
        <v>138</v>
      </c>
      <c r="AY270" s="20" t="s">
        <v>128</v>
      </c>
      <c r="BE270" s="154">
        <f>IF(N270="základní",J270,0)</f>
        <v>0</v>
      </c>
      <c r="BF270" s="154">
        <f>IF(N270="snížená",J270,0)</f>
        <v>0</v>
      </c>
      <c r="BG270" s="154">
        <f>IF(N270="zákl. přenesená",J270,0)</f>
        <v>0</v>
      </c>
      <c r="BH270" s="154">
        <f>IF(N270="sníž. přenesená",J270,0)</f>
        <v>0</v>
      </c>
      <c r="BI270" s="154">
        <f>IF(N270="nulová",J270,0)</f>
        <v>0</v>
      </c>
      <c r="BJ270" s="20" t="s">
        <v>77</v>
      </c>
      <c r="BK270" s="154">
        <f>ROUND(I270*H270,2)</f>
        <v>0</v>
      </c>
      <c r="BL270" s="20" t="s">
        <v>137</v>
      </c>
      <c r="BM270" s="153" t="s">
        <v>813</v>
      </c>
    </row>
    <row r="271" spans="1:65" s="2" customFormat="1">
      <c r="A271" s="32"/>
      <c r="B271" s="33"/>
      <c r="C271" s="32"/>
      <c r="D271" s="155" t="s">
        <v>140</v>
      </c>
      <c r="E271" s="32"/>
      <c r="F271" s="156" t="s">
        <v>814</v>
      </c>
      <c r="G271" s="32"/>
      <c r="H271" s="32"/>
      <c r="I271" s="32"/>
      <c r="J271" s="32"/>
      <c r="K271" s="32"/>
      <c r="L271" s="33"/>
      <c r="M271" s="157"/>
      <c r="N271" s="158"/>
      <c r="O271" s="53"/>
      <c r="P271" s="53"/>
      <c r="Q271" s="53"/>
      <c r="R271" s="53"/>
      <c r="S271" s="53"/>
      <c r="T271" s="54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T271" s="20" t="s">
        <v>140</v>
      </c>
      <c r="AU271" s="20" t="s">
        <v>138</v>
      </c>
    </row>
    <row r="272" spans="1:65" s="13" customFormat="1">
      <c r="B272" s="159"/>
      <c r="D272" s="160" t="s">
        <v>142</v>
      </c>
      <c r="E272" s="161" t="s">
        <v>3</v>
      </c>
      <c r="F272" s="162" t="s">
        <v>815</v>
      </c>
      <c r="H272" s="161" t="s">
        <v>3</v>
      </c>
      <c r="L272" s="159"/>
      <c r="M272" s="163"/>
      <c r="N272" s="164"/>
      <c r="O272" s="164"/>
      <c r="P272" s="164"/>
      <c r="Q272" s="164"/>
      <c r="R272" s="164"/>
      <c r="S272" s="164"/>
      <c r="T272" s="165"/>
      <c r="AT272" s="161" t="s">
        <v>142</v>
      </c>
      <c r="AU272" s="161" t="s">
        <v>138</v>
      </c>
      <c r="AV272" s="13" t="s">
        <v>77</v>
      </c>
      <c r="AW272" s="13" t="s">
        <v>32</v>
      </c>
      <c r="AX272" s="13" t="s">
        <v>70</v>
      </c>
      <c r="AY272" s="161" t="s">
        <v>128</v>
      </c>
    </row>
    <row r="273" spans="1:65" s="14" customFormat="1">
      <c r="B273" s="166"/>
      <c r="D273" s="160" t="s">
        <v>142</v>
      </c>
      <c r="E273" s="167" t="s">
        <v>3</v>
      </c>
      <c r="F273" s="168" t="s">
        <v>798</v>
      </c>
      <c r="H273" s="169">
        <v>1</v>
      </c>
      <c r="L273" s="166"/>
      <c r="M273" s="170"/>
      <c r="N273" s="171"/>
      <c r="O273" s="171"/>
      <c r="P273" s="171"/>
      <c r="Q273" s="171"/>
      <c r="R273" s="171"/>
      <c r="S273" s="171"/>
      <c r="T273" s="172"/>
      <c r="AT273" s="167" t="s">
        <v>142</v>
      </c>
      <c r="AU273" s="167" t="s">
        <v>138</v>
      </c>
      <c r="AV273" s="14" t="s">
        <v>79</v>
      </c>
      <c r="AW273" s="14" t="s">
        <v>32</v>
      </c>
      <c r="AX273" s="14" t="s">
        <v>70</v>
      </c>
      <c r="AY273" s="167" t="s">
        <v>128</v>
      </c>
    </row>
    <row r="274" spans="1:65" s="14" customFormat="1">
      <c r="B274" s="166"/>
      <c r="D274" s="160" t="s">
        <v>142</v>
      </c>
      <c r="E274" s="167" t="s">
        <v>3</v>
      </c>
      <c r="F274" s="168" t="s">
        <v>799</v>
      </c>
      <c r="H274" s="169">
        <v>1</v>
      </c>
      <c r="L274" s="166"/>
      <c r="M274" s="170"/>
      <c r="N274" s="171"/>
      <c r="O274" s="171"/>
      <c r="P274" s="171"/>
      <c r="Q274" s="171"/>
      <c r="R274" s="171"/>
      <c r="S274" s="171"/>
      <c r="T274" s="172"/>
      <c r="AT274" s="167" t="s">
        <v>142</v>
      </c>
      <c r="AU274" s="167" t="s">
        <v>138</v>
      </c>
      <c r="AV274" s="14" t="s">
        <v>79</v>
      </c>
      <c r="AW274" s="14" t="s">
        <v>32</v>
      </c>
      <c r="AX274" s="14" t="s">
        <v>70</v>
      </c>
      <c r="AY274" s="167" t="s">
        <v>128</v>
      </c>
    </row>
    <row r="275" spans="1:65" s="14" customFormat="1">
      <c r="B275" s="166"/>
      <c r="D275" s="160" t="s">
        <v>142</v>
      </c>
      <c r="E275" s="167" t="s">
        <v>3</v>
      </c>
      <c r="F275" s="168" t="s">
        <v>807</v>
      </c>
      <c r="H275" s="169">
        <v>1</v>
      </c>
      <c r="L275" s="166"/>
      <c r="M275" s="170"/>
      <c r="N275" s="171"/>
      <c r="O275" s="171"/>
      <c r="P275" s="171"/>
      <c r="Q275" s="171"/>
      <c r="R275" s="171"/>
      <c r="S275" s="171"/>
      <c r="T275" s="172"/>
      <c r="AT275" s="167" t="s">
        <v>142</v>
      </c>
      <c r="AU275" s="167" t="s">
        <v>138</v>
      </c>
      <c r="AV275" s="14" t="s">
        <v>79</v>
      </c>
      <c r="AW275" s="14" t="s">
        <v>32</v>
      </c>
      <c r="AX275" s="14" t="s">
        <v>70</v>
      </c>
      <c r="AY275" s="167" t="s">
        <v>128</v>
      </c>
    </row>
    <row r="276" spans="1:65" s="16" customFormat="1">
      <c r="B276" s="180"/>
      <c r="D276" s="160" t="s">
        <v>142</v>
      </c>
      <c r="E276" s="181" t="s">
        <v>3</v>
      </c>
      <c r="F276" s="182" t="s">
        <v>164</v>
      </c>
      <c r="H276" s="183">
        <v>3</v>
      </c>
      <c r="L276" s="180"/>
      <c r="M276" s="184"/>
      <c r="N276" s="185"/>
      <c r="O276" s="185"/>
      <c r="P276" s="185"/>
      <c r="Q276" s="185"/>
      <c r="R276" s="185"/>
      <c r="S276" s="185"/>
      <c r="T276" s="186"/>
      <c r="AT276" s="181" t="s">
        <v>142</v>
      </c>
      <c r="AU276" s="181" t="s">
        <v>138</v>
      </c>
      <c r="AV276" s="16" t="s">
        <v>138</v>
      </c>
      <c r="AW276" s="16" t="s">
        <v>32</v>
      </c>
      <c r="AX276" s="16" t="s">
        <v>70</v>
      </c>
      <c r="AY276" s="181" t="s">
        <v>128</v>
      </c>
    </row>
    <row r="277" spans="1:65" s="15" customFormat="1">
      <c r="B277" s="173"/>
      <c r="D277" s="160" t="s">
        <v>142</v>
      </c>
      <c r="E277" s="174" t="s">
        <v>3</v>
      </c>
      <c r="F277" s="175" t="s">
        <v>146</v>
      </c>
      <c r="H277" s="176">
        <v>3</v>
      </c>
      <c r="L277" s="173"/>
      <c r="M277" s="177"/>
      <c r="N277" s="178"/>
      <c r="O277" s="178"/>
      <c r="P277" s="178"/>
      <c r="Q277" s="178"/>
      <c r="R277" s="178"/>
      <c r="S277" s="178"/>
      <c r="T277" s="179"/>
      <c r="AT277" s="174" t="s">
        <v>142</v>
      </c>
      <c r="AU277" s="174" t="s">
        <v>138</v>
      </c>
      <c r="AV277" s="15" t="s">
        <v>137</v>
      </c>
      <c r="AW277" s="15" t="s">
        <v>32</v>
      </c>
      <c r="AX277" s="15" t="s">
        <v>77</v>
      </c>
      <c r="AY277" s="174" t="s">
        <v>128</v>
      </c>
    </row>
    <row r="278" spans="1:65" s="2" customFormat="1" ht="16.5" customHeight="1">
      <c r="A278" s="32"/>
      <c r="B278" s="142"/>
      <c r="C278" s="187" t="s">
        <v>423</v>
      </c>
      <c r="D278" s="187" t="s">
        <v>342</v>
      </c>
      <c r="E278" s="188" t="s">
        <v>816</v>
      </c>
      <c r="F278" s="189" t="s">
        <v>817</v>
      </c>
      <c r="G278" s="190" t="s">
        <v>392</v>
      </c>
      <c r="H278" s="191">
        <v>2</v>
      </c>
      <c r="I278" s="192"/>
      <c r="J278" s="192">
        <f>ROUND(I278*H278,2)</f>
        <v>0</v>
      </c>
      <c r="K278" s="189" t="s">
        <v>136</v>
      </c>
      <c r="L278" s="193"/>
      <c r="M278" s="194" t="s">
        <v>3</v>
      </c>
      <c r="N278" s="195" t="s">
        <v>41</v>
      </c>
      <c r="O278" s="151">
        <v>0</v>
      </c>
      <c r="P278" s="151">
        <f>O278*H278</f>
        <v>0</v>
      </c>
      <c r="Q278" s="151">
        <v>6.0000000000000002E-5</v>
      </c>
      <c r="R278" s="151">
        <f>Q278*H278</f>
        <v>1.2E-4</v>
      </c>
      <c r="S278" s="151">
        <v>0</v>
      </c>
      <c r="T278" s="152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53" t="s">
        <v>230</v>
      </c>
      <c r="AT278" s="153" t="s">
        <v>342</v>
      </c>
      <c r="AU278" s="153" t="s">
        <v>138</v>
      </c>
      <c r="AY278" s="20" t="s">
        <v>128</v>
      </c>
      <c r="BE278" s="154">
        <f>IF(N278="základní",J278,0)</f>
        <v>0</v>
      </c>
      <c r="BF278" s="154">
        <f>IF(N278="snížená",J278,0)</f>
        <v>0</v>
      </c>
      <c r="BG278" s="154">
        <f>IF(N278="zákl. přenesená",J278,0)</f>
        <v>0</v>
      </c>
      <c r="BH278" s="154">
        <f>IF(N278="sníž. přenesená",J278,0)</f>
        <v>0</v>
      </c>
      <c r="BI278" s="154">
        <f>IF(N278="nulová",J278,0)</f>
        <v>0</v>
      </c>
      <c r="BJ278" s="20" t="s">
        <v>77</v>
      </c>
      <c r="BK278" s="154">
        <f>ROUND(I278*H278,2)</f>
        <v>0</v>
      </c>
      <c r="BL278" s="20" t="s">
        <v>137</v>
      </c>
      <c r="BM278" s="153" t="s">
        <v>818</v>
      </c>
    </row>
    <row r="279" spans="1:65" s="14" customFormat="1">
      <c r="B279" s="166"/>
      <c r="D279" s="160" t="s">
        <v>142</v>
      </c>
      <c r="E279" s="167" t="s">
        <v>3</v>
      </c>
      <c r="F279" s="168" t="s">
        <v>798</v>
      </c>
      <c r="H279" s="169">
        <v>1</v>
      </c>
      <c r="L279" s="166"/>
      <c r="M279" s="170"/>
      <c r="N279" s="171"/>
      <c r="O279" s="171"/>
      <c r="P279" s="171"/>
      <c r="Q279" s="171"/>
      <c r="R279" s="171"/>
      <c r="S279" s="171"/>
      <c r="T279" s="172"/>
      <c r="AT279" s="167" t="s">
        <v>142</v>
      </c>
      <c r="AU279" s="167" t="s">
        <v>138</v>
      </c>
      <c r="AV279" s="14" t="s">
        <v>79</v>
      </c>
      <c r="AW279" s="14" t="s">
        <v>32</v>
      </c>
      <c r="AX279" s="14" t="s">
        <v>70</v>
      </c>
      <c r="AY279" s="167" t="s">
        <v>128</v>
      </c>
    </row>
    <row r="280" spans="1:65" s="14" customFormat="1">
      <c r="B280" s="166"/>
      <c r="D280" s="160" t="s">
        <v>142</v>
      </c>
      <c r="E280" s="167" t="s">
        <v>3</v>
      </c>
      <c r="F280" s="168" t="s">
        <v>799</v>
      </c>
      <c r="H280" s="169">
        <v>1</v>
      </c>
      <c r="L280" s="166"/>
      <c r="M280" s="170"/>
      <c r="N280" s="171"/>
      <c r="O280" s="171"/>
      <c r="P280" s="171"/>
      <c r="Q280" s="171"/>
      <c r="R280" s="171"/>
      <c r="S280" s="171"/>
      <c r="T280" s="172"/>
      <c r="AT280" s="167" t="s">
        <v>142</v>
      </c>
      <c r="AU280" s="167" t="s">
        <v>138</v>
      </c>
      <c r="AV280" s="14" t="s">
        <v>79</v>
      </c>
      <c r="AW280" s="14" t="s">
        <v>32</v>
      </c>
      <c r="AX280" s="14" t="s">
        <v>70</v>
      </c>
      <c r="AY280" s="167" t="s">
        <v>128</v>
      </c>
    </row>
    <row r="281" spans="1:65" s="16" customFormat="1">
      <c r="B281" s="180"/>
      <c r="D281" s="160" t="s">
        <v>142</v>
      </c>
      <c r="E281" s="181" t="s">
        <v>3</v>
      </c>
      <c r="F281" s="182" t="s">
        <v>164</v>
      </c>
      <c r="H281" s="183">
        <v>2</v>
      </c>
      <c r="L281" s="180"/>
      <c r="M281" s="184"/>
      <c r="N281" s="185"/>
      <c r="O281" s="185"/>
      <c r="P281" s="185"/>
      <c r="Q281" s="185"/>
      <c r="R281" s="185"/>
      <c r="S281" s="185"/>
      <c r="T281" s="186"/>
      <c r="AT281" s="181" t="s">
        <v>142</v>
      </c>
      <c r="AU281" s="181" t="s">
        <v>138</v>
      </c>
      <c r="AV281" s="16" t="s">
        <v>138</v>
      </c>
      <c r="AW281" s="16" t="s">
        <v>32</v>
      </c>
      <c r="AX281" s="16" t="s">
        <v>70</v>
      </c>
      <c r="AY281" s="181" t="s">
        <v>128</v>
      </c>
    </row>
    <row r="282" spans="1:65" s="15" customFormat="1">
      <c r="B282" s="173"/>
      <c r="D282" s="160" t="s">
        <v>142</v>
      </c>
      <c r="E282" s="174" t="s">
        <v>3</v>
      </c>
      <c r="F282" s="175" t="s">
        <v>146</v>
      </c>
      <c r="H282" s="176">
        <v>2</v>
      </c>
      <c r="L282" s="173"/>
      <c r="M282" s="177"/>
      <c r="N282" s="178"/>
      <c r="O282" s="178"/>
      <c r="P282" s="178"/>
      <c r="Q282" s="178"/>
      <c r="R282" s="178"/>
      <c r="S282" s="178"/>
      <c r="T282" s="179"/>
      <c r="AT282" s="174" t="s">
        <v>142</v>
      </c>
      <c r="AU282" s="174" t="s">
        <v>138</v>
      </c>
      <c r="AV282" s="15" t="s">
        <v>137</v>
      </c>
      <c r="AW282" s="15" t="s">
        <v>32</v>
      </c>
      <c r="AX282" s="15" t="s">
        <v>77</v>
      </c>
      <c r="AY282" s="174" t="s">
        <v>128</v>
      </c>
    </row>
    <row r="283" spans="1:65" s="2" customFormat="1" ht="37.9" customHeight="1">
      <c r="A283" s="32"/>
      <c r="B283" s="142"/>
      <c r="C283" s="143" t="s">
        <v>427</v>
      </c>
      <c r="D283" s="143" t="s">
        <v>132</v>
      </c>
      <c r="E283" s="144" t="s">
        <v>819</v>
      </c>
      <c r="F283" s="145" t="s">
        <v>820</v>
      </c>
      <c r="G283" s="146" t="s">
        <v>392</v>
      </c>
      <c r="H283" s="147">
        <v>1</v>
      </c>
      <c r="I283" s="148"/>
      <c r="J283" s="148">
        <f>ROUND(I283*H283,2)</f>
        <v>0</v>
      </c>
      <c r="K283" s="145" t="s">
        <v>136</v>
      </c>
      <c r="L283" s="33"/>
      <c r="M283" s="149" t="s">
        <v>3</v>
      </c>
      <c r="N283" s="150" t="s">
        <v>41</v>
      </c>
      <c r="O283" s="151">
        <v>0.52</v>
      </c>
      <c r="P283" s="151">
        <f>O283*H283</f>
        <v>0.52</v>
      </c>
      <c r="Q283" s="151">
        <v>0</v>
      </c>
      <c r="R283" s="151">
        <f>Q283*H283</f>
        <v>0</v>
      </c>
      <c r="S283" s="151">
        <v>0</v>
      </c>
      <c r="T283" s="152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53" t="s">
        <v>137</v>
      </c>
      <c r="AT283" s="153" t="s">
        <v>132</v>
      </c>
      <c r="AU283" s="153" t="s">
        <v>138</v>
      </c>
      <c r="AY283" s="20" t="s">
        <v>128</v>
      </c>
      <c r="BE283" s="154">
        <f>IF(N283="základní",J283,0)</f>
        <v>0</v>
      </c>
      <c r="BF283" s="154">
        <f>IF(N283="snížená",J283,0)</f>
        <v>0</v>
      </c>
      <c r="BG283" s="154">
        <f>IF(N283="zákl. přenesená",J283,0)</f>
        <v>0</v>
      </c>
      <c r="BH283" s="154">
        <f>IF(N283="sníž. přenesená",J283,0)</f>
        <v>0</v>
      </c>
      <c r="BI283" s="154">
        <f>IF(N283="nulová",J283,0)</f>
        <v>0</v>
      </c>
      <c r="BJ283" s="20" t="s">
        <v>77</v>
      </c>
      <c r="BK283" s="154">
        <f>ROUND(I283*H283,2)</f>
        <v>0</v>
      </c>
      <c r="BL283" s="20" t="s">
        <v>137</v>
      </c>
      <c r="BM283" s="153" t="s">
        <v>821</v>
      </c>
    </row>
    <row r="284" spans="1:65" s="2" customFormat="1">
      <c r="A284" s="32"/>
      <c r="B284" s="33"/>
      <c r="C284" s="32"/>
      <c r="D284" s="155" t="s">
        <v>140</v>
      </c>
      <c r="E284" s="32"/>
      <c r="F284" s="156" t="s">
        <v>822</v>
      </c>
      <c r="G284" s="32"/>
      <c r="H284" s="32"/>
      <c r="I284" s="32"/>
      <c r="J284" s="32"/>
      <c r="K284" s="32"/>
      <c r="L284" s="33"/>
      <c r="M284" s="157"/>
      <c r="N284" s="158"/>
      <c r="O284" s="53"/>
      <c r="P284" s="53"/>
      <c r="Q284" s="53"/>
      <c r="R284" s="53"/>
      <c r="S284" s="53"/>
      <c r="T284" s="54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20" t="s">
        <v>140</v>
      </c>
      <c r="AU284" s="20" t="s">
        <v>138</v>
      </c>
    </row>
    <row r="285" spans="1:65" s="14" customFormat="1">
      <c r="B285" s="166"/>
      <c r="D285" s="160" t="s">
        <v>142</v>
      </c>
      <c r="E285" s="167" t="s">
        <v>3</v>
      </c>
      <c r="F285" s="168" t="s">
        <v>807</v>
      </c>
      <c r="H285" s="169">
        <v>1</v>
      </c>
      <c r="L285" s="166"/>
      <c r="M285" s="170"/>
      <c r="N285" s="171"/>
      <c r="O285" s="171"/>
      <c r="P285" s="171"/>
      <c r="Q285" s="171"/>
      <c r="R285" s="171"/>
      <c r="S285" s="171"/>
      <c r="T285" s="172"/>
      <c r="AT285" s="167" t="s">
        <v>142</v>
      </c>
      <c r="AU285" s="167" t="s">
        <v>138</v>
      </c>
      <c r="AV285" s="14" t="s">
        <v>79</v>
      </c>
      <c r="AW285" s="14" t="s">
        <v>32</v>
      </c>
      <c r="AX285" s="14" t="s">
        <v>70</v>
      </c>
      <c r="AY285" s="167" t="s">
        <v>128</v>
      </c>
    </row>
    <row r="286" spans="1:65" s="16" customFormat="1">
      <c r="B286" s="180"/>
      <c r="D286" s="160" t="s">
        <v>142</v>
      </c>
      <c r="E286" s="181" t="s">
        <v>3</v>
      </c>
      <c r="F286" s="182" t="s">
        <v>164</v>
      </c>
      <c r="H286" s="183">
        <v>1</v>
      </c>
      <c r="L286" s="180"/>
      <c r="M286" s="184"/>
      <c r="N286" s="185"/>
      <c r="O286" s="185"/>
      <c r="P286" s="185"/>
      <c r="Q286" s="185"/>
      <c r="R286" s="185"/>
      <c r="S286" s="185"/>
      <c r="T286" s="186"/>
      <c r="AT286" s="181" t="s">
        <v>142</v>
      </c>
      <c r="AU286" s="181" t="s">
        <v>138</v>
      </c>
      <c r="AV286" s="16" t="s">
        <v>138</v>
      </c>
      <c r="AW286" s="16" t="s">
        <v>32</v>
      </c>
      <c r="AX286" s="16" t="s">
        <v>70</v>
      </c>
      <c r="AY286" s="181" t="s">
        <v>128</v>
      </c>
    </row>
    <row r="287" spans="1:65" s="15" customFormat="1">
      <c r="B287" s="173"/>
      <c r="D287" s="160" t="s">
        <v>142</v>
      </c>
      <c r="E287" s="174" t="s">
        <v>3</v>
      </c>
      <c r="F287" s="175" t="s">
        <v>146</v>
      </c>
      <c r="H287" s="176">
        <v>1</v>
      </c>
      <c r="L287" s="173"/>
      <c r="M287" s="177"/>
      <c r="N287" s="178"/>
      <c r="O287" s="178"/>
      <c r="P287" s="178"/>
      <c r="Q287" s="178"/>
      <c r="R287" s="178"/>
      <c r="S287" s="178"/>
      <c r="T287" s="179"/>
      <c r="AT287" s="174" t="s">
        <v>142</v>
      </c>
      <c r="AU287" s="174" t="s">
        <v>138</v>
      </c>
      <c r="AV287" s="15" t="s">
        <v>137</v>
      </c>
      <c r="AW287" s="15" t="s">
        <v>32</v>
      </c>
      <c r="AX287" s="15" t="s">
        <v>77</v>
      </c>
      <c r="AY287" s="174" t="s">
        <v>128</v>
      </c>
    </row>
    <row r="288" spans="1:65" s="2" customFormat="1" ht="16.5" customHeight="1">
      <c r="A288" s="32"/>
      <c r="B288" s="142"/>
      <c r="C288" s="187" t="s">
        <v>431</v>
      </c>
      <c r="D288" s="187" t="s">
        <v>342</v>
      </c>
      <c r="E288" s="188" t="s">
        <v>823</v>
      </c>
      <c r="F288" s="189" t="s">
        <v>824</v>
      </c>
      <c r="G288" s="190" t="s">
        <v>392</v>
      </c>
      <c r="H288" s="191">
        <v>1</v>
      </c>
      <c r="I288" s="192"/>
      <c r="J288" s="192">
        <f>ROUND(I288*H288,2)</f>
        <v>0</v>
      </c>
      <c r="K288" s="189" t="s">
        <v>136</v>
      </c>
      <c r="L288" s="193"/>
      <c r="M288" s="194" t="s">
        <v>3</v>
      </c>
      <c r="N288" s="195" t="s">
        <v>41</v>
      </c>
      <c r="O288" s="151">
        <v>0</v>
      </c>
      <c r="P288" s="151">
        <f>O288*H288</f>
        <v>0</v>
      </c>
      <c r="Q288" s="151">
        <v>1.9000000000000001E-4</v>
      </c>
      <c r="R288" s="151">
        <f>Q288*H288</f>
        <v>1.9000000000000001E-4</v>
      </c>
      <c r="S288" s="151">
        <v>0</v>
      </c>
      <c r="T288" s="152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53" t="s">
        <v>230</v>
      </c>
      <c r="AT288" s="153" t="s">
        <v>342</v>
      </c>
      <c r="AU288" s="153" t="s">
        <v>138</v>
      </c>
      <c r="AY288" s="20" t="s">
        <v>128</v>
      </c>
      <c r="BE288" s="154">
        <f>IF(N288="základní",J288,0)</f>
        <v>0</v>
      </c>
      <c r="BF288" s="154">
        <f>IF(N288="snížená",J288,0)</f>
        <v>0</v>
      </c>
      <c r="BG288" s="154">
        <f>IF(N288="zákl. přenesená",J288,0)</f>
        <v>0</v>
      </c>
      <c r="BH288" s="154">
        <f>IF(N288="sníž. přenesená",J288,0)</f>
        <v>0</v>
      </c>
      <c r="BI288" s="154">
        <f>IF(N288="nulová",J288,0)</f>
        <v>0</v>
      </c>
      <c r="BJ288" s="20" t="s">
        <v>77</v>
      </c>
      <c r="BK288" s="154">
        <f>ROUND(I288*H288,2)</f>
        <v>0</v>
      </c>
      <c r="BL288" s="20" t="s">
        <v>137</v>
      </c>
      <c r="BM288" s="153" t="s">
        <v>825</v>
      </c>
    </row>
    <row r="289" spans="1:65" s="14" customFormat="1">
      <c r="B289" s="166"/>
      <c r="D289" s="160" t="s">
        <v>142</v>
      </c>
      <c r="E289" s="167" t="s">
        <v>3</v>
      </c>
      <c r="F289" s="168" t="s">
        <v>807</v>
      </c>
      <c r="H289" s="169">
        <v>1</v>
      </c>
      <c r="L289" s="166"/>
      <c r="M289" s="170"/>
      <c r="N289" s="171"/>
      <c r="O289" s="171"/>
      <c r="P289" s="171"/>
      <c r="Q289" s="171"/>
      <c r="R289" s="171"/>
      <c r="S289" s="171"/>
      <c r="T289" s="172"/>
      <c r="AT289" s="167" t="s">
        <v>142</v>
      </c>
      <c r="AU289" s="167" t="s">
        <v>138</v>
      </c>
      <c r="AV289" s="14" t="s">
        <v>79</v>
      </c>
      <c r="AW289" s="14" t="s">
        <v>32</v>
      </c>
      <c r="AX289" s="14" t="s">
        <v>70</v>
      </c>
      <c r="AY289" s="167" t="s">
        <v>128</v>
      </c>
    </row>
    <row r="290" spans="1:65" s="16" customFormat="1">
      <c r="B290" s="180"/>
      <c r="D290" s="160" t="s">
        <v>142</v>
      </c>
      <c r="E290" s="181" t="s">
        <v>3</v>
      </c>
      <c r="F290" s="182" t="s">
        <v>164</v>
      </c>
      <c r="H290" s="183">
        <v>1</v>
      </c>
      <c r="L290" s="180"/>
      <c r="M290" s="184"/>
      <c r="N290" s="185"/>
      <c r="O290" s="185"/>
      <c r="P290" s="185"/>
      <c r="Q290" s="185"/>
      <c r="R290" s="185"/>
      <c r="S290" s="185"/>
      <c r="T290" s="186"/>
      <c r="AT290" s="181" t="s">
        <v>142</v>
      </c>
      <c r="AU290" s="181" t="s">
        <v>138</v>
      </c>
      <c r="AV290" s="16" t="s">
        <v>138</v>
      </c>
      <c r="AW290" s="16" t="s">
        <v>32</v>
      </c>
      <c r="AX290" s="16" t="s">
        <v>70</v>
      </c>
      <c r="AY290" s="181" t="s">
        <v>128</v>
      </c>
    </row>
    <row r="291" spans="1:65" s="15" customFormat="1">
      <c r="B291" s="173"/>
      <c r="D291" s="160" t="s">
        <v>142</v>
      </c>
      <c r="E291" s="174" t="s">
        <v>3</v>
      </c>
      <c r="F291" s="175" t="s">
        <v>146</v>
      </c>
      <c r="H291" s="176">
        <v>1</v>
      </c>
      <c r="L291" s="173"/>
      <c r="M291" s="177"/>
      <c r="N291" s="178"/>
      <c r="O291" s="178"/>
      <c r="P291" s="178"/>
      <c r="Q291" s="178"/>
      <c r="R291" s="178"/>
      <c r="S291" s="178"/>
      <c r="T291" s="179"/>
      <c r="AT291" s="174" t="s">
        <v>142</v>
      </c>
      <c r="AU291" s="174" t="s">
        <v>138</v>
      </c>
      <c r="AV291" s="15" t="s">
        <v>137</v>
      </c>
      <c r="AW291" s="15" t="s">
        <v>32</v>
      </c>
      <c r="AX291" s="15" t="s">
        <v>77</v>
      </c>
      <c r="AY291" s="174" t="s">
        <v>128</v>
      </c>
    </row>
    <row r="292" spans="1:65" s="12" customFormat="1" ht="20.9" customHeight="1">
      <c r="B292" s="130"/>
      <c r="D292" s="131" t="s">
        <v>69</v>
      </c>
      <c r="E292" s="140" t="s">
        <v>526</v>
      </c>
      <c r="F292" s="140" t="s">
        <v>826</v>
      </c>
      <c r="J292" s="141">
        <f>BK292</f>
        <v>0</v>
      </c>
      <c r="L292" s="130"/>
      <c r="M292" s="134"/>
      <c r="N292" s="135"/>
      <c r="O292" s="135"/>
      <c r="P292" s="136">
        <f>SUM(P293:P414)</f>
        <v>47.426900000000003</v>
      </c>
      <c r="Q292" s="135"/>
      <c r="R292" s="136">
        <f>SUM(R293:R414)</f>
        <v>1.5769439999999999</v>
      </c>
      <c r="S292" s="135"/>
      <c r="T292" s="137">
        <f>SUM(T293:T414)</f>
        <v>0</v>
      </c>
      <c r="AR292" s="131" t="s">
        <v>77</v>
      </c>
      <c r="AT292" s="138" t="s">
        <v>69</v>
      </c>
      <c r="AU292" s="138" t="s">
        <v>79</v>
      </c>
      <c r="AY292" s="131" t="s">
        <v>128</v>
      </c>
      <c r="BK292" s="139">
        <f>SUM(BK293:BK414)</f>
        <v>0</v>
      </c>
    </row>
    <row r="293" spans="1:65" s="2" customFormat="1" ht="33" customHeight="1">
      <c r="A293" s="32"/>
      <c r="B293" s="142"/>
      <c r="C293" s="143" t="s">
        <v>435</v>
      </c>
      <c r="D293" s="143" t="s">
        <v>132</v>
      </c>
      <c r="E293" s="144" t="s">
        <v>827</v>
      </c>
      <c r="F293" s="145" t="s">
        <v>828</v>
      </c>
      <c r="G293" s="146" t="s">
        <v>392</v>
      </c>
      <c r="H293" s="147">
        <v>2</v>
      </c>
      <c r="I293" s="148"/>
      <c r="J293" s="148">
        <f>ROUND(I293*H293,2)</f>
        <v>0</v>
      </c>
      <c r="K293" s="145" t="s">
        <v>136</v>
      </c>
      <c r="L293" s="33"/>
      <c r="M293" s="149" t="s">
        <v>3</v>
      </c>
      <c r="N293" s="150" t="s">
        <v>41</v>
      </c>
      <c r="O293" s="151">
        <v>0.36599999999999999</v>
      </c>
      <c r="P293" s="151">
        <f>O293*H293</f>
        <v>0.73199999999999998</v>
      </c>
      <c r="Q293" s="151">
        <v>1.6000000000000001E-4</v>
      </c>
      <c r="R293" s="151">
        <f>Q293*H293</f>
        <v>3.2000000000000003E-4</v>
      </c>
      <c r="S293" s="151">
        <v>0</v>
      </c>
      <c r="T293" s="152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53" t="s">
        <v>137</v>
      </c>
      <c r="AT293" s="153" t="s">
        <v>132</v>
      </c>
      <c r="AU293" s="153" t="s">
        <v>138</v>
      </c>
      <c r="AY293" s="20" t="s">
        <v>128</v>
      </c>
      <c r="BE293" s="154">
        <f>IF(N293="základní",J293,0)</f>
        <v>0</v>
      </c>
      <c r="BF293" s="154">
        <f>IF(N293="snížená",J293,0)</f>
        <v>0</v>
      </c>
      <c r="BG293" s="154">
        <f>IF(N293="zákl. přenesená",J293,0)</f>
        <v>0</v>
      </c>
      <c r="BH293" s="154">
        <f>IF(N293="sníž. přenesená",J293,0)</f>
        <v>0</v>
      </c>
      <c r="BI293" s="154">
        <f>IF(N293="nulová",J293,0)</f>
        <v>0</v>
      </c>
      <c r="BJ293" s="20" t="s">
        <v>77</v>
      </c>
      <c r="BK293" s="154">
        <f>ROUND(I293*H293,2)</f>
        <v>0</v>
      </c>
      <c r="BL293" s="20" t="s">
        <v>137</v>
      </c>
      <c r="BM293" s="153" t="s">
        <v>829</v>
      </c>
    </row>
    <row r="294" spans="1:65" s="2" customFormat="1">
      <c r="A294" s="32"/>
      <c r="B294" s="33"/>
      <c r="C294" s="32"/>
      <c r="D294" s="155" t="s">
        <v>140</v>
      </c>
      <c r="E294" s="32"/>
      <c r="F294" s="156" t="s">
        <v>830</v>
      </c>
      <c r="G294" s="32"/>
      <c r="H294" s="32"/>
      <c r="I294" s="32"/>
      <c r="J294" s="32"/>
      <c r="K294" s="32"/>
      <c r="L294" s="33"/>
      <c r="M294" s="157"/>
      <c r="N294" s="158"/>
      <c r="O294" s="53"/>
      <c r="P294" s="53"/>
      <c r="Q294" s="53"/>
      <c r="R294" s="53"/>
      <c r="S294" s="53"/>
      <c r="T294" s="54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T294" s="20" t="s">
        <v>140</v>
      </c>
      <c r="AU294" s="20" t="s">
        <v>138</v>
      </c>
    </row>
    <row r="295" spans="1:65" s="14" customFormat="1">
      <c r="B295" s="166"/>
      <c r="D295" s="160" t="s">
        <v>142</v>
      </c>
      <c r="E295" s="167" t="s">
        <v>3</v>
      </c>
      <c r="F295" s="168" t="s">
        <v>798</v>
      </c>
      <c r="H295" s="169">
        <v>1</v>
      </c>
      <c r="L295" s="166"/>
      <c r="M295" s="170"/>
      <c r="N295" s="171"/>
      <c r="O295" s="171"/>
      <c r="P295" s="171"/>
      <c r="Q295" s="171"/>
      <c r="R295" s="171"/>
      <c r="S295" s="171"/>
      <c r="T295" s="172"/>
      <c r="AT295" s="167" t="s">
        <v>142</v>
      </c>
      <c r="AU295" s="167" t="s">
        <v>138</v>
      </c>
      <c r="AV295" s="14" t="s">
        <v>79</v>
      </c>
      <c r="AW295" s="14" t="s">
        <v>32</v>
      </c>
      <c r="AX295" s="14" t="s">
        <v>70</v>
      </c>
      <c r="AY295" s="167" t="s">
        <v>128</v>
      </c>
    </row>
    <row r="296" spans="1:65" s="14" customFormat="1">
      <c r="B296" s="166"/>
      <c r="D296" s="160" t="s">
        <v>142</v>
      </c>
      <c r="E296" s="167" t="s">
        <v>3</v>
      </c>
      <c r="F296" s="168" t="s">
        <v>799</v>
      </c>
      <c r="H296" s="169">
        <v>1</v>
      </c>
      <c r="L296" s="166"/>
      <c r="M296" s="170"/>
      <c r="N296" s="171"/>
      <c r="O296" s="171"/>
      <c r="P296" s="171"/>
      <c r="Q296" s="171"/>
      <c r="R296" s="171"/>
      <c r="S296" s="171"/>
      <c r="T296" s="172"/>
      <c r="AT296" s="167" t="s">
        <v>142</v>
      </c>
      <c r="AU296" s="167" t="s">
        <v>138</v>
      </c>
      <c r="AV296" s="14" t="s">
        <v>79</v>
      </c>
      <c r="AW296" s="14" t="s">
        <v>32</v>
      </c>
      <c r="AX296" s="14" t="s">
        <v>70</v>
      </c>
      <c r="AY296" s="167" t="s">
        <v>128</v>
      </c>
    </row>
    <row r="297" spans="1:65" s="16" customFormat="1">
      <c r="B297" s="180"/>
      <c r="D297" s="160" t="s">
        <v>142</v>
      </c>
      <c r="E297" s="181" t="s">
        <v>3</v>
      </c>
      <c r="F297" s="182" t="s">
        <v>164</v>
      </c>
      <c r="H297" s="183">
        <v>2</v>
      </c>
      <c r="L297" s="180"/>
      <c r="M297" s="184"/>
      <c r="N297" s="185"/>
      <c r="O297" s="185"/>
      <c r="P297" s="185"/>
      <c r="Q297" s="185"/>
      <c r="R297" s="185"/>
      <c r="S297" s="185"/>
      <c r="T297" s="186"/>
      <c r="AT297" s="181" t="s">
        <v>142</v>
      </c>
      <c r="AU297" s="181" t="s">
        <v>138</v>
      </c>
      <c r="AV297" s="16" t="s">
        <v>138</v>
      </c>
      <c r="AW297" s="16" t="s">
        <v>32</v>
      </c>
      <c r="AX297" s="16" t="s">
        <v>70</v>
      </c>
      <c r="AY297" s="181" t="s">
        <v>128</v>
      </c>
    </row>
    <row r="298" spans="1:65" s="15" customFormat="1">
      <c r="B298" s="173"/>
      <c r="D298" s="160" t="s">
        <v>142</v>
      </c>
      <c r="E298" s="174" t="s">
        <v>3</v>
      </c>
      <c r="F298" s="175" t="s">
        <v>146</v>
      </c>
      <c r="H298" s="176">
        <v>2</v>
      </c>
      <c r="L298" s="173"/>
      <c r="M298" s="177"/>
      <c r="N298" s="178"/>
      <c r="O298" s="178"/>
      <c r="P298" s="178"/>
      <c r="Q298" s="178"/>
      <c r="R298" s="178"/>
      <c r="S298" s="178"/>
      <c r="T298" s="179"/>
      <c r="AT298" s="174" t="s">
        <v>142</v>
      </c>
      <c r="AU298" s="174" t="s">
        <v>138</v>
      </c>
      <c r="AV298" s="15" t="s">
        <v>137</v>
      </c>
      <c r="AW298" s="15" t="s">
        <v>32</v>
      </c>
      <c r="AX298" s="15" t="s">
        <v>77</v>
      </c>
      <c r="AY298" s="174" t="s">
        <v>128</v>
      </c>
    </row>
    <row r="299" spans="1:65" s="2" customFormat="1" ht="24.25" customHeight="1">
      <c r="A299" s="32"/>
      <c r="B299" s="142"/>
      <c r="C299" s="187" t="s">
        <v>441</v>
      </c>
      <c r="D299" s="187" t="s">
        <v>342</v>
      </c>
      <c r="E299" s="188" t="s">
        <v>831</v>
      </c>
      <c r="F299" s="189" t="s">
        <v>832</v>
      </c>
      <c r="G299" s="190" t="s">
        <v>392</v>
      </c>
      <c r="H299" s="191">
        <v>2</v>
      </c>
      <c r="I299" s="192"/>
      <c r="J299" s="192">
        <f>ROUND(I299*H299,2)</f>
        <v>0</v>
      </c>
      <c r="K299" s="189" t="s">
        <v>136</v>
      </c>
      <c r="L299" s="193"/>
      <c r="M299" s="194" t="s">
        <v>3</v>
      </c>
      <c r="N299" s="195" t="s">
        <v>41</v>
      </c>
      <c r="O299" s="151">
        <v>0</v>
      </c>
      <c r="P299" s="151">
        <f>O299*H299</f>
        <v>0</v>
      </c>
      <c r="Q299" s="151">
        <v>2.31E-3</v>
      </c>
      <c r="R299" s="151">
        <f>Q299*H299</f>
        <v>4.62E-3</v>
      </c>
      <c r="S299" s="151">
        <v>0</v>
      </c>
      <c r="T299" s="152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53" t="s">
        <v>230</v>
      </c>
      <c r="AT299" s="153" t="s">
        <v>342</v>
      </c>
      <c r="AU299" s="153" t="s">
        <v>138</v>
      </c>
      <c r="AY299" s="20" t="s">
        <v>128</v>
      </c>
      <c r="BE299" s="154">
        <f>IF(N299="základní",J299,0)</f>
        <v>0</v>
      </c>
      <c r="BF299" s="154">
        <f>IF(N299="snížená",J299,0)</f>
        <v>0</v>
      </c>
      <c r="BG299" s="154">
        <f>IF(N299="zákl. přenesená",J299,0)</f>
        <v>0</v>
      </c>
      <c r="BH299" s="154">
        <f>IF(N299="sníž. přenesená",J299,0)</f>
        <v>0</v>
      </c>
      <c r="BI299" s="154">
        <f>IF(N299="nulová",J299,0)</f>
        <v>0</v>
      </c>
      <c r="BJ299" s="20" t="s">
        <v>77</v>
      </c>
      <c r="BK299" s="154">
        <f>ROUND(I299*H299,2)</f>
        <v>0</v>
      </c>
      <c r="BL299" s="20" t="s">
        <v>137</v>
      </c>
      <c r="BM299" s="153" t="s">
        <v>833</v>
      </c>
    </row>
    <row r="300" spans="1:65" s="14" customFormat="1">
      <c r="B300" s="166"/>
      <c r="D300" s="160" t="s">
        <v>142</v>
      </c>
      <c r="E300" s="167" t="s">
        <v>3</v>
      </c>
      <c r="F300" s="168" t="s">
        <v>798</v>
      </c>
      <c r="H300" s="169">
        <v>1</v>
      </c>
      <c r="L300" s="166"/>
      <c r="M300" s="170"/>
      <c r="N300" s="171"/>
      <c r="O300" s="171"/>
      <c r="P300" s="171"/>
      <c r="Q300" s="171"/>
      <c r="R300" s="171"/>
      <c r="S300" s="171"/>
      <c r="T300" s="172"/>
      <c r="AT300" s="167" t="s">
        <v>142</v>
      </c>
      <c r="AU300" s="167" t="s">
        <v>138</v>
      </c>
      <c r="AV300" s="14" t="s">
        <v>79</v>
      </c>
      <c r="AW300" s="14" t="s">
        <v>32</v>
      </c>
      <c r="AX300" s="14" t="s">
        <v>70</v>
      </c>
      <c r="AY300" s="167" t="s">
        <v>128</v>
      </c>
    </row>
    <row r="301" spans="1:65" s="14" customFormat="1">
      <c r="B301" s="166"/>
      <c r="D301" s="160" t="s">
        <v>142</v>
      </c>
      <c r="E301" s="167" t="s">
        <v>3</v>
      </c>
      <c r="F301" s="168" t="s">
        <v>799</v>
      </c>
      <c r="H301" s="169">
        <v>1</v>
      </c>
      <c r="L301" s="166"/>
      <c r="M301" s="170"/>
      <c r="N301" s="171"/>
      <c r="O301" s="171"/>
      <c r="P301" s="171"/>
      <c r="Q301" s="171"/>
      <c r="R301" s="171"/>
      <c r="S301" s="171"/>
      <c r="T301" s="172"/>
      <c r="AT301" s="167" t="s">
        <v>142</v>
      </c>
      <c r="AU301" s="167" t="s">
        <v>138</v>
      </c>
      <c r="AV301" s="14" t="s">
        <v>79</v>
      </c>
      <c r="AW301" s="14" t="s">
        <v>32</v>
      </c>
      <c r="AX301" s="14" t="s">
        <v>70</v>
      </c>
      <c r="AY301" s="167" t="s">
        <v>128</v>
      </c>
    </row>
    <row r="302" spans="1:65" s="16" customFormat="1">
      <c r="B302" s="180"/>
      <c r="D302" s="160" t="s">
        <v>142</v>
      </c>
      <c r="E302" s="181" t="s">
        <v>3</v>
      </c>
      <c r="F302" s="182" t="s">
        <v>164</v>
      </c>
      <c r="H302" s="183">
        <v>2</v>
      </c>
      <c r="L302" s="180"/>
      <c r="M302" s="184"/>
      <c r="N302" s="185"/>
      <c r="O302" s="185"/>
      <c r="P302" s="185"/>
      <c r="Q302" s="185"/>
      <c r="R302" s="185"/>
      <c r="S302" s="185"/>
      <c r="T302" s="186"/>
      <c r="AT302" s="181" t="s">
        <v>142</v>
      </c>
      <c r="AU302" s="181" t="s">
        <v>138</v>
      </c>
      <c r="AV302" s="16" t="s">
        <v>138</v>
      </c>
      <c r="AW302" s="16" t="s">
        <v>32</v>
      </c>
      <c r="AX302" s="16" t="s">
        <v>70</v>
      </c>
      <c r="AY302" s="181" t="s">
        <v>128</v>
      </c>
    </row>
    <row r="303" spans="1:65" s="15" customFormat="1">
      <c r="B303" s="173"/>
      <c r="D303" s="160" t="s">
        <v>142</v>
      </c>
      <c r="E303" s="174" t="s">
        <v>3</v>
      </c>
      <c r="F303" s="175" t="s">
        <v>146</v>
      </c>
      <c r="H303" s="176">
        <v>2</v>
      </c>
      <c r="L303" s="173"/>
      <c r="M303" s="177"/>
      <c r="N303" s="178"/>
      <c r="O303" s="178"/>
      <c r="P303" s="178"/>
      <c r="Q303" s="178"/>
      <c r="R303" s="178"/>
      <c r="S303" s="178"/>
      <c r="T303" s="179"/>
      <c r="AT303" s="174" t="s">
        <v>142</v>
      </c>
      <c r="AU303" s="174" t="s">
        <v>138</v>
      </c>
      <c r="AV303" s="15" t="s">
        <v>137</v>
      </c>
      <c r="AW303" s="15" t="s">
        <v>32</v>
      </c>
      <c r="AX303" s="15" t="s">
        <v>77</v>
      </c>
      <c r="AY303" s="174" t="s">
        <v>128</v>
      </c>
    </row>
    <row r="304" spans="1:65" s="2" customFormat="1" ht="16.5" customHeight="1">
      <c r="A304" s="32"/>
      <c r="B304" s="142"/>
      <c r="C304" s="187" t="s">
        <v>445</v>
      </c>
      <c r="D304" s="187" t="s">
        <v>342</v>
      </c>
      <c r="E304" s="188" t="s">
        <v>834</v>
      </c>
      <c r="F304" s="189" t="s">
        <v>835</v>
      </c>
      <c r="G304" s="190" t="s">
        <v>392</v>
      </c>
      <c r="H304" s="191">
        <v>2</v>
      </c>
      <c r="I304" s="192"/>
      <c r="J304" s="192">
        <f>ROUND(I304*H304,2)</f>
        <v>0</v>
      </c>
      <c r="K304" s="189" t="s">
        <v>136</v>
      </c>
      <c r="L304" s="193"/>
      <c r="M304" s="194" t="s">
        <v>3</v>
      </c>
      <c r="N304" s="195" t="s">
        <v>41</v>
      </c>
      <c r="O304" s="151">
        <v>0</v>
      </c>
      <c r="P304" s="151">
        <f>O304*H304</f>
        <v>0</v>
      </c>
      <c r="Q304" s="151">
        <v>1E-4</v>
      </c>
      <c r="R304" s="151">
        <f>Q304*H304</f>
        <v>2.0000000000000001E-4</v>
      </c>
      <c r="S304" s="151">
        <v>0</v>
      </c>
      <c r="T304" s="152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53" t="s">
        <v>421</v>
      </c>
      <c r="AT304" s="153" t="s">
        <v>342</v>
      </c>
      <c r="AU304" s="153" t="s">
        <v>138</v>
      </c>
      <c r="AY304" s="20" t="s">
        <v>128</v>
      </c>
      <c r="BE304" s="154">
        <f>IF(N304="základní",J304,0)</f>
        <v>0</v>
      </c>
      <c r="BF304" s="154">
        <f>IF(N304="snížená",J304,0)</f>
        <v>0</v>
      </c>
      <c r="BG304" s="154">
        <f>IF(N304="zákl. přenesená",J304,0)</f>
        <v>0</v>
      </c>
      <c r="BH304" s="154">
        <f>IF(N304="sníž. přenesená",J304,0)</f>
        <v>0</v>
      </c>
      <c r="BI304" s="154">
        <f>IF(N304="nulová",J304,0)</f>
        <v>0</v>
      </c>
      <c r="BJ304" s="20" t="s">
        <v>77</v>
      </c>
      <c r="BK304" s="154">
        <f>ROUND(I304*H304,2)</f>
        <v>0</v>
      </c>
      <c r="BL304" s="20" t="s">
        <v>421</v>
      </c>
      <c r="BM304" s="153" t="s">
        <v>836</v>
      </c>
    </row>
    <row r="305" spans="1:65" s="14" customFormat="1">
      <c r="B305" s="166"/>
      <c r="D305" s="160" t="s">
        <v>142</v>
      </c>
      <c r="E305" s="167" t="s">
        <v>3</v>
      </c>
      <c r="F305" s="168" t="s">
        <v>798</v>
      </c>
      <c r="H305" s="169">
        <v>1</v>
      </c>
      <c r="L305" s="166"/>
      <c r="M305" s="170"/>
      <c r="N305" s="171"/>
      <c r="O305" s="171"/>
      <c r="P305" s="171"/>
      <c r="Q305" s="171"/>
      <c r="R305" s="171"/>
      <c r="S305" s="171"/>
      <c r="T305" s="172"/>
      <c r="AT305" s="167" t="s">
        <v>142</v>
      </c>
      <c r="AU305" s="167" t="s">
        <v>138</v>
      </c>
      <c r="AV305" s="14" t="s">
        <v>79</v>
      </c>
      <c r="AW305" s="14" t="s">
        <v>32</v>
      </c>
      <c r="AX305" s="14" t="s">
        <v>70</v>
      </c>
      <c r="AY305" s="167" t="s">
        <v>128</v>
      </c>
    </row>
    <row r="306" spans="1:65" s="14" customFormat="1">
      <c r="B306" s="166"/>
      <c r="D306" s="160" t="s">
        <v>142</v>
      </c>
      <c r="E306" s="167" t="s">
        <v>3</v>
      </c>
      <c r="F306" s="168" t="s">
        <v>799</v>
      </c>
      <c r="H306" s="169">
        <v>1</v>
      </c>
      <c r="L306" s="166"/>
      <c r="M306" s="170"/>
      <c r="N306" s="171"/>
      <c r="O306" s="171"/>
      <c r="P306" s="171"/>
      <c r="Q306" s="171"/>
      <c r="R306" s="171"/>
      <c r="S306" s="171"/>
      <c r="T306" s="172"/>
      <c r="AT306" s="167" t="s">
        <v>142</v>
      </c>
      <c r="AU306" s="167" t="s">
        <v>138</v>
      </c>
      <c r="AV306" s="14" t="s">
        <v>79</v>
      </c>
      <c r="AW306" s="14" t="s">
        <v>32</v>
      </c>
      <c r="AX306" s="14" t="s">
        <v>70</v>
      </c>
      <c r="AY306" s="167" t="s">
        <v>128</v>
      </c>
    </row>
    <row r="307" spans="1:65" s="16" customFormat="1">
      <c r="B307" s="180"/>
      <c r="D307" s="160" t="s">
        <v>142</v>
      </c>
      <c r="E307" s="181" t="s">
        <v>3</v>
      </c>
      <c r="F307" s="182" t="s">
        <v>164</v>
      </c>
      <c r="H307" s="183">
        <v>2</v>
      </c>
      <c r="L307" s="180"/>
      <c r="M307" s="184"/>
      <c r="N307" s="185"/>
      <c r="O307" s="185"/>
      <c r="P307" s="185"/>
      <c r="Q307" s="185"/>
      <c r="R307" s="185"/>
      <c r="S307" s="185"/>
      <c r="T307" s="186"/>
      <c r="AT307" s="181" t="s">
        <v>142</v>
      </c>
      <c r="AU307" s="181" t="s">
        <v>138</v>
      </c>
      <c r="AV307" s="16" t="s">
        <v>138</v>
      </c>
      <c r="AW307" s="16" t="s">
        <v>32</v>
      </c>
      <c r="AX307" s="16" t="s">
        <v>70</v>
      </c>
      <c r="AY307" s="181" t="s">
        <v>128</v>
      </c>
    </row>
    <row r="308" spans="1:65" s="15" customFormat="1">
      <c r="B308" s="173"/>
      <c r="D308" s="160" t="s">
        <v>142</v>
      </c>
      <c r="E308" s="174" t="s">
        <v>3</v>
      </c>
      <c r="F308" s="175" t="s">
        <v>146</v>
      </c>
      <c r="H308" s="176">
        <v>2</v>
      </c>
      <c r="L308" s="173"/>
      <c r="M308" s="177"/>
      <c r="N308" s="178"/>
      <c r="O308" s="178"/>
      <c r="P308" s="178"/>
      <c r="Q308" s="178"/>
      <c r="R308" s="178"/>
      <c r="S308" s="178"/>
      <c r="T308" s="179"/>
      <c r="AT308" s="174" t="s">
        <v>142</v>
      </c>
      <c r="AU308" s="174" t="s">
        <v>138</v>
      </c>
      <c r="AV308" s="15" t="s">
        <v>137</v>
      </c>
      <c r="AW308" s="15" t="s">
        <v>32</v>
      </c>
      <c r="AX308" s="15" t="s">
        <v>77</v>
      </c>
      <c r="AY308" s="174" t="s">
        <v>128</v>
      </c>
    </row>
    <row r="309" spans="1:65" s="2" customFormat="1" ht="24.25" customHeight="1">
      <c r="A309" s="32"/>
      <c r="B309" s="142"/>
      <c r="C309" s="187" t="s">
        <v>453</v>
      </c>
      <c r="D309" s="187" t="s">
        <v>342</v>
      </c>
      <c r="E309" s="188" t="s">
        <v>837</v>
      </c>
      <c r="F309" s="189" t="s">
        <v>838</v>
      </c>
      <c r="G309" s="190" t="s">
        <v>392</v>
      </c>
      <c r="H309" s="191">
        <v>2</v>
      </c>
      <c r="I309" s="192"/>
      <c r="J309" s="192">
        <f>ROUND(I309*H309,2)</f>
        <v>0</v>
      </c>
      <c r="K309" s="189" t="s">
        <v>3</v>
      </c>
      <c r="L309" s="193"/>
      <c r="M309" s="194" t="s">
        <v>3</v>
      </c>
      <c r="N309" s="195" t="s">
        <v>41</v>
      </c>
      <c r="O309" s="151">
        <v>0</v>
      </c>
      <c r="P309" s="151">
        <f>O309*H309</f>
        <v>0</v>
      </c>
      <c r="Q309" s="151">
        <v>2.7E-4</v>
      </c>
      <c r="R309" s="151">
        <f>Q309*H309</f>
        <v>5.4000000000000001E-4</v>
      </c>
      <c r="S309" s="151">
        <v>0</v>
      </c>
      <c r="T309" s="152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53" t="s">
        <v>421</v>
      </c>
      <c r="AT309" s="153" t="s">
        <v>342</v>
      </c>
      <c r="AU309" s="153" t="s">
        <v>138</v>
      </c>
      <c r="AY309" s="20" t="s">
        <v>128</v>
      </c>
      <c r="BE309" s="154">
        <f>IF(N309="základní",J309,0)</f>
        <v>0</v>
      </c>
      <c r="BF309" s="154">
        <f>IF(N309="snížená",J309,0)</f>
        <v>0</v>
      </c>
      <c r="BG309" s="154">
        <f>IF(N309="zákl. přenesená",J309,0)</f>
        <v>0</v>
      </c>
      <c r="BH309" s="154">
        <f>IF(N309="sníž. přenesená",J309,0)</f>
        <v>0</v>
      </c>
      <c r="BI309" s="154">
        <f>IF(N309="nulová",J309,0)</f>
        <v>0</v>
      </c>
      <c r="BJ309" s="20" t="s">
        <v>77</v>
      </c>
      <c r="BK309" s="154">
        <f>ROUND(I309*H309,2)</f>
        <v>0</v>
      </c>
      <c r="BL309" s="20" t="s">
        <v>421</v>
      </c>
      <c r="BM309" s="153" t="s">
        <v>839</v>
      </c>
    </row>
    <row r="310" spans="1:65" s="14" customFormat="1">
      <c r="B310" s="166"/>
      <c r="D310" s="160" t="s">
        <v>142</v>
      </c>
      <c r="E310" s="167" t="s">
        <v>3</v>
      </c>
      <c r="F310" s="168" t="s">
        <v>798</v>
      </c>
      <c r="H310" s="169">
        <v>1</v>
      </c>
      <c r="L310" s="166"/>
      <c r="M310" s="170"/>
      <c r="N310" s="171"/>
      <c r="O310" s="171"/>
      <c r="P310" s="171"/>
      <c r="Q310" s="171"/>
      <c r="R310" s="171"/>
      <c r="S310" s="171"/>
      <c r="T310" s="172"/>
      <c r="AT310" s="167" t="s">
        <v>142</v>
      </c>
      <c r="AU310" s="167" t="s">
        <v>138</v>
      </c>
      <c r="AV310" s="14" t="s">
        <v>79</v>
      </c>
      <c r="AW310" s="14" t="s">
        <v>32</v>
      </c>
      <c r="AX310" s="14" t="s">
        <v>70</v>
      </c>
      <c r="AY310" s="167" t="s">
        <v>128</v>
      </c>
    </row>
    <row r="311" spans="1:65" s="14" customFormat="1">
      <c r="B311" s="166"/>
      <c r="D311" s="160" t="s">
        <v>142</v>
      </c>
      <c r="E311" s="167" t="s">
        <v>3</v>
      </c>
      <c r="F311" s="168" t="s">
        <v>799</v>
      </c>
      <c r="H311" s="169">
        <v>1</v>
      </c>
      <c r="L311" s="166"/>
      <c r="M311" s="170"/>
      <c r="N311" s="171"/>
      <c r="O311" s="171"/>
      <c r="P311" s="171"/>
      <c r="Q311" s="171"/>
      <c r="R311" s="171"/>
      <c r="S311" s="171"/>
      <c r="T311" s="172"/>
      <c r="AT311" s="167" t="s">
        <v>142</v>
      </c>
      <c r="AU311" s="167" t="s">
        <v>138</v>
      </c>
      <c r="AV311" s="14" t="s">
        <v>79</v>
      </c>
      <c r="AW311" s="14" t="s">
        <v>32</v>
      </c>
      <c r="AX311" s="14" t="s">
        <v>70</v>
      </c>
      <c r="AY311" s="167" t="s">
        <v>128</v>
      </c>
    </row>
    <row r="312" spans="1:65" s="16" customFormat="1">
      <c r="B312" s="180"/>
      <c r="D312" s="160" t="s">
        <v>142</v>
      </c>
      <c r="E312" s="181" t="s">
        <v>3</v>
      </c>
      <c r="F312" s="182" t="s">
        <v>164</v>
      </c>
      <c r="H312" s="183">
        <v>2</v>
      </c>
      <c r="L312" s="180"/>
      <c r="M312" s="184"/>
      <c r="N312" s="185"/>
      <c r="O312" s="185"/>
      <c r="P312" s="185"/>
      <c r="Q312" s="185"/>
      <c r="R312" s="185"/>
      <c r="S312" s="185"/>
      <c r="T312" s="186"/>
      <c r="AT312" s="181" t="s">
        <v>142</v>
      </c>
      <c r="AU312" s="181" t="s">
        <v>138</v>
      </c>
      <c r="AV312" s="16" t="s">
        <v>138</v>
      </c>
      <c r="AW312" s="16" t="s">
        <v>32</v>
      </c>
      <c r="AX312" s="16" t="s">
        <v>70</v>
      </c>
      <c r="AY312" s="181" t="s">
        <v>128</v>
      </c>
    </row>
    <row r="313" spans="1:65" s="15" customFormat="1">
      <c r="B313" s="173"/>
      <c r="D313" s="160" t="s">
        <v>142</v>
      </c>
      <c r="E313" s="174" t="s">
        <v>3</v>
      </c>
      <c r="F313" s="175" t="s">
        <v>146</v>
      </c>
      <c r="H313" s="176">
        <v>2</v>
      </c>
      <c r="L313" s="173"/>
      <c r="M313" s="177"/>
      <c r="N313" s="178"/>
      <c r="O313" s="178"/>
      <c r="P313" s="178"/>
      <c r="Q313" s="178"/>
      <c r="R313" s="178"/>
      <c r="S313" s="178"/>
      <c r="T313" s="179"/>
      <c r="AT313" s="174" t="s">
        <v>142</v>
      </c>
      <c r="AU313" s="174" t="s">
        <v>138</v>
      </c>
      <c r="AV313" s="15" t="s">
        <v>137</v>
      </c>
      <c r="AW313" s="15" t="s">
        <v>32</v>
      </c>
      <c r="AX313" s="15" t="s">
        <v>77</v>
      </c>
      <c r="AY313" s="174" t="s">
        <v>128</v>
      </c>
    </row>
    <row r="314" spans="1:65" s="2" customFormat="1" ht="24.25" customHeight="1">
      <c r="A314" s="32"/>
      <c r="B314" s="142"/>
      <c r="C314" s="187" t="s">
        <v>459</v>
      </c>
      <c r="D314" s="187" t="s">
        <v>342</v>
      </c>
      <c r="E314" s="188" t="s">
        <v>840</v>
      </c>
      <c r="F314" s="189" t="s">
        <v>841</v>
      </c>
      <c r="G314" s="190" t="s">
        <v>392</v>
      </c>
      <c r="H314" s="191">
        <v>2</v>
      </c>
      <c r="I314" s="192"/>
      <c r="J314" s="192">
        <f>ROUND(I314*H314,2)</f>
        <v>0</v>
      </c>
      <c r="K314" s="189" t="s">
        <v>136</v>
      </c>
      <c r="L314" s="193"/>
      <c r="M314" s="194" t="s">
        <v>3</v>
      </c>
      <c r="N314" s="195" t="s">
        <v>41</v>
      </c>
      <c r="O314" s="151">
        <v>0</v>
      </c>
      <c r="P314" s="151">
        <f>O314*H314</f>
        <v>0</v>
      </c>
      <c r="Q314" s="151">
        <v>5.0000000000000001E-3</v>
      </c>
      <c r="R314" s="151">
        <f>Q314*H314</f>
        <v>0.01</v>
      </c>
      <c r="S314" s="151">
        <v>0</v>
      </c>
      <c r="T314" s="152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53" t="s">
        <v>421</v>
      </c>
      <c r="AT314" s="153" t="s">
        <v>342</v>
      </c>
      <c r="AU314" s="153" t="s">
        <v>138</v>
      </c>
      <c r="AY314" s="20" t="s">
        <v>128</v>
      </c>
      <c r="BE314" s="154">
        <f>IF(N314="základní",J314,0)</f>
        <v>0</v>
      </c>
      <c r="BF314" s="154">
        <f>IF(N314="snížená",J314,0)</f>
        <v>0</v>
      </c>
      <c r="BG314" s="154">
        <f>IF(N314="zákl. přenesená",J314,0)</f>
        <v>0</v>
      </c>
      <c r="BH314" s="154">
        <f>IF(N314="sníž. přenesená",J314,0)</f>
        <v>0</v>
      </c>
      <c r="BI314" s="154">
        <f>IF(N314="nulová",J314,0)</f>
        <v>0</v>
      </c>
      <c r="BJ314" s="20" t="s">
        <v>77</v>
      </c>
      <c r="BK314" s="154">
        <f>ROUND(I314*H314,2)</f>
        <v>0</v>
      </c>
      <c r="BL314" s="20" t="s">
        <v>421</v>
      </c>
      <c r="BM314" s="153" t="s">
        <v>842</v>
      </c>
    </row>
    <row r="315" spans="1:65" s="13" customFormat="1">
      <c r="B315" s="159"/>
      <c r="D315" s="160" t="s">
        <v>142</v>
      </c>
      <c r="E315" s="161" t="s">
        <v>3</v>
      </c>
      <c r="F315" s="162" t="s">
        <v>815</v>
      </c>
      <c r="H315" s="161" t="s">
        <v>3</v>
      </c>
      <c r="L315" s="159"/>
      <c r="M315" s="163"/>
      <c r="N315" s="164"/>
      <c r="O315" s="164"/>
      <c r="P315" s="164"/>
      <c r="Q315" s="164"/>
      <c r="R315" s="164"/>
      <c r="S315" s="164"/>
      <c r="T315" s="165"/>
      <c r="AT315" s="161" t="s">
        <v>142</v>
      </c>
      <c r="AU315" s="161" t="s">
        <v>138</v>
      </c>
      <c r="AV315" s="13" t="s">
        <v>77</v>
      </c>
      <c r="AW315" s="13" t="s">
        <v>32</v>
      </c>
      <c r="AX315" s="13" t="s">
        <v>70</v>
      </c>
      <c r="AY315" s="161" t="s">
        <v>128</v>
      </c>
    </row>
    <row r="316" spans="1:65" s="14" customFormat="1">
      <c r="B316" s="166"/>
      <c r="D316" s="160" t="s">
        <v>142</v>
      </c>
      <c r="E316" s="167" t="s">
        <v>3</v>
      </c>
      <c r="F316" s="168" t="s">
        <v>798</v>
      </c>
      <c r="H316" s="169">
        <v>1</v>
      </c>
      <c r="L316" s="166"/>
      <c r="M316" s="170"/>
      <c r="N316" s="171"/>
      <c r="O316" s="171"/>
      <c r="P316" s="171"/>
      <c r="Q316" s="171"/>
      <c r="R316" s="171"/>
      <c r="S316" s="171"/>
      <c r="T316" s="172"/>
      <c r="AT316" s="167" t="s">
        <v>142</v>
      </c>
      <c r="AU316" s="167" t="s">
        <v>138</v>
      </c>
      <c r="AV316" s="14" t="s">
        <v>79</v>
      </c>
      <c r="AW316" s="14" t="s">
        <v>32</v>
      </c>
      <c r="AX316" s="14" t="s">
        <v>70</v>
      </c>
      <c r="AY316" s="167" t="s">
        <v>128</v>
      </c>
    </row>
    <row r="317" spans="1:65" s="14" customFormat="1">
      <c r="B317" s="166"/>
      <c r="D317" s="160" t="s">
        <v>142</v>
      </c>
      <c r="E317" s="167" t="s">
        <v>3</v>
      </c>
      <c r="F317" s="168" t="s">
        <v>799</v>
      </c>
      <c r="H317" s="169">
        <v>1</v>
      </c>
      <c r="L317" s="166"/>
      <c r="M317" s="170"/>
      <c r="N317" s="171"/>
      <c r="O317" s="171"/>
      <c r="P317" s="171"/>
      <c r="Q317" s="171"/>
      <c r="R317" s="171"/>
      <c r="S317" s="171"/>
      <c r="T317" s="172"/>
      <c r="AT317" s="167" t="s">
        <v>142</v>
      </c>
      <c r="AU317" s="167" t="s">
        <v>138</v>
      </c>
      <c r="AV317" s="14" t="s">
        <v>79</v>
      </c>
      <c r="AW317" s="14" t="s">
        <v>32</v>
      </c>
      <c r="AX317" s="14" t="s">
        <v>70</v>
      </c>
      <c r="AY317" s="167" t="s">
        <v>128</v>
      </c>
    </row>
    <row r="318" spans="1:65" s="16" customFormat="1">
      <c r="B318" s="180"/>
      <c r="D318" s="160" t="s">
        <v>142</v>
      </c>
      <c r="E318" s="181" t="s">
        <v>3</v>
      </c>
      <c r="F318" s="182" t="s">
        <v>164</v>
      </c>
      <c r="H318" s="183">
        <v>2</v>
      </c>
      <c r="L318" s="180"/>
      <c r="M318" s="184"/>
      <c r="N318" s="185"/>
      <c r="O318" s="185"/>
      <c r="P318" s="185"/>
      <c r="Q318" s="185"/>
      <c r="R318" s="185"/>
      <c r="S318" s="185"/>
      <c r="T318" s="186"/>
      <c r="AT318" s="181" t="s">
        <v>142</v>
      </c>
      <c r="AU318" s="181" t="s">
        <v>138</v>
      </c>
      <c r="AV318" s="16" t="s">
        <v>138</v>
      </c>
      <c r="AW318" s="16" t="s">
        <v>32</v>
      </c>
      <c r="AX318" s="16" t="s">
        <v>70</v>
      </c>
      <c r="AY318" s="181" t="s">
        <v>128</v>
      </c>
    </row>
    <row r="319" spans="1:65" s="15" customFormat="1">
      <c r="B319" s="173"/>
      <c r="D319" s="160" t="s">
        <v>142</v>
      </c>
      <c r="E319" s="174" t="s">
        <v>3</v>
      </c>
      <c r="F319" s="175" t="s">
        <v>146</v>
      </c>
      <c r="H319" s="176">
        <v>2</v>
      </c>
      <c r="L319" s="173"/>
      <c r="M319" s="177"/>
      <c r="N319" s="178"/>
      <c r="O319" s="178"/>
      <c r="P319" s="178"/>
      <c r="Q319" s="178"/>
      <c r="R319" s="178"/>
      <c r="S319" s="178"/>
      <c r="T319" s="179"/>
      <c r="AT319" s="174" t="s">
        <v>142</v>
      </c>
      <c r="AU319" s="174" t="s">
        <v>138</v>
      </c>
      <c r="AV319" s="15" t="s">
        <v>137</v>
      </c>
      <c r="AW319" s="15" t="s">
        <v>32</v>
      </c>
      <c r="AX319" s="15" t="s">
        <v>77</v>
      </c>
      <c r="AY319" s="174" t="s">
        <v>128</v>
      </c>
    </row>
    <row r="320" spans="1:65" s="2" customFormat="1" ht="33" customHeight="1">
      <c r="A320" s="32"/>
      <c r="B320" s="142"/>
      <c r="C320" s="143" t="s">
        <v>465</v>
      </c>
      <c r="D320" s="143" t="s">
        <v>132</v>
      </c>
      <c r="E320" s="144" t="s">
        <v>843</v>
      </c>
      <c r="F320" s="145" t="s">
        <v>844</v>
      </c>
      <c r="G320" s="146" t="s">
        <v>392</v>
      </c>
      <c r="H320" s="147">
        <v>1</v>
      </c>
      <c r="I320" s="148"/>
      <c r="J320" s="148">
        <f>ROUND(I320*H320,2)</f>
        <v>0</v>
      </c>
      <c r="K320" s="145" t="s">
        <v>136</v>
      </c>
      <c r="L320" s="33"/>
      <c r="M320" s="149" t="s">
        <v>3</v>
      </c>
      <c r="N320" s="150" t="s">
        <v>41</v>
      </c>
      <c r="O320" s="151">
        <v>0.46700000000000003</v>
      </c>
      <c r="P320" s="151">
        <f>O320*H320</f>
        <v>0.46700000000000003</v>
      </c>
      <c r="Q320" s="151">
        <v>6.0999999999999997E-4</v>
      </c>
      <c r="R320" s="151">
        <f>Q320*H320</f>
        <v>6.0999999999999997E-4</v>
      </c>
      <c r="S320" s="151">
        <v>0</v>
      </c>
      <c r="T320" s="152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53" t="s">
        <v>137</v>
      </c>
      <c r="AT320" s="153" t="s">
        <v>132</v>
      </c>
      <c r="AU320" s="153" t="s">
        <v>138</v>
      </c>
      <c r="AY320" s="20" t="s">
        <v>128</v>
      </c>
      <c r="BE320" s="154">
        <f>IF(N320="základní",J320,0)</f>
        <v>0</v>
      </c>
      <c r="BF320" s="154">
        <f>IF(N320="snížená",J320,0)</f>
        <v>0</v>
      </c>
      <c r="BG320" s="154">
        <f>IF(N320="zákl. přenesená",J320,0)</f>
        <v>0</v>
      </c>
      <c r="BH320" s="154">
        <f>IF(N320="sníž. přenesená",J320,0)</f>
        <v>0</v>
      </c>
      <c r="BI320" s="154">
        <f>IF(N320="nulová",J320,0)</f>
        <v>0</v>
      </c>
      <c r="BJ320" s="20" t="s">
        <v>77</v>
      </c>
      <c r="BK320" s="154">
        <f>ROUND(I320*H320,2)</f>
        <v>0</v>
      </c>
      <c r="BL320" s="20" t="s">
        <v>137</v>
      </c>
      <c r="BM320" s="153" t="s">
        <v>845</v>
      </c>
    </row>
    <row r="321" spans="1:65" s="2" customFormat="1">
      <c r="A321" s="32"/>
      <c r="B321" s="33"/>
      <c r="C321" s="32"/>
      <c r="D321" s="155" t="s">
        <v>140</v>
      </c>
      <c r="E321" s="32"/>
      <c r="F321" s="156" t="s">
        <v>846</v>
      </c>
      <c r="G321" s="32"/>
      <c r="H321" s="32"/>
      <c r="I321" s="32"/>
      <c r="J321" s="32"/>
      <c r="K321" s="32"/>
      <c r="L321" s="33"/>
      <c r="M321" s="157"/>
      <c r="N321" s="158"/>
      <c r="O321" s="53"/>
      <c r="P321" s="53"/>
      <c r="Q321" s="53"/>
      <c r="R321" s="53"/>
      <c r="S321" s="53"/>
      <c r="T321" s="54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T321" s="20" t="s">
        <v>140</v>
      </c>
      <c r="AU321" s="20" t="s">
        <v>138</v>
      </c>
    </row>
    <row r="322" spans="1:65" s="14" customFormat="1">
      <c r="B322" s="166"/>
      <c r="D322" s="160" t="s">
        <v>142</v>
      </c>
      <c r="E322" s="167" t="s">
        <v>3</v>
      </c>
      <c r="F322" s="168" t="s">
        <v>807</v>
      </c>
      <c r="H322" s="169">
        <v>1</v>
      </c>
      <c r="L322" s="166"/>
      <c r="M322" s="170"/>
      <c r="N322" s="171"/>
      <c r="O322" s="171"/>
      <c r="P322" s="171"/>
      <c r="Q322" s="171"/>
      <c r="R322" s="171"/>
      <c r="S322" s="171"/>
      <c r="T322" s="172"/>
      <c r="AT322" s="167" t="s">
        <v>142</v>
      </c>
      <c r="AU322" s="167" t="s">
        <v>138</v>
      </c>
      <c r="AV322" s="14" t="s">
        <v>79</v>
      </c>
      <c r="AW322" s="14" t="s">
        <v>32</v>
      </c>
      <c r="AX322" s="14" t="s">
        <v>70</v>
      </c>
      <c r="AY322" s="167" t="s">
        <v>128</v>
      </c>
    </row>
    <row r="323" spans="1:65" s="16" customFormat="1">
      <c r="B323" s="180"/>
      <c r="D323" s="160" t="s">
        <v>142</v>
      </c>
      <c r="E323" s="181" t="s">
        <v>3</v>
      </c>
      <c r="F323" s="182" t="s">
        <v>164</v>
      </c>
      <c r="H323" s="183">
        <v>1</v>
      </c>
      <c r="L323" s="180"/>
      <c r="M323" s="184"/>
      <c r="N323" s="185"/>
      <c r="O323" s="185"/>
      <c r="P323" s="185"/>
      <c r="Q323" s="185"/>
      <c r="R323" s="185"/>
      <c r="S323" s="185"/>
      <c r="T323" s="186"/>
      <c r="AT323" s="181" t="s">
        <v>142</v>
      </c>
      <c r="AU323" s="181" t="s">
        <v>138</v>
      </c>
      <c r="AV323" s="16" t="s">
        <v>138</v>
      </c>
      <c r="AW323" s="16" t="s">
        <v>32</v>
      </c>
      <c r="AX323" s="16" t="s">
        <v>70</v>
      </c>
      <c r="AY323" s="181" t="s">
        <v>128</v>
      </c>
    </row>
    <row r="324" spans="1:65" s="15" customFormat="1">
      <c r="B324" s="173"/>
      <c r="D324" s="160" t="s">
        <v>142</v>
      </c>
      <c r="E324" s="174" t="s">
        <v>3</v>
      </c>
      <c r="F324" s="175" t="s">
        <v>146</v>
      </c>
      <c r="H324" s="176">
        <v>1</v>
      </c>
      <c r="L324" s="173"/>
      <c r="M324" s="177"/>
      <c r="N324" s="178"/>
      <c r="O324" s="178"/>
      <c r="P324" s="178"/>
      <c r="Q324" s="178"/>
      <c r="R324" s="178"/>
      <c r="S324" s="178"/>
      <c r="T324" s="179"/>
      <c r="AT324" s="174" t="s">
        <v>142</v>
      </c>
      <c r="AU324" s="174" t="s">
        <v>138</v>
      </c>
      <c r="AV324" s="15" t="s">
        <v>137</v>
      </c>
      <c r="AW324" s="15" t="s">
        <v>32</v>
      </c>
      <c r="AX324" s="15" t="s">
        <v>77</v>
      </c>
      <c r="AY324" s="174" t="s">
        <v>128</v>
      </c>
    </row>
    <row r="325" spans="1:65" s="2" customFormat="1" ht="24.25" customHeight="1">
      <c r="A325" s="32"/>
      <c r="B325" s="142"/>
      <c r="C325" s="187" t="s">
        <v>470</v>
      </c>
      <c r="D325" s="187" t="s">
        <v>342</v>
      </c>
      <c r="E325" s="188" t="s">
        <v>847</v>
      </c>
      <c r="F325" s="189" t="s">
        <v>848</v>
      </c>
      <c r="G325" s="190" t="s">
        <v>392</v>
      </c>
      <c r="H325" s="191">
        <v>1</v>
      </c>
      <c r="I325" s="192"/>
      <c r="J325" s="192">
        <f>ROUND(I325*H325,2)</f>
        <v>0</v>
      </c>
      <c r="K325" s="189" t="s">
        <v>136</v>
      </c>
      <c r="L325" s="193"/>
      <c r="M325" s="194" t="s">
        <v>3</v>
      </c>
      <c r="N325" s="195" t="s">
        <v>41</v>
      </c>
      <c r="O325" s="151">
        <v>0</v>
      </c>
      <c r="P325" s="151">
        <f>O325*H325</f>
        <v>0</v>
      </c>
      <c r="Q325" s="151">
        <v>5.1999999999999998E-3</v>
      </c>
      <c r="R325" s="151">
        <f>Q325*H325</f>
        <v>5.1999999999999998E-3</v>
      </c>
      <c r="S325" s="151">
        <v>0</v>
      </c>
      <c r="T325" s="152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53" t="s">
        <v>230</v>
      </c>
      <c r="AT325" s="153" t="s">
        <v>342</v>
      </c>
      <c r="AU325" s="153" t="s">
        <v>138</v>
      </c>
      <c r="AY325" s="20" t="s">
        <v>128</v>
      </c>
      <c r="BE325" s="154">
        <f>IF(N325="základní",J325,0)</f>
        <v>0</v>
      </c>
      <c r="BF325" s="154">
        <f>IF(N325="snížená",J325,0)</f>
        <v>0</v>
      </c>
      <c r="BG325" s="154">
        <f>IF(N325="zákl. přenesená",J325,0)</f>
        <v>0</v>
      </c>
      <c r="BH325" s="154">
        <f>IF(N325="sníž. přenesená",J325,0)</f>
        <v>0</v>
      </c>
      <c r="BI325" s="154">
        <f>IF(N325="nulová",J325,0)</f>
        <v>0</v>
      </c>
      <c r="BJ325" s="20" t="s">
        <v>77</v>
      </c>
      <c r="BK325" s="154">
        <f>ROUND(I325*H325,2)</f>
        <v>0</v>
      </c>
      <c r="BL325" s="20" t="s">
        <v>137</v>
      </c>
      <c r="BM325" s="153" t="s">
        <v>849</v>
      </c>
    </row>
    <row r="326" spans="1:65" s="14" customFormat="1">
      <c r="B326" s="166"/>
      <c r="D326" s="160" t="s">
        <v>142</v>
      </c>
      <c r="E326" s="167" t="s">
        <v>3</v>
      </c>
      <c r="F326" s="168" t="s">
        <v>807</v>
      </c>
      <c r="H326" s="169">
        <v>1</v>
      </c>
      <c r="L326" s="166"/>
      <c r="M326" s="170"/>
      <c r="N326" s="171"/>
      <c r="O326" s="171"/>
      <c r="P326" s="171"/>
      <c r="Q326" s="171"/>
      <c r="R326" s="171"/>
      <c r="S326" s="171"/>
      <c r="T326" s="172"/>
      <c r="AT326" s="167" t="s">
        <v>142</v>
      </c>
      <c r="AU326" s="167" t="s">
        <v>138</v>
      </c>
      <c r="AV326" s="14" t="s">
        <v>79</v>
      </c>
      <c r="AW326" s="14" t="s">
        <v>32</v>
      </c>
      <c r="AX326" s="14" t="s">
        <v>70</v>
      </c>
      <c r="AY326" s="167" t="s">
        <v>128</v>
      </c>
    </row>
    <row r="327" spans="1:65" s="16" customFormat="1">
      <c r="B327" s="180"/>
      <c r="D327" s="160" t="s">
        <v>142</v>
      </c>
      <c r="E327" s="181" t="s">
        <v>3</v>
      </c>
      <c r="F327" s="182" t="s">
        <v>164</v>
      </c>
      <c r="H327" s="183">
        <v>1</v>
      </c>
      <c r="L327" s="180"/>
      <c r="M327" s="184"/>
      <c r="N327" s="185"/>
      <c r="O327" s="185"/>
      <c r="P327" s="185"/>
      <c r="Q327" s="185"/>
      <c r="R327" s="185"/>
      <c r="S327" s="185"/>
      <c r="T327" s="186"/>
      <c r="AT327" s="181" t="s">
        <v>142</v>
      </c>
      <c r="AU327" s="181" t="s">
        <v>138</v>
      </c>
      <c r="AV327" s="16" t="s">
        <v>138</v>
      </c>
      <c r="AW327" s="16" t="s">
        <v>32</v>
      </c>
      <c r="AX327" s="16" t="s">
        <v>70</v>
      </c>
      <c r="AY327" s="181" t="s">
        <v>128</v>
      </c>
    </row>
    <row r="328" spans="1:65" s="15" customFormat="1">
      <c r="B328" s="173"/>
      <c r="D328" s="160" t="s">
        <v>142</v>
      </c>
      <c r="E328" s="174" t="s">
        <v>3</v>
      </c>
      <c r="F328" s="175" t="s">
        <v>146</v>
      </c>
      <c r="H328" s="176">
        <v>1</v>
      </c>
      <c r="L328" s="173"/>
      <c r="M328" s="177"/>
      <c r="N328" s="178"/>
      <c r="O328" s="178"/>
      <c r="P328" s="178"/>
      <c r="Q328" s="178"/>
      <c r="R328" s="178"/>
      <c r="S328" s="178"/>
      <c r="T328" s="179"/>
      <c r="AT328" s="174" t="s">
        <v>142</v>
      </c>
      <c r="AU328" s="174" t="s">
        <v>138</v>
      </c>
      <c r="AV328" s="15" t="s">
        <v>137</v>
      </c>
      <c r="AW328" s="15" t="s">
        <v>32</v>
      </c>
      <c r="AX328" s="15" t="s">
        <v>77</v>
      </c>
      <c r="AY328" s="174" t="s">
        <v>128</v>
      </c>
    </row>
    <row r="329" spans="1:65" s="2" customFormat="1" ht="16.5" customHeight="1">
      <c r="A329" s="32"/>
      <c r="B329" s="142"/>
      <c r="C329" s="187" t="s">
        <v>475</v>
      </c>
      <c r="D329" s="187" t="s">
        <v>342</v>
      </c>
      <c r="E329" s="188" t="s">
        <v>850</v>
      </c>
      <c r="F329" s="189" t="s">
        <v>851</v>
      </c>
      <c r="G329" s="190" t="s">
        <v>392</v>
      </c>
      <c r="H329" s="191">
        <v>1</v>
      </c>
      <c r="I329" s="192"/>
      <c r="J329" s="192">
        <f>ROUND(I329*H329,2)</f>
        <v>0</v>
      </c>
      <c r="K329" s="189" t="s">
        <v>136</v>
      </c>
      <c r="L329" s="193"/>
      <c r="M329" s="194" t="s">
        <v>3</v>
      </c>
      <c r="N329" s="195" t="s">
        <v>41</v>
      </c>
      <c r="O329" s="151">
        <v>0</v>
      </c>
      <c r="P329" s="151">
        <f>O329*H329</f>
        <v>0</v>
      </c>
      <c r="Q329" s="151">
        <v>3.6999999999999999E-4</v>
      </c>
      <c r="R329" s="151">
        <f>Q329*H329</f>
        <v>3.6999999999999999E-4</v>
      </c>
      <c r="S329" s="151">
        <v>0</v>
      </c>
      <c r="T329" s="152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53" t="s">
        <v>421</v>
      </c>
      <c r="AT329" s="153" t="s">
        <v>342</v>
      </c>
      <c r="AU329" s="153" t="s">
        <v>138</v>
      </c>
      <c r="AY329" s="20" t="s">
        <v>128</v>
      </c>
      <c r="BE329" s="154">
        <f>IF(N329="základní",J329,0)</f>
        <v>0</v>
      </c>
      <c r="BF329" s="154">
        <f>IF(N329="snížená",J329,0)</f>
        <v>0</v>
      </c>
      <c r="BG329" s="154">
        <f>IF(N329="zákl. přenesená",J329,0)</f>
        <v>0</v>
      </c>
      <c r="BH329" s="154">
        <f>IF(N329="sníž. přenesená",J329,0)</f>
        <v>0</v>
      </c>
      <c r="BI329" s="154">
        <f>IF(N329="nulová",J329,0)</f>
        <v>0</v>
      </c>
      <c r="BJ329" s="20" t="s">
        <v>77</v>
      </c>
      <c r="BK329" s="154">
        <f>ROUND(I329*H329,2)</f>
        <v>0</v>
      </c>
      <c r="BL329" s="20" t="s">
        <v>421</v>
      </c>
      <c r="BM329" s="153" t="s">
        <v>852</v>
      </c>
    </row>
    <row r="330" spans="1:65" s="14" customFormat="1">
      <c r="B330" s="166"/>
      <c r="D330" s="160" t="s">
        <v>142</v>
      </c>
      <c r="E330" s="167" t="s">
        <v>3</v>
      </c>
      <c r="F330" s="168" t="s">
        <v>807</v>
      </c>
      <c r="H330" s="169">
        <v>1</v>
      </c>
      <c r="L330" s="166"/>
      <c r="M330" s="170"/>
      <c r="N330" s="171"/>
      <c r="O330" s="171"/>
      <c r="P330" s="171"/>
      <c r="Q330" s="171"/>
      <c r="R330" s="171"/>
      <c r="S330" s="171"/>
      <c r="T330" s="172"/>
      <c r="AT330" s="167" t="s">
        <v>142</v>
      </c>
      <c r="AU330" s="167" t="s">
        <v>138</v>
      </c>
      <c r="AV330" s="14" t="s">
        <v>79</v>
      </c>
      <c r="AW330" s="14" t="s">
        <v>32</v>
      </c>
      <c r="AX330" s="14" t="s">
        <v>70</v>
      </c>
      <c r="AY330" s="167" t="s">
        <v>128</v>
      </c>
    </row>
    <row r="331" spans="1:65" s="16" customFormat="1">
      <c r="B331" s="180"/>
      <c r="D331" s="160" t="s">
        <v>142</v>
      </c>
      <c r="E331" s="181" t="s">
        <v>3</v>
      </c>
      <c r="F331" s="182" t="s">
        <v>164</v>
      </c>
      <c r="H331" s="183">
        <v>1</v>
      </c>
      <c r="L331" s="180"/>
      <c r="M331" s="184"/>
      <c r="N331" s="185"/>
      <c r="O331" s="185"/>
      <c r="P331" s="185"/>
      <c r="Q331" s="185"/>
      <c r="R331" s="185"/>
      <c r="S331" s="185"/>
      <c r="T331" s="186"/>
      <c r="AT331" s="181" t="s">
        <v>142</v>
      </c>
      <c r="AU331" s="181" t="s">
        <v>138</v>
      </c>
      <c r="AV331" s="16" t="s">
        <v>138</v>
      </c>
      <c r="AW331" s="16" t="s">
        <v>32</v>
      </c>
      <c r="AX331" s="16" t="s">
        <v>70</v>
      </c>
      <c r="AY331" s="181" t="s">
        <v>128</v>
      </c>
    </row>
    <row r="332" spans="1:65" s="15" customFormat="1">
      <c r="B332" s="173"/>
      <c r="D332" s="160" t="s">
        <v>142</v>
      </c>
      <c r="E332" s="174" t="s">
        <v>3</v>
      </c>
      <c r="F332" s="175" t="s">
        <v>146</v>
      </c>
      <c r="H332" s="176">
        <v>1</v>
      </c>
      <c r="L332" s="173"/>
      <c r="M332" s="177"/>
      <c r="N332" s="178"/>
      <c r="O332" s="178"/>
      <c r="P332" s="178"/>
      <c r="Q332" s="178"/>
      <c r="R332" s="178"/>
      <c r="S332" s="178"/>
      <c r="T332" s="179"/>
      <c r="AT332" s="174" t="s">
        <v>142</v>
      </c>
      <c r="AU332" s="174" t="s">
        <v>138</v>
      </c>
      <c r="AV332" s="15" t="s">
        <v>137</v>
      </c>
      <c r="AW332" s="15" t="s">
        <v>32</v>
      </c>
      <c r="AX332" s="15" t="s">
        <v>77</v>
      </c>
      <c r="AY332" s="174" t="s">
        <v>128</v>
      </c>
    </row>
    <row r="333" spans="1:65" s="2" customFormat="1" ht="24.25" customHeight="1">
      <c r="A333" s="32"/>
      <c r="B333" s="142"/>
      <c r="C333" s="187" t="s">
        <v>479</v>
      </c>
      <c r="D333" s="187" t="s">
        <v>342</v>
      </c>
      <c r="E333" s="188" t="s">
        <v>853</v>
      </c>
      <c r="F333" s="189" t="s">
        <v>854</v>
      </c>
      <c r="G333" s="190" t="s">
        <v>392</v>
      </c>
      <c r="H333" s="191">
        <v>1</v>
      </c>
      <c r="I333" s="192"/>
      <c r="J333" s="192">
        <f>ROUND(I333*H333,2)</f>
        <v>0</v>
      </c>
      <c r="K333" s="189" t="s">
        <v>3</v>
      </c>
      <c r="L333" s="193"/>
      <c r="M333" s="194" t="s">
        <v>3</v>
      </c>
      <c r="N333" s="195" t="s">
        <v>41</v>
      </c>
      <c r="O333" s="151">
        <v>0</v>
      </c>
      <c r="P333" s="151">
        <f>O333*H333</f>
        <v>0</v>
      </c>
      <c r="Q333" s="151">
        <v>1.33E-3</v>
      </c>
      <c r="R333" s="151">
        <f>Q333*H333</f>
        <v>1.33E-3</v>
      </c>
      <c r="S333" s="151">
        <v>0</v>
      </c>
      <c r="T333" s="152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53" t="s">
        <v>421</v>
      </c>
      <c r="AT333" s="153" t="s">
        <v>342</v>
      </c>
      <c r="AU333" s="153" t="s">
        <v>138</v>
      </c>
      <c r="AY333" s="20" t="s">
        <v>128</v>
      </c>
      <c r="BE333" s="154">
        <f>IF(N333="základní",J333,0)</f>
        <v>0</v>
      </c>
      <c r="BF333" s="154">
        <f>IF(N333="snížená",J333,0)</f>
        <v>0</v>
      </c>
      <c r="BG333" s="154">
        <f>IF(N333="zákl. přenesená",J333,0)</f>
        <v>0</v>
      </c>
      <c r="BH333" s="154">
        <f>IF(N333="sníž. přenesená",J333,0)</f>
        <v>0</v>
      </c>
      <c r="BI333" s="154">
        <f>IF(N333="nulová",J333,0)</f>
        <v>0</v>
      </c>
      <c r="BJ333" s="20" t="s">
        <v>77</v>
      </c>
      <c r="BK333" s="154">
        <f>ROUND(I333*H333,2)</f>
        <v>0</v>
      </c>
      <c r="BL333" s="20" t="s">
        <v>421</v>
      </c>
      <c r="BM333" s="153" t="s">
        <v>855</v>
      </c>
    </row>
    <row r="334" spans="1:65" s="14" customFormat="1">
      <c r="B334" s="166"/>
      <c r="D334" s="160" t="s">
        <v>142</v>
      </c>
      <c r="E334" s="167" t="s">
        <v>3</v>
      </c>
      <c r="F334" s="168" t="s">
        <v>807</v>
      </c>
      <c r="H334" s="169">
        <v>1</v>
      </c>
      <c r="L334" s="166"/>
      <c r="M334" s="170"/>
      <c r="N334" s="171"/>
      <c r="O334" s="171"/>
      <c r="P334" s="171"/>
      <c r="Q334" s="171"/>
      <c r="R334" s="171"/>
      <c r="S334" s="171"/>
      <c r="T334" s="172"/>
      <c r="AT334" s="167" t="s">
        <v>142</v>
      </c>
      <c r="AU334" s="167" t="s">
        <v>138</v>
      </c>
      <c r="AV334" s="14" t="s">
        <v>79</v>
      </c>
      <c r="AW334" s="14" t="s">
        <v>32</v>
      </c>
      <c r="AX334" s="14" t="s">
        <v>70</v>
      </c>
      <c r="AY334" s="167" t="s">
        <v>128</v>
      </c>
    </row>
    <row r="335" spans="1:65" s="16" customFormat="1">
      <c r="B335" s="180"/>
      <c r="D335" s="160" t="s">
        <v>142</v>
      </c>
      <c r="E335" s="181" t="s">
        <v>3</v>
      </c>
      <c r="F335" s="182" t="s">
        <v>164</v>
      </c>
      <c r="H335" s="183">
        <v>1</v>
      </c>
      <c r="L335" s="180"/>
      <c r="M335" s="184"/>
      <c r="N335" s="185"/>
      <c r="O335" s="185"/>
      <c r="P335" s="185"/>
      <c r="Q335" s="185"/>
      <c r="R335" s="185"/>
      <c r="S335" s="185"/>
      <c r="T335" s="186"/>
      <c r="AT335" s="181" t="s">
        <v>142</v>
      </c>
      <c r="AU335" s="181" t="s">
        <v>138</v>
      </c>
      <c r="AV335" s="16" t="s">
        <v>138</v>
      </c>
      <c r="AW335" s="16" t="s">
        <v>32</v>
      </c>
      <c r="AX335" s="16" t="s">
        <v>70</v>
      </c>
      <c r="AY335" s="181" t="s">
        <v>128</v>
      </c>
    </row>
    <row r="336" spans="1:65" s="15" customFormat="1">
      <c r="B336" s="173"/>
      <c r="D336" s="160" t="s">
        <v>142</v>
      </c>
      <c r="E336" s="174" t="s">
        <v>3</v>
      </c>
      <c r="F336" s="175" t="s">
        <v>146</v>
      </c>
      <c r="H336" s="176">
        <v>1</v>
      </c>
      <c r="L336" s="173"/>
      <c r="M336" s="177"/>
      <c r="N336" s="178"/>
      <c r="O336" s="178"/>
      <c r="P336" s="178"/>
      <c r="Q336" s="178"/>
      <c r="R336" s="178"/>
      <c r="S336" s="178"/>
      <c r="T336" s="179"/>
      <c r="AT336" s="174" t="s">
        <v>142</v>
      </c>
      <c r="AU336" s="174" t="s">
        <v>138</v>
      </c>
      <c r="AV336" s="15" t="s">
        <v>137</v>
      </c>
      <c r="AW336" s="15" t="s">
        <v>32</v>
      </c>
      <c r="AX336" s="15" t="s">
        <v>77</v>
      </c>
      <c r="AY336" s="174" t="s">
        <v>128</v>
      </c>
    </row>
    <row r="337" spans="1:65" s="2" customFormat="1" ht="24.25" customHeight="1">
      <c r="A337" s="32"/>
      <c r="B337" s="142"/>
      <c r="C337" s="187" t="s">
        <v>485</v>
      </c>
      <c r="D337" s="187" t="s">
        <v>342</v>
      </c>
      <c r="E337" s="188" t="s">
        <v>840</v>
      </c>
      <c r="F337" s="189" t="s">
        <v>841</v>
      </c>
      <c r="G337" s="190" t="s">
        <v>392</v>
      </c>
      <c r="H337" s="191">
        <v>1</v>
      </c>
      <c r="I337" s="192"/>
      <c r="J337" s="192">
        <f>ROUND(I337*H337,2)</f>
        <v>0</v>
      </c>
      <c r="K337" s="189" t="s">
        <v>136</v>
      </c>
      <c r="L337" s="193"/>
      <c r="M337" s="194" t="s">
        <v>3</v>
      </c>
      <c r="N337" s="195" t="s">
        <v>41</v>
      </c>
      <c r="O337" s="151">
        <v>0</v>
      </c>
      <c r="P337" s="151">
        <f>O337*H337</f>
        <v>0</v>
      </c>
      <c r="Q337" s="151">
        <v>5.0000000000000001E-3</v>
      </c>
      <c r="R337" s="151">
        <f>Q337*H337</f>
        <v>5.0000000000000001E-3</v>
      </c>
      <c r="S337" s="151">
        <v>0</v>
      </c>
      <c r="T337" s="152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53" t="s">
        <v>421</v>
      </c>
      <c r="AT337" s="153" t="s">
        <v>342</v>
      </c>
      <c r="AU337" s="153" t="s">
        <v>138</v>
      </c>
      <c r="AY337" s="20" t="s">
        <v>128</v>
      </c>
      <c r="BE337" s="154">
        <f>IF(N337="základní",J337,0)</f>
        <v>0</v>
      </c>
      <c r="BF337" s="154">
        <f>IF(N337="snížená",J337,0)</f>
        <v>0</v>
      </c>
      <c r="BG337" s="154">
        <f>IF(N337="zákl. přenesená",J337,0)</f>
        <v>0</v>
      </c>
      <c r="BH337" s="154">
        <f>IF(N337="sníž. přenesená",J337,0)</f>
        <v>0</v>
      </c>
      <c r="BI337" s="154">
        <f>IF(N337="nulová",J337,0)</f>
        <v>0</v>
      </c>
      <c r="BJ337" s="20" t="s">
        <v>77</v>
      </c>
      <c r="BK337" s="154">
        <f>ROUND(I337*H337,2)</f>
        <v>0</v>
      </c>
      <c r="BL337" s="20" t="s">
        <v>421</v>
      </c>
      <c r="BM337" s="153" t="s">
        <v>856</v>
      </c>
    </row>
    <row r="338" spans="1:65" s="13" customFormat="1">
      <c r="B338" s="159"/>
      <c r="D338" s="160" t="s">
        <v>142</v>
      </c>
      <c r="E338" s="161" t="s">
        <v>3</v>
      </c>
      <c r="F338" s="162" t="s">
        <v>815</v>
      </c>
      <c r="H338" s="161" t="s">
        <v>3</v>
      </c>
      <c r="L338" s="159"/>
      <c r="M338" s="163"/>
      <c r="N338" s="164"/>
      <c r="O338" s="164"/>
      <c r="P338" s="164"/>
      <c r="Q338" s="164"/>
      <c r="R338" s="164"/>
      <c r="S338" s="164"/>
      <c r="T338" s="165"/>
      <c r="AT338" s="161" t="s">
        <v>142</v>
      </c>
      <c r="AU338" s="161" t="s">
        <v>138</v>
      </c>
      <c r="AV338" s="13" t="s">
        <v>77</v>
      </c>
      <c r="AW338" s="13" t="s">
        <v>32</v>
      </c>
      <c r="AX338" s="13" t="s">
        <v>70</v>
      </c>
      <c r="AY338" s="161" t="s">
        <v>128</v>
      </c>
    </row>
    <row r="339" spans="1:65" s="14" customFormat="1">
      <c r="B339" s="166"/>
      <c r="D339" s="160" t="s">
        <v>142</v>
      </c>
      <c r="E339" s="167" t="s">
        <v>3</v>
      </c>
      <c r="F339" s="168" t="s">
        <v>807</v>
      </c>
      <c r="H339" s="169">
        <v>1</v>
      </c>
      <c r="L339" s="166"/>
      <c r="M339" s="170"/>
      <c r="N339" s="171"/>
      <c r="O339" s="171"/>
      <c r="P339" s="171"/>
      <c r="Q339" s="171"/>
      <c r="R339" s="171"/>
      <c r="S339" s="171"/>
      <c r="T339" s="172"/>
      <c r="AT339" s="167" t="s">
        <v>142</v>
      </c>
      <c r="AU339" s="167" t="s">
        <v>138</v>
      </c>
      <c r="AV339" s="14" t="s">
        <v>79</v>
      </c>
      <c r="AW339" s="14" t="s">
        <v>32</v>
      </c>
      <c r="AX339" s="14" t="s">
        <v>70</v>
      </c>
      <c r="AY339" s="167" t="s">
        <v>128</v>
      </c>
    </row>
    <row r="340" spans="1:65" s="16" customFormat="1">
      <c r="B340" s="180"/>
      <c r="D340" s="160" t="s">
        <v>142</v>
      </c>
      <c r="E340" s="181" t="s">
        <v>3</v>
      </c>
      <c r="F340" s="182" t="s">
        <v>164</v>
      </c>
      <c r="H340" s="183">
        <v>1</v>
      </c>
      <c r="L340" s="180"/>
      <c r="M340" s="184"/>
      <c r="N340" s="185"/>
      <c r="O340" s="185"/>
      <c r="P340" s="185"/>
      <c r="Q340" s="185"/>
      <c r="R340" s="185"/>
      <c r="S340" s="185"/>
      <c r="T340" s="186"/>
      <c r="AT340" s="181" t="s">
        <v>142</v>
      </c>
      <c r="AU340" s="181" t="s">
        <v>138</v>
      </c>
      <c r="AV340" s="16" t="s">
        <v>138</v>
      </c>
      <c r="AW340" s="16" t="s">
        <v>32</v>
      </c>
      <c r="AX340" s="16" t="s">
        <v>70</v>
      </c>
      <c r="AY340" s="181" t="s">
        <v>128</v>
      </c>
    </row>
    <row r="341" spans="1:65" s="15" customFormat="1">
      <c r="B341" s="173"/>
      <c r="D341" s="160" t="s">
        <v>142</v>
      </c>
      <c r="E341" s="174" t="s">
        <v>3</v>
      </c>
      <c r="F341" s="175" t="s">
        <v>146</v>
      </c>
      <c r="H341" s="176">
        <v>1</v>
      </c>
      <c r="L341" s="173"/>
      <c r="M341" s="177"/>
      <c r="N341" s="178"/>
      <c r="O341" s="178"/>
      <c r="P341" s="178"/>
      <c r="Q341" s="178"/>
      <c r="R341" s="178"/>
      <c r="S341" s="178"/>
      <c r="T341" s="179"/>
      <c r="AT341" s="174" t="s">
        <v>142</v>
      </c>
      <c r="AU341" s="174" t="s">
        <v>138</v>
      </c>
      <c r="AV341" s="15" t="s">
        <v>137</v>
      </c>
      <c r="AW341" s="15" t="s">
        <v>32</v>
      </c>
      <c r="AX341" s="15" t="s">
        <v>77</v>
      </c>
      <c r="AY341" s="174" t="s">
        <v>128</v>
      </c>
    </row>
    <row r="342" spans="1:65" s="2" customFormat="1" ht="44.25" customHeight="1">
      <c r="A342" s="32"/>
      <c r="B342" s="142"/>
      <c r="C342" s="143" t="s">
        <v>490</v>
      </c>
      <c r="D342" s="143" t="s">
        <v>132</v>
      </c>
      <c r="E342" s="144" t="s">
        <v>857</v>
      </c>
      <c r="F342" s="145" t="s">
        <v>858</v>
      </c>
      <c r="G342" s="146" t="s">
        <v>392</v>
      </c>
      <c r="H342" s="147">
        <v>3</v>
      </c>
      <c r="I342" s="148"/>
      <c r="J342" s="148">
        <f>ROUND(I342*H342,2)</f>
        <v>0</v>
      </c>
      <c r="K342" s="145" t="s">
        <v>136</v>
      </c>
      <c r="L342" s="33"/>
      <c r="M342" s="149" t="s">
        <v>3</v>
      </c>
      <c r="N342" s="150" t="s">
        <v>41</v>
      </c>
      <c r="O342" s="151">
        <v>3.51</v>
      </c>
      <c r="P342" s="151">
        <f>O342*H342</f>
        <v>10.53</v>
      </c>
      <c r="Q342" s="151">
        <v>0</v>
      </c>
      <c r="R342" s="151">
        <f>Q342*H342</f>
        <v>0</v>
      </c>
      <c r="S342" s="151">
        <v>0</v>
      </c>
      <c r="T342" s="152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53" t="s">
        <v>137</v>
      </c>
      <c r="AT342" s="153" t="s">
        <v>132</v>
      </c>
      <c r="AU342" s="153" t="s">
        <v>138</v>
      </c>
      <c r="AY342" s="20" t="s">
        <v>128</v>
      </c>
      <c r="BE342" s="154">
        <f>IF(N342="základní",J342,0)</f>
        <v>0</v>
      </c>
      <c r="BF342" s="154">
        <f>IF(N342="snížená",J342,0)</f>
        <v>0</v>
      </c>
      <c r="BG342" s="154">
        <f>IF(N342="zákl. přenesená",J342,0)</f>
        <v>0</v>
      </c>
      <c r="BH342" s="154">
        <f>IF(N342="sníž. přenesená",J342,0)</f>
        <v>0</v>
      </c>
      <c r="BI342" s="154">
        <f>IF(N342="nulová",J342,0)</f>
        <v>0</v>
      </c>
      <c r="BJ342" s="20" t="s">
        <v>77</v>
      </c>
      <c r="BK342" s="154">
        <f>ROUND(I342*H342,2)</f>
        <v>0</v>
      </c>
      <c r="BL342" s="20" t="s">
        <v>137</v>
      </c>
      <c r="BM342" s="153" t="s">
        <v>859</v>
      </c>
    </row>
    <row r="343" spans="1:65" s="2" customFormat="1">
      <c r="A343" s="32"/>
      <c r="B343" s="33"/>
      <c r="C343" s="32"/>
      <c r="D343" s="155" t="s">
        <v>140</v>
      </c>
      <c r="E343" s="32"/>
      <c r="F343" s="156" t="s">
        <v>860</v>
      </c>
      <c r="G343" s="32"/>
      <c r="H343" s="32"/>
      <c r="I343" s="32"/>
      <c r="J343" s="32"/>
      <c r="K343" s="32"/>
      <c r="L343" s="33"/>
      <c r="M343" s="157"/>
      <c r="N343" s="158"/>
      <c r="O343" s="53"/>
      <c r="P343" s="53"/>
      <c r="Q343" s="53"/>
      <c r="R343" s="53"/>
      <c r="S343" s="53"/>
      <c r="T343" s="54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T343" s="20" t="s">
        <v>140</v>
      </c>
      <c r="AU343" s="20" t="s">
        <v>138</v>
      </c>
    </row>
    <row r="344" spans="1:65" s="14" customFormat="1">
      <c r="B344" s="166"/>
      <c r="D344" s="160" t="s">
        <v>142</v>
      </c>
      <c r="E344" s="167" t="s">
        <v>3</v>
      </c>
      <c r="F344" s="168" t="s">
        <v>798</v>
      </c>
      <c r="H344" s="169">
        <v>1</v>
      </c>
      <c r="L344" s="166"/>
      <c r="M344" s="170"/>
      <c r="N344" s="171"/>
      <c r="O344" s="171"/>
      <c r="P344" s="171"/>
      <c r="Q344" s="171"/>
      <c r="R344" s="171"/>
      <c r="S344" s="171"/>
      <c r="T344" s="172"/>
      <c r="AT344" s="167" t="s">
        <v>142</v>
      </c>
      <c r="AU344" s="167" t="s">
        <v>138</v>
      </c>
      <c r="AV344" s="14" t="s">
        <v>79</v>
      </c>
      <c r="AW344" s="14" t="s">
        <v>32</v>
      </c>
      <c r="AX344" s="14" t="s">
        <v>70</v>
      </c>
      <c r="AY344" s="167" t="s">
        <v>128</v>
      </c>
    </row>
    <row r="345" spans="1:65" s="14" customFormat="1">
      <c r="B345" s="166"/>
      <c r="D345" s="160" t="s">
        <v>142</v>
      </c>
      <c r="E345" s="167" t="s">
        <v>3</v>
      </c>
      <c r="F345" s="168" t="s">
        <v>799</v>
      </c>
      <c r="H345" s="169">
        <v>1</v>
      </c>
      <c r="L345" s="166"/>
      <c r="M345" s="170"/>
      <c r="N345" s="171"/>
      <c r="O345" s="171"/>
      <c r="P345" s="171"/>
      <c r="Q345" s="171"/>
      <c r="R345" s="171"/>
      <c r="S345" s="171"/>
      <c r="T345" s="172"/>
      <c r="AT345" s="167" t="s">
        <v>142</v>
      </c>
      <c r="AU345" s="167" t="s">
        <v>138</v>
      </c>
      <c r="AV345" s="14" t="s">
        <v>79</v>
      </c>
      <c r="AW345" s="14" t="s">
        <v>32</v>
      </c>
      <c r="AX345" s="14" t="s">
        <v>70</v>
      </c>
      <c r="AY345" s="167" t="s">
        <v>128</v>
      </c>
    </row>
    <row r="346" spans="1:65" s="14" customFormat="1">
      <c r="B346" s="166"/>
      <c r="D346" s="160" t="s">
        <v>142</v>
      </c>
      <c r="E346" s="167" t="s">
        <v>3</v>
      </c>
      <c r="F346" s="168" t="s">
        <v>807</v>
      </c>
      <c r="H346" s="169">
        <v>1</v>
      </c>
      <c r="L346" s="166"/>
      <c r="M346" s="170"/>
      <c r="N346" s="171"/>
      <c r="O346" s="171"/>
      <c r="P346" s="171"/>
      <c r="Q346" s="171"/>
      <c r="R346" s="171"/>
      <c r="S346" s="171"/>
      <c r="T346" s="172"/>
      <c r="AT346" s="167" t="s">
        <v>142</v>
      </c>
      <c r="AU346" s="167" t="s">
        <v>138</v>
      </c>
      <c r="AV346" s="14" t="s">
        <v>79</v>
      </c>
      <c r="AW346" s="14" t="s">
        <v>32</v>
      </c>
      <c r="AX346" s="14" t="s">
        <v>70</v>
      </c>
      <c r="AY346" s="167" t="s">
        <v>128</v>
      </c>
    </row>
    <row r="347" spans="1:65" s="16" customFormat="1">
      <c r="B347" s="180"/>
      <c r="D347" s="160" t="s">
        <v>142</v>
      </c>
      <c r="E347" s="181" t="s">
        <v>3</v>
      </c>
      <c r="F347" s="182" t="s">
        <v>164</v>
      </c>
      <c r="H347" s="183">
        <v>3</v>
      </c>
      <c r="L347" s="180"/>
      <c r="M347" s="184"/>
      <c r="N347" s="185"/>
      <c r="O347" s="185"/>
      <c r="P347" s="185"/>
      <c r="Q347" s="185"/>
      <c r="R347" s="185"/>
      <c r="S347" s="185"/>
      <c r="T347" s="186"/>
      <c r="AT347" s="181" t="s">
        <v>142</v>
      </c>
      <c r="AU347" s="181" t="s">
        <v>138</v>
      </c>
      <c r="AV347" s="16" t="s">
        <v>138</v>
      </c>
      <c r="AW347" s="16" t="s">
        <v>32</v>
      </c>
      <c r="AX347" s="16" t="s">
        <v>70</v>
      </c>
      <c r="AY347" s="181" t="s">
        <v>128</v>
      </c>
    </row>
    <row r="348" spans="1:65" s="15" customFormat="1">
      <c r="B348" s="173"/>
      <c r="D348" s="160" t="s">
        <v>142</v>
      </c>
      <c r="E348" s="174" t="s">
        <v>3</v>
      </c>
      <c r="F348" s="175" t="s">
        <v>146</v>
      </c>
      <c r="H348" s="176">
        <v>3</v>
      </c>
      <c r="L348" s="173"/>
      <c r="M348" s="177"/>
      <c r="N348" s="178"/>
      <c r="O348" s="178"/>
      <c r="P348" s="178"/>
      <c r="Q348" s="178"/>
      <c r="R348" s="178"/>
      <c r="S348" s="178"/>
      <c r="T348" s="179"/>
      <c r="AT348" s="174" t="s">
        <v>142</v>
      </c>
      <c r="AU348" s="174" t="s">
        <v>138</v>
      </c>
      <c r="AV348" s="15" t="s">
        <v>137</v>
      </c>
      <c r="AW348" s="15" t="s">
        <v>32</v>
      </c>
      <c r="AX348" s="15" t="s">
        <v>77</v>
      </c>
      <c r="AY348" s="174" t="s">
        <v>128</v>
      </c>
    </row>
    <row r="349" spans="1:65" s="2" customFormat="1" ht="33" customHeight="1">
      <c r="A349" s="32"/>
      <c r="B349" s="142"/>
      <c r="C349" s="187" t="s">
        <v>495</v>
      </c>
      <c r="D349" s="187" t="s">
        <v>342</v>
      </c>
      <c r="E349" s="188" t="s">
        <v>861</v>
      </c>
      <c r="F349" s="189" t="s">
        <v>862</v>
      </c>
      <c r="G349" s="190" t="s">
        <v>392</v>
      </c>
      <c r="H349" s="191">
        <v>3</v>
      </c>
      <c r="I349" s="192"/>
      <c r="J349" s="192">
        <f>ROUND(I349*H349,2)</f>
        <v>0</v>
      </c>
      <c r="K349" s="189" t="s">
        <v>136</v>
      </c>
      <c r="L349" s="193"/>
      <c r="M349" s="194" t="s">
        <v>3</v>
      </c>
      <c r="N349" s="195" t="s">
        <v>41</v>
      </c>
      <c r="O349" s="151">
        <v>0</v>
      </c>
      <c r="P349" s="151">
        <f>O349*H349</f>
        <v>0</v>
      </c>
      <c r="Q349" s="151">
        <v>1.9E-3</v>
      </c>
      <c r="R349" s="151">
        <f>Q349*H349</f>
        <v>5.7000000000000002E-3</v>
      </c>
      <c r="S349" s="151">
        <v>0</v>
      </c>
      <c r="T349" s="152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53" t="s">
        <v>230</v>
      </c>
      <c r="AT349" s="153" t="s">
        <v>342</v>
      </c>
      <c r="AU349" s="153" t="s">
        <v>138</v>
      </c>
      <c r="AY349" s="20" t="s">
        <v>128</v>
      </c>
      <c r="BE349" s="154">
        <f>IF(N349="základní",J349,0)</f>
        <v>0</v>
      </c>
      <c r="BF349" s="154">
        <f>IF(N349="snížená",J349,0)</f>
        <v>0</v>
      </c>
      <c r="BG349" s="154">
        <f>IF(N349="zákl. přenesená",J349,0)</f>
        <v>0</v>
      </c>
      <c r="BH349" s="154">
        <f>IF(N349="sníž. přenesená",J349,0)</f>
        <v>0</v>
      </c>
      <c r="BI349" s="154">
        <f>IF(N349="nulová",J349,0)</f>
        <v>0</v>
      </c>
      <c r="BJ349" s="20" t="s">
        <v>77</v>
      </c>
      <c r="BK349" s="154">
        <f>ROUND(I349*H349,2)</f>
        <v>0</v>
      </c>
      <c r="BL349" s="20" t="s">
        <v>137</v>
      </c>
      <c r="BM349" s="153" t="s">
        <v>863</v>
      </c>
    </row>
    <row r="350" spans="1:65" s="14" customFormat="1">
      <c r="B350" s="166"/>
      <c r="D350" s="160" t="s">
        <v>142</v>
      </c>
      <c r="E350" s="167" t="s">
        <v>3</v>
      </c>
      <c r="F350" s="168" t="s">
        <v>798</v>
      </c>
      <c r="H350" s="169">
        <v>1</v>
      </c>
      <c r="L350" s="166"/>
      <c r="M350" s="170"/>
      <c r="N350" s="171"/>
      <c r="O350" s="171"/>
      <c r="P350" s="171"/>
      <c r="Q350" s="171"/>
      <c r="R350" s="171"/>
      <c r="S350" s="171"/>
      <c r="T350" s="172"/>
      <c r="AT350" s="167" t="s">
        <v>142</v>
      </c>
      <c r="AU350" s="167" t="s">
        <v>138</v>
      </c>
      <c r="AV350" s="14" t="s">
        <v>79</v>
      </c>
      <c r="AW350" s="14" t="s">
        <v>32</v>
      </c>
      <c r="AX350" s="14" t="s">
        <v>70</v>
      </c>
      <c r="AY350" s="167" t="s">
        <v>128</v>
      </c>
    </row>
    <row r="351" spans="1:65" s="14" customFormat="1">
      <c r="B351" s="166"/>
      <c r="D351" s="160" t="s">
        <v>142</v>
      </c>
      <c r="E351" s="167" t="s">
        <v>3</v>
      </c>
      <c r="F351" s="168" t="s">
        <v>799</v>
      </c>
      <c r="H351" s="169">
        <v>1</v>
      </c>
      <c r="L351" s="166"/>
      <c r="M351" s="170"/>
      <c r="N351" s="171"/>
      <c r="O351" s="171"/>
      <c r="P351" s="171"/>
      <c r="Q351" s="171"/>
      <c r="R351" s="171"/>
      <c r="S351" s="171"/>
      <c r="T351" s="172"/>
      <c r="AT351" s="167" t="s">
        <v>142</v>
      </c>
      <c r="AU351" s="167" t="s">
        <v>138</v>
      </c>
      <c r="AV351" s="14" t="s">
        <v>79</v>
      </c>
      <c r="AW351" s="14" t="s">
        <v>32</v>
      </c>
      <c r="AX351" s="14" t="s">
        <v>70</v>
      </c>
      <c r="AY351" s="167" t="s">
        <v>128</v>
      </c>
    </row>
    <row r="352" spans="1:65" s="14" customFormat="1">
      <c r="B352" s="166"/>
      <c r="D352" s="160" t="s">
        <v>142</v>
      </c>
      <c r="E352" s="167" t="s">
        <v>3</v>
      </c>
      <c r="F352" s="168" t="s">
        <v>807</v>
      </c>
      <c r="H352" s="169">
        <v>1</v>
      </c>
      <c r="L352" s="166"/>
      <c r="M352" s="170"/>
      <c r="N352" s="171"/>
      <c r="O352" s="171"/>
      <c r="P352" s="171"/>
      <c r="Q352" s="171"/>
      <c r="R352" s="171"/>
      <c r="S352" s="171"/>
      <c r="T352" s="172"/>
      <c r="AT352" s="167" t="s">
        <v>142</v>
      </c>
      <c r="AU352" s="167" t="s">
        <v>138</v>
      </c>
      <c r="AV352" s="14" t="s">
        <v>79</v>
      </c>
      <c r="AW352" s="14" t="s">
        <v>32</v>
      </c>
      <c r="AX352" s="14" t="s">
        <v>70</v>
      </c>
      <c r="AY352" s="167" t="s">
        <v>128</v>
      </c>
    </row>
    <row r="353" spans="1:65" s="16" customFormat="1">
      <c r="B353" s="180"/>
      <c r="D353" s="160" t="s">
        <v>142</v>
      </c>
      <c r="E353" s="181" t="s">
        <v>3</v>
      </c>
      <c r="F353" s="182" t="s">
        <v>164</v>
      </c>
      <c r="H353" s="183">
        <v>3</v>
      </c>
      <c r="L353" s="180"/>
      <c r="M353" s="184"/>
      <c r="N353" s="185"/>
      <c r="O353" s="185"/>
      <c r="P353" s="185"/>
      <c r="Q353" s="185"/>
      <c r="R353" s="185"/>
      <c r="S353" s="185"/>
      <c r="T353" s="186"/>
      <c r="AT353" s="181" t="s">
        <v>142</v>
      </c>
      <c r="AU353" s="181" t="s">
        <v>138</v>
      </c>
      <c r="AV353" s="16" t="s">
        <v>138</v>
      </c>
      <c r="AW353" s="16" t="s">
        <v>32</v>
      </c>
      <c r="AX353" s="16" t="s">
        <v>70</v>
      </c>
      <c r="AY353" s="181" t="s">
        <v>128</v>
      </c>
    </row>
    <row r="354" spans="1:65" s="15" customFormat="1">
      <c r="B354" s="173"/>
      <c r="D354" s="160" t="s">
        <v>142</v>
      </c>
      <c r="E354" s="174" t="s">
        <v>3</v>
      </c>
      <c r="F354" s="175" t="s">
        <v>146</v>
      </c>
      <c r="H354" s="176">
        <v>3</v>
      </c>
      <c r="L354" s="173"/>
      <c r="M354" s="177"/>
      <c r="N354" s="178"/>
      <c r="O354" s="178"/>
      <c r="P354" s="178"/>
      <c r="Q354" s="178"/>
      <c r="R354" s="178"/>
      <c r="S354" s="178"/>
      <c r="T354" s="179"/>
      <c r="AT354" s="174" t="s">
        <v>142</v>
      </c>
      <c r="AU354" s="174" t="s">
        <v>138</v>
      </c>
      <c r="AV354" s="15" t="s">
        <v>137</v>
      </c>
      <c r="AW354" s="15" t="s">
        <v>32</v>
      </c>
      <c r="AX354" s="15" t="s">
        <v>77</v>
      </c>
      <c r="AY354" s="174" t="s">
        <v>128</v>
      </c>
    </row>
    <row r="355" spans="1:65" s="2" customFormat="1" ht="24.25" customHeight="1">
      <c r="A355" s="32"/>
      <c r="B355" s="142"/>
      <c r="C355" s="143" t="s">
        <v>355</v>
      </c>
      <c r="D355" s="143" t="s">
        <v>132</v>
      </c>
      <c r="E355" s="144" t="s">
        <v>864</v>
      </c>
      <c r="F355" s="145" t="s">
        <v>865</v>
      </c>
      <c r="G355" s="146" t="s">
        <v>156</v>
      </c>
      <c r="H355" s="147">
        <v>10.1</v>
      </c>
      <c r="I355" s="148"/>
      <c r="J355" s="148">
        <f>ROUND(I355*H355,2)</f>
        <v>0</v>
      </c>
      <c r="K355" s="145" t="s">
        <v>136</v>
      </c>
      <c r="L355" s="33"/>
      <c r="M355" s="149" t="s">
        <v>3</v>
      </c>
      <c r="N355" s="150" t="s">
        <v>41</v>
      </c>
      <c r="O355" s="151">
        <v>6.2E-2</v>
      </c>
      <c r="P355" s="151">
        <f>O355*H355</f>
        <v>0.62619999999999998</v>
      </c>
      <c r="Q355" s="151">
        <v>0</v>
      </c>
      <c r="R355" s="151">
        <f>Q355*H355</f>
        <v>0</v>
      </c>
      <c r="S355" s="151">
        <v>0</v>
      </c>
      <c r="T355" s="152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53" t="s">
        <v>137</v>
      </c>
      <c r="AT355" s="153" t="s">
        <v>132</v>
      </c>
      <c r="AU355" s="153" t="s">
        <v>138</v>
      </c>
      <c r="AY355" s="20" t="s">
        <v>128</v>
      </c>
      <c r="BE355" s="154">
        <f>IF(N355="základní",J355,0)</f>
        <v>0</v>
      </c>
      <c r="BF355" s="154">
        <f>IF(N355="snížená",J355,0)</f>
        <v>0</v>
      </c>
      <c r="BG355" s="154">
        <f>IF(N355="zákl. přenesená",J355,0)</f>
        <v>0</v>
      </c>
      <c r="BH355" s="154">
        <f>IF(N355="sníž. přenesená",J355,0)</f>
        <v>0</v>
      </c>
      <c r="BI355" s="154">
        <f>IF(N355="nulová",J355,0)</f>
        <v>0</v>
      </c>
      <c r="BJ355" s="20" t="s">
        <v>77</v>
      </c>
      <c r="BK355" s="154">
        <f>ROUND(I355*H355,2)</f>
        <v>0</v>
      </c>
      <c r="BL355" s="20" t="s">
        <v>137</v>
      </c>
      <c r="BM355" s="153" t="s">
        <v>866</v>
      </c>
    </row>
    <row r="356" spans="1:65" s="2" customFormat="1">
      <c r="A356" s="32"/>
      <c r="B356" s="33"/>
      <c r="C356" s="32"/>
      <c r="D356" s="155" t="s">
        <v>140</v>
      </c>
      <c r="E356" s="32"/>
      <c r="F356" s="156" t="s">
        <v>867</v>
      </c>
      <c r="G356" s="32"/>
      <c r="H356" s="32"/>
      <c r="I356" s="32"/>
      <c r="J356" s="32"/>
      <c r="K356" s="32"/>
      <c r="L356" s="33"/>
      <c r="M356" s="157"/>
      <c r="N356" s="158"/>
      <c r="O356" s="53"/>
      <c r="P356" s="53"/>
      <c r="Q356" s="53"/>
      <c r="R356" s="53"/>
      <c r="S356" s="53"/>
      <c r="T356" s="54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T356" s="20" t="s">
        <v>140</v>
      </c>
      <c r="AU356" s="20" t="s">
        <v>138</v>
      </c>
    </row>
    <row r="357" spans="1:65" s="14" customFormat="1">
      <c r="B357" s="166"/>
      <c r="D357" s="160" t="s">
        <v>142</v>
      </c>
      <c r="E357" s="167" t="s">
        <v>3</v>
      </c>
      <c r="F357" s="168" t="s">
        <v>777</v>
      </c>
      <c r="H357" s="169">
        <v>2.2999999999999998</v>
      </c>
      <c r="L357" s="166"/>
      <c r="M357" s="170"/>
      <c r="N357" s="171"/>
      <c r="O357" s="171"/>
      <c r="P357" s="171"/>
      <c r="Q357" s="171"/>
      <c r="R357" s="171"/>
      <c r="S357" s="171"/>
      <c r="T357" s="172"/>
      <c r="AT357" s="167" t="s">
        <v>142</v>
      </c>
      <c r="AU357" s="167" t="s">
        <v>138</v>
      </c>
      <c r="AV357" s="14" t="s">
        <v>79</v>
      </c>
      <c r="AW357" s="14" t="s">
        <v>32</v>
      </c>
      <c r="AX357" s="14" t="s">
        <v>70</v>
      </c>
      <c r="AY357" s="167" t="s">
        <v>128</v>
      </c>
    </row>
    <row r="358" spans="1:65" s="14" customFormat="1">
      <c r="B358" s="166"/>
      <c r="D358" s="160" t="s">
        <v>142</v>
      </c>
      <c r="E358" s="167" t="s">
        <v>3</v>
      </c>
      <c r="F358" s="168" t="s">
        <v>778</v>
      </c>
      <c r="H358" s="169">
        <v>3.8</v>
      </c>
      <c r="L358" s="166"/>
      <c r="M358" s="170"/>
      <c r="N358" s="171"/>
      <c r="O358" s="171"/>
      <c r="P358" s="171"/>
      <c r="Q358" s="171"/>
      <c r="R358" s="171"/>
      <c r="S358" s="171"/>
      <c r="T358" s="172"/>
      <c r="AT358" s="167" t="s">
        <v>142</v>
      </c>
      <c r="AU358" s="167" t="s">
        <v>138</v>
      </c>
      <c r="AV358" s="14" t="s">
        <v>79</v>
      </c>
      <c r="AW358" s="14" t="s">
        <v>32</v>
      </c>
      <c r="AX358" s="14" t="s">
        <v>70</v>
      </c>
      <c r="AY358" s="167" t="s">
        <v>128</v>
      </c>
    </row>
    <row r="359" spans="1:65" s="14" customFormat="1">
      <c r="B359" s="166"/>
      <c r="D359" s="160" t="s">
        <v>142</v>
      </c>
      <c r="E359" s="167" t="s">
        <v>3</v>
      </c>
      <c r="F359" s="168" t="s">
        <v>788</v>
      </c>
      <c r="H359" s="169">
        <v>4</v>
      </c>
      <c r="L359" s="166"/>
      <c r="M359" s="170"/>
      <c r="N359" s="171"/>
      <c r="O359" s="171"/>
      <c r="P359" s="171"/>
      <c r="Q359" s="171"/>
      <c r="R359" s="171"/>
      <c r="S359" s="171"/>
      <c r="T359" s="172"/>
      <c r="AT359" s="167" t="s">
        <v>142</v>
      </c>
      <c r="AU359" s="167" t="s">
        <v>138</v>
      </c>
      <c r="AV359" s="14" t="s">
        <v>79</v>
      </c>
      <c r="AW359" s="14" t="s">
        <v>32</v>
      </c>
      <c r="AX359" s="14" t="s">
        <v>70</v>
      </c>
      <c r="AY359" s="167" t="s">
        <v>128</v>
      </c>
    </row>
    <row r="360" spans="1:65" s="16" customFormat="1">
      <c r="B360" s="180"/>
      <c r="D360" s="160" t="s">
        <v>142</v>
      </c>
      <c r="E360" s="181" t="s">
        <v>3</v>
      </c>
      <c r="F360" s="182" t="s">
        <v>164</v>
      </c>
      <c r="H360" s="183">
        <v>10.1</v>
      </c>
      <c r="L360" s="180"/>
      <c r="M360" s="184"/>
      <c r="N360" s="185"/>
      <c r="O360" s="185"/>
      <c r="P360" s="185"/>
      <c r="Q360" s="185"/>
      <c r="R360" s="185"/>
      <c r="S360" s="185"/>
      <c r="T360" s="186"/>
      <c r="AT360" s="181" t="s">
        <v>142</v>
      </c>
      <c r="AU360" s="181" t="s">
        <v>138</v>
      </c>
      <c r="AV360" s="16" t="s">
        <v>138</v>
      </c>
      <c r="AW360" s="16" t="s">
        <v>32</v>
      </c>
      <c r="AX360" s="16" t="s">
        <v>70</v>
      </c>
      <c r="AY360" s="181" t="s">
        <v>128</v>
      </c>
    </row>
    <row r="361" spans="1:65" s="15" customFormat="1">
      <c r="B361" s="173"/>
      <c r="D361" s="160" t="s">
        <v>142</v>
      </c>
      <c r="E361" s="174" t="s">
        <v>3</v>
      </c>
      <c r="F361" s="175" t="s">
        <v>146</v>
      </c>
      <c r="H361" s="176">
        <v>10.1</v>
      </c>
      <c r="L361" s="173"/>
      <c r="M361" s="177"/>
      <c r="N361" s="178"/>
      <c r="O361" s="178"/>
      <c r="P361" s="178"/>
      <c r="Q361" s="178"/>
      <c r="R361" s="178"/>
      <c r="S361" s="178"/>
      <c r="T361" s="179"/>
      <c r="AT361" s="174" t="s">
        <v>142</v>
      </c>
      <c r="AU361" s="174" t="s">
        <v>138</v>
      </c>
      <c r="AV361" s="15" t="s">
        <v>137</v>
      </c>
      <c r="AW361" s="15" t="s">
        <v>32</v>
      </c>
      <c r="AX361" s="15" t="s">
        <v>77</v>
      </c>
      <c r="AY361" s="174" t="s">
        <v>128</v>
      </c>
    </row>
    <row r="362" spans="1:65" s="2" customFormat="1" ht="16.5" customHeight="1">
      <c r="A362" s="32"/>
      <c r="B362" s="142"/>
      <c r="C362" s="143" t="s">
        <v>504</v>
      </c>
      <c r="D362" s="143" t="s">
        <v>132</v>
      </c>
      <c r="E362" s="144" t="s">
        <v>577</v>
      </c>
      <c r="F362" s="145" t="s">
        <v>578</v>
      </c>
      <c r="G362" s="146" t="s">
        <v>156</v>
      </c>
      <c r="H362" s="147">
        <v>10.1</v>
      </c>
      <c r="I362" s="148"/>
      <c r="J362" s="148">
        <f>ROUND(I362*H362,2)</f>
        <v>0</v>
      </c>
      <c r="K362" s="145" t="s">
        <v>136</v>
      </c>
      <c r="L362" s="33"/>
      <c r="M362" s="149" t="s">
        <v>3</v>
      </c>
      <c r="N362" s="150" t="s">
        <v>41</v>
      </c>
      <c r="O362" s="151">
        <v>4.3999999999999997E-2</v>
      </c>
      <c r="P362" s="151">
        <f>O362*H362</f>
        <v>0.44439999999999996</v>
      </c>
      <c r="Q362" s="151">
        <v>0</v>
      </c>
      <c r="R362" s="151">
        <f>Q362*H362</f>
        <v>0</v>
      </c>
      <c r="S362" s="151">
        <v>0</v>
      </c>
      <c r="T362" s="152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53" t="s">
        <v>137</v>
      </c>
      <c r="AT362" s="153" t="s">
        <v>132</v>
      </c>
      <c r="AU362" s="153" t="s">
        <v>138</v>
      </c>
      <c r="AY362" s="20" t="s">
        <v>128</v>
      </c>
      <c r="BE362" s="154">
        <f>IF(N362="základní",J362,0)</f>
        <v>0</v>
      </c>
      <c r="BF362" s="154">
        <f>IF(N362="snížená",J362,0)</f>
        <v>0</v>
      </c>
      <c r="BG362" s="154">
        <f>IF(N362="zákl. přenesená",J362,0)</f>
        <v>0</v>
      </c>
      <c r="BH362" s="154">
        <f>IF(N362="sníž. přenesená",J362,0)</f>
        <v>0</v>
      </c>
      <c r="BI362" s="154">
        <f>IF(N362="nulová",J362,0)</f>
        <v>0</v>
      </c>
      <c r="BJ362" s="20" t="s">
        <v>77</v>
      </c>
      <c r="BK362" s="154">
        <f>ROUND(I362*H362,2)</f>
        <v>0</v>
      </c>
      <c r="BL362" s="20" t="s">
        <v>137</v>
      </c>
      <c r="BM362" s="153" t="s">
        <v>868</v>
      </c>
    </row>
    <row r="363" spans="1:65" s="2" customFormat="1">
      <c r="A363" s="32"/>
      <c r="B363" s="33"/>
      <c r="C363" s="32"/>
      <c r="D363" s="155" t="s">
        <v>140</v>
      </c>
      <c r="E363" s="32"/>
      <c r="F363" s="156" t="s">
        <v>580</v>
      </c>
      <c r="G363" s="32"/>
      <c r="H363" s="32"/>
      <c r="I363" s="32"/>
      <c r="J363" s="32"/>
      <c r="K363" s="32"/>
      <c r="L363" s="33"/>
      <c r="M363" s="157"/>
      <c r="N363" s="158"/>
      <c r="O363" s="53"/>
      <c r="P363" s="53"/>
      <c r="Q363" s="53"/>
      <c r="R363" s="53"/>
      <c r="S363" s="53"/>
      <c r="T363" s="54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T363" s="20" t="s">
        <v>140</v>
      </c>
      <c r="AU363" s="20" t="s">
        <v>138</v>
      </c>
    </row>
    <row r="364" spans="1:65" s="14" customFormat="1">
      <c r="B364" s="166"/>
      <c r="D364" s="160" t="s">
        <v>142</v>
      </c>
      <c r="E364" s="167" t="s">
        <v>3</v>
      </c>
      <c r="F364" s="168" t="s">
        <v>777</v>
      </c>
      <c r="H364" s="169">
        <v>2.2999999999999998</v>
      </c>
      <c r="L364" s="166"/>
      <c r="M364" s="170"/>
      <c r="N364" s="171"/>
      <c r="O364" s="171"/>
      <c r="P364" s="171"/>
      <c r="Q364" s="171"/>
      <c r="R364" s="171"/>
      <c r="S364" s="171"/>
      <c r="T364" s="172"/>
      <c r="AT364" s="167" t="s">
        <v>142</v>
      </c>
      <c r="AU364" s="167" t="s">
        <v>138</v>
      </c>
      <c r="AV364" s="14" t="s">
        <v>79</v>
      </c>
      <c r="AW364" s="14" t="s">
        <v>32</v>
      </c>
      <c r="AX364" s="14" t="s">
        <v>70</v>
      </c>
      <c r="AY364" s="167" t="s">
        <v>128</v>
      </c>
    </row>
    <row r="365" spans="1:65" s="14" customFormat="1">
      <c r="B365" s="166"/>
      <c r="D365" s="160" t="s">
        <v>142</v>
      </c>
      <c r="E365" s="167" t="s">
        <v>3</v>
      </c>
      <c r="F365" s="168" t="s">
        <v>778</v>
      </c>
      <c r="H365" s="169">
        <v>3.8</v>
      </c>
      <c r="L365" s="166"/>
      <c r="M365" s="170"/>
      <c r="N365" s="171"/>
      <c r="O365" s="171"/>
      <c r="P365" s="171"/>
      <c r="Q365" s="171"/>
      <c r="R365" s="171"/>
      <c r="S365" s="171"/>
      <c r="T365" s="172"/>
      <c r="AT365" s="167" t="s">
        <v>142</v>
      </c>
      <c r="AU365" s="167" t="s">
        <v>138</v>
      </c>
      <c r="AV365" s="14" t="s">
        <v>79</v>
      </c>
      <c r="AW365" s="14" t="s">
        <v>32</v>
      </c>
      <c r="AX365" s="14" t="s">
        <v>70</v>
      </c>
      <c r="AY365" s="167" t="s">
        <v>128</v>
      </c>
    </row>
    <row r="366" spans="1:65" s="14" customFormat="1">
      <c r="B366" s="166"/>
      <c r="D366" s="160" t="s">
        <v>142</v>
      </c>
      <c r="E366" s="167" t="s">
        <v>3</v>
      </c>
      <c r="F366" s="168" t="s">
        <v>788</v>
      </c>
      <c r="H366" s="169">
        <v>4</v>
      </c>
      <c r="L366" s="166"/>
      <c r="M366" s="170"/>
      <c r="N366" s="171"/>
      <c r="O366" s="171"/>
      <c r="P366" s="171"/>
      <c r="Q366" s="171"/>
      <c r="R366" s="171"/>
      <c r="S366" s="171"/>
      <c r="T366" s="172"/>
      <c r="AT366" s="167" t="s">
        <v>142</v>
      </c>
      <c r="AU366" s="167" t="s">
        <v>138</v>
      </c>
      <c r="AV366" s="14" t="s">
        <v>79</v>
      </c>
      <c r="AW366" s="14" t="s">
        <v>32</v>
      </c>
      <c r="AX366" s="14" t="s">
        <v>70</v>
      </c>
      <c r="AY366" s="167" t="s">
        <v>128</v>
      </c>
    </row>
    <row r="367" spans="1:65" s="16" customFormat="1">
      <c r="B367" s="180"/>
      <c r="D367" s="160" t="s">
        <v>142</v>
      </c>
      <c r="E367" s="181" t="s">
        <v>3</v>
      </c>
      <c r="F367" s="182" t="s">
        <v>164</v>
      </c>
      <c r="H367" s="183">
        <v>10.1</v>
      </c>
      <c r="L367" s="180"/>
      <c r="M367" s="184"/>
      <c r="N367" s="185"/>
      <c r="O367" s="185"/>
      <c r="P367" s="185"/>
      <c r="Q367" s="185"/>
      <c r="R367" s="185"/>
      <c r="S367" s="185"/>
      <c r="T367" s="186"/>
      <c r="AT367" s="181" t="s">
        <v>142</v>
      </c>
      <c r="AU367" s="181" t="s">
        <v>138</v>
      </c>
      <c r="AV367" s="16" t="s">
        <v>138</v>
      </c>
      <c r="AW367" s="16" t="s">
        <v>32</v>
      </c>
      <c r="AX367" s="16" t="s">
        <v>70</v>
      </c>
      <c r="AY367" s="181" t="s">
        <v>128</v>
      </c>
    </row>
    <row r="368" spans="1:65" s="15" customFormat="1">
      <c r="B368" s="173"/>
      <c r="D368" s="160" t="s">
        <v>142</v>
      </c>
      <c r="E368" s="174" t="s">
        <v>3</v>
      </c>
      <c r="F368" s="175" t="s">
        <v>146</v>
      </c>
      <c r="H368" s="176">
        <v>10.1</v>
      </c>
      <c r="L368" s="173"/>
      <c r="M368" s="177"/>
      <c r="N368" s="178"/>
      <c r="O368" s="178"/>
      <c r="P368" s="178"/>
      <c r="Q368" s="178"/>
      <c r="R368" s="178"/>
      <c r="S368" s="178"/>
      <c r="T368" s="179"/>
      <c r="AT368" s="174" t="s">
        <v>142</v>
      </c>
      <c r="AU368" s="174" t="s">
        <v>138</v>
      </c>
      <c r="AV368" s="15" t="s">
        <v>137</v>
      </c>
      <c r="AW368" s="15" t="s">
        <v>32</v>
      </c>
      <c r="AX368" s="15" t="s">
        <v>77</v>
      </c>
      <c r="AY368" s="174" t="s">
        <v>128</v>
      </c>
    </row>
    <row r="369" spans="1:65" s="2" customFormat="1" ht="24.25" customHeight="1">
      <c r="A369" s="32"/>
      <c r="B369" s="142"/>
      <c r="C369" s="143" t="s">
        <v>512</v>
      </c>
      <c r="D369" s="143" t="s">
        <v>132</v>
      </c>
      <c r="E369" s="144" t="s">
        <v>587</v>
      </c>
      <c r="F369" s="145" t="s">
        <v>588</v>
      </c>
      <c r="G369" s="146" t="s">
        <v>392</v>
      </c>
      <c r="H369" s="147">
        <v>3</v>
      </c>
      <c r="I369" s="148"/>
      <c r="J369" s="148">
        <f>ROUND(I369*H369,2)</f>
        <v>0</v>
      </c>
      <c r="K369" s="145" t="s">
        <v>136</v>
      </c>
      <c r="L369" s="33"/>
      <c r="M369" s="149" t="s">
        <v>3</v>
      </c>
      <c r="N369" s="150" t="s">
        <v>41</v>
      </c>
      <c r="O369" s="151">
        <v>10.3</v>
      </c>
      <c r="P369" s="151">
        <f>O369*H369</f>
        <v>30.900000000000002</v>
      </c>
      <c r="Q369" s="151">
        <v>0.45937</v>
      </c>
      <c r="R369" s="151">
        <f>Q369*H369</f>
        <v>1.3781099999999999</v>
      </c>
      <c r="S369" s="151">
        <v>0</v>
      </c>
      <c r="T369" s="152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53" t="s">
        <v>137</v>
      </c>
      <c r="AT369" s="153" t="s">
        <v>132</v>
      </c>
      <c r="AU369" s="153" t="s">
        <v>138</v>
      </c>
      <c r="AY369" s="20" t="s">
        <v>128</v>
      </c>
      <c r="BE369" s="154">
        <f>IF(N369="základní",J369,0)</f>
        <v>0</v>
      </c>
      <c r="BF369" s="154">
        <f>IF(N369="snížená",J369,0)</f>
        <v>0</v>
      </c>
      <c r="BG369" s="154">
        <f>IF(N369="zákl. přenesená",J369,0)</f>
        <v>0</v>
      </c>
      <c r="BH369" s="154">
        <f>IF(N369="sníž. přenesená",J369,0)</f>
        <v>0</v>
      </c>
      <c r="BI369" s="154">
        <f>IF(N369="nulová",J369,0)</f>
        <v>0</v>
      </c>
      <c r="BJ369" s="20" t="s">
        <v>77</v>
      </c>
      <c r="BK369" s="154">
        <f>ROUND(I369*H369,2)</f>
        <v>0</v>
      </c>
      <c r="BL369" s="20" t="s">
        <v>137</v>
      </c>
      <c r="BM369" s="153" t="s">
        <v>869</v>
      </c>
    </row>
    <row r="370" spans="1:65" s="2" customFormat="1">
      <c r="A370" s="32"/>
      <c r="B370" s="33"/>
      <c r="C370" s="32"/>
      <c r="D370" s="155" t="s">
        <v>140</v>
      </c>
      <c r="E370" s="32"/>
      <c r="F370" s="156" t="s">
        <v>590</v>
      </c>
      <c r="G370" s="32"/>
      <c r="H370" s="32"/>
      <c r="I370" s="32"/>
      <c r="J370" s="32"/>
      <c r="K370" s="32"/>
      <c r="L370" s="33"/>
      <c r="M370" s="157"/>
      <c r="N370" s="158"/>
      <c r="O370" s="53"/>
      <c r="P370" s="53"/>
      <c r="Q370" s="53"/>
      <c r="R370" s="53"/>
      <c r="S370" s="53"/>
      <c r="T370" s="54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T370" s="20" t="s">
        <v>140</v>
      </c>
      <c r="AU370" s="20" t="s">
        <v>138</v>
      </c>
    </row>
    <row r="371" spans="1:65" s="14" customFormat="1">
      <c r="B371" s="166"/>
      <c r="D371" s="160" t="s">
        <v>142</v>
      </c>
      <c r="E371" s="167" t="s">
        <v>3</v>
      </c>
      <c r="F371" s="168" t="s">
        <v>870</v>
      </c>
      <c r="H371" s="169">
        <v>3</v>
      </c>
      <c r="L371" s="166"/>
      <c r="M371" s="170"/>
      <c r="N371" s="171"/>
      <c r="O371" s="171"/>
      <c r="P371" s="171"/>
      <c r="Q371" s="171"/>
      <c r="R371" s="171"/>
      <c r="S371" s="171"/>
      <c r="T371" s="172"/>
      <c r="AT371" s="167" t="s">
        <v>142</v>
      </c>
      <c r="AU371" s="167" t="s">
        <v>138</v>
      </c>
      <c r="AV371" s="14" t="s">
        <v>79</v>
      </c>
      <c r="AW371" s="14" t="s">
        <v>32</v>
      </c>
      <c r="AX371" s="14" t="s">
        <v>70</v>
      </c>
      <c r="AY371" s="167" t="s">
        <v>128</v>
      </c>
    </row>
    <row r="372" spans="1:65" s="15" customFormat="1">
      <c r="B372" s="173"/>
      <c r="D372" s="160" t="s">
        <v>142</v>
      </c>
      <c r="E372" s="174" t="s">
        <v>3</v>
      </c>
      <c r="F372" s="175" t="s">
        <v>146</v>
      </c>
      <c r="H372" s="176">
        <v>3</v>
      </c>
      <c r="L372" s="173"/>
      <c r="M372" s="177"/>
      <c r="N372" s="178"/>
      <c r="O372" s="178"/>
      <c r="P372" s="178"/>
      <c r="Q372" s="178"/>
      <c r="R372" s="178"/>
      <c r="S372" s="178"/>
      <c r="T372" s="179"/>
      <c r="AT372" s="174" t="s">
        <v>142</v>
      </c>
      <c r="AU372" s="174" t="s">
        <v>138</v>
      </c>
      <c r="AV372" s="15" t="s">
        <v>137</v>
      </c>
      <c r="AW372" s="15" t="s">
        <v>32</v>
      </c>
      <c r="AX372" s="15" t="s">
        <v>77</v>
      </c>
      <c r="AY372" s="174" t="s">
        <v>128</v>
      </c>
    </row>
    <row r="373" spans="1:65" s="2" customFormat="1" ht="16.5" customHeight="1">
      <c r="A373" s="32"/>
      <c r="B373" s="142"/>
      <c r="C373" s="143" t="s">
        <v>516</v>
      </c>
      <c r="D373" s="143" t="s">
        <v>132</v>
      </c>
      <c r="E373" s="144" t="s">
        <v>598</v>
      </c>
      <c r="F373" s="145" t="s">
        <v>599</v>
      </c>
      <c r="G373" s="146" t="s">
        <v>574</v>
      </c>
      <c r="H373" s="147">
        <v>1</v>
      </c>
      <c r="I373" s="148"/>
      <c r="J373" s="148">
        <f>ROUND(I373*H373,2)</f>
        <v>0</v>
      </c>
      <c r="K373" s="145" t="s">
        <v>3</v>
      </c>
      <c r="L373" s="33"/>
      <c r="M373" s="149" t="s">
        <v>3</v>
      </c>
      <c r="N373" s="150" t="s">
        <v>41</v>
      </c>
      <c r="O373" s="151">
        <v>0</v>
      </c>
      <c r="P373" s="151">
        <f>O373*H373</f>
        <v>0</v>
      </c>
      <c r="Q373" s="151">
        <v>0</v>
      </c>
      <c r="R373" s="151">
        <f>Q373*H373</f>
        <v>0</v>
      </c>
      <c r="S373" s="151">
        <v>0</v>
      </c>
      <c r="T373" s="152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53" t="s">
        <v>137</v>
      </c>
      <c r="AT373" s="153" t="s">
        <v>132</v>
      </c>
      <c r="AU373" s="153" t="s">
        <v>138</v>
      </c>
      <c r="AY373" s="20" t="s">
        <v>128</v>
      </c>
      <c r="BE373" s="154">
        <f>IF(N373="základní",J373,0)</f>
        <v>0</v>
      </c>
      <c r="BF373" s="154">
        <f>IF(N373="snížená",J373,0)</f>
        <v>0</v>
      </c>
      <c r="BG373" s="154">
        <f>IF(N373="zákl. přenesená",J373,0)</f>
        <v>0</v>
      </c>
      <c r="BH373" s="154">
        <f>IF(N373="sníž. přenesená",J373,0)</f>
        <v>0</v>
      </c>
      <c r="BI373" s="154">
        <f>IF(N373="nulová",J373,0)</f>
        <v>0</v>
      </c>
      <c r="BJ373" s="20" t="s">
        <v>77</v>
      </c>
      <c r="BK373" s="154">
        <f>ROUND(I373*H373,2)</f>
        <v>0</v>
      </c>
      <c r="BL373" s="20" t="s">
        <v>137</v>
      </c>
      <c r="BM373" s="153" t="s">
        <v>871</v>
      </c>
    </row>
    <row r="374" spans="1:65" s="14" customFormat="1">
      <c r="B374" s="166"/>
      <c r="D374" s="160" t="s">
        <v>142</v>
      </c>
      <c r="E374" s="167" t="s">
        <v>3</v>
      </c>
      <c r="F374" s="168" t="s">
        <v>77</v>
      </c>
      <c r="H374" s="169">
        <v>1</v>
      </c>
      <c r="L374" s="166"/>
      <c r="M374" s="170"/>
      <c r="N374" s="171"/>
      <c r="O374" s="171"/>
      <c r="P374" s="171"/>
      <c r="Q374" s="171"/>
      <c r="R374" s="171"/>
      <c r="S374" s="171"/>
      <c r="T374" s="172"/>
      <c r="AT374" s="167" t="s">
        <v>142</v>
      </c>
      <c r="AU374" s="167" t="s">
        <v>138</v>
      </c>
      <c r="AV374" s="14" t="s">
        <v>79</v>
      </c>
      <c r="AW374" s="14" t="s">
        <v>32</v>
      </c>
      <c r="AX374" s="14" t="s">
        <v>70</v>
      </c>
      <c r="AY374" s="167" t="s">
        <v>128</v>
      </c>
    </row>
    <row r="375" spans="1:65" s="15" customFormat="1">
      <c r="B375" s="173"/>
      <c r="D375" s="160" t="s">
        <v>142</v>
      </c>
      <c r="E375" s="174" t="s">
        <v>3</v>
      </c>
      <c r="F375" s="175" t="s">
        <v>146</v>
      </c>
      <c r="H375" s="176">
        <v>1</v>
      </c>
      <c r="L375" s="173"/>
      <c r="M375" s="177"/>
      <c r="N375" s="178"/>
      <c r="O375" s="178"/>
      <c r="P375" s="178"/>
      <c r="Q375" s="178"/>
      <c r="R375" s="178"/>
      <c r="S375" s="178"/>
      <c r="T375" s="179"/>
      <c r="AT375" s="174" t="s">
        <v>142</v>
      </c>
      <c r="AU375" s="174" t="s">
        <v>138</v>
      </c>
      <c r="AV375" s="15" t="s">
        <v>137</v>
      </c>
      <c r="AW375" s="15" t="s">
        <v>32</v>
      </c>
      <c r="AX375" s="15" t="s">
        <v>77</v>
      </c>
      <c r="AY375" s="174" t="s">
        <v>128</v>
      </c>
    </row>
    <row r="376" spans="1:65" s="2" customFormat="1" ht="16.5" customHeight="1">
      <c r="A376" s="32"/>
      <c r="B376" s="142"/>
      <c r="C376" s="143" t="s">
        <v>520</v>
      </c>
      <c r="D376" s="143" t="s">
        <v>132</v>
      </c>
      <c r="E376" s="144" t="s">
        <v>602</v>
      </c>
      <c r="F376" s="145" t="s">
        <v>603</v>
      </c>
      <c r="G376" s="146" t="s">
        <v>392</v>
      </c>
      <c r="H376" s="147">
        <v>3</v>
      </c>
      <c r="I376" s="148"/>
      <c r="J376" s="148">
        <f>ROUND(I376*H376,2)</f>
        <v>0</v>
      </c>
      <c r="K376" s="145" t="s">
        <v>136</v>
      </c>
      <c r="L376" s="33"/>
      <c r="M376" s="149" t="s">
        <v>3</v>
      </c>
      <c r="N376" s="150" t="s">
        <v>41</v>
      </c>
      <c r="O376" s="151">
        <v>0.86299999999999999</v>
      </c>
      <c r="P376" s="151">
        <f>O376*H376</f>
        <v>2.589</v>
      </c>
      <c r="Q376" s="151">
        <v>0.04</v>
      </c>
      <c r="R376" s="151">
        <f>Q376*H376</f>
        <v>0.12</v>
      </c>
      <c r="S376" s="151">
        <v>0</v>
      </c>
      <c r="T376" s="152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53" t="s">
        <v>137</v>
      </c>
      <c r="AT376" s="153" t="s">
        <v>132</v>
      </c>
      <c r="AU376" s="153" t="s">
        <v>138</v>
      </c>
      <c r="AY376" s="20" t="s">
        <v>128</v>
      </c>
      <c r="BE376" s="154">
        <f>IF(N376="základní",J376,0)</f>
        <v>0</v>
      </c>
      <c r="BF376" s="154">
        <f>IF(N376="snížená",J376,0)</f>
        <v>0</v>
      </c>
      <c r="BG376" s="154">
        <f>IF(N376="zákl. přenesená",J376,0)</f>
        <v>0</v>
      </c>
      <c r="BH376" s="154">
        <f>IF(N376="sníž. přenesená",J376,0)</f>
        <v>0</v>
      </c>
      <c r="BI376" s="154">
        <f>IF(N376="nulová",J376,0)</f>
        <v>0</v>
      </c>
      <c r="BJ376" s="20" t="s">
        <v>77</v>
      </c>
      <c r="BK376" s="154">
        <f>ROUND(I376*H376,2)</f>
        <v>0</v>
      </c>
      <c r="BL376" s="20" t="s">
        <v>137</v>
      </c>
      <c r="BM376" s="153" t="s">
        <v>872</v>
      </c>
    </row>
    <row r="377" spans="1:65" s="2" customFormat="1">
      <c r="A377" s="32"/>
      <c r="B377" s="33"/>
      <c r="C377" s="32"/>
      <c r="D377" s="155" t="s">
        <v>140</v>
      </c>
      <c r="E377" s="32"/>
      <c r="F377" s="156" t="s">
        <v>605</v>
      </c>
      <c r="G377" s="32"/>
      <c r="H377" s="32"/>
      <c r="I377" s="32"/>
      <c r="J377" s="32"/>
      <c r="K377" s="32"/>
      <c r="L377" s="33"/>
      <c r="M377" s="157"/>
      <c r="N377" s="158"/>
      <c r="O377" s="53"/>
      <c r="P377" s="53"/>
      <c r="Q377" s="53"/>
      <c r="R377" s="53"/>
      <c r="S377" s="53"/>
      <c r="T377" s="54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T377" s="20" t="s">
        <v>140</v>
      </c>
      <c r="AU377" s="20" t="s">
        <v>138</v>
      </c>
    </row>
    <row r="378" spans="1:65" s="14" customFormat="1">
      <c r="B378" s="166"/>
      <c r="D378" s="160" t="s">
        <v>142</v>
      </c>
      <c r="E378" s="167" t="s">
        <v>3</v>
      </c>
      <c r="F378" s="168" t="s">
        <v>798</v>
      </c>
      <c r="H378" s="169">
        <v>1</v>
      </c>
      <c r="L378" s="166"/>
      <c r="M378" s="170"/>
      <c r="N378" s="171"/>
      <c r="O378" s="171"/>
      <c r="P378" s="171"/>
      <c r="Q378" s="171"/>
      <c r="R378" s="171"/>
      <c r="S378" s="171"/>
      <c r="T378" s="172"/>
      <c r="AT378" s="167" t="s">
        <v>142</v>
      </c>
      <c r="AU378" s="167" t="s">
        <v>138</v>
      </c>
      <c r="AV378" s="14" t="s">
        <v>79</v>
      </c>
      <c r="AW378" s="14" t="s">
        <v>32</v>
      </c>
      <c r="AX378" s="14" t="s">
        <v>70</v>
      </c>
      <c r="AY378" s="167" t="s">
        <v>128</v>
      </c>
    </row>
    <row r="379" spans="1:65" s="14" customFormat="1">
      <c r="B379" s="166"/>
      <c r="D379" s="160" t="s">
        <v>142</v>
      </c>
      <c r="E379" s="167" t="s">
        <v>3</v>
      </c>
      <c r="F379" s="168" t="s">
        <v>799</v>
      </c>
      <c r="H379" s="169">
        <v>1</v>
      </c>
      <c r="L379" s="166"/>
      <c r="M379" s="170"/>
      <c r="N379" s="171"/>
      <c r="O379" s="171"/>
      <c r="P379" s="171"/>
      <c r="Q379" s="171"/>
      <c r="R379" s="171"/>
      <c r="S379" s="171"/>
      <c r="T379" s="172"/>
      <c r="AT379" s="167" t="s">
        <v>142</v>
      </c>
      <c r="AU379" s="167" t="s">
        <v>138</v>
      </c>
      <c r="AV379" s="14" t="s">
        <v>79</v>
      </c>
      <c r="AW379" s="14" t="s">
        <v>32</v>
      </c>
      <c r="AX379" s="14" t="s">
        <v>70</v>
      </c>
      <c r="AY379" s="167" t="s">
        <v>128</v>
      </c>
    </row>
    <row r="380" spans="1:65" s="14" customFormat="1">
      <c r="B380" s="166"/>
      <c r="D380" s="160" t="s">
        <v>142</v>
      </c>
      <c r="E380" s="167" t="s">
        <v>3</v>
      </c>
      <c r="F380" s="168" t="s">
        <v>807</v>
      </c>
      <c r="H380" s="169">
        <v>1</v>
      </c>
      <c r="L380" s="166"/>
      <c r="M380" s="170"/>
      <c r="N380" s="171"/>
      <c r="O380" s="171"/>
      <c r="P380" s="171"/>
      <c r="Q380" s="171"/>
      <c r="R380" s="171"/>
      <c r="S380" s="171"/>
      <c r="T380" s="172"/>
      <c r="AT380" s="167" t="s">
        <v>142</v>
      </c>
      <c r="AU380" s="167" t="s">
        <v>138</v>
      </c>
      <c r="AV380" s="14" t="s">
        <v>79</v>
      </c>
      <c r="AW380" s="14" t="s">
        <v>32</v>
      </c>
      <c r="AX380" s="14" t="s">
        <v>70</v>
      </c>
      <c r="AY380" s="167" t="s">
        <v>128</v>
      </c>
    </row>
    <row r="381" spans="1:65" s="16" customFormat="1">
      <c r="B381" s="180"/>
      <c r="D381" s="160" t="s">
        <v>142</v>
      </c>
      <c r="E381" s="181" t="s">
        <v>3</v>
      </c>
      <c r="F381" s="182" t="s">
        <v>164</v>
      </c>
      <c r="H381" s="183">
        <v>3</v>
      </c>
      <c r="L381" s="180"/>
      <c r="M381" s="184"/>
      <c r="N381" s="185"/>
      <c r="O381" s="185"/>
      <c r="P381" s="185"/>
      <c r="Q381" s="185"/>
      <c r="R381" s="185"/>
      <c r="S381" s="185"/>
      <c r="T381" s="186"/>
      <c r="AT381" s="181" t="s">
        <v>142</v>
      </c>
      <c r="AU381" s="181" t="s">
        <v>138</v>
      </c>
      <c r="AV381" s="16" t="s">
        <v>138</v>
      </c>
      <c r="AW381" s="16" t="s">
        <v>32</v>
      </c>
      <c r="AX381" s="16" t="s">
        <v>70</v>
      </c>
      <c r="AY381" s="181" t="s">
        <v>128</v>
      </c>
    </row>
    <row r="382" spans="1:65" s="15" customFormat="1">
      <c r="B382" s="173"/>
      <c r="D382" s="160" t="s">
        <v>142</v>
      </c>
      <c r="E382" s="174" t="s">
        <v>3</v>
      </c>
      <c r="F382" s="175" t="s">
        <v>146</v>
      </c>
      <c r="H382" s="176">
        <v>3</v>
      </c>
      <c r="L382" s="173"/>
      <c r="M382" s="177"/>
      <c r="N382" s="178"/>
      <c r="O382" s="178"/>
      <c r="P382" s="178"/>
      <c r="Q382" s="178"/>
      <c r="R382" s="178"/>
      <c r="S382" s="178"/>
      <c r="T382" s="179"/>
      <c r="AT382" s="174" t="s">
        <v>142</v>
      </c>
      <c r="AU382" s="174" t="s">
        <v>138</v>
      </c>
      <c r="AV382" s="15" t="s">
        <v>137</v>
      </c>
      <c r="AW382" s="15" t="s">
        <v>32</v>
      </c>
      <c r="AX382" s="15" t="s">
        <v>77</v>
      </c>
      <c r="AY382" s="174" t="s">
        <v>128</v>
      </c>
    </row>
    <row r="383" spans="1:65" s="2" customFormat="1" ht="24.25" customHeight="1">
      <c r="A383" s="32"/>
      <c r="B383" s="142"/>
      <c r="C383" s="187" t="s">
        <v>528</v>
      </c>
      <c r="D383" s="187" t="s">
        <v>342</v>
      </c>
      <c r="E383" s="188" t="s">
        <v>609</v>
      </c>
      <c r="F383" s="189" t="s">
        <v>610</v>
      </c>
      <c r="G383" s="190" t="s">
        <v>392</v>
      </c>
      <c r="H383" s="191">
        <v>3</v>
      </c>
      <c r="I383" s="192"/>
      <c r="J383" s="192">
        <f>ROUND(I383*H383,2)</f>
        <v>0</v>
      </c>
      <c r="K383" s="189" t="s">
        <v>136</v>
      </c>
      <c r="L383" s="193"/>
      <c r="M383" s="194" t="s">
        <v>3</v>
      </c>
      <c r="N383" s="195" t="s">
        <v>41</v>
      </c>
      <c r="O383" s="151">
        <v>0</v>
      </c>
      <c r="P383" s="151">
        <f>O383*H383</f>
        <v>0</v>
      </c>
      <c r="Q383" s="151">
        <v>1.3299999999999999E-2</v>
      </c>
      <c r="R383" s="151">
        <f>Q383*H383</f>
        <v>3.9899999999999998E-2</v>
      </c>
      <c r="S383" s="151">
        <v>0</v>
      </c>
      <c r="T383" s="152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53" t="s">
        <v>421</v>
      </c>
      <c r="AT383" s="153" t="s">
        <v>342</v>
      </c>
      <c r="AU383" s="153" t="s">
        <v>138</v>
      </c>
      <c r="AY383" s="20" t="s">
        <v>128</v>
      </c>
      <c r="BE383" s="154">
        <f>IF(N383="základní",J383,0)</f>
        <v>0</v>
      </c>
      <c r="BF383" s="154">
        <f>IF(N383="snížená",J383,0)</f>
        <v>0</v>
      </c>
      <c r="BG383" s="154">
        <f>IF(N383="zákl. přenesená",J383,0)</f>
        <v>0</v>
      </c>
      <c r="BH383" s="154">
        <f>IF(N383="sníž. přenesená",J383,0)</f>
        <v>0</v>
      </c>
      <c r="BI383" s="154">
        <f>IF(N383="nulová",J383,0)</f>
        <v>0</v>
      </c>
      <c r="BJ383" s="20" t="s">
        <v>77</v>
      </c>
      <c r="BK383" s="154">
        <f>ROUND(I383*H383,2)</f>
        <v>0</v>
      </c>
      <c r="BL383" s="20" t="s">
        <v>421</v>
      </c>
      <c r="BM383" s="153" t="s">
        <v>873</v>
      </c>
    </row>
    <row r="384" spans="1:65" s="14" customFormat="1">
      <c r="B384" s="166"/>
      <c r="D384" s="160" t="s">
        <v>142</v>
      </c>
      <c r="E384" s="167" t="s">
        <v>3</v>
      </c>
      <c r="F384" s="168" t="s">
        <v>798</v>
      </c>
      <c r="H384" s="169">
        <v>1</v>
      </c>
      <c r="L384" s="166"/>
      <c r="M384" s="170"/>
      <c r="N384" s="171"/>
      <c r="O384" s="171"/>
      <c r="P384" s="171"/>
      <c r="Q384" s="171"/>
      <c r="R384" s="171"/>
      <c r="S384" s="171"/>
      <c r="T384" s="172"/>
      <c r="AT384" s="167" t="s">
        <v>142</v>
      </c>
      <c r="AU384" s="167" t="s">
        <v>138</v>
      </c>
      <c r="AV384" s="14" t="s">
        <v>79</v>
      </c>
      <c r="AW384" s="14" t="s">
        <v>32</v>
      </c>
      <c r="AX384" s="14" t="s">
        <v>70</v>
      </c>
      <c r="AY384" s="167" t="s">
        <v>128</v>
      </c>
    </row>
    <row r="385" spans="1:65" s="14" customFormat="1">
      <c r="B385" s="166"/>
      <c r="D385" s="160" t="s">
        <v>142</v>
      </c>
      <c r="E385" s="167" t="s">
        <v>3</v>
      </c>
      <c r="F385" s="168" t="s">
        <v>799</v>
      </c>
      <c r="H385" s="169">
        <v>1</v>
      </c>
      <c r="L385" s="166"/>
      <c r="M385" s="170"/>
      <c r="N385" s="171"/>
      <c r="O385" s="171"/>
      <c r="P385" s="171"/>
      <c r="Q385" s="171"/>
      <c r="R385" s="171"/>
      <c r="S385" s="171"/>
      <c r="T385" s="172"/>
      <c r="AT385" s="167" t="s">
        <v>142</v>
      </c>
      <c r="AU385" s="167" t="s">
        <v>138</v>
      </c>
      <c r="AV385" s="14" t="s">
        <v>79</v>
      </c>
      <c r="AW385" s="14" t="s">
        <v>32</v>
      </c>
      <c r="AX385" s="14" t="s">
        <v>70</v>
      </c>
      <c r="AY385" s="167" t="s">
        <v>128</v>
      </c>
    </row>
    <row r="386" spans="1:65" s="14" customFormat="1">
      <c r="B386" s="166"/>
      <c r="D386" s="160" t="s">
        <v>142</v>
      </c>
      <c r="E386" s="167" t="s">
        <v>3</v>
      </c>
      <c r="F386" s="168" t="s">
        <v>807</v>
      </c>
      <c r="H386" s="169">
        <v>1</v>
      </c>
      <c r="L386" s="166"/>
      <c r="M386" s="170"/>
      <c r="N386" s="171"/>
      <c r="O386" s="171"/>
      <c r="P386" s="171"/>
      <c r="Q386" s="171"/>
      <c r="R386" s="171"/>
      <c r="S386" s="171"/>
      <c r="T386" s="172"/>
      <c r="AT386" s="167" t="s">
        <v>142</v>
      </c>
      <c r="AU386" s="167" t="s">
        <v>138</v>
      </c>
      <c r="AV386" s="14" t="s">
        <v>79</v>
      </c>
      <c r="AW386" s="14" t="s">
        <v>32</v>
      </c>
      <c r="AX386" s="14" t="s">
        <v>70</v>
      </c>
      <c r="AY386" s="167" t="s">
        <v>128</v>
      </c>
    </row>
    <row r="387" spans="1:65" s="16" customFormat="1">
      <c r="B387" s="180"/>
      <c r="D387" s="160" t="s">
        <v>142</v>
      </c>
      <c r="E387" s="181" t="s">
        <v>3</v>
      </c>
      <c r="F387" s="182" t="s">
        <v>164</v>
      </c>
      <c r="H387" s="183">
        <v>3</v>
      </c>
      <c r="L387" s="180"/>
      <c r="M387" s="184"/>
      <c r="N387" s="185"/>
      <c r="O387" s="185"/>
      <c r="P387" s="185"/>
      <c r="Q387" s="185"/>
      <c r="R387" s="185"/>
      <c r="S387" s="185"/>
      <c r="T387" s="186"/>
      <c r="AT387" s="181" t="s">
        <v>142</v>
      </c>
      <c r="AU387" s="181" t="s">
        <v>138</v>
      </c>
      <c r="AV387" s="16" t="s">
        <v>138</v>
      </c>
      <c r="AW387" s="16" t="s">
        <v>32</v>
      </c>
      <c r="AX387" s="16" t="s">
        <v>70</v>
      </c>
      <c r="AY387" s="181" t="s">
        <v>128</v>
      </c>
    </row>
    <row r="388" spans="1:65" s="15" customFormat="1">
      <c r="B388" s="173"/>
      <c r="D388" s="160" t="s">
        <v>142</v>
      </c>
      <c r="E388" s="174" t="s">
        <v>3</v>
      </c>
      <c r="F388" s="175" t="s">
        <v>146</v>
      </c>
      <c r="H388" s="176">
        <v>3</v>
      </c>
      <c r="L388" s="173"/>
      <c r="M388" s="177"/>
      <c r="N388" s="178"/>
      <c r="O388" s="178"/>
      <c r="P388" s="178"/>
      <c r="Q388" s="178"/>
      <c r="R388" s="178"/>
      <c r="S388" s="178"/>
      <c r="T388" s="179"/>
      <c r="AT388" s="174" t="s">
        <v>142</v>
      </c>
      <c r="AU388" s="174" t="s">
        <v>138</v>
      </c>
      <c r="AV388" s="15" t="s">
        <v>137</v>
      </c>
      <c r="AW388" s="15" t="s">
        <v>32</v>
      </c>
      <c r="AX388" s="15" t="s">
        <v>77</v>
      </c>
      <c r="AY388" s="174" t="s">
        <v>128</v>
      </c>
    </row>
    <row r="389" spans="1:65" s="2" customFormat="1" ht="24.25" customHeight="1">
      <c r="A389" s="32"/>
      <c r="B389" s="142"/>
      <c r="C389" s="187" t="s">
        <v>535</v>
      </c>
      <c r="D389" s="187" t="s">
        <v>342</v>
      </c>
      <c r="E389" s="188" t="s">
        <v>874</v>
      </c>
      <c r="F389" s="189" t="s">
        <v>875</v>
      </c>
      <c r="G389" s="190" t="s">
        <v>392</v>
      </c>
      <c r="H389" s="191">
        <v>3</v>
      </c>
      <c r="I389" s="192"/>
      <c r="J389" s="192">
        <f>ROUND(I389*H389,2)</f>
        <v>0</v>
      </c>
      <c r="K389" s="189" t="s">
        <v>876</v>
      </c>
      <c r="L389" s="193"/>
      <c r="M389" s="194" t="s">
        <v>3</v>
      </c>
      <c r="N389" s="195" t="s">
        <v>41</v>
      </c>
      <c r="O389" s="151">
        <v>0</v>
      </c>
      <c r="P389" s="151">
        <f>O389*H389</f>
        <v>0</v>
      </c>
      <c r="Q389" s="151">
        <v>2.9999999999999997E-4</v>
      </c>
      <c r="R389" s="151">
        <f>Q389*H389</f>
        <v>8.9999999999999998E-4</v>
      </c>
      <c r="S389" s="151">
        <v>0</v>
      </c>
      <c r="T389" s="152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53" t="s">
        <v>230</v>
      </c>
      <c r="AT389" s="153" t="s">
        <v>342</v>
      </c>
      <c r="AU389" s="153" t="s">
        <v>138</v>
      </c>
      <c r="AY389" s="20" t="s">
        <v>128</v>
      </c>
      <c r="BE389" s="154">
        <f>IF(N389="základní",J389,0)</f>
        <v>0</v>
      </c>
      <c r="BF389" s="154">
        <f>IF(N389="snížená",J389,0)</f>
        <v>0</v>
      </c>
      <c r="BG389" s="154">
        <f>IF(N389="zákl. přenesená",J389,0)</f>
        <v>0</v>
      </c>
      <c r="BH389" s="154">
        <f>IF(N389="sníž. přenesená",J389,0)</f>
        <v>0</v>
      </c>
      <c r="BI389" s="154">
        <f>IF(N389="nulová",J389,0)</f>
        <v>0</v>
      </c>
      <c r="BJ389" s="20" t="s">
        <v>77</v>
      </c>
      <c r="BK389" s="154">
        <f>ROUND(I389*H389,2)</f>
        <v>0</v>
      </c>
      <c r="BL389" s="20" t="s">
        <v>137</v>
      </c>
      <c r="BM389" s="153" t="s">
        <v>877</v>
      </c>
    </row>
    <row r="390" spans="1:65" s="14" customFormat="1">
      <c r="B390" s="166"/>
      <c r="D390" s="160" t="s">
        <v>142</v>
      </c>
      <c r="E390" s="167" t="s">
        <v>3</v>
      </c>
      <c r="F390" s="168" t="s">
        <v>798</v>
      </c>
      <c r="H390" s="169">
        <v>1</v>
      </c>
      <c r="L390" s="166"/>
      <c r="M390" s="170"/>
      <c r="N390" s="171"/>
      <c r="O390" s="171"/>
      <c r="P390" s="171"/>
      <c r="Q390" s="171"/>
      <c r="R390" s="171"/>
      <c r="S390" s="171"/>
      <c r="T390" s="172"/>
      <c r="AT390" s="167" t="s">
        <v>142</v>
      </c>
      <c r="AU390" s="167" t="s">
        <v>138</v>
      </c>
      <c r="AV390" s="14" t="s">
        <v>79</v>
      </c>
      <c r="AW390" s="14" t="s">
        <v>32</v>
      </c>
      <c r="AX390" s="14" t="s">
        <v>70</v>
      </c>
      <c r="AY390" s="167" t="s">
        <v>128</v>
      </c>
    </row>
    <row r="391" spans="1:65" s="14" customFormat="1">
      <c r="B391" s="166"/>
      <c r="D391" s="160" t="s">
        <v>142</v>
      </c>
      <c r="E391" s="167" t="s">
        <v>3</v>
      </c>
      <c r="F391" s="168" t="s">
        <v>799</v>
      </c>
      <c r="H391" s="169">
        <v>1</v>
      </c>
      <c r="L391" s="166"/>
      <c r="M391" s="170"/>
      <c r="N391" s="171"/>
      <c r="O391" s="171"/>
      <c r="P391" s="171"/>
      <c r="Q391" s="171"/>
      <c r="R391" s="171"/>
      <c r="S391" s="171"/>
      <c r="T391" s="172"/>
      <c r="AT391" s="167" t="s">
        <v>142</v>
      </c>
      <c r="AU391" s="167" t="s">
        <v>138</v>
      </c>
      <c r="AV391" s="14" t="s">
        <v>79</v>
      </c>
      <c r="AW391" s="14" t="s">
        <v>32</v>
      </c>
      <c r="AX391" s="14" t="s">
        <v>70</v>
      </c>
      <c r="AY391" s="167" t="s">
        <v>128</v>
      </c>
    </row>
    <row r="392" spans="1:65" s="14" customFormat="1">
      <c r="B392" s="166"/>
      <c r="D392" s="160" t="s">
        <v>142</v>
      </c>
      <c r="E392" s="167" t="s">
        <v>3</v>
      </c>
      <c r="F392" s="168" t="s">
        <v>807</v>
      </c>
      <c r="H392" s="169">
        <v>1</v>
      </c>
      <c r="L392" s="166"/>
      <c r="M392" s="170"/>
      <c r="N392" s="171"/>
      <c r="O392" s="171"/>
      <c r="P392" s="171"/>
      <c r="Q392" s="171"/>
      <c r="R392" s="171"/>
      <c r="S392" s="171"/>
      <c r="T392" s="172"/>
      <c r="AT392" s="167" t="s">
        <v>142</v>
      </c>
      <c r="AU392" s="167" t="s">
        <v>138</v>
      </c>
      <c r="AV392" s="14" t="s">
        <v>79</v>
      </c>
      <c r="AW392" s="14" t="s">
        <v>32</v>
      </c>
      <c r="AX392" s="14" t="s">
        <v>70</v>
      </c>
      <c r="AY392" s="167" t="s">
        <v>128</v>
      </c>
    </row>
    <row r="393" spans="1:65" s="16" customFormat="1">
      <c r="B393" s="180"/>
      <c r="D393" s="160" t="s">
        <v>142</v>
      </c>
      <c r="E393" s="181" t="s">
        <v>3</v>
      </c>
      <c r="F393" s="182" t="s">
        <v>164</v>
      </c>
      <c r="H393" s="183">
        <v>3</v>
      </c>
      <c r="L393" s="180"/>
      <c r="M393" s="184"/>
      <c r="N393" s="185"/>
      <c r="O393" s="185"/>
      <c r="P393" s="185"/>
      <c r="Q393" s="185"/>
      <c r="R393" s="185"/>
      <c r="S393" s="185"/>
      <c r="T393" s="186"/>
      <c r="AT393" s="181" t="s">
        <v>142</v>
      </c>
      <c r="AU393" s="181" t="s">
        <v>138</v>
      </c>
      <c r="AV393" s="16" t="s">
        <v>138</v>
      </c>
      <c r="AW393" s="16" t="s">
        <v>32</v>
      </c>
      <c r="AX393" s="16" t="s">
        <v>70</v>
      </c>
      <c r="AY393" s="181" t="s">
        <v>128</v>
      </c>
    </row>
    <row r="394" spans="1:65" s="15" customFormat="1">
      <c r="B394" s="173"/>
      <c r="D394" s="160" t="s">
        <v>142</v>
      </c>
      <c r="E394" s="174" t="s">
        <v>3</v>
      </c>
      <c r="F394" s="175" t="s">
        <v>146</v>
      </c>
      <c r="H394" s="176">
        <v>3</v>
      </c>
      <c r="L394" s="173"/>
      <c r="M394" s="177"/>
      <c r="N394" s="178"/>
      <c r="O394" s="178"/>
      <c r="P394" s="178"/>
      <c r="Q394" s="178"/>
      <c r="R394" s="178"/>
      <c r="S394" s="178"/>
      <c r="T394" s="179"/>
      <c r="AT394" s="174" t="s">
        <v>142</v>
      </c>
      <c r="AU394" s="174" t="s">
        <v>138</v>
      </c>
      <c r="AV394" s="15" t="s">
        <v>137</v>
      </c>
      <c r="AW394" s="15" t="s">
        <v>32</v>
      </c>
      <c r="AX394" s="15" t="s">
        <v>77</v>
      </c>
      <c r="AY394" s="174" t="s">
        <v>128</v>
      </c>
    </row>
    <row r="395" spans="1:65" s="2" customFormat="1" ht="16.5" customHeight="1">
      <c r="A395" s="32"/>
      <c r="B395" s="142"/>
      <c r="C395" s="143" t="s">
        <v>539</v>
      </c>
      <c r="D395" s="143" t="s">
        <v>132</v>
      </c>
      <c r="E395" s="144" t="s">
        <v>631</v>
      </c>
      <c r="F395" s="145" t="s">
        <v>632</v>
      </c>
      <c r="G395" s="146" t="s">
        <v>156</v>
      </c>
      <c r="H395" s="147">
        <v>14.9</v>
      </c>
      <c r="I395" s="148"/>
      <c r="J395" s="148">
        <f>ROUND(I395*H395,2)</f>
        <v>0</v>
      </c>
      <c r="K395" s="145" t="s">
        <v>136</v>
      </c>
      <c r="L395" s="33"/>
      <c r="M395" s="149" t="s">
        <v>3</v>
      </c>
      <c r="N395" s="150" t="s">
        <v>41</v>
      </c>
      <c r="O395" s="151">
        <v>5.3999999999999999E-2</v>
      </c>
      <c r="P395" s="151">
        <f>O395*H395</f>
        <v>0.80459999999999998</v>
      </c>
      <c r="Q395" s="151">
        <v>1.9000000000000001E-4</v>
      </c>
      <c r="R395" s="151">
        <f>Q395*H395</f>
        <v>2.8310000000000002E-3</v>
      </c>
      <c r="S395" s="151">
        <v>0</v>
      </c>
      <c r="T395" s="152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53" t="s">
        <v>137</v>
      </c>
      <c r="AT395" s="153" t="s">
        <v>132</v>
      </c>
      <c r="AU395" s="153" t="s">
        <v>138</v>
      </c>
      <c r="AY395" s="20" t="s">
        <v>128</v>
      </c>
      <c r="BE395" s="154">
        <f>IF(N395="základní",J395,0)</f>
        <v>0</v>
      </c>
      <c r="BF395" s="154">
        <f>IF(N395="snížená",J395,0)</f>
        <v>0</v>
      </c>
      <c r="BG395" s="154">
        <f>IF(N395="zákl. přenesená",J395,0)</f>
        <v>0</v>
      </c>
      <c r="BH395" s="154">
        <f>IF(N395="sníž. přenesená",J395,0)</f>
        <v>0</v>
      </c>
      <c r="BI395" s="154">
        <f>IF(N395="nulová",J395,0)</f>
        <v>0</v>
      </c>
      <c r="BJ395" s="20" t="s">
        <v>77</v>
      </c>
      <c r="BK395" s="154">
        <f>ROUND(I395*H395,2)</f>
        <v>0</v>
      </c>
      <c r="BL395" s="20" t="s">
        <v>137</v>
      </c>
      <c r="BM395" s="153" t="s">
        <v>878</v>
      </c>
    </row>
    <row r="396" spans="1:65" s="2" customFormat="1">
      <c r="A396" s="32"/>
      <c r="B396" s="33"/>
      <c r="C396" s="32"/>
      <c r="D396" s="155" t="s">
        <v>140</v>
      </c>
      <c r="E396" s="32"/>
      <c r="F396" s="156" t="s">
        <v>634</v>
      </c>
      <c r="G396" s="32"/>
      <c r="H396" s="32"/>
      <c r="I396" s="32"/>
      <c r="J396" s="32"/>
      <c r="K396" s="32"/>
      <c r="L396" s="33"/>
      <c r="M396" s="157"/>
      <c r="N396" s="158"/>
      <c r="O396" s="53"/>
      <c r="P396" s="53"/>
      <c r="Q396" s="53"/>
      <c r="R396" s="53"/>
      <c r="S396" s="53"/>
      <c r="T396" s="54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T396" s="20" t="s">
        <v>140</v>
      </c>
      <c r="AU396" s="20" t="s">
        <v>138</v>
      </c>
    </row>
    <row r="397" spans="1:65" s="14" customFormat="1">
      <c r="B397" s="166"/>
      <c r="D397" s="160" t="s">
        <v>142</v>
      </c>
      <c r="E397" s="167" t="s">
        <v>3</v>
      </c>
      <c r="F397" s="168" t="s">
        <v>777</v>
      </c>
      <c r="H397" s="169">
        <v>2.2999999999999998</v>
      </c>
      <c r="L397" s="166"/>
      <c r="M397" s="170"/>
      <c r="N397" s="171"/>
      <c r="O397" s="171"/>
      <c r="P397" s="171"/>
      <c r="Q397" s="171"/>
      <c r="R397" s="171"/>
      <c r="S397" s="171"/>
      <c r="T397" s="172"/>
      <c r="AT397" s="167" t="s">
        <v>142</v>
      </c>
      <c r="AU397" s="167" t="s">
        <v>138</v>
      </c>
      <c r="AV397" s="14" t="s">
        <v>79</v>
      </c>
      <c r="AW397" s="14" t="s">
        <v>32</v>
      </c>
      <c r="AX397" s="14" t="s">
        <v>70</v>
      </c>
      <c r="AY397" s="167" t="s">
        <v>128</v>
      </c>
    </row>
    <row r="398" spans="1:65" s="14" customFormat="1">
      <c r="B398" s="166"/>
      <c r="D398" s="160" t="s">
        <v>142</v>
      </c>
      <c r="E398" s="167" t="s">
        <v>3</v>
      </c>
      <c r="F398" s="168" t="s">
        <v>778</v>
      </c>
      <c r="H398" s="169">
        <v>3.8</v>
      </c>
      <c r="L398" s="166"/>
      <c r="M398" s="170"/>
      <c r="N398" s="171"/>
      <c r="O398" s="171"/>
      <c r="P398" s="171"/>
      <c r="Q398" s="171"/>
      <c r="R398" s="171"/>
      <c r="S398" s="171"/>
      <c r="T398" s="172"/>
      <c r="AT398" s="167" t="s">
        <v>142</v>
      </c>
      <c r="AU398" s="167" t="s">
        <v>138</v>
      </c>
      <c r="AV398" s="14" t="s">
        <v>79</v>
      </c>
      <c r="AW398" s="14" t="s">
        <v>32</v>
      </c>
      <c r="AX398" s="14" t="s">
        <v>70</v>
      </c>
      <c r="AY398" s="167" t="s">
        <v>128</v>
      </c>
    </row>
    <row r="399" spans="1:65" s="14" customFormat="1">
      <c r="B399" s="166"/>
      <c r="D399" s="160" t="s">
        <v>142</v>
      </c>
      <c r="E399" s="167" t="s">
        <v>3</v>
      </c>
      <c r="F399" s="168" t="s">
        <v>788</v>
      </c>
      <c r="H399" s="169">
        <v>4</v>
      </c>
      <c r="L399" s="166"/>
      <c r="M399" s="170"/>
      <c r="N399" s="171"/>
      <c r="O399" s="171"/>
      <c r="P399" s="171"/>
      <c r="Q399" s="171"/>
      <c r="R399" s="171"/>
      <c r="S399" s="171"/>
      <c r="T399" s="172"/>
      <c r="AT399" s="167" t="s">
        <v>142</v>
      </c>
      <c r="AU399" s="167" t="s">
        <v>138</v>
      </c>
      <c r="AV399" s="14" t="s">
        <v>79</v>
      </c>
      <c r="AW399" s="14" t="s">
        <v>32</v>
      </c>
      <c r="AX399" s="14" t="s">
        <v>70</v>
      </c>
      <c r="AY399" s="167" t="s">
        <v>128</v>
      </c>
    </row>
    <row r="400" spans="1:65" s="16" customFormat="1">
      <c r="B400" s="180"/>
      <c r="D400" s="160" t="s">
        <v>142</v>
      </c>
      <c r="E400" s="181" t="s">
        <v>3</v>
      </c>
      <c r="F400" s="182" t="s">
        <v>164</v>
      </c>
      <c r="H400" s="183">
        <v>10.1</v>
      </c>
      <c r="L400" s="180"/>
      <c r="M400" s="184"/>
      <c r="N400" s="185"/>
      <c r="O400" s="185"/>
      <c r="P400" s="185"/>
      <c r="Q400" s="185"/>
      <c r="R400" s="185"/>
      <c r="S400" s="185"/>
      <c r="T400" s="186"/>
      <c r="AT400" s="181" t="s">
        <v>142</v>
      </c>
      <c r="AU400" s="181" t="s">
        <v>138</v>
      </c>
      <c r="AV400" s="16" t="s">
        <v>138</v>
      </c>
      <c r="AW400" s="16" t="s">
        <v>32</v>
      </c>
      <c r="AX400" s="16" t="s">
        <v>70</v>
      </c>
      <c r="AY400" s="181" t="s">
        <v>128</v>
      </c>
    </row>
    <row r="401" spans="1:65" s="14" customFormat="1">
      <c r="B401" s="166"/>
      <c r="D401" s="160" t="s">
        <v>142</v>
      </c>
      <c r="E401" s="167" t="s">
        <v>3</v>
      </c>
      <c r="F401" s="168" t="s">
        <v>879</v>
      </c>
      <c r="H401" s="169">
        <v>4.8</v>
      </c>
      <c r="L401" s="166"/>
      <c r="M401" s="170"/>
      <c r="N401" s="171"/>
      <c r="O401" s="171"/>
      <c r="P401" s="171"/>
      <c r="Q401" s="171"/>
      <c r="R401" s="171"/>
      <c r="S401" s="171"/>
      <c r="T401" s="172"/>
      <c r="AT401" s="167" t="s">
        <v>142</v>
      </c>
      <c r="AU401" s="167" t="s">
        <v>138</v>
      </c>
      <c r="AV401" s="14" t="s">
        <v>79</v>
      </c>
      <c r="AW401" s="14" t="s">
        <v>32</v>
      </c>
      <c r="AX401" s="14" t="s">
        <v>70</v>
      </c>
      <c r="AY401" s="167" t="s">
        <v>128</v>
      </c>
    </row>
    <row r="402" spans="1:65" s="16" customFormat="1">
      <c r="B402" s="180"/>
      <c r="D402" s="160" t="s">
        <v>142</v>
      </c>
      <c r="E402" s="181" t="s">
        <v>3</v>
      </c>
      <c r="F402" s="182" t="s">
        <v>164</v>
      </c>
      <c r="H402" s="183">
        <v>4.8</v>
      </c>
      <c r="L402" s="180"/>
      <c r="M402" s="184"/>
      <c r="N402" s="185"/>
      <c r="O402" s="185"/>
      <c r="P402" s="185"/>
      <c r="Q402" s="185"/>
      <c r="R402" s="185"/>
      <c r="S402" s="185"/>
      <c r="T402" s="186"/>
      <c r="AT402" s="181" t="s">
        <v>142</v>
      </c>
      <c r="AU402" s="181" t="s">
        <v>138</v>
      </c>
      <c r="AV402" s="16" t="s">
        <v>138</v>
      </c>
      <c r="AW402" s="16" t="s">
        <v>32</v>
      </c>
      <c r="AX402" s="16" t="s">
        <v>70</v>
      </c>
      <c r="AY402" s="181" t="s">
        <v>128</v>
      </c>
    </row>
    <row r="403" spans="1:65" s="15" customFormat="1">
      <c r="B403" s="173"/>
      <c r="D403" s="160" t="s">
        <v>142</v>
      </c>
      <c r="E403" s="174" t="s">
        <v>3</v>
      </c>
      <c r="F403" s="175" t="s">
        <v>146</v>
      </c>
      <c r="H403" s="176">
        <v>14.899999999999999</v>
      </c>
      <c r="L403" s="173"/>
      <c r="M403" s="177"/>
      <c r="N403" s="178"/>
      <c r="O403" s="178"/>
      <c r="P403" s="178"/>
      <c r="Q403" s="178"/>
      <c r="R403" s="178"/>
      <c r="S403" s="178"/>
      <c r="T403" s="179"/>
      <c r="AT403" s="174" t="s">
        <v>142</v>
      </c>
      <c r="AU403" s="174" t="s">
        <v>138</v>
      </c>
      <c r="AV403" s="15" t="s">
        <v>137</v>
      </c>
      <c r="AW403" s="15" t="s">
        <v>32</v>
      </c>
      <c r="AX403" s="15" t="s">
        <v>77</v>
      </c>
      <c r="AY403" s="174" t="s">
        <v>128</v>
      </c>
    </row>
    <row r="404" spans="1:65" s="2" customFormat="1" ht="24.25" customHeight="1">
      <c r="A404" s="32"/>
      <c r="B404" s="142"/>
      <c r="C404" s="143" t="s">
        <v>543</v>
      </c>
      <c r="D404" s="143" t="s">
        <v>132</v>
      </c>
      <c r="E404" s="144" t="s">
        <v>637</v>
      </c>
      <c r="F404" s="145" t="s">
        <v>638</v>
      </c>
      <c r="G404" s="146" t="s">
        <v>574</v>
      </c>
      <c r="H404" s="147">
        <v>1</v>
      </c>
      <c r="I404" s="148"/>
      <c r="J404" s="148">
        <f>ROUND(I404*H404,2)</f>
        <v>0</v>
      </c>
      <c r="K404" s="145" t="s">
        <v>3</v>
      </c>
      <c r="L404" s="33"/>
      <c r="M404" s="149" t="s">
        <v>3</v>
      </c>
      <c r="N404" s="150" t="s">
        <v>41</v>
      </c>
      <c r="O404" s="151">
        <v>6.0999999999999999E-2</v>
      </c>
      <c r="P404" s="151">
        <f>O404*H404</f>
        <v>6.0999999999999999E-2</v>
      </c>
      <c r="Q404" s="151">
        <v>0</v>
      </c>
      <c r="R404" s="151">
        <f>Q404*H404</f>
        <v>0</v>
      </c>
      <c r="S404" s="151">
        <v>0</v>
      </c>
      <c r="T404" s="152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53" t="s">
        <v>137</v>
      </c>
      <c r="AT404" s="153" t="s">
        <v>132</v>
      </c>
      <c r="AU404" s="153" t="s">
        <v>138</v>
      </c>
      <c r="AY404" s="20" t="s">
        <v>128</v>
      </c>
      <c r="BE404" s="154">
        <f>IF(N404="základní",J404,0)</f>
        <v>0</v>
      </c>
      <c r="BF404" s="154">
        <f>IF(N404="snížená",J404,0)</f>
        <v>0</v>
      </c>
      <c r="BG404" s="154">
        <f>IF(N404="zákl. přenesená",J404,0)</f>
        <v>0</v>
      </c>
      <c r="BH404" s="154">
        <f>IF(N404="sníž. přenesená",J404,0)</f>
        <v>0</v>
      </c>
      <c r="BI404" s="154">
        <f>IF(N404="nulová",J404,0)</f>
        <v>0</v>
      </c>
      <c r="BJ404" s="20" t="s">
        <v>77</v>
      </c>
      <c r="BK404" s="154">
        <f>ROUND(I404*H404,2)</f>
        <v>0</v>
      </c>
      <c r="BL404" s="20" t="s">
        <v>137</v>
      </c>
      <c r="BM404" s="153" t="s">
        <v>880</v>
      </c>
    </row>
    <row r="405" spans="1:65" s="14" customFormat="1">
      <c r="B405" s="166"/>
      <c r="D405" s="160" t="s">
        <v>142</v>
      </c>
      <c r="E405" s="167" t="s">
        <v>3</v>
      </c>
      <c r="F405" s="168" t="s">
        <v>77</v>
      </c>
      <c r="H405" s="169">
        <v>1</v>
      </c>
      <c r="L405" s="166"/>
      <c r="M405" s="170"/>
      <c r="N405" s="171"/>
      <c r="O405" s="171"/>
      <c r="P405" s="171"/>
      <c r="Q405" s="171"/>
      <c r="R405" s="171"/>
      <c r="S405" s="171"/>
      <c r="T405" s="172"/>
      <c r="AT405" s="167" t="s">
        <v>142</v>
      </c>
      <c r="AU405" s="167" t="s">
        <v>138</v>
      </c>
      <c r="AV405" s="14" t="s">
        <v>79</v>
      </c>
      <c r="AW405" s="14" t="s">
        <v>32</v>
      </c>
      <c r="AX405" s="14" t="s">
        <v>70</v>
      </c>
      <c r="AY405" s="167" t="s">
        <v>128</v>
      </c>
    </row>
    <row r="406" spans="1:65" s="15" customFormat="1">
      <c r="B406" s="173"/>
      <c r="D406" s="160" t="s">
        <v>142</v>
      </c>
      <c r="E406" s="174" t="s">
        <v>3</v>
      </c>
      <c r="F406" s="175" t="s">
        <v>146</v>
      </c>
      <c r="H406" s="176">
        <v>1</v>
      </c>
      <c r="L406" s="173"/>
      <c r="M406" s="177"/>
      <c r="N406" s="178"/>
      <c r="O406" s="178"/>
      <c r="P406" s="178"/>
      <c r="Q406" s="178"/>
      <c r="R406" s="178"/>
      <c r="S406" s="178"/>
      <c r="T406" s="179"/>
      <c r="AT406" s="174" t="s">
        <v>142</v>
      </c>
      <c r="AU406" s="174" t="s">
        <v>138</v>
      </c>
      <c r="AV406" s="15" t="s">
        <v>137</v>
      </c>
      <c r="AW406" s="15" t="s">
        <v>32</v>
      </c>
      <c r="AX406" s="15" t="s">
        <v>77</v>
      </c>
      <c r="AY406" s="174" t="s">
        <v>128</v>
      </c>
    </row>
    <row r="407" spans="1:65" s="2" customFormat="1" ht="24.25" customHeight="1">
      <c r="A407" s="32"/>
      <c r="B407" s="142"/>
      <c r="C407" s="143" t="s">
        <v>549</v>
      </c>
      <c r="D407" s="143" t="s">
        <v>132</v>
      </c>
      <c r="E407" s="144" t="s">
        <v>641</v>
      </c>
      <c r="F407" s="145" t="s">
        <v>642</v>
      </c>
      <c r="G407" s="146" t="s">
        <v>156</v>
      </c>
      <c r="H407" s="147">
        <v>10.1</v>
      </c>
      <c r="I407" s="148"/>
      <c r="J407" s="148">
        <f>ROUND(I407*H407,2)</f>
        <v>0</v>
      </c>
      <c r="K407" s="145" t="s">
        <v>136</v>
      </c>
      <c r="L407" s="33"/>
      <c r="M407" s="149" t="s">
        <v>3</v>
      </c>
      <c r="N407" s="150" t="s">
        <v>41</v>
      </c>
      <c r="O407" s="151">
        <v>2.7E-2</v>
      </c>
      <c r="P407" s="151">
        <f>O407*H407</f>
        <v>0.2727</v>
      </c>
      <c r="Q407" s="151">
        <v>1.2999999999999999E-4</v>
      </c>
      <c r="R407" s="151">
        <f>Q407*H407</f>
        <v>1.3129999999999999E-3</v>
      </c>
      <c r="S407" s="151">
        <v>0</v>
      </c>
      <c r="T407" s="152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53" t="s">
        <v>137</v>
      </c>
      <c r="AT407" s="153" t="s">
        <v>132</v>
      </c>
      <c r="AU407" s="153" t="s">
        <v>138</v>
      </c>
      <c r="AY407" s="20" t="s">
        <v>128</v>
      </c>
      <c r="BE407" s="154">
        <f>IF(N407="základní",J407,0)</f>
        <v>0</v>
      </c>
      <c r="BF407" s="154">
        <f>IF(N407="snížená",J407,0)</f>
        <v>0</v>
      </c>
      <c r="BG407" s="154">
        <f>IF(N407="zákl. přenesená",J407,0)</f>
        <v>0</v>
      </c>
      <c r="BH407" s="154">
        <f>IF(N407="sníž. přenesená",J407,0)</f>
        <v>0</v>
      </c>
      <c r="BI407" s="154">
        <f>IF(N407="nulová",J407,0)</f>
        <v>0</v>
      </c>
      <c r="BJ407" s="20" t="s">
        <v>77</v>
      </c>
      <c r="BK407" s="154">
        <f>ROUND(I407*H407,2)</f>
        <v>0</v>
      </c>
      <c r="BL407" s="20" t="s">
        <v>137</v>
      </c>
      <c r="BM407" s="153" t="s">
        <v>881</v>
      </c>
    </row>
    <row r="408" spans="1:65" s="2" customFormat="1">
      <c r="A408" s="32"/>
      <c r="B408" s="33"/>
      <c r="C408" s="32"/>
      <c r="D408" s="155" t="s">
        <v>140</v>
      </c>
      <c r="E408" s="32"/>
      <c r="F408" s="156" t="s">
        <v>644</v>
      </c>
      <c r="G408" s="32"/>
      <c r="H408" s="32"/>
      <c r="I408" s="32"/>
      <c r="J408" s="32"/>
      <c r="K408" s="32"/>
      <c r="L408" s="33"/>
      <c r="M408" s="157"/>
      <c r="N408" s="158"/>
      <c r="O408" s="53"/>
      <c r="P408" s="53"/>
      <c r="Q408" s="53"/>
      <c r="R408" s="53"/>
      <c r="S408" s="53"/>
      <c r="T408" s="54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T408" s="20" t="s">
        <v>140</v>
      </c>
      <c r="AU408" s="20" t="s">
        <v>138</v>
      </c>
    </row>
    <row r="409" spans="1:65" s="13" customFormat="1">
      <c r="B409" s="159"/>
      <c r="D409" s="160" t="s">
        <v>142</v>
      </c>
      <c r="E409" s="161" t="s">
        <v>3</v>
      </c>
      <c r="F409" s="162" t="s">
        <v>882</v>
      </c>
      <c r="H409" s="161" t="s">
        <v>3</v>
      </c>
      <c r="L409" s="159"/>
      <c r="M409" s="163"/>
      <c r="N409" s="164"/>
      <c r="O409" s="164"/>
      <c r="P409" s="164"/>
      <c r="Q409" s="164"/>
      <c r="R409" s="164"/>
      <c r="S409" s="164"/>
      <c r="T409" s="165"/>
      <c r="AT409" s="161" t="s">
        <v>142</v>
      </c>
      <c r="AU409" s="161" t="s">
        <v>138</v>
      </c>
      <c r="AV409" s="13" t="s">
        <v>77</v>
      </c>
      <c r="AW409" s="13" t="s">
        <v>32</v>
      </c>
      <c r="AX409" s="13" t="s">
        <v>70</v>
      </c>
      <c r="AY409" s="161" t="s">
        <v>128</v>
      </c>
    </row>
    <row r="410" spans="1:65" s="14" customFormat="1">
      <c r="B410" s="166"/>
      <c r="D410" s="160" t="s">
        <v>142</v>
      </c>
      <c r="E410" s="167" t="s">
        <v>3</v>
      </c>
      <c r="F410" s="168" t="s">
        <v>777</v>
      </c>
      <c r="H410" s="169">
        <v>2.2999999999999998</v>
      </c>
      <c r="L410" s="166"/>
      <c r="M410" s="170"/>
      <c r="N410" s="171"/>
      <c r="O410" s="171"/>
      <c r="P410" s="171"/>
      <c r="Q410" s="171"/>
      <c r="R410" s="171"/>
      <c r="S410" s="171"/>
      <c r="T410" s="172"/>
      <c r="AT410" s="167" t="s">
        <v>142</v>
      </c>
      <c r="AU410" s="167" t="s">
        <v>138</v>
      </c>
      <c r="AV410" s="14" t="s">
        <v>79</v>
      </c>
      <c r="AW410" s="14" t="s">
        <v>32</v>
      </c>
      <c r="AX410" s="14" t="s">
        <v>70</v>
      </c>
      <c r="AY410" s="167" t="s">
        <v>128</v>
      </c>
    </row>
    <row r="411" spans="1:65" s="14" customFormat="1">
      <c r="B411" s="166"/>
      <c r="D411" s="160" t="s">
        <v>142</v>
      </c>
      <c r="E411" s="167" t="s">
        <v>3</v>
      </c>
      <c r="F411" s="168" t="s">
        <v>778</v>
      </c>
      <c r="H411" s="169">
        <v>3.8</v>
      </c>
      <c r="L411" s="166"/>
      <c r="M411" s="170"/>
      <c r="N411" s="171"/>
      <c r="O411" s="171"/>
      <c r="P411" s="171"/>
      <c r="Q411" s="171"/>
      <c r="R411" s="171"/>
      <c r="S411" s="171"/>
      <c r="T411" s="172"/>
      <c r="AT411" s="167" t="s">
        <v>142</v>
      </c>
      <c r="AU411" s="167" t="s">
        <v>138</v>
      </c>
      <c r="AV411" s="14" t="s">
        <v>79</v>
      </c>
      <c r="AW411" s="14" t="s">
        <v>32</v>
      </c>
      <c r="AX411" s="14" t="s">
        <v>70</v>
      </c>
      <c r="AY411" s="167" t="s">
        <v>128</v>
      </c>
    </row>
    <row r="412" spans="1:65" s="14" customFormat="1">
      <c r="B412" s="166"/>
      <c r="D412" s="160" t="s">
        <v>142</v>
      </c>
      <c r="E412" s="167" t="s">
        <v>3</v>
      </c>
      <c r="F412" s="168" t="s">
        <v>788</v>
      </c>
      <c r="H412" s="169">
        <v>4</v>
      </c>
      <c r="L412" s="166"/>
      <c r="M412" s="170"/>
      <c r="N412" s="171"/>
      <c r="O412" s="171"/>
      <c r="P412" s="171"/>
      <c r="Q412" s="171"/>
      <c r="R412" s="171"/>
      <c r="S412" s="171"/>
      <c r="T412" s="172"/>
      <c r="AT412" s="167" t="s">
        <v>142</v>
      </c>
      <c r="AU412" s="167" t="s">
        <v>138</v>
      </c>
      <c r="AV412" s="14" t="s">
        <v>79</v>
      </c>
      <c r="AW412" s="14" t="s">
        <v>32</v>
      </c>
      <c r="AX412" s="14" t="s">
        <v>70</v>
      </c>
      <c r="AY412" s="167" t="s">
        <v>128</v>
      </c>
    </row>
    <row r="413" spans="1:65" s="16" customFormat="1">
      <c r="B413" s="180"/>
      <c r="D413" s="160" t="s">
        <v>142</v>
      </c>
      <c r="E413" s="181" t="s">
        <v>3</v>
      </c>
      <c r="F413" s="182" t="s">
        <v>164</v>
      </c>
      <c r="H413" s="183">
        <v>10.1</v>
      </c>
      <c r="L413" s="180"/>
      <c r="M413" s="184"/>
      <c r="N413" s="185"/>
      <c r="O413" s="185"/>
      <c r="P413" s="185"/>
      <c r="Q413" s="185"/>
      <c r="R413" s="185"/>
      <c r="S413" s="185"/>
      <c r="T413" s="186"/>
      <c r="AT413" s="181" t="s">
        <v>142</v>
      </c>
      <c r="AU413" s="181" t="s">
        <v>138</v>
      </c>
      <c r="AV413" s="16" t="s">
        <v>138</v>
      </c>
      <c r="AW413" s="16" t="s">
        <v>32</v>
      </c>
      <c r="AX413" s="16" t="s">
        <v>70</v>
      </c>
      <c r="AY413" s="181" t="s">
        <v>128</v>
      </c>
    </row>
    <row r="414" spans="1:65" s="15" customFormat="1">
      <c r="B414" s="173"/>
      <c r="D414" s="160" t="s">
        <v>142</v>
      </c>
      <c r="E414" s="174" t="s">
        <v>3</v>
      </c>
      <c r="F414" s="175" t="s">
        <v>146</v>
      </c>
      <c r="H414" s="176">
        <v>10.1</v>
      </c>
      <c r="L414" s="173"/>
      <c r="M414" s="177"/>
      <c r="N414" s="178"/>
      <c r="O414" s="178"/>
      <c r="P414" s="178"/>
      <c r="Q414" s="178"/>
      <c r="R414" s="178"/>
      <c r="S414" s="178"/>
      <c r="T414" s="179"/>
      <c r="AT414" s="174" t="s">
        <v>142</v>
      </c>
      <c r="AU414" s="174" t="s">
        <v>138</v>
      </c>
      <c r="AV414" s="15" t="s">
        <v>137</v>
      </c>
      <c r="AW414" s="15" t="s">
        <v>32</v>
      </c>
      <c r="AX414" s="15" t="s">
        <v>77</v>
      </c>
      <c r="AY414" s="174" t="s">
        <v>128</v>
      </c>
    </row>
    <row r="415" spans="1:65" s="12" customFormat="1" ht="22.9" customHeight="1">
      <c r="B415" s="130"/>
      <c r="D415" s="131" t="s">
        <v>69</v>
      </c>
      <c r="E415" s="140" t="s">
        <v>883</v>
      </c>
      <c r="F415" s="140" t="s">
        <v>884</v>
      </c>
      <c r="J415" s="141">
        <f>BK415</f>
        <v>0</v>
      </c>
      <c r="L415" s="130"/>
      <c r="M415" s="134"/>
      <c r="N415" s="135"/>
      <c r="O415" s="135"/>
      <c r="P415" s="136">
        <f>SUM(P416:P417)</f>
        <v>13.211959999999999</v>
      </c>
      <c r="Q415" s="135"/>
      <c r="R415" s="136">
        <f>SUM(R416:R417)</f>
        <v>0</v>
      </c>
      <c r="S415" s="135"/>
      <c r="T415" s="137">
        <f>SUM(T416:T417)</f>
        <v>0</v>
      </c>
      <c r="AR415" s="131" t="s">
        <v>77</v>
      </c>
      <c r="AT415" s="138" t="s">
        <v>69</v>
      </c>
      <c r="AU415" s="138" t="s">
        <v>77</v>
      </c>
      <c r="AY415" s="131" t="s">
        <v>128</v>
      </c>
      <c r="BK415" s="139">
        <f>SUM(BK416:BK417)</f>
        <v>0</v>
      </c>
    </row>
    <row r="416" spans="1:65" s="2" customFormat="1" ht="49.15" customHeight="1">
      <c r="A416" s="32"/>
      <c r="B416" s="142"/>
      <c r="C416" s="143" t="s">
        <v>555</v>
      </c>
      <c r="D416" s="143" t="s">
        <v>132</v>
      </c>
      <c r="E416" s="144" t="s">
        <v>702</v>
      </c>
      <c r="F416" s="145" t="s">
        <v>703</v>
      </c>
      <c r="G416" s="146" t="s">
        <v>315</v>
      </c>
      <c r="H416" s="147">
        <v>8.9269999999999996</v>
      </c>
      <c r="I416" s="148"/>
      <c r="J416" s="148">
        <f>ROUND(I416*H416,2)</f>
        <v>0</v>
      </c>
      <c r="K416" s="145" t="s">
        <v>136</v>
      </c>
      <c r="L416" s="33"/>
      <c r="M416" s="149" t="s">
        <v>3</v>
      </c>
      <c r="N416" s="150" t="s">
        <v>41</v>
      </c>
      <c r="O416" s="151">
        <v>1.48</v>
      </c>
      <c r="P416" s="151">
        <f>O416*H416</f>
        <v>13.211959999999999</v>
      </c>
      <c r="Q416" s="151">
        <v>0</v>
      </c>
      <c r="R416" s="151">
        <f>Q416*H416</f>
        <v>0</v>
      </c>
      <c r="S416" s="151">
        <v>0</v>
      </c>
      <c r="T416" s="152">
        <f>S416*H416</f>
        <v>0</v>
      </c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153" t="s">
        <v>137</v>
      </c>
      <c r="AT416" s="153" t="s">
        <v>132</v>
      </c>
      <c r="AU416" s="153" t="s">
        <v>79</v>
      </c>
      <c r="AY416" s="20" t="s">
        <v>128</v>
      </c>
      <c r="BE416" s="154">
        <f>IF(N416="základní",J416,0)</f>
        <v>0</v>
      </c>
      <c r="BF416" s="154">
        <f>IF(N416="snížená",J416,0)</f>
        <v>0</v>
      </c>
      <c r="BG416" s="154">
        <f>IF(N416="zákl. přenesená",J416,0)</f>
        <v>0</v>
      </c>
      <c r="BH416" s="154">
        <f>IF(N416="sníž. přenesená",J416,0)</f>
        <v>0</v>
      </c>
      <c r="BI416" s="154">
        <f>IF(N416="nulová",J416,0)</f>
        <v>0</v>
      </c>
      <c r="BJ416" s="20" t="s">
        <v>77</v>
      </c>
      <c r="BK416" s="154">
        <f>ROUND(I416*H416,2)</f>
        <v>0</v>
      </c>
      <c r="BL416" s="20" t="s">
        <v>137</v>
      </c>
      <c r="BM416" s="153" t="s">
        <v>885</v>
      </c>
    </row>
    <row r="417" spans="1:47" s="2" customFormat="1">
      <c r="A417" s="32"/>
      <c r="B417" s="33"/>
      <c r="C417" s="32"/>
      <c r="D417" s="155" t="s">
        <v>140</v>
      </c>
      <c r="E417" s="32"/>
      <c r="F417" s="156" t="s">
        <v>705</v>
      </c>
      <c r="G417" s="32"/>
      <c r="H417" s="32"/>
      <c r="I417" s="32"/>
      <c r="J417" s="32"/>
      <c r="K417" s="32"/>
      <c r="L417" s="33"/>
      <c r="M417" s="196"/>
      <c r="N417" s="197"/>
      <c r="O417" s="198"/>
      <c r="P417" s="198"/>
      <c r="Q417" s="198"/>
      <c r="R417" s="198"/>
      <c r="S417" s="198"/>
      <c r="T417" s="199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T417" s="20" t="s">
        <v>140</v>
      </c>
      <c r="AU417" s="20" t="s">
        <v>79</v>
      </c>
    </row>
    <row r="418" spans="1:47" s="2" customFormat="1" ht="7" customHeight="1">
      <c r="A418" s="32"/>
      <c r="B418" s="42"/>
      <c r="C418" s="43"/>
      <c r="D418" s="43"/>
      <c r="E418" s="43"/>
      <c r="F418" s="43"/>
      <c r="G418" s="43"/>
      <c r="H418" s="43"/>
      <c r="I418" s="43"/>
      <c r="J418" s="43"/>
      <c r="K418" s="43"/>
      <c r="L418" s="33"/>
      <c r="M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</row>
  </sheetData>
  <autoFilter ref="C98:K417"/>
  <mergeCells count="12">
    <mergeCell ref="E91:H91"/>
    <mergeCell ref="L2:V2"/>
    <mergeCell ref="E50:H50"/>
    <mergeCell ref="E52:H52"/>
    <mergeCell ref="E54:H54"/>
    <mergeCell ref="E87:H87"/>
    <mergeCell ref="E89:H89"/>
    <mergeCell ref="E7:H7"/>
    <mergeCell ref="E9:H9"/>
    <mergeCell ref="E11:H11"/>
    <mergeCell ref="E20:H20"/>
    <mergeCell ref="E29:H29"/>
  </mergeCells>
  <hyperlinks>
    <hyperlink ref="F104" r:id="rId1"/>
    <hyperlink ref="F110" r:id="rId2"/>
    <hyperlink ref="F117" r:id="rId3"/>
    <hyperlink ref="F128" r:id="rId4"/>
    <hyperlink ref="F134" r:id="rId5"/>
    <hyperlink ref="F142" r:id="rId6"/>
    <hyperlink ref="F147" r:id="rId7"/>
    <hyperlink ref="F154" r:id="rId8"/>
    <hyperlink ref="F159" r:id="rId9"/>
    <hyperlink ref="F166" r:id="rId10"/>
    <hyperlink ref="F172" r:id="rId11"/>
    <hyperlink ref="F176" r:id="rId12"/>
    <hyperlink ref="F180" r:id="rId13"/>
    <hyperlink ref="F188" r:id="rId14"/>
    <hyperlink ref="F207" r:id="rId15"/>
    <hyperlink ref="F214" r:id="rId16"/>
    <hyperlink ref="F219" r:id="rId17"/>
    <hyperlink ref="F224" r:id="rId18"/>
    <hyperlink ref="F230" r:id="rId19"/>
    <hyperlink ref="F241" r:id="rId20"/>
    <hyperlink ref="F251" r:id="rId21"/>
    <hyperlink ref="F262" r:id="rId22"/>
    <hyperlink ref="F271" r:id="rId23"/>
    <hyperlink ref="F284" r:id="rId24"/>
    <hyperlink ref="F294" r:id="rId25"/>
    <hyperlink ref="F321" r:id="rId26"/>
    <hyperlink ref="F343" r:id="rId27"/>
    <hyperlink ref="F356" r:id="rId28"/>
    <hyperlink ref="F363" r:id="rId29"/>
    <hyperlink ref="F370" r:id="rId30"/>
    <hyperlink ref="F377" r:id="rId31"/>
    <hyperlink ref="F396" r:id="rId32"/>
    <hyperlink ref="F408" r:id="rId33"/>
    <hyperlink ref="F417" r:id="rId3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0"/>
  <cols>
    <col min="1" max="1" width="8.33203125" style="200" customWidth="1"/>
    <col min="2" max="2" width="1.6640625" style="200" customWidth="1"/>
    <col min="3" max="4" width="5" style="200" customWidth="1"/>
    <col min="5" max="5" width="11.6640625" style="200" customWidth="1"/>
    <col min="6" max="6" width="9.109375" style="200" customWidth="1"/>
    <col min="7" max="7" width="5" style="200" customWidth="1"/>
    <col min="8" max="8" width="77.77734375" style="200" customWidth="1"/>
    <col min="9" max="10" width="20" style="200" customWidth="1"/>
    <col min="11" max="11" width="1.6640625" style="200" customWidth="1"/>
  </cols>
  <sheetData>
    <row r="1" spans="2:11" s="1" customFormat="1" ht="37.5" customHeight="1"/>
    <row r="2" spans="2:11" s="1" customFormat="1" ht="7.5" customHeight="1">
      <c r="B2" s="201"/>
      <c r="C2" s="202"/>
      <c r="D2" s="202"/>
      <c r="E2" s="202"/>
      <c r="F2" s="202"/>
      <c r="G2" s="202"/>
      <c r="H2" s="202"/>
      <c r="I2" s="202"/>
      <c r="J2" s="202"/>
      <c r="K2" s="203"/>
    </row>
    <row r="3" spans="2:11" s="17" customFormat="1" ht="45" customHeight="1">
      <c r="B3" s="204"/>
      <c r="C3" s="329" t="s">
        <v>886</v>
      </c>
      <c r="D3" s="329"/>
      <c r="E3" s="329"/>
      <c r="F3" s="329"/>
      <c r="G3" s="329"/>
      <c r="H3" s="329"/>
      <c r="I3" s="329"/>
      <c r="J3" s="329"/>
      <c r="K3" s="205"/>
    </row>
    <row r="4" spans="2:11" s="1" customFormat="1" ht="25.5" customHeight="1">
      <c r="B4" s="206"/>
      <c r="C4" s="334" t="s">
        <v>887</v>
      </c>
      <c r="D4" s="334"/>
      <c r="E4" s="334"/>
      <c r="F4" s="334"/>
      <c r="G4" s="334"/>
      <c r="H4" s="334"/>
      <c r="I4" s="334"/>
      <c r="J4" s="334"/>
      <c r="K4" s="207"/>
    </row>
    <row r="5" spans="2:11" s="1" customFormat="1" ht="5.25" customHeight="1">
      <c r="B5" s="206"/>
      <c r="C5" s="208"/>
      <c r="D5" s="208"/>
      <c r="E5" s="208"/>
      <c r="F5" s="208"/>
      <c r="G5" s="208"/>
      <c r="H5" s="208"/>
      <c r="I5" s="208"/>
      <c r="J5" s="208"/>
      <c r="K5" s="207"/>
    </row>
    <row r="6" spans="2:11" s="1" customFormat="1" ht="15" customHeight="1">
      <c r="B6" s="206"/>
      <c r="C6" s="333" t="s">
        <v>888</v>
      </c>
      <c r="D6" s="333"/>
      <c r="E6" s="333"/>
      <c r="F6" s="333"/>
      <c r="G6" s="333"/>
      <c r="H6" s="333"/>
      <c r="I6" s="333"/>
      <c r="J6" s="333"/>
      <c r="K6" s="207"/>
    </row>
    <row r="7" spans="2:11" s="1" customFormat="1" ht="15" customHeight="1">
      <c r="B7" s="210"/>
      <c r="C7" s="333" t="s">
        <v>889</v>
      </c>
      <c r="D7" s="333"/>
      <c r="E7" s="333"/>
      <c r="F7" s="333"/>
      <c r="G7" s="333"/>
      <c r="H7" s="333"/>
      <c r="I7" s="333"/>
      <c r="J7" s="333"/>
      <c r="K7" s="207"/>
    </row>
    <row r="8" spans="2:11" s="1" customFormat="1" ht="12.75" customHeight="1">
      <c r="B8" s="210"/>
      <c r="C8" s="209"/>
      <c r="D8" s="209"/>
      <c r="E8" s="209"/>
      <c r="F8" s="209"/>
      <c r="G8" s="209"/>
      <c r="H8" s="209"/>
      <c r="I8" s="209"/>
      <c r="J8" s="209"/>
      <c r="K8" s="207"/>
    </row>
    <row r="9" spans="2:11" s="1" customFormat="1" ht="15" customHeight="1">
      <c r="B9" s="210"/>
      <c r="C9" s="333" t="s">
        <v>890</v>
      </c>
      <c r="D9" s="333"/>
      <c r="E9" s="333"/>
      <c r="F9" s="333"/>
      <c r="G9" s="333"/>
      <c r="H9" s="333"/>
      <c r="I9" s="333"/>
      <c r="J9" s="333"/>
      <c r="K9" s="207"/>
    </row>
    <row r="10" spans="2:11" s="1" customFormat="1" ht="15" customHeight="1">
      <c r="B10" s="210"/>
      <c r="C10" s="209"/>
      <c r="D10" s="333" t="s">
        <v>891</v>
      </c>
      <c r="E10" s="333"/>
      <c r="F10" s="333"/>
      <c r="G10" s="333"/>
      <c r="H10" s="333"/>
      <c r="I10" s="333"/>
      <c r="J10" s="333"/>
      <c r="K10" s="207"/>
    </row>
    <row r="11" spans="2:11" s="1" customFormat="1" ht="15" customHeight="1">
      <c r="B11" s="210"/>
      <c r="C11" s="211"/>
      <c r="D11" s="333" t="s">
        <v>892</v>
      </c>
      <c r="E11" s="333"/>
      <c r="F11" s="333"/>
      <c r="G11" s="333"/>
      <c r="H11" s="333"/>
      <c r="I11" s="333"/>
      <c r="J11" s="333"/>
      <c r="K11" s="207"/>
    </row>
    <row r="12" spans="2:11" s="1" customFormat="1" ht="15" customHeight="1">
      <c r="B12" s="210"/>
      <c r="C12" s="211"/>
      <c r="D12" s="209"/>
      <c r="E12" s="209"/>
      <c r="F12" s="209"/>
      <c r="G12" s="209"/>
      <c r="H12" s="209"/>
      <c r="I12" s="209"/>
      <c r="J12" s="209"/>
      <c r="K12" s="207"/>
    </row>
    <row r="13" spans="2:11" s="1" customFormat="1" ht="15" customHeight="1">
      <c r="B13" s="210"/>
      <c r="C13" s="211"/>
      <c r="D13" s="212" t="s">
        <v>893</v>
      </c>
      <c r="E13" s="209"/>
      <c r="F13" s="209"/>
      <c r="G13" s="209"/>
      <c r="H13" s="209"/>
      <c r="I13" s="209"/>
      <c r="J13" s="209"/>
      <c r="K13" s="207"/>
    </row>
    <row r="14" spans="2:11" s="1" customFormat="1" ht="12.75" customHeight="1">
      <c r="B14" s="210"/>
      <c r="C14" s="211"/>
      <c r="D14" s="211"/>
      <c r="E14" s="211"/>
      <c r="F14" s="211"/>
      <c r="G14" s="211"/>
      <c r="H14" s="211"/>
      <c r="I14" s="211"/>
      <c r="J14" s="211"/>
      <c r="K14" s="207"/>
    </row>
    <row r="15" spans="2:11" s="1" customFormat="1" ht="15" customHeight="1">
      <c r="B15" s="210"/>
      <c r="C15" s="211"/>
      <c r="D15" s="333" t="s">
        <v>894</v>
      </c>
      <c r="E15" s="333"/>
      <c r="F15" s="333"/>
      <c r="G15" s="333"/>
      <c r="H15" s="333"/>
      <c r="I15" s="333"/>
      <c r="J15" s="333"/>
      <c r="K15" s="207"/>
    </row>
    <row r="16" spans="2:11" s="1" customFormat="1" ht="15" customHeight="1">
      <c r="B16" s="210"/>
      <c r="C16" s="211"/>
      <c r="D16" s="333" t="s">
        <v>895</v>
      </c>
      <c r="E16" s="333"/>
      <c r="F16" s="333"/>
      <c r="G16" s="333"/>
      <c r="H16" s="333"/>
      <c r="I16" s="333"/>
      <c r="J16" s="333"/>
      <c r="K16" s="207"/>
    </row>
    <row r="17" spans="2:11" s="1" customFormat="1" ht="15" customHeight="1">
      <c r="B17" s="210"/>
      <c r="C17" s="211"/>
      <c r="D17" s="333" t="s">
        <v>896</v>
      </c>
      <c r="E17" s="333"/>
      <c r="F17" s="333"/>
      <c r="G17" s="333"/>
      <c r="H17" s="333"/>
      <c r="I17" s="333"/>
      <c r="J17" s="333"/>
      <c r="K17" s="207"/>
    </row>
    <row r="18" spans="2:11" s="1" customFormat="1" ht="15" customHeight="1">
      <c r="B18" s="210"/>
      <c r="C18" s="211"/>
      <c r="D18" s="211"/>
      <c r="E18" s="213" t="s">
        <v>76</v>
      </c>
      <c r="F18" s="333" t="s">
        <v>897</v>
      </c>
      <c r="G18" s="333"/>
      <c r="H18" s="333"/>
      <c r="I18" s="333"/>
      <c r="J18" s="333"/>
      <c r="K18" s="207"/>
    </row>
    <row r="19" spans="2:11" s="1" customFormat="1" ht="15" customHeight="1">
      <c r="B19" s="210"/>
      <c r="C19" s="211"/>
      <c r="D19" s="211"/>
      <c r="E19" s="213" t="s">
        <v>898</v>
      </c>
      <c r="F19" s="333" t="s">
        <v>899</v>
      </c>
      <c r="G19" s="333"/>
      <c r="H19" s="333"/>
      <c r="I19" s="333"/>
      <c r="J19" s="333"/>
      <c r="K19" s="207"/>
    </row>
    <row r="20" spans="2:11" s="1" customFormat="1" ht="15" customHeight="1">
      <c r="B20" s="210"/>
      <c r="C20" s="211"/>
      <c r="D20" s="211"/>
      <c r="E20" s="213" t="s">
        <v>900</v>
      </c>
      <c r="F20" s="333" t="s">
        <v>901</v>
      </c>
      <c r="G20" s="333"/>
      <c r="H20" s="333"/>
      <c r="I20" s="333"/>
      <c r="J20" s="333"/>
      <c r="K20" s="207"/>
    </row>
    <row r="21" spans="2:11" s="1" customFormat="1" ht="15" customHeight="1">
      <c r="B21" s="210"/>
      <c r="C21" s="211"/>
      <c r="D21" s="211"/>
      <c r="E21" s="213" t="s">
        <v>902</v>
      </c>
      <c r="F21" s="333" t="s">
        <v>903</v>
      </c>
      <c r="G21" s="333"/>
      <c r="H21" s="333"/>
      <c r="I21" s="333"/>
      <c r="J21" s="333"/>
      <c r="K21" s="207"/>
    </row>
    <row r="22" spans="2:11" s="1" customFormat="1" ht="15" customHeight="1">
      <c r="B22" s="210"/>
      <c r="C22" s="211"/>
      <c r="D22" s="211"/>
      <c r="E22" s="213" t="s">
        <v>904</v>
      </c>
      <c r="F22" s="333" t="s">
        <v>905</v>
      </c>
      <c r="G22" s="333"/>
      <c r="H22" s="333"/>
      <c r="I22" s="333"/>
      <c r="J22" s="333"/>
      <c r="K22" s="207"/>
    </row>
    <row r="23" spans="2:11" s="1" customFormat="1" ht="15" customHeight="1">
      <c r="B23" s="210"/>
      <c r="C23" s="211"/>
      <c r="D23" s="211"/>
      <c r="E23" s="213" t="s">
        <v>83</v>
      </c>
      <c r="F23" s="333" t="s">
        <v>906</v>
      </c>
      <c r="G23" s="333"/>
      <c r="H23" s="333"/>
      <c r="I23" s="333"/>
      <c r="J23" s="333"/>
      <c r="K23" s="207"/>
    </row>
    <row r="24" spans="2:11" s="1" customFormat="1" ht="12.75" customHeight="1">
      <c r="B24" s="210"/>
      <c r="C24" s="211"/>
      <c r="D24" s="211"/>
      <c r="E24" s="211"/>
      <c r="F24" s="211"/>
      <c r="G24" s="211"/>
      <c r="H24" s="211"/>
      <c r="I24" s="211"/>
      <c r="J24" s="211"/>
      <c r="K24" s="207"/>
    </row>
    <row r="25" spans="2:11" s="1" customFormat="1" ht="15" customHeight="1">
      <c r="B25" s="210"/>
      <c r="C25" s="333" t="s">
        <v>907</v>
      </c>
      <c r="D25" s="333"/>
      <c r="E25" s="333"/>
      <c r="F25" s="333"/>
      <c r="G25" s="333"/>
      <c r="H25" s="333"/>
      <c r="I25" s="333"/>
      <c r="J25" s="333"/>
      <c r="K25" s="207"/>
    </row>
    <row r="26" spans="2:11" s="1" customFormat="1" ht="15" customHeight="1">
      <c r="B26" s="210"/>
      <c r="C26" s="333" t="s">
        <v>908</v>
      </c>
      <c r="D26" s="333"/>
      <c r="E26" s="333"/>
      <c r="F26" s="333"/>
      <c r="G26" s="333"/>
      <c r="H26" s="333"/>
      <c r="I26" s="333"/>
      <c r="J26" s="333"/>
      <c r="K26" s="207"/>
    </row>
    <row r="27" spans="2:11" s="1" customFormat="1" ht="15" customHeight="1">
      <c r="B27" s="210"/>
      <c r="C27" s="209"/>
      <c r="D27" s="333" t="s">
        <v>909</v>
      </c>
      <c r="E27" s="333"/>
      <c r="F27" s="333"/>
      <c r="G27" s="333"/>
      <c r="H27" s="333"/>
      <c r="I27" s="333"/>
      <c r="J27" s="333"/>
      <c r="K27" s="207"/>
    </row>
    <row r="28" spans="2:11" s="1" customFormat="1" ht="15" customHeight="1">
      <c r="B28" s="210"/>
      <c r="C28" s="211"/>
      <c r="D28" s="333" t="s">
        <v>910</v>
      </c>
      <c r="E28" s="333"/>
      <c r="F28" s="333"/>
      <c r="G28" s="333"/>
      <c r="H28" s="333"/>
      <c r="I28" s="333"/>
      <c r="J28" s="333"/>
      <c r="K28" s="207"/>
    </row>
    <row r="29" spans="2:11" s="1" customFormat="1" ht="12.75" customHeight="1">
      <c r="B29" s="210"/>
      <c r="C29" s="211"/>
      <c r="D29" s="211"/>
      <c r="E29" s="211"/>
      <c r="F29" s="211"/>
      <c r="G29" s="211"/>
      <c r="H29" s="211"/>
      <c r="I29" s="211"/>
      <c r="J29" s="211"/>
      <c r="K29" s="207"/>
    </row>
    <row r="30" spans="2:11" s="1" customFormat="1" ht="15" customHeight="1">
      <c r="B30" s="210"/>
      <c r="C30" s="211"/>
      <c r="D30" s="333" t="s">
        <v>911</v>
      </c>
      <c r="E30" s="333"/>
      <c r="F30" s="333"/>
      <c r="G30" s="333"/>
      <c r="H30" s="333"/>
      <c r="I30" s="333"/>
      <c r="J30" s="333"/>
      <c r="K30" s="207"/>
    </row>
    <row r="31" spans="2:11" s="1" customFormat="1" ht="15" customHeight="1">
      <c r="B31" s="210"/>
      <c r="C31" s="211"/>
      <c r="D31" s="333" t="s">
        <v>912</v>
      </c>
      <c r="E31" s="333"/>
      <c r="F31" s="333"/>
      <c r="G31" s="333"/>
      <c r="H31" s="333"/>
      <c r="I31" s="333"/>
      <c r="J31" s="333"/>
      <c r="K31" s="207"/>
    </row>
    <row r="32" spans="2:11" s="1" customFormat="1" ht="12.75" customHeight="1">
      <c r="B32" s="210"/>
      <c r="C32" s="211"/>
      <c r="D32" s="211"/>
      <c r="E32" s="211"/>
      <c r="F32" s="211"/>
      <c r="G32" s="211"/>
      <c r="H32" s="211"/>
      <c r="I32" s="211"/>
      <c r="J32" s="211"/>
      <c r="K32" s="207"/>
    </row>
    <row r="33" spans="2:11" s="1" customFormat="1" ht="15" customHeight="1">
      <c r="B33" s="210"/>
      <c r="C33" s="211"/>
      <c r="D33" s="333" t="s">
        <v>913</v>
      </c>
      <c r="E33" s="333"/>
      <c r="F33" s="333"/>
      <c r="G33" s="333"/>
      <c r="H33" s="333"/>
      <c r="I33" s="333"/>
      <c r="J33" s="333"/>
      <c r="K33" s="207"/>
    </row>
    <row r="34" spans="2:11" s="1" customFormat="1" ht="15" customHeight="1">
      <c r="B34" s="210"/>
      <c r="C34" s="211"/>
      <c r="D34" s="333" t="s">
        <v>914</v>
      </c>
      <c r="E34" s="333"/>
      <c r="F34" s="333"/>
      <c r="G34" s="333"/>
      <c r="H34" s="333"/>
      <c r="I34" s="333"/>
      <c r="J34" s="333"/>
      <c r="K34" s="207"/>
    </row>
    <row r="35" spans="2:11" s="1" customFormat="1" ht="15" customHeight="1">
      <c r="B35" s="210"/>
      <c r="C35" s="211"/>
      <c r="D35" s="333" t="s">
        <v>915</v>
      </c>
      <c r="E35" s="333"/>
      <c r="F35" s="333"/>
      <c r="G35" s="333"/>
      <c r="H35" s="333"/>
      <c r="I35" s="333"/>
      <c r="J35" s="333"/>
      <c r="K35" s="207"/>
    </row>
    <row r="36" spans="2:11" s="1" customFormat="1" ht="15" customHeight="1">
      <c r="B36" s="210"/>
      <c r="C36" s="211"/>
      <c r="D36" s="209"/>
      <c r="E36" s="212" t="s">
        <v>114</v>
      </c>
      <c r="F36" s="209"/>
      <c r="G36" s="333" t="s">
        <v>916</v>
      </c>
      <c r="H36" s="333"/>
      <c r="I36" s="333"/>
      <c r="J36" s="333"/>
      <c r="K36" s="207"/>
    </row>
    <row r="37" spans="2:11" s="1" customFormat="1" ht="30.75" customHeight="1">
      <c r="B37" s="210"/>
      <c r="C37" s="211"/>
      <c r="D37" s="209"/>
      <c r="E37" s="212" t="s">
        <v>917</v>
      </c>
      <c r="F37" s="209"/>
      <c r="G37" s="333" t="s">
        <v>918</v>
      </c>
      <c r="H37" s="333"/>
      <c r="I37" s="333"/>
      <c r="J37" s="333"/>
      <c r="K37" s="207"/>
    </row>
    <row r="38" spans="2:11" s="1" customFormat="1" ht="15" customHeight="1">
      <c r="B38" s="210"/>
      <c r="C38" s="211"/>
      <c r="D38" s="209"/>
      <c r="E38" s="212" t="s">
        <v>51</v>
      </c>
      <c r="F38" s="209"/>
      <c r="G38" s="333" t="s">
        <v>919</v>
      </c>
      <c r="H38" s="333"/>
      <c r="I38" s="333"/>
      <c r="J38" s="333"/>
      <c r="K38" s="207"/>
    </row>
    <row r="39" spans="2:11" s="1" customFormat="1" ht="15" customHeight="1">
      <c r="B39" s="210"/>
      <c r="C39" s="211"/>
      <c r="D39" s="209"/>
      <c r="E39" s="212" t="s">
        <v>52</v>
      </c>
      <c r="F39" s="209"/>
      <c r="G39" s="333" t="s">
        <v>920</v>
      </c>
      <c r="H39" s="333"/>
      <c r="I39" s="333"/>
      <c r="J39" s="333"/>
      <c r="K39" s="207"/>
    </row>
    <row r="40" spans="2:11" s="1" customFormat="1" ht="15" customHeight="1">
      <c r="B40" s="210"/>
      <c r="C40" s="211"/>
      <c r="D40" s="209"/>
      <c r="E40" s="212" t="s">
        <v>115</v>
      </c>
      <c r="F40" s="209"/>
      <c r="G40" s="333" t="s">
        <v>921</v>
      </c>
      <c r="H40" s="333"/>
      <c r="I40" s="333"/>
      <c r="J40" s="333"/>
      <c r="K40" s="207"/>
    </row>
    <row r="41" spans="2:11" s="1" customFormat="1" ht="15" customHeight="1">
      <c r="B41" s="210"/>
      <c r="C41" s="211"/>
      <c r="D41" s="209"/>
      <c r="E41" s="212" t="s">
        <v>116</v>
      </c>
      <c r="F41" s="209"/>
      <c r="G41" s="333" t="s">
        <v>922</v>
      </c>
      <c r="H41" s="333"/>
      <c r="I41" s="333"/>
      <c r="J41" s="333"/>
      <c r="K41" s="207"/>
    </row>
    <row r="42" spans="2:11" s="1" customFormat="1" ht="15" customHeight="1">
      <c r="B42" s="210"/>
      <c r="C42" s="211"/>
      <c r="D42" s="209"/>
      <c r="E42" s="212" t="s">
        <v>923</v>
      </c>
      <c r="F42" s="209"/>
      <c r="G42" s="333" t="s">
        <v>924</v>
      </c>
      <c r="H42" s="333"/>
      <c r="I42" s="333"/>
      <c r="J42" s="333"/>
      <c r="K42" s="207"/>
    </row>
    <row r="43" spans="2:11" s="1" customFormat="1" ht="15" customHeight="1">
      <c r="B43" s="210"/>
      <c r="C43" s="211"/>
      <c r="D43" s="209"/>
      <c r="E43" s="212"/>
      <c r="F43" s="209"/>
      <c r="G43" s="333" t="s">
        <v>925</v>
      </c>
      <c r="H43" s="333"/>
      <c r="I43" s="333"/>
      <c r="J43" s="333"/>
      <c r="K43" s="207"/>
    </row>
    <row r="44" spans="2:11" s="1" customFormat="1" ht="15" customHeight="1">
      <c r="B44" s="210"/>
      <c r="C44" s="211"/>
      <c r="D44" s="209"/>
      <c r="E44" s="212" t="s">
        <v>926</v>
      </c>
      <c r="F44" s="209"/>
      <c r="G44" s="333" t="s">
        <v>927</v>
      </c>
      <c r="H44" s="333"/>
      <c r="I44" s="333"/>
      <c r="J44" s="333"/>
      <c r="K44" s="207"/>
    </row>
    <row r="45" spans="2:11" s="1" customFormat="1" ht="15" customHeight="1">
      <c r="B45" s="210"/>
      <c r="C45" s="211"/>
      <c r="D45" s="209"/>
      <c r="E45" s="212" t="s">
        <v>118</v>
      </c>
      <c r="F45" s="209"/>
      <c r="G45" s="333" t="s">
        <v>928</v>
      </c>
      <c r="H45" s="333"/>
      <c r="I45" s="333"/>
      <c r="J45" s="333"/>
      <c r="K45" s="207"/>
    </row>
    <row r="46" spans="2:11" s="1" customFormat="1" ht="12.75" customHeight="1">
      <c r="B46" s="210"/>
      <c r="C46" s="211"/>
      <c r="D46" s="209"/>
      <c r="E46" s="209"/>
      <c r="F46" s="209"/>
      <c r="G46" s="209"/>
      <c r="H46" s="209"/>
      <c r="I46" s="209"/>
      <c r="J46" s="209"/>
      <c r="K46" s="207"/>
    </row>
    <row r="47" spans="2:11" s="1" customFormat="1" ht="15" customHeight="1">
      <c r="B47" s="210"/>
      <c r="C47" s="211"/>
      <c r="D47" s="333" t="s">
        <v>929</v>
      </c>
      <c r="E47" s="333"/>
      <c r="F47" s="333"/>
      <c r="G47" s="333"/>
      <c r="H47" s="333"/>
      <c r="I47" s="333"/>
      <c r="J47" s="333"/>
      <c r="K47" s="207"/>
    </row>
    <row r="48" spans="2:11" s="1" customFormat="1" ht="15" customHeight="1">
      <c r="B48" s="210"/>
      <c r="C48" s="211"/>
      <c r="D48" s="211"/>
      <c r="E48" s="333" t="s">
        <v>930</v>
      </c>
      <c r="F48" s="333"/>
      <c r="G48" s="333"/>
      <c r="H48" s="333"/>
      <c r="I48" s="333"/>
      <c r="J48" s="333"/>
      <c r="K48" s="207"/>
    </row>
    <row r="49" spans="2:11" s="1" customFormat="1" ht="15" customHeight="1">
      <c r="B49" s="210"/>
      <c r="C49" s="211"/>
      <c r="D49" s="211"/>
      <c r="E49" s="333" t="s">
        <v>931</v>
      </c>
      <c r="F49" s="333"/>
      <c r="G49" s="333"/>
      <c r="H49" s="333"/>
      <c r="I49" s="333"/>
      <c r="J49" s="333"/>
      <c r="K49" s="207"/>
    </row>
    <row r="50" spans="2:11" s="1" customFormat="1" ht="15" customHeight="1">
      <c r="B50" s="210"/>
      <c r="C50" s="211"/>
      <c r="D50" s="211"/>
      <c r="E50" s="333" t="s">
        <v>932</v>
      </c>
      <c r="F50" s="333"/>
      <c r="G50" s="333"/>
      <c r="H50" s="333"/>
      <c r="I50" s="333"/>
      <c r="J50" s="333"/>
      <c r="K50" s="207"/>
    </row>
    <row r="51" spans="2:11" s="1" customFormat="1" ht="15" customHeight="1">
      <c r="B51" s="210"/>
      <c r="C51" s="211"/>
      <c r="D51" s="333" t="s">
        <v>933</v>
      </c>
      <c r="E51" s="333"/>
      <c r="F51" s="333"/>
      <c r="G51" s="333"/>
      <c r="H51" s="333"/>
      <c r="I51" s="333"/>
      <c r="J51" s="333"/>
      <c r="K51" s="207"/>
    </row>
    <row r="52" spans="2:11" s="1" customFormat="1" ht="25.5" customHeight="1">
      <c r="B52" s="206"/>
      <c r="C52" s="334" t="s">
        <v>934</v>
      </c>
      <c r="D52" s="334"/>
      <c r="E52" s="334"/>
      <c r="F52" s="334"/>
      <c r="G52" s="334"/>
      <c r="H52" s="334"/>
      <c r="I52" s="334"/>
      <c r="J52" s="334"/>
      <c r="K52" s="207"/>
    </row>
    <row r="53" spans="2:11" s="1" customFormat="1" ht="5.25" customHeight="1">
      <c r="B53" s="206"/>
      <c r="C53" s="208"/>
      <c r="D53" s="208"/>
      <c r="E53" s="208"/>
      <c r="F53" s="208"/>
      <c r="G53" s="208"/>
      <c r="H53" s="208"/>
      <c r="I53" s="208"/>
      <c r="J53" s="208"/>
      <c r="K53" s="207"/>
    </row>
    <row r="54" spans="2:11" s="1" customFormat="1" ht="15" customHeight="1">
      <c r="B54" s="206"/>
      <c r="C54" s="333" t="s">
        <v>935</v>
      </c>
      <c r="D54" s="333"/>
      <c r="E54" s="333"/>
      <c r="F54" s="333"/>
      <c r="G54" s="333"/>
      <c r="H54" s="333"/>
      <c r="I54" s="333"/>
      <c r="J54" s="333"/>
      <c r="K54" s="207"/>
    </row>
    <row r="55" spans="2:11" s="1" customFormat="1" ht="15" customHeight="1">
      <c r="B55" s="206"/>
      <c r="C55" s="333" t="s">
        <v>936</v>
      </c>
      <c r="D55" s="333"/>
      <c r="E55" s="333"/>
      <c r="F55" s="333"/>
      <c r="G55" s="333"/>
      <c r="H55" s="333"/>
      <c r="I55" s="333"/>
      <c r="J55" s="333"/>
      <c r="K55" s="207"/>
    </row>
    <row r="56" spans="2:11" s="1" customFormat="1" ht="12.75" customHeight="1">
      <c r="B56" s="206"/>
      <c r="C56" s="209"/>
      <c r="D56" s="209"/>
      <c r="E56" s="209"/>
      <c r="F56" s="209"/>
      <c r="G56" s="209"/>
      <c r="H56" s="209"/>
      <c r="I56" s="209"/>
      <c r="J56" s="209"/>
      <c r="K56" s="207"/>
    </row>
    <row r="57" spans="2:11" s="1" customFormat="1" ht="15" customHeight="1">
      <c r="B57" s="206"/>
      <c r="C57" s="333" t="s">
        <v>937</v>
      </c>
      <c r="D57" s="333"/>
      <c r="E57" s="333"/>
      <c r="F57" s="333"/>
      <c r="G57" s="333"/>
      <c r="H57" s="333"/>
      <c r="I57" s="333"/>
      <c r="J57" s="333"/>
      <c r="K57" s="207"/>
    </row>
    <row r="58" spans="2:11" s="1" customFormat="1" ht="15" customHeight="1">
      <c r="B58" s="206"/>
      <c r="C58" s="211"/>
      <c r="D58" s="333" t="s">
        <v>938</v>
      </c>
      <c r="E58" s="333"/>
      <c r="F58" s="333"/>
      <c r="G58" s="333"/>
      <c r="H58" s="333"/>
      <c r="I58" s="333"/>
      <c r="J58" s="333"/>
      <c r="K58" s="207"/>
    </row>
    <row r="59" spans="2:11" s="1" customFormat="1" ht="15" customHeight="1">
      <c r="B59" s="206"/>
      <c r="C59" s="211"/>
      <c r="D59" s="333" t="s">
        <v>939</v>
      </c>
      <c r="E59" s="333"/>
      <c r="F59" s="333"/>
      <c r="G59" s="333"/>
      <c r="H59" s="333"/>
      <c r="I59" s="333"/>
      <c r="J59" s="333"/>
      <c r="K59" s="207"/>
    </row>
    <row r="60" spans="2:11" s="1" customFormat="1" ht="15" customHeight="1">
      <c r="B60" s="206"/>
      <c r="C60" s="211"/>
      <c r="D60" s="333" t="s">
        <v>940</v>
      </c>
      <c r="E60" s="333"/>
      <c r="F60" s="333"/>
      <c r="G60" s="333"/>
      <c r="H60" s="333"/>
      <c r="I60" s="333"/>
      <c r="J60" s="333"/>
      <c r="K60" s="207"/>
    </row>
    <row r="61" spans="2:11" s="1" customFormat="1" ht="15" customHeight="1">
      <c r="B61" s="206"/>
      <c r="C61" s="211"/>
      <c r="D61" s="333" t="s">
        <v>941</v>
      </c>
      <c r="E61" s="333"/>
      <c r="F61" s="333"/>
      <c r="G61" s="333"/>
      <c r="H61" s="333"/>
      <c r="I61" s="333"/>
      <c r="J61" s="333"/>
      <c r="K61" s="207"/>
    </row>
    <row r="62" spans="2:11" s="1" customFormat="1" ht="15" customHeight="1">
      <c r="B62" s="206"/>
      <c r="C62" s="211"/>
      <c r="D62" s="332" t="s">
        <v>942</v>
      </c>
      <c r="E62" s="332"/>
      <c r="F62" s="332"/>
      <c r="G62" s="332"/>
      <c r="H62" s="332"/>
      <c r="I62" s="332"/>
      <c r="J62" s="332"/>
      <c r="K62" s="207"/>
    </row>
    <row r="63" spans="2:11" s="1" customFormat="1" ht="15" customHeight="1">
      <c r="B63" s="206"/>
      <c r="C63" s="211"/>
      <c r="D63" s="333" t="s">
        <v>943</v>
      </c>
      <c r="E63" s="333"/>
      <c r="F63" s="333"/>
      <c r="G63" s="333"/>
      <c r="H63" s="333"/>
      <c r="I63" s="333"/>
      <c r="J63" s="333"/>
      <c r="K63" s="207"/>
    </row>
    <row r="64" spans="2:11" s="1" customFormat="1" ht="12.75" customHeight="1">
      <c r="B64" s="206"/>
      <c r="C64" s="211"/>
      <c r="D64" s="211"/>
      <c r="E64" s="214"/>
      <c r="F64" s="211"/>
      <c r="G64" s="211"/>
      <c r="H64" s="211"/>
      <c r="I64" s="211"/>
      <c r="J64" s="211"/>
      <c r="K64" s="207"/>
    </row>
    <row r="65" spans="2:11" s="1" customFormat="1" ht="15" customHeight="1">
      <c r="B65" s="206"/>
      <c r="C65" s="211"/>
      <c r="D65" s="333" t="s">
        <v>944</v>
      </c>
      <c r="E65" s="333"/>
      <c r="F65" s="333"/>
      <c r="G65" s="333"/>
      <c r="H65" s="333"/>
      <c r="I65" s="333"/>
      <c r="J65" s="333"/>
      <c r="K65" s="207"/>
    </row>
    <row r="66" spans="2:11" s="1" customFormat="1" ht="15" customHeight="1">
      <c r="B66" s="206"/>
      <c r="C66" s="211"/>
      <c r="D66" s="332" t="s">
        <v>945</v>
      </c>
      <c r="E66" s="332"/>
      <c r="F66" s="332"/>
      <c r="G66" s="332"/>
      <c r="H66" s="332"/>
      <c r="I66" s="332"/>
      <c r="J66" s="332"/>
      <c r="K66" s="207"/>
    </row>
    <row r="67" spans="2:11" s="1" customFormat="1" ht="15" customHeight="1">
      <c r="B67" s="206"/>
      <c r="C67" s="211"/>
      <c r="D67" s="333" t="s">
        <v>946</v>
      </c>
      <c r="E67" s="333"/>
      <c r="F67" s="333"/>
      <c r="G67" s="333"/>
      <c r="H67" s="333"/>
      <c r="I67" s="333"/>
      <c r="J67" s="333"/>
      <c r="K67" s="207"/>
    </row>
    <row r="68" spans="2:11" s="1" customFormat="1" ht="15" customHeight="1">
      <c r="B68" s="206"/>
      <c r="C68" s="211"/>
      <c r="D68" s="333" t="s">
        <v>947</v>
      </c>
      <c r="E68" s="333"/>
      <c r="F68" s="333"/>
      <c r="G68" s="333"/>
      <c r="H68" s="333"/>
      <c r="I68" s="333"/>
      <c r="J68" s="333"/>
      <c r="K68" s="207"/>
    </row>
    <row r="69" spans="2:11" s="1" customFormat="1" ht="15" customHeight="1">
      <c r="B69" s="206"/>
      <c r="C69" s="211"/>
      <c r="D69" s="333" t="s">
        <v>948</v>
      </c>
      <c r="E69" s="333"/>
      <c r="F69" s="333"/>
      <c r="G69" s="333"/>
      <c r="H69" s="333"/>
      <c r="I69" s="333"/>
      <c r="J69" s="333"/>
      <c r="K69" s="207"/>
    </row>
    <row r="70" spans="2:11" s="1" customFormat="1" ht="15" customHeight="1">
      <c r="B70" s="206"/>
      <c r="C70" s="211"/>
      <c r="D70" s="333" t="s">
        <v>949</v>
      </c>
      <c r="E70" s="333"/>
      <c r="F70" s="333"/>
      <c r="G70" s="333"/>
      <c r="H70" s="333"/>
      <c r="I70" s="333"/>
      <c r="J70" s="333"/>
      <c r="K70" s="207"/>
    </row>
    <row r="71" spans="2:11" s="1" customFormat="1" ht="12.75" customHeight="1">
      <c r="B71" s="215"/>
      <c r="C71" s="216"/>
      <c r="D71" s="216"/>
      <c r="E71" s="216"/>
      <c r="F71" s="216"/>
      <c r="G71" s="216"/>
      <c r="H71" s="216"/>
      <c r="I71" s="216"/>
      <c r="J71" s="216"/>
      <c r="K71" s="217"/>
    </row>
    <row r="72" spans="2:11" s="1" customFormat="1" ht="18.75" customHeight="1">
      <c r="B72" s="218"/>
      <c r="C72" s="218"/>
      <c r="D72" s="218"/>
      <c r="E72" s="218"/>
      <c r="F72" s="218"/>
      <c r="G72" s="218"/>
      <c r="H72" s="218"/>
      <c r="I72" s="218"/>
      <c r="J72" s="218"/>
      <c r="K72" s="219"/>
    </row>
    <row r="73" spans="2:11" s="1" customFormat="1" ht="18.75" customHeight="1">
      <c r="B73" s="219"/>
      <c r="C73" s="219"/>
      <c r="D73" s="219"/>
      <c r="E73" s="219"/>
      <c r="F73" s="219"/>
      <c r="G73" s="219"/>
      <c r="H73" s="219"/>
      <c r="I73" s="219"/>
      <c r="J73" s="219"/>
      <c r="K73" s="219"/>
    </row>
    <row r="74" spans="2:11" s="1" customFormat="1" ht="7.5" customHeight="1">
      <c r="B74" s="220"/>
      <c r="C74" s="221"/>
      <c r="D74" s="221"/>
      <c r="E74" s="221"/>
      <c r="F74" s="221"/>
      <c r="G74" s="221"/>
      <c r="H74" s="221"/>
      <c r="I74" s="221"/>
      <c r="J74" s="221"/>
      <c r="K74" s="222"/>
    </row>
    <row r="75" spans="2:11" s="1" customFormat="1" ht="45" customHeight="1">
      <c r="B75" s="223"/>
      <c r="C75" s="331" t="s">
        <v>950</v>
      </c>
      <c r="D75" s="331"/>
      <c r="E75" s="331"/>
      <c r="F75" s="331"/>
      <c r="G75" s="331"/>
      <c r="H75" s="331"/>
      <c r="I75" s="331"/>
      <c r="J75" s="331"/>
      <c r="K75" s="224"/>
    </row>
    <row r="76" spans="2:11" s="1" customFormat="1" ht="17.25" customHeight="1">
      <c r="B76" s="223"/>
      <c r="C76" s="225" t="s">
        <v>951</v>
      </c>
      <c r="D76" s="225"/>
      <c r="E76" s="225"/>
      <c r="F76" s="225" t="s">
        <v>952</v>
      </c>
      <c r="G76" s="226"/>
      <c r="H76" s="225" t="s">
        <v>52</v>
      </c>
      <c r="I76" s="225" t="s">
        <v>55</v>
      </c>
      <c r="J76" s="225" t="s">
        <v>953</v>
      </c>
      <c r="K76" s="224"/>
    </row>
    <row r="77" spans="2:11" s="1" customFormat="1" ht="17.25" customHeight="1">
      <c r="B77" s="223"/>
      <c r="C77" s="227" t="s">
        <v>954</v>
      </c>
      <c r="D77" s="227"/>
      <c r="E77" s="227"/>
      <c r="F77" s="228" t="s">
        <v>955</v>
      </c>
      <c r="G77" s="229"/>
      <c r="H77" s="227"/>
      <c r="I77" s="227"/>
      <c r="J77" s="227" t="s">
        <v>956</v>
      </c>
      <c r="K77" s="224"/>
    </row>
    <row r="78" spans="2:11" s="1" customFormat="1" ht="5.25" customHeight="1">
      <c r="B78" s="223"/>
      <c r="C78" s="230"/>
      <c r="D78" s="230"/>
      <c r="E78" s="230"/>
      <c r="F78" s="230"/>
      <c r="G78" s="231"/>
      <c r="H78" s="230"/>
      <c r="I78" s="230"/>
      <c r="J78" s="230"/>
      <c r="K78" s="224"/>
    </row>
    <row r="79" spans="2:11" s="1" customFormat="1" ht="15" customHeight="1">
      <c r="B79" s="223"/>
      <c r="C79" s="212" t="s">
        <v>51</v>
      </c>
      <c r="D79" s="232"/>
      <c r="E79" s="232"/>
      <c r="F79" s="233" t="s">
        <v>957</v>
      </c>
      <c r="G79" s="234"/>
      <c r="H79" s="212" t="s">
        <v>958</v>
      </c>
      <c r="I79" s="212" t="s">
        <v>959</v>
      </c>
      <c r="J79" s="212">
        <v>20</v>
      </c>
      <c r="K79" s="224"/>
    </row>
    <row r="80" spans="2:11" s="1" customFormat="1" ht="15" customHeight="1">
      <c r="B80" s="223"/>
      <c r="C80" s="212" t="s">
        <v>960</v>
      </c>
      <c r="D80" s="212"/>
      <c r="E80" s="212"/>
      <c r="F80" s="233" t="s">
        <v>957</v>
      </c>
      <c r="G80" s="234"/>
      <c r="H80" s="212" t="s">
        <v>961</v>
      </c>
      <c r="I80" s="212" t="s">
        <v>959</v>
      </c>
      <c r="J80" s="212">
        <v>120</v>
      </c>
      <c r="K80" s="224"/>
    </row>
    <row r="81" spans="2:11" s="1" customFormat="1" ht="15" customHeight="1">
      <c r="B81" s="235"/>
      <c r="C81" s="212" t="s">
        <v>962</v>
      </c>
      <c r="D81" s="212"/>
      <c r="E81" s="212"/>
      <c r="F81" s="233" t="s">
        <v>963</v>
      </c>
      <c r="G81" s="234"/>
      <c r="H81" s="212" t="s">
        <v>964</v>
      </c>
      <c r="I81" s="212" t="s">
        <v>959</v>
      </c>
      <c r="J81" s="212">
        <v>50</v>
      </c>
      <c r="K81" s="224"/>
    </row>
    <row r="82" spans="2:11" s="1" customFormat="1" ht="15" customHeight="1">
      <c r="B82" s="235"/>
      <c r="C82" s="212" t="s">
        <v>965</v>
      </c>
      <c r="D82" s="212"/>
      <c r="E82" s="212"/>
      <c r="F82" s="233" t="s">
        <v>957</v>
      </c>
      <c r="G82" s="234"/>
      <c r="H82" s="212" t="s">
        <v>966</v>
      </c>
      <c r="I82" s="212" t="s">
        <v>967</v>
      </c>
      <c r="J82" s="212"/>
      <c r="K82" s="224"/>
    </row>
    <row r="83" spans="2:11" s="1" customFormat="1" ht="15" customHeight="1">
      <c r="B83" s="235"/>
      <c r="C83" s="236" t="s">
        <v>968</v>
      </c>
      <c r="D83" s="236"/>
      <c r="E83" s="236"/>
      <c r="F83" s="237" t="s">
        <v>963</v>
      </c>
      <c r="G83" s="236"/>
      <c r="H83" s="236" t="s">
        <v>969</v>
      </c>
      <c r="I83" s="236" t="s">
        <v>959</v>
      </c>
      <c r="J83" s="236">
        <v>15</v>
      </c>
      <c r="K83" s="224"/>
    </row>
    <row r="84" spans="2:11" s="1" customFormat="1" ht="15" customHeight="1">
      <c r="B84" s="235"/>
      <c r="C84" s="236" t="s">
        <v>970</v>
      </c>
      <c r="D84" s="236"/>
      <c r="E84" s="236"/>
      <c r="F84" s="237" t="s">
        <v>963</v>
      </c>
      <c r="G84" s="236"/>
      <c r="H84" s="236" t="s">
        <v>971</v>
      </c>
      <c r="I84" s="236" t="s">
        <v>959</v>
      </c>
      <c r="J84" s="236">
        <v>15</v>
      </c>
      <c r="K84" s="224"/>
    </row>
    <row r="85" spans="2:11" s="1" customFormat="1" ht="15" customHeight="1">
      <c r="B85" s="235"/>
      <c r="C85" s="236" t="s">
        <v>972</v>
      </c>
      <c r="D85" s="236"/>
      <c r="E85" s="236"/>
      <c r="F85" s="237" t="s">
        <v>963</v>
      </c>
      <c r="G85" s="236"/>
      <c r="H85" s="236" t="s">
        <v>973</v>
      </c>
      <c r="I85" s="236" t="s">
        <v>959</v>
      </c>
      <c r="J85" s="236">
        <v>20</v>
      </c>
      <c r="K85" s="224"/>
    </row>
    <row r="86" spans="2:11" s="1" customFormat="1" ht="15" customHeight="1">
      <c r="B86" s="235"/>
      <c r="C86" s="236" t="s">
        <v>974</v>
      </c>
      <c r="D86" s="236"/>
      <c r="E86" s="236"/>
      <c r="F86" s="237" t="s">
        <v>963</v>
      </c>
      <c r="G86" s="236"/>
      <c r="H86" s="236" t="s">
        <v>975</v>
      </c>
      <c r="I86" s="236" t="s">
        <v>959</v>
      </c>
      <c r="J86" s="236">
        <v>20</v>
      </c>
      <c r="K86" s="224"/>
    </row>
    <row r="87" spans="2:11" s="1" customFormat="1" ht="15" customHeight="1">
      <c r="B87" s="235"/>
      <c r="C87" s="212" t="s">
        <v>976</v>
      </c>
      <c r="D87" s="212"/>
      <c r="E87" s="212"/>
      <c r="F87" s="233" t="s">
        <v>963</v>
      </c>
      <c r="G87" s="234"/>
      <c r="H87" s="212" t="s">
        <v>977</v>
      </c>
      <c r="I87" s="212" t="s">
        <v>959</v>
      </c>
      <c r="J87" s="212">
        <v>50</v>
      </c>
      <c r="K87" s="224"/>
    </row>
    <row r="88" spans="2:11" s="1" customFormat="1" ht="15" customHeight="1">
      <c r="B88" s="235"/>
      <c r="C88" s="212" t="s">
        <v>978</v>
      </c>
      <c r="D88" s="212"/>
      <c r="E88" s="212"/>
      <c r="F88" s="233" t="s">
        <v>963</v>
      </c>
      <c r="G88" s="234"/>
      <c r="H88" s="212" t="s">
        <v>979</v>
      </c>
      <c r="I88" s="212" t="s">
        <v>959</v>
      </c>
      <c r="J88" s="212">
        <v>20</v>
      </c>
      <c r="K88" s="224"/>
    </row>
    <row r="89" spans="2:11" s="1" customFormat="1" ht="15" customHeight="1">
      <c r="B89" s="235"/>
      <c r="C89" s="212" t="s">
        <v>980</v>
      </c>
      <c r="D89" s="212"/>
      <c r="E89" s="212"/>
      <c r="F89" s="233" t="s">
        <v>963</v>
      </c>
      <c r="G89" s="234"/>
      <c r="H89" s="212" t="s">
        <v>981</v>
      </c>
      <c r="I89" s="212" t="s">
        <v>959</v>
      </c>
      <c r="J89" s="212">
        <v>20</v>
      </c>
      <c r="K89" s="224"/>
    </row>
    <row r="90" spans="2:11" s="1" customFormat="1" ht="15" customHeight="1">
      <c r="B90" s="235"/>
      <c r="C90" s="212" t="s">
        <v>982</v>
      </c>
      <c r="D90" s="212"/>
      <c r="E90" s="212"/>
      <c r="F90" s="233" t="s">
        <v>963</v>
      </c>
      <c r="G90" s="234"/>
      <c r="H90" s="212" t="s">
        <v>983</v>
      </c>
      <c r="I90" s="212" t="s">
        <v>959</v>
      </c>
      <c r="J90" s="212">
        <v>50</v>
      </c>
      <c r="K90" s="224"/>
    </row>
    <row r="91" spans="2:11" s="1" customFormat="1" ht="15" customHeight="1">
      <c r="B91" s="235"/>
      <c r="C91" s="212" t="s">
        <v>984</v>
      </c>
      <c r="D91" s="212"/>
      <c r="E91" s="212"/>
      <c r="F91" s="233" t="s">
        <v>963</v>
      </c>
      <c r="G91" s="234"/>
      <c r="H91" s="212" t="s">
        <v>984</v>
      </c>
      <c r="I91" s="212" t="s">
        <v>959</v>
      </c>
      <c r="J91" s="212">
        <v>50</v>
      </c>
      <c r="K91" s="224"/>
    </row>
    <row r="92" spans="2:11" s="1" customFormat="1" ht="15" customHeight="1">
      <c r="B92" s="235"/>
      <c r="C92" s="212" t="s">
        <v>985</v>
      </c>
      <c r="D92" s="212"/>
      <c r="E92" s="212"/>
      <c r="F92" s="233" t="s">
        <v>963</v>
      </c>
      <c r="G92" s="234"/>
      <c r="H92" s="212" t="s">
        <v>986</v>
      </c>
      <c r="I92" s="212" t="s">
        <v>959</v>
      </c>
      <c r="J92" s="212">
        <v>255</v>
      </c>
      <c r="K92" s="224"/>
    </row>
    <row r="93" spans="2:11" s="1" customFormat="1" ht="15" customHeight="1">
      <c r="B93" s="235"/>
      <c r="C93" s="212" t="s">
        <v>987</v>
      </c>
      <c r="D93" s="212"/>
      <c r="E93" s="212"/>
      <c r="F93" s="233" t="s">
        <v>957</v>
      </c>
      <c r="G93" s="234"/>
      <c r="H93" s="212" t="s">
        <v>988</v>
      </c>
      <c r="I93" s="212" t="s">
        <v>989</v>
      </c>
      <c r="J93" s="212"/>
      <c r="K93" s="224"/>
    </row>
    <row r="94" spans="2:11" s="1" customFormat="1" ht="15" customHeight="1">
      <c r="B94" s="235"/>
      <c r="C94" s="212" t="s">
        <v>990</v>
      </c>
      <c r="D94" s="212"/>
      <c r="E94" s="212"/>
      <c r="F94" s="233" t="s">
        <v>957</v>
      </c>
      <c r="G94" s="234"/>
      <c r="H94" s="212" t="s">
        <v>991</v>
      </c>
      <c r="I94" s="212" t="s">
        <v>992</v>
      </c>
      <c r="J94" s="212"/>
      <c r="K94" s="224"/>
    </row>
    <row r="95" spans="2:11" s="1" customFormat="1" ht="15" customHeight="1">
      <c r="B95" s="235"/>
      <c r="C95" s="212" t="s">
        <v>993</v>
      </c>
      <c r="D95" s="212"/>
      <c r="E95" s="212"/>
      <c r="F95" s="233" t="s">
        <v>957</v>
      </c>
      <c r="G95" s="234"/>
      <c r="H95" s="212" t="s">
        <v>993</v>
      </c>
      <c r="I95" s="212" t="s">
        <v>992</v>
      </c>
      <c r="J95" s="212"/>
      <c r="K95" s="224"/>
    </row>
    <row r="96" spans="2:11" s="1" customFormat="1" ht="15" customHeight="1">
      <c r="B96" s="235"/>
      <c r="C96" s="212" t="s">
        <v>36</v>
      </c>
      <c r="D96" s="212"/>
      <c r="E96" s="212"/>
      <c r="F96" s="233" t="s">
        <v>957</v>
      </c>
      <c r="G96" s="234"/>
      <c r="H96" s="212" t="s">
        <v>994</v>
      </c>
      <c r="I96" s="212" t="s">
        <v>992</v>
      </c>
      <c r="J96" s="212"/>
      <c r="K96" s="224"/>
    </row>
    <row r="97" spans="2:11" s="1" customFormat="1" ht="15" customHeight="1">
      <c r="B97" s="235"/>
      <c r="C97" s="212" t="s">
        <v>46</v>
      </c>
      <c r="D97" s="212"/>
      <c r="E97" s="212"/>
      <c r="F97" s="233" t="s">
        <v>957</v>
      </c>
      <c r="G97" s="234"/>
      <c r="H97" s="212" t="s">
        <v>995</v>
      </c>
      <c r="I97" s="212" t="s">
        <v>992</v>
      </c>
      <c r="J97" s="212"/>
      <c r="K97" s="224"/>
    </row>
    <row r="98" spans="2:11" s="1" customFormat="1" ht="15" customHeight="1">
      <c r="B98" s="238"/>
      <c r="C98" s="239"/>
      <c r="D98" s="239"/>
      <c r="E98" s="239"/>
      <c r="F98" s="239"/>
      <c r="G98" s="239"/>
      <c r="H98" s="239"/>
      <c r="I98" s="239"/>
      <c r="J98" s="239"/>
      <c r="K98" s="240"/>
    </row>
    <row r="99" spans="2:11" s="1" customFormat="1" ht="18.75" customHeight="1">
      <c r="B99" s="241"/>
      <c r="C99" s="242"/>
      <c r="D99" s="242"/>
      <c r="E99" s="242"/>
      <c r="F99" s="242"/>
      <c r="G99" s="242"/>
      <c r="H99" s="242"/>
      <c r="I99" s="242"/>
      <c r="J99" s="242"/>
      <c r="K99" s="241"/>
    </row>
    <row r="100" spans="2:11" s="1" customFormat="1" ht="18.75" customHeight="1">
      <c r="B100" s="219"/>
      <c r="C100" s="219"/>
      <c r="D100" s="219"/>
      <c r="E100" s="219"/>
      <c r="F100" s="219"/>
      <c r="G100" s="219"/>
      <c r="H100" s="219"/>
      <c r="I100" s="219"/>
      <c r="J100" s="219"/>
      <c r="K100" s="219"/>
    </row>
    <row r="101" spans="2:11" s="1" customFormat="1" ht="7.5" customHeight="1">
      <c r="B101" s="220"/>
      <c r="C101" s="221"/>
      <c r="D101" s="221"/>
      <c r="E101" s="221"/>
      <c r="F101" s="221"/>
      <c r="G101" s="221"/>
      <c r="H101" s="221"/>
      <c r="I101" s="221"/>
      <c r="J101" s="221"/>
      <c r="K101" s="222"/>
    </row>
    <row r="102" spans="2:11" s="1" customFormat="1" ht="45" customHeight="1">
      <c r="B102" s="223"/>
      <c r="C102" s="331" t="s">
        <v>996</v>
      </c>
      <c r="D102" s="331"/>
      <c r="E102" s="331"/>
      <c r="F102" s="331"/>
      <c r="G102" s="331"/>
      <c r="H102" s="331"/>
      <c r="I102" s="331"/>
      <c r="J102" s="331"/>
      <c r="K102" s="224"/>
    </row>
    <row r="103" spans="2:11" s="1" customFormat="1" ht="17.25" customHeight="1">
      <c r="B103" s="223"/>
      <c r="C103" s="225" t="s">
        <v>951</v>
      </c>
      <c r="D103" s="225"/>
      <c r="E103" s="225"/>
      <c r="F103" s="225" t="s">
        <v>952</v>
      </c>
      <c r="G103" s="226"/>
      <c r="H103" s="225" t="s">
        <v>52</v>
      </c>
      <c r="I103" s="225" t="s">
        <v>55</v>
      </c>
      <c r="J103" s="225" t="s">
        <v>953</v>
      </c>
      <c r="K103" s="224"/>
    </row>
    <row r="104" spans="2:11" s="1" customFormat="1" ht="17.25" customHeight="1">
      <c r="B104" s="223"/>
      <c r="C104" s="227" t="s">
        <v>954</v>
      </c>
      <c r="D104" s="227"/>
      <c r="E104" s="227"/>
      <c r="F104" s="228" t="s">
        <v>955</v>
      </c>
      <c r="G104" s="229"/>
      <c r="H104" s="227"/>
      <c r="I104" s="227"/>
      <c r="J104" s="227" t="s">
        <v>956</v>
      </c>
      <c r="K104" s="224"/>
    </row>
    <row r="105" spans="2:11" s="1" customFormat="1" ht="5.25" customHeight="1">
      <c r="B105" s="223"/>
      <c r="C105" s="225"/>
      <c r="D105" s="225"/>
      <c r="E105" s="225"/>
      <c r="F105" s="225"/>
      <c r="G105" s="243"/>
      <c r="H105" s="225"/>
      <c r="I105" s="225"/>
      <c r="J105" s="225"/>
      <c r="K105" s="224"/>
    </row>
    <row r="106" spans="2:11" s="1" customFormat="1" ht="15" customHeight="1">
      <c r="B106" s="223"/>
      <c r="C106" s="212" t="s">
        <v>51</v>
      </c>
      <c r="D106" s="232"/>
      <c r="E106" s="232"/>
      <c r="F106" s="233" t="s">
        <v>957</v>
      </c>
      <c r="G106" s="212"/>
      <c r="H106" s="212" t="s">
        <v>997</v>
      </c>
      <c r="I106" s="212" t="s">
        <v>959</v>
      </c>
      <c r="J106" s="212">
        <v>20</v>
      </c>
      <c r="K106" s="224"/>
    </row>
    <row r="107" spans="2:11" s="1" customFormat="1" ht="15" customHeight="1">
      <c r="B107" s="223"/>
      <c r="C107" s="212" t="s">
        <v>960</v>
      </c>
      <c r="D107" s="212"/>
      <c r="E107" s="212"/>
      <c r="F107" s="233" t="s">
        <v>957</v>
      </c>
      <c r="G107" s="212"/>
      <c r="H107" s="212" t="s">
        <v>997</v>
      </c>
      <c r="I107" s="212" t="s">
        <v>959</v>
      </c>
      <c r="J107" s="212">
        <v>120</v>
      </c>
      <c r="K107" s="224"/>
    </row>
    <row r="108" spans="2:11" s="1" customFormat="1" ht="15" customHeight="1">
      <c r="B108" s="235"/>
      <c r="C108" s="212" t="s">
        <v>962</v>
      </c>
      <c r="D108" s="212"/>
      <c r="E108" s="212"/>
      <c r="F108" s="233" t="s">
        <v>963</v>
      </c>
      <c r="G108" s="212"/>
      <c r="H108" s="212" t="s">
        <v>997</v>
      </c>
      <c r="I108" s="212" t="s">
        <v>959</v>
      </c>
      <c r="J108" s="212">
        <v>50</v>
      </c>
      <c r="K108" s="224"/>
    </row>
    <row r="109" spans="2:11" s="1" customFormat="1" ht="15" customHeight="1">
      <c r="B109" s="235"/>
      <c r="C109" s="212" t="s">
        <v>965</v>
      </c>
      <c r="D109" s="212"/>
      <c r="E109" s="212"/>
      <c r="F109" s="233" t="s">
        <v>957</v>
      </c>
      <c r="G109" s="212"/>
      <c r="H109" s="212" t="s">
        <v>997</v>
      </c>
      <c r="I109" s="212" t="s">
        <v>967</v>
      </c>
      <c r="J109" s="212"/>
      <c r="K109" s="224"/>
    </row>
    <row r="110" spans="2:11" s="1" customFormat="1" ht="15" customHeight="1">
      <c r="B110" s="235"/>
      <c r="C110" s="212" t="s">
        <v>976</v>
      </c>
      <c r="D110" s="212"/>
      <c r="E110" s="212"/>
      <c r="F110" s="233" t="s">
        <v>963</v>
      </c>
      <c r="G110" s="212"/>
      <c r="H110" s="212" t="s">
        <v>997</v>
      </c>
      <c r="I110" s="212" t="s">
        <v>959</v>
      </c>
      <c r="J110" s="212">
        <v>50</v>
      </c>
      <c r="K110" s="224"/>
    </row>
    <row r="111" spans="2:11" s="1" customFormat="1" ht="15" customHeight="1">
      <c r="B111" s="235"/>
      <c r="C111" s="212" t="s">
        <v>984</v>
      </c>
      <c r="D111" s="212"/>
      <c r="E111" s="212"/>
      <c r="F111" s="233" t="s">
        <v>963</v>
      </c>
      <c r="G111" s="212"/>
      <c r="H111" s="212" t="s">
        <v>997</v>
      </c>
      <c r="I111" s="212" t="s">
        <v>959</v>
      </c>
      <c r="J111" s="212">
        <v>50</v>
      </c>
      <c r="K111" s="224"/>
    </row>
    <row r="112" spans="2:11" s="1" customFormat="1" ht="15" customHeight="1">
      <c r="B112" s="235"/>
      <c r="C112" s="212" t="s">
        <v>982</v>
      </c>
      <c r="D112" s="212"/>
      <c r="E112" s="212"/>
      <c r="F112" s="233" t="s">
        <v>963</v>
      </c>
      <c r="G112" s="212"/>
      <c r="H112" s="212" t="s">
        <v>997</v>
      </c>
      <c r="I112" s="212" t="s">
        <v>959</v>
      </c>
      <c r="J112" s="212">
        <v>50</v>
      </c>
      <c r="K112" s="224"/>
    </row>
    <row r="113" spans="2:11" s="1" customFormat="1" ht="15" customHeight="1">
      <c r="B113" s="235"/>
      <c r="C113" s="212" t="s">
        <v>51</v>
      </c>
      <c r="D113" s="212"/>
      <c r="E113" s="212"/>
      <c r="F113" s="233" t="s">
        <v>957</v>
      </c>
      <c r="G113" s="212"/>
      <c r="H113" s="212" t="s">
        <v>998</v>
      </c>
      <c r="I113" s="212" t="s">
        <v>959</v>
      </c>
      <c r="J113" s="212">
        <v>20</v>
      </c>
      <c r="K113" s="224"/>
    </row>
    <row r="114" spans="2:11" s="1" customFormat="1" ht="15" customHeight="1">
      <c r="B114" s="235"/>
      <c r="C114" s="212" t="s">
        <v>999</v>
      </c>
      <c r="D114" s="212"/>
      <c r="E114" s="212"/>
      <c r="F114" s="233" t="s">
        <v>957</v>
      </c>
      <c r="G114" s="212"/>
      <c r="H114" s="212" t="s">
        <v>1000</v>
      </c>
      <c r="I114" s="212" t="s">
        <v>959</v>
      </c>
      <c r="J114" s="212">
        <v>120</v>
      </c>
      <c r="K114" s="224"/>
    </row>
    <row r="115" spans="2:11" s="1" customFormat="1" ht="15" customHeight="1">
      <c r="B115" s="235"/>
      <c r="C115" s="212" t="s">
        <v>36</v>
      </c>
      <c r="D115" s="212"/>
      <c r="E115" s="212"/>
      <c r="F115" s="233" t="s">
        <v>957</v>
      </c>
      <c r="G115" s="212"/>
      <c r="H115" s="212" t="s">
        <v>1001</v>
      </c>
      <c r="I115" s="212" t="s">
        <v>992</v>
      </c>
      <c r="J115" s="212"/>
      <c r="K115" s="224"/>
    </row>
    <row r="116" spans="2:11" s="1" customFormat="1" ht="15" customHeight="1">
      <c r="B116" s="235"/>
      <c r="C116" s="212" t="s">
        <v>46</v>
      </c>
      <c r="D116" s="212"/>
      <c r="E116" s="212"/>
      <c r="F116" s="233" t="s">
        <v>957</v>
      </c>
      <c r="G116" s="212"/>
      <c r="H116" s="212" t="s">
        <v>1002</v>
      </c>
      <c r="I116" s="212" t="s">
        <v>992</v>
      </c>
      <c r="J116" s="212"/>
      <c r="K116" s="224"/>
    </row>
    <row r="117" spans="2:11" s="1" customFormat="1" ht="15" customHeight="1">
      <c r="B117" s="235"/>
      <c r="C117" s="212" t="s">
        <v>55</v>
      </c>
      <c r="D117" s="212"/>
      <c r="E117" s="212"/>
      <c r="F117" s="233" t="s">
        <v>957</v>
      </c>
      <c r="G117" s="212"/>
      <c r="H117" s="212" t="s">
        <v>1003</v>
      </c>
      <c r="I117" s="212" t="s">
        <v>1004</v>
      </c>
      <c r="J117" s="212"/>
      <c r="K117" s="224"/>
    </row>
    <row r="118" spans="2:11" s="1" customFormat="1" ht="15" customHeight="1">
      <c r="B118" s="238"/>
      <c r="C118" s="244"/>
      <c r="D118" s="244"/>
      <c r="E118" s="244"/>
      <c r="F118" s="244"/>
      <c r="G118" s="244"/>
      <c r="H118" s="244"/>
      <c r="I118" s="244"/>
      <c r="J118" s="244"/>
      <c r="K118" s="240"/>
    </row>
    <row r="119" spans="2:11" s="1" customFormat="1" ht="18.75" customHeight="1">
      <c r="B119" s="245"/>
      <c r="C119" s="246"/>
      <c r="D119" s="246"/>
      <c r="E119" s="246"/>
      <c r="F119" s="247"/>
      <c r="G119" s="246"/>
      <c r="H119" s="246"/>
      <c r="I119" s="246"/>
      <c r="J119" s="246"/>
      <c r="K119" s="245"/>
    </row>
    <row r="120" spans="2:11" s="1" customFormat="1" ht="18.75" customHeight="1">
      <c r="B120" s="219"/>
      <c r="C120" s="219"/>
      <c r="D120" s="219"/>
      <c r="E120" s="219"/>
      <c r="F120" s="219"/>
      <c r="G120" s="219"/>
      <c r="H120" s="219"/>
      <c r="I120" s="219"/>
      <c r="J120" s="219"/>
      <c r="K120" s="219"/>
    </row>
    <row r="121" spans="2:11" s="1" customFormat="1" ht="7.5" customHeight="1">
      <c r="B121" s="248"/>
      <c r="C121" s="249"/>
      <c r="D121" s="249"/>
      <c r="E121" s="249"/>
      <c r="F121" s="249"/>
      <c r="G121" s="249"/>
      <c r="H121" s="249"/>
      <c r="I121" s="249"/>
      <c r="J121" s="249"/>
      <c r="K121" s="250"/>
    </row>
    <row r="122" spans="2:11" s="1" customFormat="1" ht="45" customHeight="1">
      <c r="B122" s="251"/>
      <c r="C122" s="329" t="s">
        <v>1005</v>
      </c>
      <c r="D122" s="329"/>
      <c r="E122" s="329"/>
      <c r="F122" s="329"/>
      <c r="G122" s="329"/>
      <c r="H122" s="329"/>
      <c r="I122" s="329"/>
      <c r="J122" s="329"/>
      <c r="K122" s="252"/>
    </row>
    <row r="123" spans="2:11" s="1" customFormat="1" ht="17.25" customHeight="1">
      <c r="B123" s="253"/>
      <c r="C123" s="225" t="s">
        <v>951</v>
      </c>
      <c r="D123" s="225"/>
      <c r="E123" s="225"/>
      <c r="F123" s="225" t="s">
        <v>952</v>
      </c>
      <c r="G123" s="226"/>
      <c r="H123" s="225" t="s">
        <v>52</v>
      </c>
      <c r="I123" s="225" t="s">
        <v>55</v>
      </c>
      <c r="J123" s="225" t="s">
        <v>953</v>
      </c>
      <c r="K123" s="254"/>
    </row>
    <row r="124" spans="2:11" s="1" customFormat="1" ht="17.25" customHeight="1">
      <c r="B124" s="253"/>
      <c r="C124" s="227" t="s">
        <v>954</v>
      </c>
      <c r="D124" s="227"/>
      <c r="E124" s="227"/>
      <c r="F124" s="228" t="s">
        <v>955</v>
      </c>
      <c r="G124" s="229"/>
      <c r="H124" s="227"/>
      <c r="I124" s="227"/>
      <c r="J124" s="227" t="s">
        <v>956</v>
      </c>
      <c r="K124" s="254"/>
    </row>
    <row r="125" spans="2:11" s="1" customFormat="1" ht="5.25" customHeight="1">
      <c r="B125" s="255"/>
      <c r="C125" s="230"/>
      <c r="D125" s="230"/>
      <c r="E125" s="230"/>
      <c r="F125" s="230"/>
      <c r="G125" s="256"/>
      <c r="H125" s="230"/>
      <c r="I125" s="230"/>
      <c r="J125" s="230"/>
      <c r="K125" s="257"/>
    </row>
    <row r="126" spans="2:11" s="1" customFormat="1" ht="15" customHeight="1">
      <c r="B126" s="255"/>
      <c r="C126" s="212" t="s">
        <v>960</v>
      </c>
      <c r="D126" s="232"/>
      <c r="E126" s="232"/>
      <c r="F126" s="233" t="s">
        <v>957</v>
      </c>
      <c r="G126" s="212"/>
      <c r="H126" s="212" t="s">
        <v>997</v>
      </c>
      <c r="I126" s="212" t="s">
        <v>959</v>
      </c>
      <c r="J126" s="212">
        <v>120</v>
      </c>
      <c r="K126" s="258"/>
    </row>
    <row r="127" spans="2:11" s="1" customFormat="1" ht="15" customHeight="1">
      <c r="B127" s="255"/>
      <c r="C127" s="212" t="s">
        <v>1006</v>
      </c>
      <c r="D127" s="212"/>
      <c r="E127" s="212"/>
      <c r="F127" s="233" t="s">
        <v>957</v>
      </c>
      <c r="G127" s="212"/>
      <c r="H127" s="212" t="s">
        <v>1007</v>
      </c>
      <c r="I127" s="212" t="s">
        <v>959</v>
      </c>
      <c r="J127" s="212" t="s">
        <v>1008</v>
      </c>
      <c r="K127" s="258"/>
    </row>
    <row r="128" spans="2:11" s="1" customFormat="1" ht="15" customHeight="1">
      <c r="B128" s="255"/>
      <c r="C128" s="212" t="s">
        <v>83</v>
      </c>
      <c r="D128" s="212"/>
      <c r="E128" s="212"/>
      <c r="F128" s="233" t="s">
        <v>957</v>
      </c>
      <c r="G128" s="212"/>
      <c r="H128" s="212" t="s">
        <v>1009</v>
      </c>
      <c r="I128" s="212" t="s">
        <v>959</v>
      </c>
      <c r="J128" s="212" t="s">
        <v>1008</v>
      </c>
      <c r="K128" s="258"/>
    </row>
    <row r="129" spans="2:11" s="1" customFormat="1" ht="15" customHeight="1">
      <c r="B129" s="255"/>
      <c r="C129" s="212" t="s">
        <v>968</v>
      </c>
      <c r="D129" s="212"/>
      <c r="E129" s="212"/>
      <c r="F129" s="233" t="s">
        <v>963</v>
      </c>
      <c r="G129" s="212"/>
      <c r="H129" s="212" t="s">
        <v>969</v>
      </c>
      <c r="I129" s="212" t="s">
        <v>959</v>
      </c>
      <c r="J129" s="212">
        <v>15</v>
      </c>
      <c r="K129" s="258"/>
    </row>
    <row r="130" spans="2:11" s="1" customFormat="1" ht="15" customHeight="1">
      <c r="B130" s="255"/>
      <c r="C130" s="236" t="s">
        <v>970</v>
      </c>
      <c r="D130" s="236"/>
      <c r="E130" s="236"/>
      <c r="F130" s="237" t="s">
        <v>963</v>
      </c>
      <c r="G130" s="236"/>
      <c r="H130" s="236" t="s">
        <v>971</v>
      </c>
      <c r="I130" s="236" t="s">
        <v>959</v>
      </c>
      <c r="J130" s="236">
        <v>15</v>
      </c>
      <c r="K130" s="258"/>
    </row>
    <row r="131" spans="2:11" s="1" customFormat="1" ht="15" customHeight="1">
      <c r="B131" s="255"/>
      <c r="C131" s="236" t="s">
        <v>972</v>
      </c>
      <c r="D131" s="236"/>
      <c r="E131" s="236"/>
      <c r="F131" s="237" t="s">
        <v>963</v>
      </c>
      <c r="G131" s="236"/>
      <c r="H131" s="236" t="s">
        <v>973</v>
      </c>
      <c r="I131" s="236" t="s">
        <v>959</v>
      </c>
      <c r="J131" s="236">
        <v>20</v>
      </c>
      <c r="K131" s="258"/>
    </row>
    <row r="132" spans="2:11" s="1" customFormat="1" ht="15" customHeight="1">
      <c r="B132" s="255"/>
      <c r="C132" s="236" t="s">
        <v>974</v>
      </c>
      <c r="D132" s="236"/>
      <c r="E132" s="236"/>
      <c r="F132" s="237" t="s">
        <v>963</v>
      </c>
      <c r="G132" s="236"/>
      <c r="H132" s="236" t="s">
        <v>975</v>
      </c>
      <c r="I132" s="236" t="s">
        <v>959</v>
      </c>
      <c r="J132" s="236">
        <v>20</v>
      </c>
      <c r="K132" s="258"/>
    </row>
    <row r="133" spans="2:11" s="1" customFormat="1" ht="15" customHeight="1">
      <c r="B133" s="255"/>
      <c r="C133" s="212" t="s">
        <v>962</v>
      </c>
      <c r="D133" s="212"/>
      <c r="E133" s="212"/>
      <c r="F133" s="233" t="s">
        <v>963</v>
      </c>
      <c r="G133" s="212"/>
      <c r="H133" s="212" t="s">
        <v>997</v>
      </c>
      <c r="I133" s="212" t="s">
        <v>959</v>
      </c>
      <c r="J133" s="212">
        <v>50</v>
      </c>
      <c r="K133" s="258"/>
    </row>
    <row r="134" spans="2:11" s="1" customFormat="1" ht="15" customHeight="1">
      <c r="B134" s="255"/>
      <c r="C134" s="212" t="s">
        <v>976</v>
      </c>
      <c r="D134" s="212"/>
      <c r="E134" s="212"/>
      <c r="F134" s="233" t="s">
        <v>963</v>
      </c>
      <c r="G134" s="212"/>
      <c r="H134" s="212" t="s">
        <v>997</v>
      </c>
      <c r="I134" s="212" t="s">
        <v>959</v>
      </c>
      <c r="J134" s="212">
        <v>50</v>
      </c>
      <c r="K134" s="258"/>
    </row>
    <row r="135" spans="2:11" s="1" customFormat="1" ht="15" customHeight="1">
      <c r="B135" s="255"/>
      <c r="C135" s="212" t="s">
        <v>982</v>
      </c>
      <c r="D135" s="212"/>
      <c r="E135" s="212"/>
      <c r="F135" s="233" t="s">
        <v>963</v>
      </c>
      <c r="G135" s="212"/>
      <c r="H135" s="212" t="s">
        <v>997</v>
      </c>
      <c r="I135" s="212" t="s">
        <v>959</v>
      </c>
      <c r="J135" s="212">
        <v>50</v>
      </c>
      <c r="K135" s="258"/>
    </row>
    <row r="136" spans="2:11" s="1" customFormat="1" ht="15" customHeight="1">
      <c r="B136" s="255"/>
      <c r="C136" s="212" t="s">
        <v>984</v>
      </c>
      <c r="D136" s="212"/>
      <c r="E136" s="212"/>
      <c r="F136" s="233" t="s">
        <v>963</v>
      </c>
      <c r="G136" s="212"/>
      <c r="H136" s="212" t="s">
        <v>997</v>
      </c>
      <c r="I136" s="212" t="s">
        <v>959</v>
      </c>
      <c r="J136" s="212">
        <v>50</v>
      </c>
      <c r="K136" s="258"/>
    </row>
    <row r="137" spans="2:11" s="1" customFormat="1" ht="15" customHeight="1">
      <c r="B137" s="255"/>
      <c r="C137" s="212" t="s">
        <v>985</v>
      </c>
      <c r="D137" s="212"/>
      <c r="E137" s="212"/>
      <c r="F137" s="233" t="s">
        <v>963</v>
      </c>
      <c r="G137" s="212"/>
      <c r="H137" s="212" t="s">
        <v>1010</v>
      </c>
      <c r="I137" s="212" t="s">
        <v>959</v>
      </c>
      <c r="J137" s="212">
        <v>255</v>
      </c>
      <c r="K137" s="258"/>
    </row>
    <row r="138" spans="2:11" s="1" customFormat="1" ht="15" customHeight="1">
      <c r="B138" s="255"/>
      <c r="C138" s="212" t="s">
        <v>987</v>
      </c>
      <c r="D138" s="212"/>
      <c r="E138" s="212"/>
      <c r="F138" s="233" t="s">
        <v>957</v>
      </c>
      <c r="G138" s="212"/>
      <c r="H138" s="212" t="s">
        <v>1011</v>
      </c>
      <c r="I138" s="212" t="s">
        <v>989</v>
      </c>
      <c r="J138" s="212"/>
      <c r="K138" s="258"/>
    </row>
    <row r="139" spans="2:11" s="1" customFormat="1" ht="15" customHeight="1">
      <c r="B139" s="255"/>
      <c r="C139" s="212" t="s">
        <v>990</v>
      </c>
      <c r="D139" s="212"/>
      <c r="E139" s="212"/>
      <c r="F139" s="233" t="s">
        <v>957</v>
      </c>
      <c r="G139" s="212"/>
      <c r="H139" s="212" t="s">
        <v>1012</v>
      </c>
      <c r="I139" s="212" t="s">
        <v>992</v>
      </c>
      <c r="J139" s="212"/>
      <c r="K139" s="258"/>
    </row>
    <row r="140" spans="2:11" s="1" customFormat="1" ht="15" customHeight="1">
      <c r="B140" s="255"/>
      <c r="C140" s="212" t="s">
        <v>993</v>
      </c>
      <c r="D140" s="212"/>
      <c r="E140" s="212"/>
      <c r="F140" s="233" t="s">
        <v>957</v>
      </c>
      <c r="G140" s="212"/>
      <c r="H140" s="212" t="s">
        <v>993</v>
      </c>
      <c r="I140" s="212" t="s">
        <v>992</v>
      </c>
      <c r="J140" s="212"/>
      <c r="K140" s="258"/>
    </row>
    <row r="141" spans="2:11" s="1" customFormat="1" ht="15" customHeight="1">
      <c r="B141" s="255"/>
      <c r="C141" s="212" t="s">
        <v>36</v>
      </c>
      <c r="D141" s="212"/>
      <c r="E141" s="212"/>
      <c r="F141" s="233" t="s">
        <v>957</v>
      </c>
      <c r="G141" s="212"/>
      <c r="H141" s="212" t="s">
        <v>1013</v>
      </c>
      <c r="I141" s="212" t="s">
        <v>992</v>
      </c>
      <c r="J141" s="212"/>
      <c r="K141" s="258"/>
    </row>
    <row r="142" spans="2:11" s="1" customFormat="1" ht="15" customHeight="1">
      <c r="B142" s="255"/>
      <c r="C142" s="212" t="s">
        <v>1014</v>
      </c>
      <c r="D142" s="212"/>
      <c r="E142" s="212"/>
      <c r="F142" s="233" t="s">
        <v>957</v>
      </c>
      <c r="G142" s="212"/>
      <c r="H142" s="212" t="s">
        <v>1015</v>
      </c>
      <c r="I142" s="212" t="s">
        <v>992</v>
      </c>
      <c r="J142" s="212"/>
      <c r="K142" s="258"/>
    </row>
    <row r="143" spans="2:11" s="1" customFormat="1" ht="15" customHeight="1">
      <c r="B143" s="259"/>
      <c r="C143" s="260"/>
      <c r="D143" s="260"/>
      <c r="E143" s="260"/>
      <c r="F143" s="260"/>
      <c r="G143" s="260"/>
      <c r="H143" s="260"/>
      <c r="I143" s="260"/>
      <c r="J143" s="260"/>
      <c r="K143" s="261"/>
    </row>
    <row r="144" spans="2:11" s="1" customFormat="1" ht="18.75" customHeight="1">
      <c r="B144" s="246"/>
      <c r="C144" s="246"/>
      <c r="D144" s="246"/>
      <c r="E144" s="246"/>
      <c r="F144" s="247"/>
      <c r="G144" s="246"/>
      <c r="H144" s="246"/>
      <c r="I144" s="246"/>
      <c r="J144" s="246"/>
      <c r="K144" s="246"/>
    </row>
    <row r="145" spans="2:11" s="1" customFormat="1" ht="18.75" customHeight="1">
      <c r="B145" s="219"/>
      <c r="C145" s="219"/>
      <c r="D145" s="219"/>
      <c r="E145" s="219"/>
      <c r="F145" s="219"/>
      <c r="G145" s="219"/>
      <c r="H145" s="219"/>
      <c r="I145" s="219"/>
      <c r="J145" s="219"/>
      <c r="K145" s="219"/>
    </row>
    <row r="146" spans="2:11" s="1" customFormat="1" ht="7.5" customHeight="1">
      <c r="B146" s="220"/>
      <c r="C146" s="221"/>
      <c r="D146" s="221"/>
      <c r="E146" s="221"/>
      <c r="F146" s="221"/>
      <c r="G146" s="221"/>
      <c r="H146" s="221"/>
      <c r="I146" s="221"/>
      <c r="J146" s="221"/>
      <c r="K146" s="222"/>
    </row>
    <row r="147" spans="2:11" s="1" customFormat="1" ht="45" customHeight="1">
      <c r="B147" s="223"/>
      <c r="C147" s="331" t="s">
        <v>1016</v>
      </c>
      <c r="D147" s="331"/>
      <c r="E147" s="331"/>
      <c r="F147" s="331"/>
      <c r="G147" s="331"/>
      <c r="H147" s="331"/>
      <c r="I147" s="331"/>
      <c r="J147" s="331"/>
      <c r="K147" s="224"/>
    </row>
    <row r="148" spans="2:11" s="1" customFormat="1" ht="17.25" customHeight="1">
      <c r="B148" s="223"/>
      <c r="C148" s="225" t="s">
        <v>951</v>
      </c>
      <c r="D148" s="225"/>
      <c r="E148" s="225"/>
      <c r="F148" s="225" t="s">
        <v>952</v>
      </c>
      <c r="G148" s="226"/>
      <c r="H148" s="225" t="s">
        <v>52</v>
      </c>
      <c r="I148" s="225" t="s">
        <v>55</v>
      </c>
      <c r="J148" s="225" t="s">
        <v>953</v>
      </c>
      <c r="K148" s="224"/>
    </row>
    <row r="149" spans="2:11" s="1" customFormat="1" ht="17.25" customHeight="1">
      <c r="B149" s="223"/>
      <c r="C149" s="227" t="s">
        <v>954</v>
      </c>
      <c r="D149" s="227"/>
      <c r="E149" s="227"/>
      <c r="F149" s="228" t="s">
        <v>955</v>
      </c>
      <c r="G149" s="229"/>
      <c r="H149" s="227"/>
      <c r="I149" s="227"/>
      <c r="J149" s="227" t="s">
        <v>956</v>
      </c>
      <c r="K149" s="224"/>
    </row>
    <row r="150" spans="2:11" s="1" customFormat="1" ht="5.25" customHeight="1">
      <c r="B150" s="235"/>
      <c r="C150" s="230"/>
      <c r="D150" s="230"/>
      <c r="E150" s="230"/>
      <c r="F150" s="230"/>
      <c r="G150" s="231"/>
      <c r="H150" s="230"/>
      <c r="I150" s="230"/>
      <c r="J150" s="230"/>
      <c r="K150" s="258"/>
    </row>
    <row r="151" spans="2:11" s="1" customFormat="1" ht="15" customHeight="1">
      <c r="B151" s="235"/>
      <c r="C151" s="262" t="s">
        <v>960</v>
      </c>
      <c r="D151" s="212"/>
      <c r="E151" s="212"/>
      <c r="F151" s="263" t="s">
        <v>957</v>
      </c>
      <c r="G151" s="212"/>
      <c r="H151" s="262" t="s">
        <v>997</v>
      </c>
      <c r="I151" s="262" t="s">
        <v>959</v>
      </c>
      <c r="J151" s="262">
        <v>120</v>
      </c>
      <c r="K151" s="258"/>
    </row>
    <row r="152" spans="2:11" s="1" customFormat="1" ht="15" customHeight="1">
      <c r="B152" s="235"/>
      <c r="C152" s="262" t="s">
        <v>1006</v>
      </c>
      <c r="D152" s="212"/>
      <c r="E152" s="212"/>
      <c r="F152" s="263" t="s">
        <v>957</v>
      </c>
      <c r="G152" s="212"/>
      <c r="H152" s="262" t="s">
        <v>1017</v>
      </c>
      <c r="I152" s="262" t="s">
        <v>959</v>
      </c>
      <c r="J152" s="262" t="s">
        <v>1008</v>
      </c>
      <c r="K152" s="258"/>
    </row>
    <row r="153" spans="2:11" s="1" customFormat="1" ht="15" customHeight="1">
      <c r="B153" s="235"/>
      <c r="C153" s="262" t="s">
        <v>83</v>
      </c>
      <c r="D153" s="212"/>
      <c r="E153" s="212"/>
      <c r="F153" s="263" t="s">
        <v>957</v>
      </c>
      <c r="G153" s="212"/>
      <c r="H153" s="262" t="s">
        <v>1018</v>
      </c>
      <c r="I153" s="262" t="s">
        <v>959</v>
      </c>
      <c r="J153" s="262" t="s">
        <v>1008</v>
      </c>
      <c r="K153" s="258"/>
    </row>
    <row r="154" spans="2:11" s="1" customFormat="1" ht="15" customHeight="1">
      <c r="B154" s="235"/>
      <c r="C154" s="262" t="s">
        <v>962</v>
      </c>
      <c r="D154" s="212"/>
      <c r="E154" s="212"/>
      <c r="F154" s="263" t="s">
        <v>963</v>
      </c>
      <c r="G154" s="212"/>
      <c r="H154" s="262" t="s">
        <v>997</v>
      </c>
      <c r="I154" s="262" t="s">
        <v>959</v>
      </c>
      <c r="J154" s="262">
        <v>50</v>
      </c>
      <c r="K154" s="258"/>
    </row>
    <row r="155" spans="2:11" s="1" customFormat="1" ht="15" customHeight="1">
      <c r="B155" s="235"/>
      <c r="C155" s="262" t="s">
        <v>965</v>
      </c>
      <c r="D155" s="212"/>
      <c r="E155" s="212"/>
      <c r="F155" s="263" t="s">
        <v>957</v>
      </c>
      <c r="G155" s="212"/>
      <c r="H155" s="262" t="s">
        <v>997</v>
      </c>
      <c r="I155" s="262" t="s">
        <v>967</v>
      </c>
      <c r="J155" s="262"/>
      <c r="K155" s="258"/>
    </row>
    <row r="156" spans="2:11" s="1" customFormat="1" ht="15" customHeight="1">
      <c r="B156" s="235"/>
      <c r="C156" s="262" t="s">
        <v>976</v>
      </c>
      <c r="D156" s="212"/>
      <c r="E156" s="212"/>
      <c r="F156" s="263" t="s">
        <v>963</v>
      </c>
      <c r="G156" s="212"/>
      <c r="H156" s="262" t="s">
        <v>997</v>
      </c>
      <c r="I156" s="262" t="s">
        <v>959</v>
      </c>
      <c r="J156" s="262">
        <v>50</v>
      </c>
      <c r="K156" s="258"/>
    </row>
    <row r="157" spans="2:11" s="1" customFormat="1" ht="15" customHeight="1">
      <c r="B157" s="235"/>
      <c r="C157" s="262" t="s">
        <v>984</v>
      </c>
      <c r="D157" s="212"/>
      <c r="E157" s="212"/>
      <c r="F157" s="263" t="s">
        <v>963</v>
      </c>
      <c r="G157" s="212"/>
      <c r="H157" s="262" t="s">
        <v>997</v>
      </c>
      <c r="I157" s="262" t="s">
        <v>959</v>
      </c>
      <c r="J157" s="262">
        <v>50</v>
      </c>
      <c r="K157" s="258"/>
    </row>
    <row r="158" spans="2:11" s="1" customFormat="1" ht="15" customHeight="1">
      <c r="B158" s="235"/>
      <c r="C158" s="262" t="s">
        <v>982</v>
      </c>
      <c r="D158" s="212"/>
      <c r="E158" s="212"/>
      <c r="F158" s="263" t="s">
        <v>963</v>
      </c>
      <c r="G158" s="212"/>
      <c r="H158" s="262" t="s">
        <v>997</v>
      </c>
      <c r="I158" s="262" t="s">
        <v>959</v>
      </c>
      <c r="J158" s="262">
        <v>50</v>
      </c>
      <c r="K158" s="258"/>
    </row>
    <row r="159" spans="2:11" s="1" customFormat="1" ht="15" customHeight="1">
      <c r="B159" s="235"/>
      <c r="C159" s="262" t="s">
        <v>94</v>
      </c>
      <c r="D159" s="212"/>
      <c r="E159" s="212"/>
      <c r="F159" s="263" t="s">
        <v>957</v>
      </c>
      <c r="G159" s="212"/>
      <c r="H159" s="262" t="s">
        <v>1019</v>
      </c>
      <c r="I159" s="262" t="s">
        <v>959</v>
      </c>
      <c r="J159" s="262" t="s">
        <v>1020</v>
      </c>
      <c r="K159" s="258"/>
    </row>
    <row r="160" spans="2:11" s="1" customFormat="1" ht="15" customHeight="1">
      <c r="B160" s="235"/>
      <c r="C160" s="262" t="s">
        <v>1021</v>
      </c>
      <c r="D160" s="212"/>
      <c r="E160" s="212"/>
      <c r="F160" s="263" t="s">
        <v>957</v>
      </c>
      <c r="G160" s="212"/>
      <c r="H160" s="262" t="s">
        <v>1022</v>
      </c>
      <c r="I160" s="262" t="s">
        <v>992</v>
      </c>
      <c r="J160" s="262"/>
      <c r="K160" s="258"/>
    </row>
    <row r="161" spans="2:11" s="1" customFormat="1" ht="15" customHeight="1">
      <c r="B161" s="264"/>
      <c r="C161" s="244"/>
      <c r="D161" s="244"/>
      <c r="E161" s="244"/>
      <c r="F161" s="244"/>
      <c r="G161" s="244"/>
      <c r="H161" s="244"/>
      <c r="I161" s="244"/>
      <c r="J161" s="244"/>
      <c r="K161" s="265"/>
    </row>
    <row r="162" spans="2:11" s="1" customFormat="1" ht="18.75" customHeight="1">
      <c r="B162" s="246"/>
      <c r="C162" s="256"/>
      <c r="D162" s="256"/>
      <c r="E162" s="256"/>
      <c r="F162" s="266"/>
      <c r="G162" s="256"/>
      <c r="H162" s="256"/>
      <c r="I162" s="256"/>
      <c r="J162" s="256"/>
      <c r="K162" s="246"/>
    </row>
    <row r="163" spans="2:11" s="1" customFormat="1" ht="18.75" customHeight="1">
      <c r="B163" s="219"/>
      <c r="C163" s="219"/>
      <c r="D163" s="219"/>
      <c r="E163" s="219"/>
      <c r="F163" s="219"/>
      <c r="G163" s="219"/>
      <c r="H163" s="219"/>
      <c r="I163" s="219"/>
      <c r="J163" s="219"/>
      <c r="K163" s="219"/>
    </row>
    <row r="164" spans="2:11" s="1" customFormat="1" ht="7.5" customHeight="1">
      <c r="B164" s="201"/>
      <c r="C164" s="202"/>
      <c r="D164" s="202"/>
      <c r="E164" s="202"/>
      <c r="F164" s="202"/>
      <c r="G164" s="202"/>
      <c r="H164" s="202"/>
      <c r="I164" s="202"/>
      <c r="J164" s="202"/>
      <c r="K164" s="203"/>
    </row>
    <row r="165" spans="2:11" s="1" customFormat="1" ht="45" customHeight="1">
      <c r="B165" s="204"/>
      <c r="C165" s="329" t="s">
        <v>1023</v>
      </c>
      <c r="D165" s="329"/>
      <c r="E165" s="329"/>
      <c r="F165" s="329"/>
      <c r="G165" s="329"/>
      <c r="H165" s="329"/>
      <c r="I165" s="329"/>
      <c r="J165" s="329"/>
      <c r="K165" s="205"/>
    </row>
    <row r="166" spans="2:11" s="1" customFormat="1" ht="17.25" customHeight="1">
      <c r="B166" s="204"/>
      <c r="C166" s="225" t="s">
        <v>951</v>
      </c>
      <c r="D166" s="225"/>
      <c r="E166" s="225"/>
      <c r="F166" s="225" t="s">
        <v>952</v>
      </c>
      <c r="G166" s="267"/>
      <c r="H166" s="268" t="s">
        <v>52</v>
      </c>
      <c r="I166" s="268" t="s">
        <v>55</v>
      </c>
      <c r="J166" s="225" t="s">
        <v>953</v>
      </c>
      <c r="K166" s="205"/>
    </row>
    <row r="167" spans="2:11" s="1" customFormat="1" ht="17.25" customHeight="1">
      <c r="B167" s="206"/>
      <c r="C167" s="227" t="s">
        <v>954</v>
      </c>
      <c r="D167" s="227"/>
      <c r="E167" s="227"/>
      <c r="F167" s="228" t="s">
        <v>955</v>
      </c>
      <c r="G167" s="269"/>
      <c r="H167" s="270"/>
      <c r="I167" s="270"/>
      <c r="J167" s="227" t="s">
        <v>956</v>
      </c>
      <c r="K167" s="207"/>
    </row>
    <row r="168" spans="2:11" s="1" customFormat="1" ht="5.25" customHeight="1">
      <c r="B168" s="235"/>
      <c r="C168" s="230"/>
      <c r="D168" s="230"/>
      <c r="E168" s="230"/>
      <c r="F168" s="230"/>
      <c r="G168" s="231"/>
      <c r="H168" s="230"/>
      <c r="I168" s="230"/>
      <c r="J168" s="230"/>
      <c r="K168" s="258"/>
    </row>
    <row r="169" spans="2:11" s="1" customFormat="1" ht="15" customHeight="1">
      <c r="B169" s="235"/>
      <c r="C169" s="212" t="s">
        <v>960</v>
      </c>
      <c r="D169" s="212"/>
      <c r="E169" s="212"/>
      <c r="F169" s="233" t="s">
        <v>957</v>
      </c>
      <c r="G169" s="212"/>
      <c r="H169" s="212" t="s">
        <v>997</v>
      </c>
      <c r="I169" s="212" t="s">
        <v>959</v>
      </c>
      <c r="J169" s="212">
        <v>120</v>
      </c>
      <c r="K169" s="258"/>
    </row>
    <row r="170" spans="2:11" s="1" customFormat="1" ht="15" customHeight="1">
      <c r="B170" s="235"/>
      <c r="C170" s="212" t="s">
        <v>1006</v>
      </c>
      <c r="D170" s="212"/>
      <c r="E170" s="212"/>
      <c r="F170" s="233" t="s">
        <v>957</v>
      </c>
      <c r="G170" s="212"/>
      <c r="H170" s="212" t="s">
        <v>1007</v>
      </c>
      <c r="I170" s="212" t="s">
        <v>959</v>
      </c>
      <c r="J170" s="212" t="s">
        <v>1008</v>
      </c>
      <c r="K170" s="258"/>
    </row>
    <row r="171" spans="2:11" s="1" customFormat="1" ht="15" customHeight="1">
      <c r="B171" s="235"/>
      <c r="C171" s="212" t="s">
        <v>83</v>
      </c>
      <c r="D171" s="212"/>
      <c r="E171" s="212"/>
      <c r="F171" s="233" t="s">
        <v>957</v>
      </c>
      <c r="G171" s="212"/>
      <c r="H171" s="212" t="s">
        <v>1024</v>
      </c>
      <c r="I171" s="212" t="s">
        <v>959</v>
      </c>
      <c r="J171" s="212" t="s">
        <v>1008</v>
      </c>
      <c r="K171" s="258"/>
    </row>
    <row r="172" spans="2:11" s="1" customFormat="1" ht="15" customHeight="1">
      <c r="B172" s="235"/>
      <c r="C172" s="212" t="s">
        <v>962</v>
      </c>
      <c r="D172" s="212"/>
      <c r="E172" s="212"/>
      <c r="F172" s="233" t="s">
        <v>963</v>
      </c>
      <c r="G172" s="212"/>
      <c r="H172" s="212" t="s">
        <v>1024</v>
      </c>
      <c r="I172" s="212" t="s">
        <v>959</v>
      </c>
      <c r="J172" s="212">
        <v>50</v>
      </c>
      <c r="K172" s="258"/>
    </row>
    <row r="173" spans="2:11" s="1" customFormat="1" ht="15" customHeight="1">
      <c r="B173" s="235"/>
      <c r="C173" s="212" t="s">
        <v>965</v>
      </c>
      <c r="D173" s="212"/>
      <c r="E173" s="212"/>
      <c r="F173" s="233" t="s">
        <v>957</v>
      </c>
      <c r="G173" s="212"/>
      <c r="H173" s="212" t="s">
        <v>1024</v>
      </c>
      <c r="I173" s="212" t="s">
        <v>967</v>
      </c>
      <c r="J173" s="212"/>
      <c r="K173" s="258"/>
    </row>
    <row r="174" spans="2:11" s="1" customFormat="1" ht="15" customHeight="1">
      <c r="B174" s="235"/>
      <c r="C174" s="212" t="s">
        <v>976</v>
      </c>
      <c r="D174" s="212"/>
      <c r="E174" s="212"/>
      <c r="F174" s="233" t="s">
        <v>963</v>
      </c>
      <c r="G174" s="212"/>
      <c r="H174" s="212" t="s">
        <v>1024</v>
      </c>
      <c r="I174" s="212" t="s">
        <v>959</v>
      </c>
      <c r="J174" s="212">
        <v>50</v>
      </c>
      <c r="K174" s="258"/>
    </row>
    <row r="175" spans="2:11" s="1" customFormat="1" ht="15" customHeight="1">
      <c r="B175" s="235"/>
      <c r="C175" s="212" t="s">
        <v>984</v>
      </c>
      <c r="D175" s="212"/>
      <c r="E175" s="212"/>
      <c r="F175" s="233" t="s">
        <v>963</v>
      </c>
      <c r="G175" s="212"/>
      <c r="H175" s="212" t="s">
        <v>1024</v>
      </c>
      <c r="I175" s="212" t="s">
        <v>959</v>
      </c>
      <c r="J175" s="212">
        <v>50</v>
      </c>
      <c r="K175" s="258"/>
    </row>
    <row r="176" spans="2:11" s="1" customFormat="1" ht="15" customHeight="1">
      <c r="B176" s="235"/>
      <c r="C176" s="212" t="s">
        <v>982</v>
      </c>
      <c r="D176" s="212"/>
      <c r="E176" s="212"/>
      <c r="F176" s="233" t="s">
        <v>963</v>
      </c>
      <c r="G176" s="212"/>
      <c r="H176" s="212" t="s">
        <v>1024</v>
      </c>
      <c r="I176" s="212" t="s">
        <v>959</v>
      </c>
      <c r="J176" s="212">
        <v>50</v>
      </c>
      <c r="K176" s="258"/>
    </row>
    <row r="177" spans="2:11" s="1" customFormat="1" ht="15" customHeight="1">
      <c r="B177" s="235"/>
      <c r="C177" s="212" t="s">
        <v>114</v>
      </c>
      <c r="D177" s="212"/>
      <c r="E177" s="212"/>
      <c r="F177" s="233" t="s">
        <v>957</v>
      </c>
      <c r="G177" s="212"/>
      <c r="H177" s="212" t="s">
        <v>1025</v>
      </c>
      <c r="I177" s="212" t="s">
        <v>1026</v>
      </c>
      <c r="J177" s="212"/>
      <c r="K177" s="258"/>
    </row>
    <row r="178" spans="2:11" s="1" customFormat="1" ht="15" customHeight="1">
      <c r="B178" s="235"/>
      <c r="C178" s="212" t="s">
        <v>55</v>
      </c>
      <c r="D178" s="212"/>
      <c r="E178" s="212"/>
      <c r="F178" s="233" t="s">
        <v>957</v>
      </c>
      <c r="G178" s="212"/>
      <c r="H178" s="212" t="s">
        <v>1027</v>
      </c>
      <c r="I178" s="212" t="s">
        <v>1028</v>
      </c>
      <c r="J178" s="212">
        <v>1</v>
      </c>
      <c r="K178" s="258"/>
    </row>
    <row r="179" spans="2:11" s="1" customFormat="1" ht="15" customHeight="1">
      <c r="B179" s="235"/>
      <c r="C179" s="212" t="s">
        <v>51</v>
      </c>
      <c r="D179" s="212"/>
      <c r="E179" s="212"/>
      <c r="F179" s="233" t="s">
        <v>957</v>
      </c>
      <c r="G179" s="212"/>
      <c r="H179" s="212" t="s">
        <v>1029</v>
      </c>
      <c r="I179" s="212" t="s">
        <v>959</v>
      </c>
      <c r="J179" s="212">
        <v>20</v>
      </c>
      <c r="K179" s="258"/>
    </row>
    <row r="180" spans="2:11" s="1" customFormat="1" ht="15" customHeight="1">
      <c r="B180" s="235"/>
      <c r="C180" s="212" t="s">
        <v>52</v>
      </c>
      <c r="D180" s="212"/>
      <c r="E180" s="212"/>
      <c r="F180" s="233" t="s">
        <v>957</v>
      </c>
      <c r="G180" s="212"/>
      <c r="H180" s="212" t="s">
        <v>1030</v>
      </c>
      <c r="I180" s="212" t="s">
        <v>959</v>
      </c>
      <c r="J180" s="212">
        <v>255</v>
      </c>
      <c r="K180" s="258"/>
    </row>
    <row r="181" spans="2:11" s="1" customFormat="1" ht="15" customHeight="1">
      <c r="B181" s="235"/>
      <c r="C181" s="212" t="s">
        <v>115</v>
      </c>
      <c r="D181" s="212"/>
      <c r="E181" s="212"/>
      <c r="F181" s="233" t="s">
        <v>957</v>
      </c>
      <c r="G181" s="212"/>
      <c r="H181" s="212" t="s">
        <v>921</v>
      </c>
      <c r="I181" s="212" t="s">
        <v>959</v>
      </c>
      <c r="J181" s="212">
        <v>10</v>
      </c>
      <c r="K181" s="258"/>
    </row>
    <row r="182" spans="2:11" s="1" customFormat="1" ht="15" customHeight="1">
      <c r="B182" s="235"/>
      <c r="C182" s="212" t="s">
        <v>116</v>
      </c>
      <c r="D182" s="212"/>
      <c r="E182" s="212"/>
      <c r="F182" s="233" t="s">
        <v>957</v>
      </c>
      <c r="G182" s="212"/>
      <c r="H182" s="212" t="s">
        <v>1031</v>
      </c>
      <c r="I182" s="212" t="s">
        <v>992</v>
      </c>
      <c r="J182" s="212"/>
      <c r="K182" s="258"/>
    </row>
    <row r="183" spans="2:11" s="1" customFormat="1" ht="15" customHeight="1">
      <c r="B183" s="235"/>
      <c r="C183" s="212" t="s">
        <v>1032</v>
      </c>
      <c r="D183" s="212"/>
      <c r="E183" s="212"/>
      <c r="F183" s="233" t="s">
        <v>957</v>
      </c>
      <c r="G183" s="212"/>
      <c r="H183" s="212" t="s">
        <v>1033</v>
      </c>
      <c r="I183" s="212" t="s">
        <v>992</v>
      </c>
      <c r="J183" s="212"/>
      <c r="K183" s="258"/>
    </row>
    <row r="184" spans="2:11" s="1" customFormat="1" ht="15" customHeight="1">
      <c r="B184" s="235"/>
      <c r="C184" s="212" t="s">
        <v>1021</v>
      </c>
      <c r="D184" s="212"/>
      <c r="E184" s="212"/>
      <c r="F184" s="233" t="s">
        <v>957</v>
      </c>
      <c r="G184" s="212"/>
      <c r="H184" s="212" t="s">
        <v>1034</v>
      </c>
      <c r="I184" s="212" t="s">
        <v>992</v>
      </c>
      <c r="J184" s="212"/>
      <c r="K184" s="258"/>
    </row>
    <row r="185" spans="2:11" s="1" customFormat="1" ht="15" customHeight="1">
      <c r="B185" s="235"/>
      <c r="C185" s="212" t="s">
        <v>118</v>
      </c>
      <c r="D185" s="212"/>
      <c r="E185" s="212"/>
      <c r="F185" s="233" t="s">
        <v>963</v>
      </c>
      <c r="G185" s="212"/>
      <c r="H185" s="212" t="s">
        <v>1035</v>
      </c>
      <c r="I185" s="212" t="s">
        <v>959</v>
      </c>
      <c r="J185" s="212">
        <v>50</v>
      </c>
      <c r="K185" s="258"/>
    </row>
    <row r="186" spans="2:11" s="1" customFormat="1" ht="15" customHeight="1">
      <c r="B186" s="235"/>
      <c r="C186" s="212" t="s">
        <v>1036</v>
      </c>
      <c r="D186" s="212"/>
      <c r="E186" s="212"/>
      <c r="F186" s="233" t="s">
        <v>963</v>
      </c>
      <c r="G186" s="212"/>
      <c r="H186" s="212" t="s">
        <v>1037</v>
      </c>
      <c r="I186" s="212" t="s">
        <v>1038</v>
      </c>
      <c r="J186" s="212"/>
      <c r="K186" s="258"/>
    </row>
    <row r="187" spans="2:11" s="1" customFormat="1" ht="15" customHeight="1">
      <c r="B187" s="235"/>
      <c r="C187" s="212" t="s">
        <v>1039</v>
      </c>
      <c r="D187" s="212"/>
      <c r="E187" s="212"/>
      <c r="F187" s="233" t="s">
        <v>963</v>
      </c>
      <c r="G187" s="212"/>
      <c r="H187" s="212" t="s">
        <v>1040</v>
      </c>
      <c r="I187" s="212" t="s">
        <v>1038</v>
      </c>
      <c r="J187" s="212"/>
      <c r="K187" s="258"/>
    </row>
    <row r="188" spans="2:11" s="1" customFormat="1" ht="15" customHeight="1">
      <c r="B188" s="235"/>
      <c r="C188" s="212" t="s">
        <v>1041</v>
      </c>
      <c r="D188" s="212"/>
      <c r="E188" s="212"/>
      <c r="F188" s="233" t="s">
        <v>963</v>
      </c>
      <c r="G188" s="212"/>
      <c r="H188" s="212" t="s">
        <v>1042</v>
      </c>
      <c r="I188" s="212" t="s">
        <v>1038</v>
      </c>
      <c r="J188" s="212"/>
      <c r="K188" s="258"/>
    </row>
    <row r="189" spans="2:11" s="1" customFormat="1" ht="15" customHeight="1">
      <c r="B189" s="235"/>
      <c r="C189" s="271" t="s">
        <v>1043</v>
      </c>
      <c r="D189" s="212"/>
      <c r="E189" s="212"/>
      <c r="F189" s="233" t="s">
        <v>963</v>
      </c>
      <c r="G189" s="212"/>
      <c r="H189" s="212" t="s">
        <v>1044</v>
      </c>
      <c r="I189" s="212" t="s">
        <v>1045</v>
      </c>
      <c r="J189" s="272" t="s">
        <v>1046</v>
      </c>
      <c r="K189" s="258"/>
    </row>
    <row r="190" spans="2:11" s="18" customFormat="1" ht="15" customHeight="1">
      <c r="B190" s="273"/>
      <c r="C190" s="274" t="s">
        <v>1047</v>
      </c>
      <c r="D190" s="275"/>
      <c r="E190" s="275"/>
      <c r="F190" s="276" t="s">
        <v>963</v>
      </c>
      <c r="G190" s="275"/>
      <c r="H190" s="275" t="s">
        <v>1048</v>
      </c>
      <c r="I190" s="275" t="s">
        <v>1045</v>
      </c>
      <c r="J190" s="277" t="s">
        <v>1046</v>
      </c>
      <c r="K190" s="278"/>
    </row>
    <row r="191" spans="2:11" s="1" customFormat="1" ht="15" customHeight="1">
      <c r="B191" s="235"/>
      <c r="C191" s="271" t="s">
        <v>40</v>
      </c>
      <c r="D191" s="212"/>
      <c r="E191" s="212"/>
      <c r="F191" s="233" t="s">
        <v>957</v>
      </c>
      <c r="G191" s="212"/>
      <c r="H191" s="209" t="s">
        <v>1049</v>
      </c>
      <c r="I191" s="212" t="s">
        <v>1050</v>
      </c>
      <c r="J191" s="212"/>
      <c r="K191" s="258"/>
    </row>
    <row r="192" spans="2:11" s="1" customFormat="1" ht="15" customHeight="1">
      <c r="B192" s="235"/>
      <c r="C192" s="271" t="s">
        <v>1051</v>
      </c>
      <c r="D192" s="212"/>
      <c r="E192" s="212"/>
      <c r="F192" s="233" t="s">
        <v>957</v>
      </c>
      <c r="G192" s="212"/>
      <c r="H192" s="212" t="s">
        <v>1052</v>
      </c>
      <c r="I192" s="212" t="s">
        <v>992</v>
      </c>
      <c r="J192" s="212"/>
      <c r="K192" s="258"/>
    </row>
    <row r="193" spans="2:11" s="1" customFormat="1" ht="15" customHeight="1">
      <c r="B193" s="235"/>
      <c r="C193" s="271" t="s">
        <v>1053</v>
      </c>
      <c r="D193" s="212"/>
      <c r="E193" s="212"/>
      <c r="F193" s="233" t="s">
        <v>957</v>
      </c>
      <c r="G193" s="212"/>
      <c r="H193" s="212" t="s">
        <v>1054</v>
      </c>
      <c r="I193" s="212" t="s">
        <v>992</v>
      </c>
      <c r="J193" s="212"/>
      <c r="K193" s="258"/>
    </row>
    <row r="194" spans="2:11" s="1" customFormat="1" ht="15" customHeight="1">
      <c r="B194" s="235"/>
      <c r="C194" s="271" t="s">
        <v>1055</v>
      </c>
      <c r="D194" s="212"/>
      <c r="E194" s="212"/>
      <c r="F194" s="233" t="s">
        <v>963</v>
      </c>
      <c r="G194" s="212"/>
      <c r="H194" s="212" t="s">
        <v>1056</v>
      </c>
      <c r="I194" s="212" t="s">
        <v>992</v>
      </c>
      <c r="J194" s="212"/>
      <c r="K194" s="258"/>
    </row>
    <row r="195" spans="2:11" s="1" customFormat="1" ht="15" customHeight="1">
      <c r="B195" s="264"/>
      <c r="C195" s="279"/>
      <c r="D195" s="244"/>
      <c r="E195" s="244"/>
      <c r="F195" s="244"/>
      <c r="G195" s="244"/>
      <c r="H195" s="244"/>
      <c r="I195" s="244"/>
      <c r="J195" s="244"/>
      <c r="K195" s="265"/>
    </row>
    <row r="196" spans="2:11" s="1" customFormat="1" ht="18.75" customHeight="1">
      <c r="B196" s="246"/>
      <c r="C196" s="256"/>
      <c r="D196" s="256"/>
      <c r="E196" s="256"/>
      <c r="F196" s="266"/>
      <c r="G196" s="256"/>
      <c r="H196" s="256"/>
      <c r="I196" s="256"/>
      <c r="J196" s="256"/>
      <c r="K196" s="246"/>
    </row>
    <row r="197" spans="2:11" s="1" customFormat="1" ht="18.75" customHeight="1">
      <c r="B197" s="246"/>
      <c r="C197" s="256"/>
      <c r="D197" s="256"/>
      <c r="E197" s="256"/>
      <c r="F197" s="266"/>
      <c r="G197" s="256"/>
      <c r="H197" s="256"/>
      <c r="I197" s="256"/>
      <c r="J197" s="256"/>
      <c r="K197" s="246"/>
    </row>
    <row r="198" spans="2:11" s="1" customFormat="1" ht="18.75" customHeight="1">
      <c r="B198" s="219"/>
      <c r="C198" s="219"/>
      <c r="D198" s="219"/>
      <c r="E198" s="219"/>
      <c r="F198" s="219"/>
      <c r="G198" s="219"/>
      <c r="H198" s="219"/>
      <c r="I198" s="219"/>
      <c r="J198" s="219"/>
      <c r="K198" s="219"/>
    </row>
    <row r="199" spans="2:11" s="1" customFormat="1" ht="12">
      <c r="B199" s="201"/>
      <c r="C199" s="202"/>
      <c r="D199" s="202"/>
      <c r="E199" s="202"/>
      <c r="F199" s="202"/>
      <c r="G199" s="202"/>
      <c r="H199" s="202"/>
      <c r="I199" s="202"/>
      <c r="J199" s="202"/>
      <c r="K199" s="203"/>
    </row>
    <row r="200" spans="2:11" s="1" customFormat="1" ht="20.5">
      <c r="B200" s="204"/>
      <c r="C200" s="329" t="s">
        <v>1057</v>
      </c>
      <c r="D200" s="329"/>
      <c r="E200" s="329"/>
      <c r="F200" s="329"/>
      <c r="G200" s="329"/>
      <c r="H200" s="329"/>
      <c r="I200" s="329"/>
      <c r="J200" s="329"/>
      <c r="K200" s="205"/>
    </row>
    <row r="201" spans="2:11" s="1" customFormat="1" ht="25.5" customHeight="1">
      <c r="B201" s="204"/>
      <c r="C201" s="280" t="s">
        <v>1058</v>
      </c>
      <c r="D201" s="280"/>
      <c r="E201" s="280"/>
      <c r="F201" s="280" t="s">
        <v>1059</v>
      </c>
      <c r="G201" s="281"/>
      <c r="H201" s="330" t="s">
        <v>1060</v>
      </c>
      <c r="I201" s="330"/>
      <c r="J201" s="330"/>
      <c r="K201" s="205"/>
    </row>
    <row r="202" spans="2:11" s="1" customFormat="1" ht="5.25" customHeight="1">
      <c r="B202" s="235"/>
      <c r="C202" s="230"/>
      <c r="D202" s="230"/>
      <c r="E202" s="230"/>
      <c r="F202" s="230"/>
      <c r="G202" s="256"/>
      <c r="H202" s="230"/>
      <c r="I202" s="230"/>
      <c r="J202" s="230"/>
      <c r="K202" s="258"/>
    </row>
    <row r="203" spans="2:11" s="1" customFormat="1" ht="15" customHeight="1">
      <c r="B203" s="235"/>
      <c r="C203" s="212" t="s">
        <v>1050</v>
      </c>
      <c r="D203" s="212"/>
      <c r="E203" s="212"/>
      <c r="F203" s="233" t="s">
        <v>41</v>
      </c>
      <c r="G203" s="212"/>
      <c r="H203" s="328" t="s">
        <v>1061</v>
      </c>
      <c r="I203" s="328"/>
      <c r="J203" s="328"/>
      <c r="K203" s="258"/>
    </row>
    <row r="204" spans="2:11" s="1" customFormat="1" ht="15" customHeight="1">
      <c r="B204" s="235"/>
      <c r="C204" s="212"/>
      <c r="D204" s="212"/>
      <c r="E204" s="212"/>
      <c r="F204" s="233" t="s">
        <v>42</v>
      </c>
      <c r="G204" s="212"/>
      <c r="H204" s="328" t="s">
        <v>1062</v>
      </c>
      <c r="I204" s="328"/>
      <c r="J204" s="328"/>
      <c r="K204" s="258"/>
    </row>
    <row r="205" spans="2:11" s="1" customFormat="1" ht="15" customHeight="1">
      <c r="B205" s="235"/>
      <c r="C205" s="212"/>
      <c r="D205" s="212"/>
      <c r="E205" s="212"/>
      <c r="F205" s="233" t="s">
        <v>45</v>
      </c>
      <c r="G205" s="212"/>
      <c r="H205" s="328" t="s">
        <v>1063</v>
      </c>
      <c r="I205" s="328"/>
      <c r="J205" s="328"/>
      <c r="K205" s="258"/>
    </row>
    <row r="206" spans="2:11" s="1" customFormat="1" ht="15" customHeight="1">
      <c r="B206" s="235"/>
      <c r="C206" s="212"/>
      <c r="D206" s="212"/>
      <c r="E206" s="212"/>
      <c r="F206" s="233" t="s">
        <v>43</v>
      </c>
      <c r="G206" s="212"/>
      <c r="H206" s="328" t="s">
        <v>1064</v>
      </c>
      <c r="I206" s="328"/>
      <c r="J206" s="328"/>
      <c r="K206" s="258"/>
    </row>
    <row r="207" spans="2:11" s="1" customFormat="1" ht="15" customHeight="1">
      <c r="B207" s="235"/>
      <c r="C207" s="212"/>
      <c r="D207" s="212"/>
      <c r="E207" s="212"/>
      <c r="F207" s="233" t="s">
        <v>44</v>
      </c>
      <c r="G207" s="212"/>
      <c r="H207" s="328" t="s">
        <v>1065</v>
      </c>
      <c r="I207" s="328"/>
      <c r="J207" s="328"/>
      <c r="K207" s="258"/>
    </row>
    <row r="208" spans="2:11" s="1" customFormat="1" ht="15" customHeight="1">
      <c r="B208" s="235"/>
      <c r="C208" s="212"/>
      <c r="D208" s="212"/>
      <c r="E208" s="212"/>
      <c r="F208" s="233"/>
      <c r="G208" s="212"/>
      <c r="H208" s="212"/>
      <c r="I208" s="212"/>
      <c r="J208" s="212"/>
      <c r="K208" s="258"/>
    </row>
    <row r="209" spans="2:11" s="1" customFormat="1" ht="15" customHeight="1">
      <c r="B209" s="235"/>
      <c r="C209" s="212" t="s">
        <v>1004</v>
      </c>
      <c r="D209" s="212"/>
      <c r="E209" s="212"/>
      <c r="F209" s="233" t="s">
        <v>76</v>
      </c>
      <c r="G209" s="212"/>
      <c r="H209" s="328" t="s">
        <v>1066</v>
      </c>
      <c r="I209" s="328"/>
      <c r="J209" s="328"/>
      <c r="K209" s="258"/>
    </row>
    <row r="210" spans="2:11" s="1" customFormat="1" ht="15" customHeight="1">
      <c r="B210" s="235"/>
      <c r="C210" s="212"/>
      <c r="D210" s="212"/>
      <c r="E210" s="212"/>
      <c r="F210" s="233" t="s">
        <v>900</v>
      </c>
      <c r="G210" s="212"/>
      <c r="H210" s="328" t="s">
        <v>901</v>
      </c>
      <c r="I210" s="328"/>
      <c r="J210" s="328"/>
      <c r="K210" s="258"/>
    </row>
    <row r="211" spans="2:11" s="1" customFormat="1" ht="15" customHeight="1">
      <c r="B211" s="235"/>
      <c r="C211" s="212"/>
      <c r="D211" s="212"/>
      <c r="E211" s="212"/>
      <c r="F211" s="233" t="s">
        <v>898</v>
      </c>
      <c r="G211" s="212"/>
      <c r="H211" s="328" t="s">
        <v>1067</v>
      </c>
      <c r="I211" s="328"/>
      <c r="J211" s="328"/>
      <c r="K211" s="258"/>
    </row>
    <row r="212" spans="2:11" s="1" customFormat="1" ht="15" customHeight="1">
      <c r="B212" s="282"/>
      <c r="C212" s="212"/>
      <c r="D212" s="212"/>
      <c r="E212" s="212"/>
      <c r="F212" s="233" t="s">
        <v>902</v>
      </c>
      <c r="G212" s="271"/>
      <c r="H212" s="327" t="s">
        <v>903</v>
      </c>
      <c r="I212" s="327"/>
      <c r="J212" s="327"/>
      <c r="K212" s="283"/>
    </row>
    <row r="213" spans="2:11" s="1" customFormat="1" ht="15" customHeight="1">
      <c r="B213" s="282"/>
      <c r="C213" s="212"/>
      <c r="D213" s="212"/>
      <c r="E213" s="212"/>
      <c r="F213" s="233" t="s">
        <v>904</v>
      </c>
      <c r="G213" s="271"/>
      <c r="H213" s="327" t="s">
        <v>1068</v>
      </c>
      <c r="I213" s="327"/>
      <c r="J213" s="327"/>
      <c r="K213" s="283"/>
    </row>
    <row r="214" spans="2:11" s="1" customFormat="1" ht="15" customHeight="1">
      <c r="B214" s="282"/>
      <c r="C214" s="212"/>
      <c r="D214" s="212"/>
      <c r="E214" s="212"/>
      <c r="F214" s="233"/>
      <c r="G214" s="271"/>
      <c r="H214" s="262"/>
      <c r="I214" s="262"/>
      <c r="J214" s="262"/>
      <c r="K214" s="283"/>
    </row>
    <row r="215" spans="2:11" s="1" customFormat="1" ht="15" customHeight="1">
      <c r="B215" s="282"/>
      <c r="C215" s="212" t="s">
        <v>1028</v>
      </c>
      <c r="D215" s="212"/>
      <c r="E215" s="212"/>
      <c r="F215" s="233">
        <v>1</v>
      </c>
      <c r="G215" s="271"/>
      <c r="H215" s="327" t="s">
        <v>1069</v>
      </c>
      <c r="I215" s="327"/>
      <c r="J215" s="327"/>
      <c r="K215" s="283"/>
    </row>
    <row r="216" spans="2:11" s="1" customFormat="1" ht="15" customHeight="1">
      <c r="B216" s="282"/>
      <c r="C216" s="212"/>
      <c r="D216" s="212"/>
      <c r="E216" s="212"/>
      <c r="F216" s="233">
        <v>2</v>
      </c>
      <c r="G216" s="271"/>
      <c r="H216" s="327" t="s">
        <v>1070</v>
      </c>
      <c r="I216" s="327"/>
      <c r="J216" s="327"/>
      <c r="K216" s="283"/>
    </row>
    <row r="217" spans="2:11" s="1" customFormat="1" ht="15" customHeight="1">
      <c r="B217" s="282"/>
      <c r="C217" s="212"/>
      <c r="D217" s="212"/>
      <c r="E217" s="212"/>
      <c r="F217" s="233">
        <v>3</v>
      </c>
      <c r="G217" s="271"/>
      <c r="H217" s="327" t="s">
        <v>1071</v>
      </c>
      <c r="I217" s="327"/>
      <c r="J217" s="327"/>
      <c r="K217" s="283"/>
    </row>
    <row r="218" spans="2:11" s="1" customFormat="1" ht="15" customHeight="1">
      <c r="B218" s="282"/>
      <c r="C218" s="212"/>
      <c r="D218" s="212"/>
      <c r="E218" s="212"/>
      <c r="F218" s="233">
        <v>4</v>
      </c>
      <c r="G218" s="271"/>
      <c r="H218" s="327" t="s">
        <v>1072</v>
      </c>
      <c r="I218" s="327"/>
      <c r="J218" s="327"/>
      <c r="K218" s="283"/>
    </row>
    <row r="219" spans="2:11" s="1" customFormat="1" ht="12.75" customHeight="1">
      <c r="B219" s="284"/>
      <c r="C219" s="285"/>
      <c r="D219" s="285"/>
      <c r="E219" s="285"/>
      <c r="F219" s="285"/>
      <c r="G219" s="285"/>
      <c r="H219" s="285"/>
      <c r="I219" s="285"/>
      <c r="J219" s="285"/>
      <c r="K219" s="286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301.1 - Vodovodní řady</vt:lpstr>
      <vt:lpstr>SO 301.2 - Vodovodní příp...</vt:lpstr>
      <vt:lpstr>Pokyny pro vyplnění</vt:lpstr>
      <vt:lpstr>'Rekapitulace stavby'!Názvy_tisku</vt:lpstr>
      <vt:lpstr>'SO 301.1 - Vodovodní řady'!Názvy_tisku</vt:lpstr>
      <vt:lpstr>'SO 301.2 - Vodovodní příp...'!Názvy_tisku</vt:lpstr>
      <vt:lpstr>'Pokyny pro vyplnění'!Oblast_tisku</vt:lpstr>
      <vt:lpstr>'Rekapitulace stavby'!Oblast_tisku</vt:lpstr>
      <vt:lpstr>'SO 301.1 - Vodovodní řady'!Oblast_tisku</vt:lpstr>
      <vt:lpstr>'SO 301.2 - Vodovodní příp...'!Oblast_tisku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DESKTOP-U75I702\Josef</dc:creator>
  <cp:lastModifiedBy>Jana</cp:lastModifiedBy>
  <dcterms:created xsi:type="dcterms:W3CDTF">2024-03-08T10:00:09Z</dcterms:created>
  <dcterms:modified xsi:type="dcterms:W3CDTF">2024-03-08T10:51:13Z</dcterms:modified>
</cp:coreProperties>
</file>