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Ú\STAVBY\A 25 STAVBY LA 2025\A 25 500 Opravy a údržba nad 50tis\A 25 506 Oprava plochých střech LDA\Výkaz výměr pro opak\"/>
    </mc:Choice>
  </mc:AlternateContent>
  <bookViews>
    <workbookView xWindow="28680" yWindow="-120" windowWidth="29040" windowHeight="15840" activeTab="2"/>
  </bookViews>
  <sheets>
    <sheet name="Stavba" sheetId="1" r:id="rId1"/>
    <sheet name="VzorPolozky" sheetId="10" state="hidden" r:id="rId2"/>
    <sheet name="SO01 Střecha 1" sheetId="12" r:id="rId3"/>
    <sheet name="SO02 Střecha 2" sheetId="13" r:id="rId4"/>
    <sheet name="SO03 Střecha 3" sheetId="14" r:id="rId5"/>
    <sheet name="SO04 Střecha 4" sheetId="15" r:id="rId6"/>
    <sheet name="SO05 Střecha 5" sheetId="16" r:id="rId7"/>
    <sheet name="SO08 Střřecha 8" sheetId="17" r:id="rId8"/>
  </sheets>
  <externalReferences>
    <externalReference r:id="rId9"/>
  </externalReferences>
  <definedNames>
    <definedName name="CelkemDPHVypocet" localSheetId="0">Stavba!$H$52</definedName>
    <definedName name="CenaCelkem">Stavba!$G$29</definedName>
    <definedName name="CenaCelkemBezDPH">Stavba!$G$28</definedName>
    <definedName name="CenaCelkemVypocet" localSheetId="0">Stavba!$I$52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'SO01 Střecha 1'!$1:$7</definedName>
    <definedName name="_xlnm.Print_Titles" localSheetId="3">'SO02 Střecha 2'!$1:$7</definedName>
    <definedName name="_xlnm.Print_Titles" localSheetId="4">'SO03 Střecha 3'!$1:$7</definedName>
    <definedName name="_xlnm.Print_Titles" localSheetId="5">'SO04 Střecha 4'!$1:$7</definedName>
    <definedName name="_xlnm.Print_Titles" localSheetId="6">'SO05 Střecha 5'!$1:$7</definedName>
    <definedName name="_xlnm.Print_Titles" localSheetId="7">'SO08 Střřecha 8'!$1:$7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'SO01 Střecha 1'!$A:$T</definedName>
    <definedName name="_xlnm.Print_Area" localSheetId="3">'SO02 Střecha 2'!$A:$T</definedName>
    <definedName name="_xlnm.Print_Area" localSheetId="4">'SO03 Střecha 3'!$A:$T</definedName>
    <definedName name="_xlnm.Print_Area" localSheetId="5">'SO04 Střecha 4'!$A:$T</definedName>
    <definedName name="_xlnm.Print_Area" localSheetId="6">'SO05 Střecha 5'!$A:$T</definedName>
    <definedName name="_xlnm.Print_Area" localSheetId="7">'SO08 Střřecha 8'!$A:$T</definedName>
    <definedName name="_xlnm.Print_Area" localSheetId="0">Stavba!$B:$J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Stavba!$F$52</definedName>
    <definedName name="ZakladDPHZakl">Stavba!$G$25</definedName>
    <definedName name="ZakladDPHZaklVypocet" localSheetId="0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BA93" i="17" l="1"/>
  <c r="G9" i="17"/>
  <c r="M9" i="17" s="1"/>
  <c r="I9" i="17"/>
  <c r="K9" i="17"/>
  <c r="O9" i="17"/>
  <c r="Q9" i="17"/>
  <c r="V9" i="17"/>
  <c r="G11" i="17"/>
  <c r="M11" i="17" s="1"/>
  <c r="I11" i="17"/>
  <c r="K11" i="17"/>
  <c r="O11" i="17"/>
  <c r="Q11" i="17"/>
  <c r="V11" i="17"/>
  <c r="G13" i="17"/>
  <c r="M13" i="17" s="1"/>
  <c r="I13" i="17"/>
  <c r="K13" i="17"/>
  <c r="O13" i="17"/>
  <c r="O8" i="17" s="1"/>
  <c r="Q13" i="17"/>
  <c r="V13" i="17"/>
  <c r="G16" i="17"/>
  <c r="M16" i="17" s="1"/>
  <c r="I16" i="17"/>
  <c r="K16" i="17"/>
  <c r="O16" i="17"/>
  <c r="Q16" i="17"/>
  <c r="V16" i="17"/>
  <c r="G20" i="17"/>
  <c r="M20" i="17" s="1"/>
  <c r="I20" i="17"/>
  <c r="K20" i="17"/>
  <c r="O20" i="17"/>
  <c r="Q20" i="17"/>
  <c r="V20" i="17"/>
  <c r="G22" i="17"/>
  <c r="M22" i="17" s="1"/>
  <c r="I22" i="17"/>
  <c r="K22" i="17"/>
  <c r="O22" i="17"/>
  <c r="Q22" i="17"/>
  <c r="V22" i="17"/>
  <c r="G28" i="17"/>
  <c r="M28" i="17" s="1"/>
  <c r="I28" i="17"/>
  <c r="K28" i="17"/>
  <c r="O28" i="17"/>
  <c r="Q28" i="17"/>
  <c r="V28" i="17"/>
  <c r="G32" i="17"/>
  <c r="M32" i="17" s="1"/>
  <c r="I32" i="17"/>
  <c r="K32" i="17"/>
  <c r="O32" i="17"/>
  <c r="Q32" i="17"/>
  <c r="V32" i="17"/>
  <c r="G36" i="17"/>
  <c r="I36" i="17"/>
  <c r="K36" i="17"/>
  <c r="M36" i="17"/>
  <c r="O36" i="17"/>
  <c r="Q36" i="17"/>
  <c r="V36" i="17"/>
  <c r="G40" i="17"/>
  <c r="M40" i="17" s="1"/>
  <c r="I40" i="17"/>
  <c r="K40" i="17"/>
  <c r="O40" i="17"/>
  <c r="Q40" i="17"/>
  <c r="V40" i="17"/>
  <c r="G42" i="17"/>
  <c r="M42" i="17" s="1"/>
  <c r="I42" i="17"/>
  <c r="K42" i="17"/>
  <c r="O42" i="17"/>
  <c r="Q42" i="17"/>
  <c r="V42" i="17"/>
  <c r="G44" i="17"/>
  <c r="M44" i="17" s="1"/>
  <c r="I44" i="17"/>
  <c r="K44" i="17"/>
  <c r="O44" i="17"/>
  <c r="Q44" i="17"/>
  <c r="V44" i="17"/>
  <c r="G46" i="17"/>
  <c r="M46" i="17" s="1"/>
  <c r="I46" i="17"/>
  <c r="K46" i="17"/>
  <c r="O46" i="17"/>
  <c r="Q46" i="17"/>
  <c r="V46" i="17"/>
  <c r="G48" i="17"/>
  <c r="M48" i="17" s="1"/>
  <c r="I48" i="17"/>
  <c r="K48" i="17"/>
  <c r="O48" i="17"/>
  <c r="Q48" i="17"/>
  <c r="V48" i="17"/>
  <c r="G50" i="17"/>
  <c r="M50" i="17" s="1"/>
  <c r="I50" i="17"/>
  <c r="K50" i="17"/>
  <c r="O50" i="17"/>
  <c r="Q50" i="17"/>
  <c r="V50" i="17"/>
  <c r="G52" i="17"/>
  <c r="M52" i="17" s="1"/>
  <c r="I52" i="17"/>
  <c r="K52" i="17"/>
  <c r="O52" i="17"/>
  <c r="Q52" i="17"/>
  <c r="V52" i="17"/>
  <c r="G57" i="17"/>
  <c r="M57" i="17" s="1"/>
  <c r="I57" i="17"/>
  <c r="K57" i="17"/>
  <c r="O57" i="17"/>
  <c r="Q57" i="17"/>
  <c r="V57" i="17"/>
  <c r="G61" i="17"/>
  <c r="I61" i="17"/>
  <c r="K61" i="17"/>
  <c r="M61" i="17"/>
  <c r="O61" i="17"/>
  <c r="Q61" i="17"/>
  <c r="V61" i="17"/>
  <c r="G65" i="17"/>
  <c r="M65" i="17" s="1"/>
  <c r="I65" i="17"/>
  <c r="K65" i="17"/>
  <c r="O65" i="17"/>
  <c r="Q65" i="17"/>
  <c r="V65" i="17"/>
  <c r="G67" i="17"/>
  <c r="M67" i="17" s="1"/>
  <c r="I67" i="17"/>
  <c r="K67" i="17"/>
  <c r="O67" i="17"/>
  <c r="Q67" i="17"/>
  <c r="V67" i="17"/>
  <c r="G69" i="17"/>
  <c r="I69" i="17"/>
  <c r="K69" i="17"/>
  <c r="M69" i="17"/>
  <c r="O69" i="17"/>
  <c r="Q69" i="17"/>
  <c r="V69" i="17"/>
  <c r="G71" i="17"/>
  <c r="I71" i="17"/>
  <c r="K71" i="17"/>
  <c r="O71" i="17"/>
  <c r="Q71" i="17"/>
  <c r="V71" i="17"/>
  <c r="G73" i="17"/>
  <c r="M73" i="17" s="1"/>
  <c r="I73" i="17"/>
  <c r="K73" i="17"/>
  <c r="O73" i="17"/>
  <c r="Q73" i="17"/>
  <c r="V73" i="17"/>
  <c r="G75" i="17"/>
  <c r="I75" i="17"/>
  <c r="K75" i="17"/>
  <c r="M75" i="17"/>
  <c r="O75" i="17"/>
  <c r="Q75" i="17"/>
  <c r="V75" i="17"/>
  <c r="G77" i="17"/>
  <c r="M77" i="17" s="1"/>
  <c r="I77" i="17"/>
  <c r="K77" i="17"/>
  <c r="O77" i="17"/>
  <c r="Q77" i="17"/>
  <c r="V77" i="17"/>
  <c r="G79" i="17"/>
  <c r="M79" i="17" s="1"/>
  <c r="I79" i="17"/>
  <c r="K79" i="17"/>
  <c r="O79" i="17"/>
  <c r="Q79" i="17"/>
  <c r="V79" i="17"/>
  <c r="G81" i="17"/>
  <c r="M81" i="17" s="1"/>
  <c r="I81" i="17"/>
  <c r="K81" i="17"/>
  <c r="O81" i="17"/>
  <c r="Q81" i="17"/>
  <c r="V81" i="17"/>
  <c r="G83" i="17"/>
  <c r="I83" i="17"/>
  <c r="K83" i="17"/>
  <c r="M83" i="17"/>
  <c r="O83" i="17"/>
  <c r="Q83" i="17"/>
  <c r="V83" i="17"/>
  <c r="G85" i="17"/>
  <c r="M85" i="17" s="1"/>
  <c r="I85" i="17"/>
  <c r="K85" i="17"/>
  <c r="O85" i="17"/>
  <c r="Q85" i="17"/>
  <c r="V85" i="17"/>
  <c r="G87" i="17"/>
  <c r="I87" i="17"/>
  <c r="K87" i="17"/>
  <c r="O87" i="17"/>
  <c r="Q87" i="17"/>
  <c r="V87" i="17"/>
  <c r="G89" i="17"/>
  <c r="I89" i="17"/>
  <c r="K89" i="17"/>
  <c r="M89" i="17"/>
  <c r="O89" i="17"/>
  <c r="Q89" i="17"/>
  <c r="V89" i="17"/>
  <c r="G92" i="17"/>
  <c r="M92" i="17" s="1"/>
  <c r="I92" i="17"/>
  <c r="K92" i="17"/>
  <c r="O92" i="17"/>
  <c r="Q92" i="17"/>
  <c r="V92" i="17"/>
  <c r="G95" i="17"/>
  <c r="M95" i="17" s="1"/>
  <c r="I95" i="17"/>
  <c r="K95" i="17"/>
  <c r="O95" i="17"/>
  <c r="Q95" i="17"/>
  <c r="V95" i="17"/>
  <c r="G97" i="17"/>
  <c r="I97" i="17"/>
  <c r="K97" i="17"/>
  <c r="M97" i="17"/>
  <c r="O97" i="17"/>
  <c r="Q97" i="17"/>
  <c r="V97" i="17"/>
  <c r="G98" i="17"/>
  <c r="M98" i="17" s="1"/>
  <c r="I98" i="17"/>
  <c r="K98" i="17"/>
  <c r="O98" i="17"/>
  <c r="Q98" i="17"/>
  <c r="V98" i="17"/>
  <c r="G100" i="17"/>
  <c r="M100" i="17" s="1"/>
  <c r="I100" i="17"/>
  <c r="K100" i="17"/>
  <c r="O100" i="17"/>
  <c r="Q100" i="17"/>
  <c r="V100" i="17"/>
  <c r="G101" i="17"/>
  <c r="M101" i="17" s="1"/>
  <c r="I101" i="17"/>
  <c r="K101" i="17"/>
  <c r="O101" i="17"/>
  <c r="Q101" i="17"/>
  <c r="V101" i="17"/>
  <c r="G102" i="17"/>
  <c r="M102" i="17" s="1"/>
  <c r="I102" i="17"/>
  <c r="K102" i="17"/>
  <c r="O102" i="17"/>
  <c r="Q102" i="17"/>
  <c r="V102" i="17"/>
  <c r="G104" i="17"/>
  <c r="M104" i="17" s="1"/>
  <c r="M103" i="17" s="1"/>
  <c r="I104" i="17"/>
  <c r="I103" i="17" s="1"/>
  <c r="K104" i="17"/>
  <c r="K103" i="17" s="1"/>
  <c r="O104" i="17"/>
  <c r="O103" i="17" s="1"/>
  <c r="Q104" i="17"/>
  <c r="Q103" i="17" s="1"/>
  <c r="V104" i="17"/>
  <c r="V103" i="17" s="1"/>
  <c r="AE107" i="17"/>
  <c r="F51" i="1" s="1"/>
  <c r="BA91" i="16"/>
  <c r="G9" i="16"/>
  <c r="M9" i="16" s="1"/>
  <c r="I9" i="16"/>
  <c r="K9" i="16"/>
  <c r="O9" i="16"/>
  <c r="O8" i="16" s="1"/>
  <c r="Q9" i="16"/>
  <c r="V9" i="16"/>
  <c r="G11" i="16"/>
  <c r="G8" i="16" s="1"/>
  <c r="I11" i="16"/>
  <c r="I8" i="16" s="1"/>
  <c r="K11" i="16"/>
  <c r="O11" i="16"/>
  <c r="Q11" i="16"/>
  <c r="V11" i="16"/>
  <c r="G14" i="16"/>
  <c r="M14" i="16" s="1"/>
  <c r="M13" i="16" s="1"/>
  <c r="I14" i="16"/>
  <c r="I13" i="16" s="1"/>
  <c r="K14" i="16"/>
  <c r="K13" i="16" s="1"/>
  <c r="O14" i="16"/>
  <c r="O13" i="16" s="1"/>
  <c r="Q14" i="16"/>
  <c r="Q13" i="16" s="1"/>
  <c r="V14" i="16"/>
  <c r="V13" i="16" s="1"/>
  <c r="G17" i="16"/>
  <c r="I17" i="16"/>
  <c r="K17" i="16"/>
  <c r="M17" i="16"/>
  <c r="O17" i="16"/>
  <c r="Q17" i="16"/>
  <c r="V17" i="16"/>
  <c r="G23" i="16"/>
  <c r="I23" i="16"/>
  <c r="K23" i="16"/>
  <c r="O23" i="16"/>
  <c r="Q23" i="16"/>
  <c r="V23" i="16"/>
  <c r="G25" i="16"/>
  <c r="M25" i="16" s="1"/>
  <c r="I25" i="16"/>
  <c r="K25" i="16"/>
  <c r="O25" i="16"/>
  <c r="Q25" i="16"/>
  <c r="V25" i="16"/>
  <c r="G29" i="16"/>
  <c r="M29" i="16" s="1"/>
  <c r="I29" i="16"/>
  <c r="K29" i="16"/>
  <c r="O29" i="16"/>
  <c r="Q29" i="16"/>
  <c r="V29" i="16"/>
  <c r="G32" i="16"/>
  <c r="M32" i="16" s="1"/>
  <c r="I32" i="16"/>
  <c r="K32" i="16"/>
  <c r="O32" i="16"/>
  <c r="Q32" i="16"/>
  <c r="V32" i="16"/>
  <c r="G35" i="16"/>
  <c r="M35" i="16" s="1"/>
  <c r="I35" i="16"/>
  <c r="K35" i="16"/>
  <c r="O35" i="16"/>
  <c r="Q35" i="16"/>
  <c r="V35" i="16"/>
  <c r="G38" i="16"/>
  <c r="M38" i="16" s="1"/>
  <c r="I38" i="16"/>
  <c r="K38" i="16"/>
  <c r="O38" i="16"/>
  <c r="Q38" i="16"/>
  <c r="V38" i="16"/>
  <c r="G40" i="16"/>
  <c r="M40" i="16" s="1"/>
  <c r="I40" i="16"/>
  <c r="K40" i="16"/>
  <c r="O40" i="16"/>
  <c r="Q40" i="16"/>
  <c r="V40" i="16"/>
  <c r="G42" i="16"/>
  <c r="I42" i="16"/>
  <c r="K42" i="16"/>
  <c r="O42" i="16"/>
  <c r="Q42" i="16"/>
  <c r="V42" i="16"/>
  <c r="G44" i="16"/>
  <c r="M44" i="16" s="1"/>
  <c r="I44" i="16"/>
  <c r="K44" i="16"/>
  <c r="O44" i="16"/>
  <c r="Q44" i="16"/>
  <c r="V44" i="16"/>
  <c r="G46" i="16"/>
  <c r="I46" i="16"/>
  <c r="K46" i="16"/>
  <c r="M46" i="16"/>
  <c r="O46" i="16"/>
  <c r="Q46" i="16"/>
  <c r="V46" i="16"/>
  <c r="G49" i="16"/>
  <c r="M49" i="16" s="1"/>
  <c r="I49" i="16"/>
  <c r="K49" i="16"/>
  <c r="O49" i="16"/>
  <c r="Q49" i="16"/>
  <c r="V49" i="16"/>
  <c r="G52" i="16"/>
  <c r="I52" i="16"/>
  <c r="K52" i="16"/>
  <c r="M52" i="16"/>
  <c r="O52" i="16"/>
  <c r="Q52" i="16"/>
  <c r="V52" i="16"/>
  <c r="G55" i="16"/>
  <c r="M55" i="16" s="1"/>
  <c r="I55" i="16"/>
  <c r="K55" i="16"/>
  <c r="O55" i="16"/>
  <c r="Q55" i="16"/>
  <c r="V55" i="16"/>
  <c r="G57" i="16"/>
  <c r="I57" i="16"/>
  <c r="K57" i="16"/>
  <c r="O57" i="16"/>
  <c r="Q57" i="16"/>
  <c r="V57" i="16"/>
  <c r="G59" i="16"/>
  <c r="I59" i="16"/>
  <c r="K59" i="16"/>
  <c r="M59" i="16"/>
  <c r="O59" i="16"/>
  <c r="Q59" i="16"/>
  <c r="V59" i="16"/>
  <c r="G61" i="16"/>
  <c r="M61" i="16" s="1"/>
  <c r="I61" i="16"/>
  <c r="K61" i="16"/>
  <c r="O61" i="16"/>
  <c r="Q61" i="16"/>
  <c r="V61" i="16"/>
  <c r="G63" i="16"/>
  <c r="M63" i="16" s="1"/>
  <c r="I63" i="16"/>
  <c r="K63" i="16"/>
  <c r="O63" i="16"/>
  <c r="Q63" i="16"/>
  <c r="V63" i="16"/>
  <c r="G65" i="16"/>
  <c r="I65" i="16"/>
  <c r="K65" i="16"/>
  <c r="M65" i="16"/>
  <c r="O65" i="16"/>
  <c r="Q65" i="16"/>
  <c r="V65" i="16"/>
  <c r="G67" i="16"/>
  <c r="I67" i="16"/>
  <c r="K67" i="16"/>
  <c r="O67" i="16"/>
  <c r="Q67" i="16"/>
  <c r="V67" i="16"/>
  <c r="G69" i="16"/>
  <c r="M69" i="16" s="1"/>
  <c r="I69" i="16"/>
  <c r="K69" i="16"/>
  <c r="O69" i="16"/>
  <c r="Q69" i="16"/>
  <c r="V69" i="16"/>
  <c r="G71" i="16"/>
  <c r="M71" i="16" s="1"/>
  <c r="I71" i="16"/>
  <c r="K71" i="16"/>
  <c r="O71" i="16"/>
  <c r="Q71" i="16"/>
  <c r="V71" i="16"/>
  <c r="G73" i="16"/>
  <c r="M73" i="16" s="1"/>
  <c r="I73" i="16"/>
  <c r="K73" i="16"/>
  <c r="O73" i="16"/>
  <c r="Q73" i="16"/>
  <c r="V73" i="16"/>
  <c r="G75" i="16"/>
  <c r="M75" i="16" s="1"/>
  <c r="I75" i="16"/>
  <c r="I74" i="16" s="1"/>
  <c r="K75" i="16"/>
  <c r="O75" i="16"/>
  <c r="Q75" i="16"/>
  <c r="V75" i="16"/>
  <c r="G77" i="16"/>
  <c r="M77" i="16" s="1"/>
  <c r="I77" i="16"/>
  <c r="K77" i="16"/>
  <c r="O77" i="16"/>
  <c r="Q77" i="16"/>
  <c r="V77" i="16"/>
  <c r="G79" i="16"/>
  <c r="I79" i="16"/>
  <c r="K79" i="16"/>
  <c r="M79" i="16"/>
  <c r="O79" i="16"/>
  <c r="Q79" i="16"/>
  <c r="V79" i="16"/>
  <c r="G81" i="16"/>
  <c r="M81" i="16" s="1"/>
  <c r="I81" i="16"/>
  <c r="K81" i="16"/>
  <c r="O81" i="16"/>
  <c r="Q81" i="16"/>
  <c r="V81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Q84" i="16" s="1"/>
  <c r="V85" i="16"/>
  <c r="V84" i="16" s="1"/>
  <c r="G87" i="16"/>
  <c r="G84" i="16" s="1"/>
  <c r="I87" i="16"/>
  <c r="K87" i="16"/>
  <c r="O87" i="16"/>
  <c r="Q87" i="16"/>
  <c r="V87" i="16"/>
  <c r="G90" i="16"/>
  <c r="I90" i="16"/>
  <c r="K90" i="16"/>
  <c r="O90" i="16"/>
  <c r="Q90" i="16"/>
  <c r="V90" i="16"/>
  <c r="G93" i="16"/>
  <c r="I93" i="16"/>
  <c r="K93" i="16"/>
  <c r="M93" i="16"/>
  <c r="O93" i="16"/>
  <c r="Q93" i="16"/>
  <c r="V93" i="16"/>
  <c r="G95" i="16"/>
  <c r="M95" i="16" s="1"/>
  <c r="I95" i="16"/>
  <c r="K95" i="16"/>
  <c r="O95" i="16"/>
  <c r="Q95" i="16"/>
  <c r="V95" i="16"/>
  <c r="G96" i="16"/>
  <c r="I96" i="16"/>
  <c r="K96" i="16"/>
  <c r="M96" i="16"/>
  <c r="O96" i="16"/>
  <c r="Q96" i="16"/>
  <c r="V96" i="16"/>
  <c r="G97" i="16"/>
  <c r="M97" i="16" s="1"/>
  <c r="I97" i="16"/>
  <c r="K97" i="16"/>
  <c r="O97" i="16"/>
  <c r="Q97" i="16"/>
  <c r="V97" i="16"/>
  <c r="G98" i="16"/>
  <c r="M98" i="16" s="1"/>
  <c r="I98" i="16"/>
  <c r="K98" i="16"/>
  <c r="O98" i="16"/>
  <c r="Q98" i="16"/>
  <c r="V98" i="16"/>
  <c r="G100" i="16"/>
  <c r="G99" i="16" s="1"/>
  <c r="I100" i="16"/>
  <c r="I99" i="16" s="1"/>
  <c r="K100" i="16"/>
  <c r="K99" i="16" s="1"/>
  <c r="M100" i="16"/>
  <c r="M99" i="16" s="1"/>
  <c r="O100" i="16"/>
  <c r="O99" i="16" s="1"/>
  <c r="Q100" i="16"/>
  <c r="Q99" i="16" s="1"/>
  <c r="V100" i="16"/>
  <c r="V99" i="16" s="1"/>
  <c r="AE104" i="16"/>
  <c r="F49" i="1" s="1"/>
  <c r="BA104" i="15"/>
  <c r="G9" i="15"/>
  <c r="G8" i="15" s="1"/>
  <c r="I9" i="15"/>
  <c r="K9" i="15"/>
  <c r="O9" i="15"/>
  <c r="O8" i="15" s="1"/>
  <c r="Q9" i="15"/>
  <c r="V9" i="15"/>
  <c r="G13" i="15"/>
  <c r="M13" i="15" s="1"/>
  <c r="I13" i="15"/>
  <c r="K13" i="15"/>
  <c r="O13" i="15"/>
  <c r="Q13" i="15"/>
  <c r="V13" i="15"/>
  <c r="G16" i="15"/>
  <c r="I16" i="15"/>
  <c r="K16" i="15"/>
  <c r="M16" i="15"/>
  <c r="O16" i="15"/>
  <c r="Q16" i="15"/>
  <c r="V16" i="15"/>
  <c r="G26" i="15"/>
  <c r="M26" i="15" s="1"/>
  <c r="I26" i="15"/>
  <c r="K26" i="15"/>
  <c r="O26" i="15"/>
  <c r="Q26" i="15"/>
  <c r="V26" i="15"/>
  <c r="G30" i="15"/>
  <c r="M30" i="15" s="1"/>
  <c r="I30" i="15"/>
  <c r="K30" i="15"/>
  <c r="O30" i="15"/>
  <c r="Q30" i="15"/>
  <c r="V30" i="15"/>
  <c r="G36" i="15"/>
  <c r="M36" i="15" s="1"/>
  <c r="I36" i="15"/>
  <c r="K36" i="15"/>
  <c r="O36" i="15"/>
  <c r="Q36" i="15"/>
  <c r="V36" i="15"/>
  <c r="G39" i="15"/>
  <c r="M39" i="15" s="1"/>
  <c r="I39" i="15"/>
  <c r="K39" i="15"/>
  <c r="O39" i="15"/>
  <c r="Q39" i="15"/>
  <c r="V39" i="15"/>
  <c r="G42" i="15"/>
  <c r="M42" i="15" s="1"/>
  <c r="I42" i="15"/>
  <c r="K42" i="15"/>
  <c r="O42" i="15"/>
  <c r="Q42" i="15"/>
  <c r="V42" i="15"/>
  <c r="G45" i="15"/>
  <c r="I45" i="15"/>
  <c r="K45" i="15"/>
  <c r="M45" i="15"/>
  <c r="O45" i="15"/>
  <c r="Q45" i="15"/>
  <c r="V45" i="15"/>
  <c r="G48" i="15"/>
  <c r="M48" i="15" s="1"/>
  <c r="I48" i="15"/>
  <c r="K48" i="15"/>
  <c r="O48" i="15"/>
  <c r="Q48" i="15"/>
  <c r="V48" i="15"/>
  <c r="G52" i="15"/>
  <c r="I52" i="15"/>
  <c r="K52" i="15"/>
  <c r="M52" i="15"/>
  <c r="O52" i="15"/>
  <c r="Q52" i="15"/>
  <c r="V52" i="15"/>
  <c r="G54" i="15"/>
  <c r="M54" i="15" s="1"/>
  <c r="I54" i="15"/>
  <c r="K54" i="15"/>
  <c r="O54" i="15"/>
  <c r="Q54" i="15"/>
  <c r="V54" i="15"/>
  <c r="G56" i="15"/>
  <c r="M56" i="15" s="1"/>
  <c r="I56" i="15"/>
  <c r="K56" i="15"/>
  <c r="O56" i="15"/>
  <c r="Q56" i="15"/>
  <c r="V56" i="15"/>
  <c r="G58" i="15"/>
  <c r="M58" i="15" s="1"/>
  <c r="I58" i="15"/>
  <c r="K58" i="15"/>
  <c r="O58" i="15"/>
  <c r="Q58" i="15"/>
  <c r="V58" i="15"/>
  <c r="G60" i="15"/>
  <c r="I60" i="15"/>
  <c r="K60" i="15"/>
  <c r="M60" i="15"/>
  <c r="O60" i="15"/>
  <c r="Q60" i="15"/>
  <c r="V60" i="15"/>
  <c r="G65" i="15"/>
  <c r="M65" i="15" s="1"/>
  <c r="I65" i="15"/>
  <c r="K65" i="15"/>
  <c r="O65" i="15"/>
  <c r="Q65" i="15"/>
  <c r="V65" i="15"/>
  <c r="G70" i="15"/>
  <c r="I70" i="15"/>
  <c r="K70" i="15"/>
  <c r="M70" i="15"/>
  <c r="O70" i="15"/>
  <c r="Q70" i="15"/>
  <c r="V70" i="15"/>
  <c r="G75" i="15"/>
  <c r="M75" i="15" s="1"/>
  <c r="I75" i="15"/>
  <c r="K75" i="15"/>
  <c r="O75" i="15"/>
  <c r="Q75" i="15"/>
  <c r="V75" i="15"/>
  <c r="G77" i="15"/>
  <c r="M77" i="15" s="1"/>
  <c r="I77" i="15"/>
  <c r="K77" i="15"/>
  <c r="O77" i="15"/>
  <c r="Q77" i="15"/>
  <c r="V77" i="15"/>
  <c r="G79" i="15"/>
  <c r="I79" i="15"/>
  <c r="K79" i="15"/>
  <c r="M79" i="15"/>
  <c r="O79" i="15"/>
  <c r="Q79" i="15"/>
  <c r="V79" i="15"/>
  <c r="G81" i="15"/>
  <c r="I81" i="15"/>
  <c r="K81" i="15"/>
  <c r="O81" i="15"/>
  <c r="Q81" i="15"/>
  <c r="V81" i="15"/>
  <c r="G83" i="15"/>
  <c r="M83" i="15" s="1"/>
  <c r="I83" i="15"/>
  <c r="K83" i="15"/>
  <c r="O83" i="15"/>
  <c r="Q83" i="15"/>
  <c r="V83" i="15"/>
  <c r="G85" i="15"/>
  <c r="M85" i="15" s="1"/>
  <c r="I85" i="15"/>
  <c r="K85" i="15"/>
  <c r="O85" i="15"/>
  <c r="Q85" i="15"/>
  <c r="V85" i="15"/>
  <c r="G87" i="15"/>
  <c r="I87" i="15"/>
  <c r="K87" i="15"/>
  <c r="O87" i="15"/>
  <c r="Q87" i="15"/>
  <c r="V87" i="15"/>
  <c r="G89" i="15"/>
  <c r="M89" i="15" s="1"/>
  <c r="I89" i="15"/>
  <c r="K89" i="15"/>
  <c r="O89" i="15"/>
  <c r="Q89" i="15"/>
  <c r="V89" i="15"/>
  <c r="G91" i="15"/>
  <c r="M91" i="15" s="1"/>
  <c r="I91" i="15"/>
  <c r="K91" i="15"/>
  <c r="O91" i="15"/>
  <c r="Q91" i="15"/>
  <c r="V91" i="15"/>
  <c r="G94" i="15"/>
  <c r="I94" i="15"/>
  <c r="K94" i="15"/>
  <c r="M94" i="15"/>
  <c r="O94" i="15"/>
  <c r="Q94" i="15"/>
  <c r="V94" i="15"/>
  <c r="G96" i="15"/>
  <c r="M96" i="15" s="1"/>
  <c r="I96" i="15"/>
  <c r="K96" i="15"/>
  <c r="O96" i="15"/>
  <c r="Q96" i="15"/>
  <c r="V96" i="15"/>
  <c r="G98" i="15"/>
  <c r="I98" i="15"/>
  <c r="K98" i="15"/>
  <c r="O98" i="15"/>
  <c r="Q98" i="15"/>
  <c r="V98" i="15"/>
  <c r="G100" i="15"/>
  <c r="I100" i="15"/>
  <c r="I97" i="15" s="1"/>
  <c r="K100" i="15"/>
  <c r="M100" i="15"/>
  <c r="O100" i="15"/>
  <c r="Q100" i="15"/>
  <c r="V100" i="15"/>
  <c r="G103" i="15"/>
  <c r="I103" i="15"/>
  <c r="K103" i="15"/>
  <c r="M103" i="15"/>
  <c r="O103" i="15"/>
  <c r="Q103" i="15"/>
  <c r="V103" i="15"/>
  <c r="G106" i="15"/>
  <c r="M106" i="15" s="1"/>
  <c r="I106" i="15"/>
  <c r="K106" i="15"/>
  <c r="O106" i="15"/>
  <c r="Q106" i="15"/>
  <c r="V106" i="15"/>
  <c r="G107" i="15"/>
  <c r="I107" i="15"/>
  <c r="K107" i="15"/>
  <c r="M107" i="15"/>
  <c r="O107" i="15"/>
  <c r="Q107" i="15"/>
  <c r="V107" i="15"/>
  <c r="G109" i="15"/>
  <c r="M109" i="15" s="1"/>
  <c r="I109" i="15"/>
  <c r="K109" i="15"/>
  <c r="O109" i="15"/>
  <c r="Q109" i="15"/>
  <c r="V109" i="15"/>
  <c r="G110" i="15"/>
  <c r="M110" i="15" s="1"/>
  <c r="I110" i="15"/>
  <c r="K110" i="15"/>
  <c r="O110" i="15"/>
  <c r="Q110" i="15"/>
  <c r="V110" i="15"/>
  <c r="G111" i="15"/>
  <c r="M111" i="15" s="1"/>
  <c r="I111" i="15"/>
  <c r="K111" i="15"/>
  <c r="O111" i="15"/>
  <c r="Q111" i="15"/>
  <c r="V111" i="15"/>
  <c r="G112" i="15"/>
  <c r="I112" i="15"/>
  <c r="K112" i="15"/>
  <c r="M112" i="15"/>
  <c r="O112" i="15"/>
  <c r="Q112" i="15"/>
  <c r="V112" i="15"/>
  <c r="G114" i="15"/>
  <c r="G113" i="15" s="1"/>
  <c r="I114" i="15"/>
  <c r="I113" i="15" s="1"/>
  <c r="K114" i="15"/>
  <c r="K113" i="15" s="1"/>
  <c r="M114" i="15"/>
  <c r="M113" i="15" s="1"/>
  <c r="O114" i="15"/>
  <c r="O113" i="15" s="1"/>
  <c r="Q114" i="15"/>
  <c r="Q113" i="15" s="1"/>
  <c r="V114" i="15"/>
  <c r="V113" i="15" s="1"/>
  <c r="AE118" i="15"/>
  <c r="F46" i="1" s="1"/>
  <c r="BA87" i="14"/>
  <c r="G9" i="14"/>
  <c r="G8" i="14" s="1"/>
  <c r="I9" i="14"/>
  <c r="I8" i="14" s="1"/>
  <c r="K9" i="14"/>
  <c r="K8" i="14" s="1"/>
  <c r="O9" i="14"/>
  <c r="Q9" i="14"/>
  <c r="V9" i="14"/>
  <c r="G11" i="14"/>
  <c r="M11" i="14" s="1"/>
  <c r="I11" i="14"/>
  <c r="K11" i="14"/>
  <c r="O11" i="14"/>
  <c r="Q11" i="14"/>
  <c r="V11" i="14"/>
  <c r="G14" i="14"/>
  <c r="I14" i="14"/>
  <c r="K14" i="14"/>
  <c r="M14" i="14"/>
  <c r="O14" i="14"/>
  <c r="Q14" i="14"/>
  <c r="V14" i="14"/>
  <c r="G17" i="14"/>
  <c r="M17" i="14" s="1"/>
  <c r="I17" i="14"/>
  <c r="K17" i="14"/>
  <c r="K13" i="14" s="1"/>
  <c r="O17" i="14"/>
  <c r="Q17" i="14"/>
  <c r="V17" i="14"/>
  <c r="G19" i="14"/>
  <c r="M19" i="14" s="1"/>
  <c r="I19" i="14"/>
  <c r="K19" i="14"/>
  <c r="O19" i="14"/>
  <c r="Q19" i="14"/>
  <c r="V19" i="14"/>
  <c r="G21" i="14"/>
  <c r="M21" i="14" s="1"/>
  <c r="I21" i="14"/>
  <c r="K21" i="14"/>
  <c r="O21" i="14"/>
  <c r="Q21" i="14"/>
  <c r="V21" i="14"/>
  <c r="G25" i="14"/>
  <c r="I25" i="14"/>
  <c r="K25" i="14"/>
  <c r="M25" i="14"/>
  <c r="O25" i="14"/>
  <c r="Q25" i="14"/>
  <c r="V25" i="14"/>
  <c r="G28" i="14"/>
  <c r="M28" i="14" s="1"/>
  <c r="I28" i="14"/>
  <c r="K28" i="14"/>
  <c r="O28" i="14"/>
  <c r="Q28" i="14"/>
  <c r="V28" i="14"/>
  <c r="G31" i="14"/>
  <c r="I31" i="14"/>
  <c r="K31" i="14"/>
  <c r="M31" i="14"/>
  <c r="O31" i="14"/>
  <c r="Q31" i="14"/>
  <c r="V31" i="14"/>
  <c r="G34" i="14"/>
  <c r="M34" i="14" s="1"/>
  <c r="I34" i="14"/>
  <c r="K34" i="14"/>
  <c r="O34" i="14"/>
  <c r="Q34" i="14"/>
  <c r="V34" i="14"/>
  <c r="G36" i="14"/>
  <c r="M36" i="14" s="1"/>
  <c r="I36" i="14"/>
  <c r="K36" i="14"/>
  <c r="O36" i="14"/>
  <c r="Q36" i="14"/>
  <c r="V36" i="14"/>
  <c r="G39" i="14"/>
  <c r="M39" i="14" s="1"/>
  <c r="I39" i="14"/>
  <c r="K39" i="14"/>
  <c r="O39" i="14"/>
  <c r="Q39" i="14"/>
  <c r="V39" i="14"/>
  <c r="G41" i="14"/>
  <c r="I41" i="14"/>
  <c r="K41" i="14"/>
  <c r="M41" i="14"/>
  <c r="O41" i="14"/>
  <c r="Q41" i="14"/>
  <c r="V41" i="14"/>
  <c r="G43" i="14"/>
  <c r="M43" i="14" s="1"/>
  <c r="I43" i="14"/>
  <c r="K43" i="14"/>
  <c r="O43" i="14"/>
  <c r="Q43" i="14"/>
  <c r="V43" i="14"/>
  <c r="G45" i="14"/>
  <c r="I45" i="14"/>
  <c r="K45" i="14"/>
  <c r="M45" i="14"/>
  <c r="O45" i="14"/>
  <c r="Q45" i="14"/>
  <c r="V45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2" i="14"/>
  <c r="M52" i="14" s="1"/>
  <c r="I52" i="14"/>
  <c r="K52" i="14"/>
  <c r="O52" i="14"/>
  <c r="Q52" i="14"/>
  <c r="V52" i="14"/>
  <c r="G55" i="14"/>
  <c r="I55" i="14"/>
  <c r="K55" i="14"/>
  <c r="M55" i="14"/>
  <c r="O55" i="14"/>
  <c r="Q55" i="14"/>
  <c r="V55" i="14"/>
  <c r="G57" i="14"/>
  <c r="M57" i="14" s="1"/>
  <c r="I57" i="14"/>
  <c r="K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3" i="14"/>
  <c r="M63" i="14" s="1"/>
  <c r="I63" i="14"/>
  <c r="K63" i="14"/>
  <c r="O63" i="14"/>
  <c r="Q63" i="14"/>
  <c r="V63" i="14"/>
  <c r="G65" i="14"/>
  <c r="M65" i="14" s="1"/>
  <c r="I65" i="14"/>
  <c r="K65" i="14"/>
  <c r="O65" i="14"/>
  <c r="Q65" i="14"/>
  <c r="V65" i="14"/>
  <c r="G67" i="14"/>
  <c r="I67" i="14"/>
  <c r="K67" i="14"/>
  <c r="M67" i="14"/>
  <c r="O67" i="14"/>
  <c r="Q67" i="14"/>
  <c r="V67" i="14"/>
  <c r="G69" i="14"/>
  <c r="I69" i="14"/>
  <c r="K69" i="14"/>
  <c r="O69" i="14"/>
  <c r="Q69" i="14"/>
  <c r="V69" i="14"/>
  <c r="G71" i="14"/>
  <c r="M71" i="14" s="1"/>
  <c r="I71" i="14"/>
  <c r="K71" i="14"/>
  <c r="O71" i="14"/>
  <c r="Q71" i="14"/>
  <c r="V71" i="14"/>
  <c r="G73" i="14"/>
  <c r="I73" i="14"/>
  <c r="K73" i="14"/>
  <c r="M73" i="14"/>
  <c r="O73" i="14"/>
  <c r="Q73" i="14"/>
  <c r="V73" i="14"/>
  <c r="G75" i="14"/>
  <c r="M75" i="14" s="1"/>
  <c r="I75" i="14"/>
  <c r="K75" i="14"/>
  <c r="O75" i="14"/>
  <c r="Q75" i="14"/>
  <c r="V75" i="14"/>
  <c r="G77" i="14"/>
  <c r="I77" i="14"/>
  <c r="K77" i="14"/>
  <c r="M77" i="14"/>
  <c r="O77" i="14"/>
  <c r="Q77" i="14"/>
  <c r="V77" i="14"/>
  <c r="G79" i="14"/>
  <c r="M79" i="14" s="1"/>
  <c r="I79" i="14"/>
  <c r="K79" i="14"/>
  <c r="O79" i="14"/>
  <c r="Q79" i="14"/>
  <c r="V79" i="14"/>
  <c r="G81" i="14"/>
  <c r="G80" i="14" s="1"/>
  <c r="I81" i="14"/>
  <c r="I80" i="14" s="1"/>
  <c r="K81" i="14"/>
  <c r="K80" i="14" s="1"/>
  <c r="O81" i="14"/>
  <c r="O80" i="14" s="1"/>
  <c r="Q81" i="14"/>
  <c r="V81" i="14"/>
  <c r="G83" i="14"/>
  <c r="M83" i="14" s="1"/>
  <c r="I83" i="14"/>
  <c r="K83" i="14"/>
  <c r="O83" i="14"/>
  <c r="Q83" i="14"/>
  <c r="V83" i="14"/>
  <c r="G86" i="14"/>
  <c r="I86" i="14"/>
  <c r="K86" i="14"/>
  <c r="M86" i="14"/>
  <c r="O86" i="14"/>
  <c r="Q86" i="14"/>
  <c r="V86" i="14"/>
  <c r="G89" i="14"/>
  <c r="I89" i="14"/>
  <c r="K89" i="14"/>
  <c r="O89" i="14"/>
  <c r="Q89" i="14"/>
  <c r="V89" i="14"/>
  <c r="G90" i="14"/>
  <c r="M90" i="14" s="1"/>
  <c r="I90" i="14"/>
  <c r="K90" i="14"/>
  <c r="O90" i="14"/>
  <c r="Q90" i="14"/>
  <c r="V90" i="14"/>
  <c r="G92" i="14"/>
  <c r="M92" i="14" s="1"/>
  <c r="I92" i="14"/>
  <c r="K92" i="14"/>
  <c r="O92" i="14"/>
  <c r="Q92" i="14"/>
  <c r="V92" i="14"/>
  <c r="G93" i="14"/>
  <c r="M93" i="14" s="1"/>
  <c r="I93" i="14"/>
  <c r="K93" i="14"/>
  <c r="O93" i="14"/>
  <c r="Q93" i="14"/>
  <c r="V93" i="14"/>
  <c r="G94" i="14"/>
  <c r="I94" i="14"/>
  <c r="K94" i="14"/>
  <c r="O94" i="14"/>
  <c r="Q94" i="14"/>
  <c r="V94" i="14"/>
  <c r="G95" i="14"/>
  <c r="I95" i="14"/>
  <c r="K95" i="14"/>
  <c r="M95" i="14"/>
  <c r="O95" i="14"/>
  <c r="Q95" i="14"/>
  <c r="V95" i="14"/>
  <c r="G97" i="14"/>
  <c r="M97" i="14" s="1"/>
  <c r="M96" i="14" s="1"/>
  <c r="I97" i="14"/>
  <c r="I96" i="14" s="1"/>
  <c r="K97" i="14"/>
  <c r="K96" i="14" s="1"/>
  <c r="O97" i="14"/>
  <c r="O96" i="14" s="1"/>
  <c r="Q97" i="14"/>
  <c r="Q96" i="14" s="1"/>
  <c r="V97" i="14"/>
  <c r="V96" i="14" s="1"/>
  <c r="AE101" i="14"/>
  <c r="F45" i="1" s="1"/>
  <c r="BA108" i="13"/>
  <c r="G9" i="13"/>
  <c r="I9" i="13"/>
  <c r="K9" i="13"/>
  <c r="O9" i="13"/>
  <c r="Q9" i="13"/>
  <c r="V9" i="13"/>
  <c r="G12" i="13"/>
  <c r="M12" i="13" s="1"/>
  <c r="I12" i="13"/>
  <c r="K12" i="13"/>
  <c r="O12" i="13"/>
  <c r="Q12" i="13"/>
  <c r="V12" i="13"/>
  <c r="G15" i="13"/>
  <c r="I15" i="13"/>
  <c r="K15" i="13"/>
  <c r="M15" i="13"/>
  <c r="O15" i="13"/>
  <c r="Q15" i="13"/>
  <c r="V15" i="13"/>
  <c r="G20" i="13"/>
  <c r="M20" i="13" s="1"/>
  <c r="I20" i="13"/>
  <c r="K20" i="13"/>
  <c r="O20" i="13"/>
  <c r="Q20" i="13"/>
  <c r="V20" i="13"/>
  <c r="G25" i="13"/>
  <c r="M25" i="13" s="1"/>
  <c r="I25" i="13"/>
  <c r="K25" i="13"/>
  <c r="O25" i="13"/>
  <c r="Q25" i="13"/>
  <c r="V25" i="13"/>
  <c r="G28" i="13"/>
  <c r="M28" i="13" s="1"/>
  <c r="I28" i="13"/>
  <c r="K28" i="13"/>
  <c r="O28" i="13"/>
  <c r="Q28" i="13"/>
  <c r="V28" i="13"/>
  <c r="G34" i="13"/>
  <c r="I34" i="13"/>
  <c r="K34" i="13"/>
  <c r="M34" i="13"/>
  <c r="O34" i="13"/>
  <c r="Q34" i="13"/>
  <c r="V34" i="13"/>
  <c r="G38" i="13"/>
  <c r="M38" i="13" s="1"/>
  <c r="I38" i="13"/>
  <c r="K38" i="13"/>
  <c r="O38" i="13"/>
  <c r="Q38" i="13"/>
  <c r="V38" i="13"/>
  <c r="G42" i="13"/>
  <c r="I42" i="13"/>
  <c r="K42" i="13"/>
  <c r="M42" i="13"/>
  <c r="O42" i="13"/>
  <c r="Q42" i="13"/>
  <c r="V42" i="13"/>
  <c r="G46" i="13"/>
  <c r="M46" i="13" s="1"/>
  <c r="I46" i="13"/>
  <c r="K46" i="13"/>
  <c r="O46" i="13"/>
  <c r="Q46" i="13"/>
  <c r="V46" i="13"/>
  <c r="G48" i="13"/>
  <c r="M48" i="13" s="1"/>
  <c r="I48" i="13"/>
  <c r="K48" i="13"/>
  <c r="O48" i="13"/>
  <c r="Q48" i="13"/>
  <c r="V48" i="13"/>
  <c r="G51" i="13"/>
  <c r="M51" i="13" s="1"/>
  <c r="I51" i="13"/>
  <c r="K51" i="13"/>
  <c r="O51" i="13"/>
  <c r="Q51" i="13"/>
  <c r="V51" i="13"/>
  <c r="G53" i="13"/>
  <c r="M53" i="13" s="1"/>
  <c r="I53" i="13"/>
  <c r="K53" i="13"/>
  <c r="O53" i="13"/>
  <c r="Q53" i="13"/>
  <c r="V53" i="13"/>
  <c r="G55" i="13"/>
  <c r="M55" i="13" s="1"/>
  <c r="I55" i="13"/>
  <c r="K55" i="13"/>
  <c r="O55" i="13"/>
  <c r="Q55" i="13"/>
  <c r="V55" i="13"/>
  <c r="G57" i="13"/>
  <c r="M57" i="13" s="1"/>
  <c r="I57" i="13"/>
  <c r="K57" i="13"/>
  <c r="O57" i="13"/>
  <c r="Q57" i="13"/>
  <c r="V57" i="13"/>
  <c r="G59" i="13"/>
  <c r="M59" i="13" s="1"/>
  <c r="I59" i="13"/>
  <c r="K59" i="13"/>
  <c r="O59" i="13"/>
  <c r="Q59" i="13"/>
  <c r="V59" i="13"/>
  <c r="G61" i="13"/>
  <c r="M61" i="13" s="1"/>
  <c r="I61" i="13"/>
  <c r="K61" i="13"/>
  <c r="O61" i="13"/>
  <c r="Q61" i="13"/>
  <c r="V61" i="13"/>
  <c r="G66" i="13"/>
  <c r="M66" i="13" s="1"/>
  <c r="I66" i="13"/>
  <c r="K66" i="13"/>
  <c r="O66" i="13"/>
  <c r="Q66" i="13"/>
  <c r="V66" i="13"/>
  <c r="G71" i="13"/>
  <c r="M71" i="13" s="1"/>
  <c r="I71" i="13"/>
  <c r="K71" i="13"/>
  <c r="O71" i="13"/>
  <c r="Q71" i="13"/>
  <c r="V71" i="13"/>
  <c r="G73" i="13"/>
  <c r="M73" i="13" s="1"/>
  <c r="I73" i="13"/>
  <c r="K73" i="13"/>
  <c r="K72" i="13" s="1"/>
  <c r="O73" i="13"/>
  <c r="Q73" i="13"/>
  <c r="V73" i="13"/>
  <c r="V72" i="13" s="1"/>
  <c r="G76" i="13"/>
  <c r="I76" i="13"/>
  <c r="K76" i="13"/>
  <c r="O76" i="13"/>
  <c r="Q76" i="13"/>
  <c r="V76" i="13"/>
  <c r="G79" i="13"/>
  <c r="M79" i="13" s="1"/>
  <c r="I79" i="13"/>
  <c r="K79" i="13"/>
  <c r="O79" i="13"/>
  <c r="Q79" i="13"/>
  <c r="V79" i="13"/>
  <c r="G81" i="13"/>
  <c r="M81" i="13" s="1"/>
  <c r="I81" i="13"/>
  <c r="K81" i="13"/>
  <c r="O81" i="13"/>
  <c r="Q81" i="13"/>
  <c r="V81" i="13"/>
  <c r="G83" i="13"/>
  <c r="I83" i="13"/>
  <c r="K83" i="13"/>
  <c r="O83" i="13"/>
  <c r="Q83" i="13"/>
  <c r="V83" i="13"/>
  <c r="G85" i="13"/>
  <c r="M85" i="13" s="1"/>
  <c r="I85" i="13"/>
  <c r="K85" i="13"/>
  <c r="O85" i="13"/>
  <c r="Q85" i="13"/>
  <c r="V85" i="13"/>
  <c r="G87" i="13"/>
  <c r="M87" i="13" s="1"/>
  <c r="I87" i="13"/>
  <c r="K87" i="13"/>
  <c r="O87" i="13"/>
  <c r="Q87" i="13"/>
  <c r="V87" i="13"/>
  <c r="G89" i="13"/>
  <c r="M89" i="13" s="1"/>
  <c r="I89" i="13"/>
  <c r="K89" i="13"/>
  <c r="O89" i="13"/>
  <c r="Q89" i="13"/>
  <c r="V89" i="13"/>
  <c r="G91" i="13"/>
  <c r="I91" i="13"/>
  <c r="K91" i="13"/>
  <c r="M91" i="13"/>
  <c r="O91" i="13"/>
  <c r="Q91" i="13"/>
  <c r="V91" i="13"/>
  <c r="G93" i="13"/>
  <c r="M93" i="13" s="1"/>
  <c r="I93" i="13"/>
  <c r="K93" i="13"/>
  <c r="O93" i="13"/>
  <c r="Q93" i="13"/>
  <c r="V93" i="13"/>
  <c r="G96" i="13"/>
  <c r="I96" i="13"/>
  <c r="K96" i="13"/>
  <c r="M96" i="13"/>
  <c r="O96" i="13"/>
  <c r="Q96" i="13"/>
  <c r="V96" i="13"/>
  <c r="G98" i="13"/>
  <c r="M98" i="13" s="1"/>
  <c r="I98" i="13"/>
  <c r="K98" i="13"/>
  <c r="O98" i="13"/>
  <c r="Q98" i="13"/>
  <c r="V98" i="13"/>
  <c r="G100" i="13"/>
  <c r="M100" i="13" s="1"/>
  <c r="I100" i="13"/>
  <c r="K100" i="13"/>
  <c r="O100" i="13"/>
  <c r="Q100" i="13"/>
  <c r="V100" i="13"/>
  <c r="G102" i="13"/>
  <c r="I102" i="13"/>
  <c r="K102" i="13"/>
  <c r="M102" i="13"/>
  <c r="O102" i="13"/>
  <c r="Q102" i="13"/>
  <c r="V102" i="13"/>
  <c r="V101" i="13" s="1"/>
  <c r="G104" i="13"/>
  <c r="G101" i="13" s="1"/>
  <c r="I104" i="13"/>
  <c r="K104" i="13"/>
  <c r="O104" i="13"/>
  <c r="O101" i="13" s="1"/>
  <c r="Q104" i="13"/>
  <c r="V104" i="13"/>
  <c r="G107" i="13"/>
  <c r="I107" i="13"/>
  <c r="K107" i="13"/>
  <c r="O107" i="13"/>
  <c r="Q107" i="13"/>
  <c r="V107" i="13"/>
  <c r="G110" i="13"/>
  <c r="I110" i="13"/>
  <c r="K110" i="13"/>
  <c r="M110" i="13"/>
  <c r="O110" i="13"/>
  <c r="Q110" i="13"/>
  <c r="V110" i="13"/>
  <c r="G111" i="13"/>
  <c r="M111" i="13" s="1"/>
  <c r="I111" i="13"/>
  <c r="K111" i="13"/>
  <c r="O111" i="13"/>
  <c r="Q111" i="13"/>
  <c r="V111" i="13"/>
  <c r="G113" i="13"/>
  <c r="M113" i="13" s="1"/>
  <c r="I113" i="13"/>
  <c r="K113" i="13"/>
  <c r="O113" i="13"/>
  <c r="Q113" i="13"/>
  <c r="V113" i="13"/>
  <c r="G114" i="13"/>
  <c r="M114" i="13" s="1"/>
  <c r="I114" i="13"/>
  <c r="K114" i="13"/>
  <c r="O114" i="13"/>
  <c r="Q114" i="13"/>
  <c r="V114" i="13"/>
  <c r="G115" i="13"/>
  <c r="I115" i="13"/>
  <c r="K115" i="13"/>
  <c r="M115" i="13"/>
  <c r="O115" i="13"/>
  <c r="Q115" i="13"/>
  <c r="V115" i="13"/>
  <c r="G116" i="13"/>
  <c r="M116" i="13" s="1"/>
  <c r="I116" i="13"/>
  <c r="K116" i="13"/>
  <c r="O116" i="13"/>
  <c r="Q116" i="13"/>
  <c r="V116" i="13"/>
  <c r="G118" i="13"/>
  <c r="G117" i="13" s="1"/>
  <c r="I118" i="13"/>
  <c r="I117" i="13" s="1"/>
  <c r="K118" i="13"/>
  <c r="K117" i="13" s="1"/>
  <c r="O118" i="13"/>
  <c r="O117" i="13" s="1"/>
  <c r="Q118" i="13"/>
  <c r="Q117" i="13" s="1"/>
  <c r="V118" i="13"/>
  <c r="V117" i="13" s="1"/>
  <c r="AE122" i="13"/>
  <c r="F43" i="1" s="1"/>
  <c r="BA120" i="12"/>
  <c r="G9" i="12"/>
  <c r="M9" i="12" s="1"/>
  <c r="I9" i="12"/>
  <c r="I8" i="12" s="1"/>
  <c r="K9" i="12"/>
  <c r="K8" i="12" s="1"/>
  <c r="O9" i="12"/>
  <c r="O8" i="12" s="1"/>
  <c r="Q9" i="12"/>
  <c r="V9" i="12"/>
  <c r="G11" i="12"/>
  <c r="M11" i="12" s="1"/>
  <c r="I11" i="12"/>
  <c r="K11" i="12"/>
  <c r="O11" i="12"/>
  <c r="Q11" i="12"/>
  <c r="V11" i="12"/>
  <c r="G14" i="12"/>
  <c r="M14" i="12" s="1"/>
  <c r="I14" i="12"/>
  <c r="K14" i="12"/>
  <c r="O14" i="12"/>
  <c r="Q14" i="12"/>
  <c r="V14" i="12"/>
  <c r="G20" i="12"/>
  <c r="M20" i="12" s="1"/>
  <c r="I20" i="12"/>
  <c r="K20" i="12"/>
  <c r="O20" i="12"/>
  <c r="Q20" i="12"/>
  <c r="V20" i="12"/>
  <c r="G22" i="12"/>
  <c r="M22" i="12" s="1"/>
  <c r="I22" i="12"/>
  <c r="K22" i="12"/>
  <c r="O22" i="12"/>
  <c r="Q22" i="12"/>
  <c r="V22" i="12"/>
  <c r="G25" i="12"/>
  <c r="I25" i="12"/>
  <c r="K25" i="12"/>
  <c r="M25" i="12"/>
  <c r="O25" i="12"/>
  <c r="Q25" i="12"/>
  <c r="V25" i="12"/>
  <c r="G32" i="12"/>
  <c r="M32" i="12" s="1"/>
  <c r="I32" i="12"/>
  <c r="K32" i="12"/>
  <c r="O32" i="12"/>
  <c r="Q32" i="12"/>
  <c r="V32" i="12"/>
  <c r="G36" i="12"/>
  <c r="I36" i="12"/>
  <c r="K36" i="12"/>
  <c r="M36" i="12"/>
  <c r="O36" i="12"/>
  <c r="Q36" i="12"/>
  <c r="V36" i="12"/>
  <c r="G40" i="12"/>
  <c r="I40" i="12"/>
  <c r="K40" i="12"/>
  <c r="M40" i="12"/>
  <c r="O40" i="12"/>
  <c r="Q40" i="12"/>
  <c r="V40" i="12"/>
  <c r="G45" i="12"/>
  <c r="M45" i="12" s="1"/>
  <c r="I45" i="12"/>
  <c r="K45" i="12"/>
  <c r="O45" i="12"/>
  <c r="Q45" i="12"/>
  <c r="V45" i="12"/>
  <c r="G47" i="12"/>
  <c r="M47" i="12" s="1"/>
  <c r="I47" i="12"/>
  <c r="K47" i="12"/>
  <c r="O47" i="12"/>
  <c r="Q47" i="12"/>
  <c r="V47" i="12"/>
  <c r="G49" i="12"/>
  <c r="M49" i="12" s="1"/>
  <c r="I49" i="12"/>
  <c r="K49" i="12"/>
  <c r="O49" i="12"/>
  <c r="Q49" i="12"/>
  <c r="V49" i="12"/>
  <c r="G51" i="12"/>
  <c r="M51" i="12" s="1"/>
  <c r="I51" i="12"/>
  <c r="K51" i="12"/>
  <c r="O51" i="12"/>
  <c r="Q51" i="12"/>
  <c r="V51" i="12"/>
  <c r="G53" i="12"/>
  <c r="M53" i="12" s="1"/>
  <c r="I53" i="12"/>
  <c r="K53" i="12"/>
  <c r="O53" i="12"/>
  <c r="Q53" i="12"/>
  <c r="V53" i="12"/>
  <c r="G55" i="12"/>
  <c r="M55" i="12" s="1"/>
  <c r="I55" i="12"/>
  <c r="K55" i="12"/>
  <c r="O55" i="12"/>
  <c r="Q55" i="12"/>
  <c r="V55" i="12"/>
  <c r="G57" i="12"/>
  <c r="M57" i="12" s="1"/>
  <c r="I57" i="12"/>
  <c r="K57" i="12"/>
  <c r="O57" i="12"/>
  <c r="Q57" i="12"/>
  <c r="V57" i="12"/>
  <c r="G59" i="12"/>
  <c r="M59" i="12" s="1"/>
  <c r="I59" i="12"/>
  <c r="K59" i="12"/>
  <c r="O59" i="12"/>
  <c r="Q59" i="12"/>
  <c r="V59" i="12"/>
  <c r="G65" i="12"/>
  <c r="I65" i="12"/>
  <c r="K65" i="12"/>
  <c r="M65" i="12"/>
  <c r="O65" i="12"/>
  <c r="Q65" i="12"/>
  <c r="V65" i="12"/>
  <c r="G71" i="12"/>
  <c r="M71" i="12" s="1"/>
  <c r="I71" i="12"/>
  <c r="K71" i="12"/>
  <c r="O71" i="12"/>
  <c r="Q71" i="12"/>
  <c r="V71" i="12"/>
  <c r="G77" i="12"/>
  <c r="M77" i="12" s="1"/>
  <c r="I77" i="12"/>
  <c r="K77" i="12"/>
  <c r="O77" i="12"/>
  <c r="Q77" i="12"/>
  <c r="V77" i="12"/>
  <c r="G79" i="12"/>
  <c r="I79" i="12"/>
  <c r="K79" i="12"/>
  <c r="M79" i="12"/>
  <c r="O79" i="12"/>
  <c r="Q79" i="12"/>
  <c r="V79" i="12"/>
  <c r="G81" i="12"/>
  <c r="M81" i="12" s="1"/>
  <c r="I81" i="12"/>
  <c r="K81" i="12"/>
  <c r="O81" i="12"/>
  <c r="Q81" i="12"/>
  <c r="V81" i="12"/>
  <c r="G83" i="12"/>
  <c r="M83" i="12" s="1"/>
  <c r="I83" i="12"/>
  <c r="K83" i="12"/>
  <c r="O83" i="12"/>
  <c r="Q83" i="12"/>
  <c r="V83" i="12"/>
  <c r="G85" i="12"/>
  <c r="I85" i="12"/>
  <c r="K85" i="12"/>
  <c r="M85" i="12"/>
  <c r="O85" i="12"/>
  <c r="Q85" i="12"/>
  <c r="V85" i="12"/>
  <c r="G87" i="12"/>
  <c r="M87" i="12" s="1"/>
  <c r="I87" i="12"/>
  <c r="K87" i="12"/>
  <c r="O87" i="12"/>
  <c r="Q87" i="12"/>
  <c r="V87" i="12"/>
  <c r="G89" i="12"/>
  <c r="M89" i="12" s="1"/>
  <c r="I89" i="12"/>
  <c r="K89" i="12"/>
  <c r="O89" i="12"/>
  <c r="Q89" i="12"/>
  <c r="V89" i="12"/>
  <c r="G91" i="12"/>
  <c r="I91" i="12"/>
  <c r="K91" i="12"/>
  <c r="M91" i="12"/>
  <c r="O91" i="12"/>
  <c r="Q91" i="12"/>
  <c r="V91" i="12"/>
  <c r="G93" i="12"/>
  <c r="M93" i="12" s="1"/>
  <c r="I93" i="12"/>
  <c r="K93" i="12"/>
  <c r="O93" i="12"/>
  <c r="Q93" i="12"/>
  <c r="V93" i="12"/>
  <c r="G96" i="12"/>
  <c r="M96" i="12" s="1"/>
  <c r="I96" i="12"/>
  <c r="K96" i="12"/>
  <c r="O96" i="12"/>
  <c r="Q96" i="12"/>
  <c r="V96" i="12"/>
  <c r="G98" i="12"/>
  <c r="I98" i="12"/>
  <c r="K98" i="12"/>
  <c r="M98" i="12"/>
  <c r="O98" i="12"/>
  <c r="Q98" i="12"/>
  <c r="V98" i="12"/>
  <c r="G101" i="12"/>
  <c r="M101" i="12" s="1"/>
  <c r="I101" i="12"/>
  <c r="K101" i="12"/>
  <c r="O101" i="12"/>
  <c r="Q101" i="12"/>
  <c r="V101" i="12"/>
  <c r="G103" i="12"/>
  <c r="M103" i="12" s="1"/>
  <c r="I103" i="12"/>
  <c r="K103" i="12"/>
  <c r="O103" i="12"/>
  <c r="Q103" i="12"/>
  <c r="V103" i="12"/>
  <c r="G106" i="12"/>
  <c r="M106" i="12" s="1"/>
  <c r="I106" i="12"/>
  <c r="K106" i="12"/>
  <c r="O106" i="12"/>
  <c r="Q106" i="12"/>
  <c r="V106" i="12"/>
  <c r="G108" i="12"/>
  <c r="M108" i="12" s="1"/>
  <c r="I108" i="12"/>
  <c r="K108" i="12"/>
  <c r="O108" i="12"/>
  <c r="Q108" i="12"/>
  <c r="V108" i="12"/>
  <c r="G110" i="12"/>
  <c r="I110" i="12"/>
  <c r="K110" i="12"/>
  <c r="M110" i="12"/>
  <c r="O110" i="12"/>
  <c r="Q110" i="12"/>
  <c r="V110" i="12"/>
  <c r="G112" i="12"/>
  <c r="M112" i="12" s="1"/>
  <c r="I112" i="12"/>
  <c r="K112" i="12"/>
  <c r="O112" i="12"/>
  <c r="Q112" i="12"/>
  <c r="V112" i="12"/>
  <c r="G114" i="12"/>
  <c r="G113" i="12" s="1"/>
  <c r="I114" i="12"/>
  <c r="K114" i="12"/>
  <c r="O114" i="12"/>
  <c r="Q114" i="12"/>
  <c r="V114" i="12"/>
  <c r="G116" i="12"/>
  <c r="I116" i="12"/>
  <c r="K116" i="12"/>
  <c r="M116" i="12"/>
  <c r="O116" i="12"/>
  <c r="O113" i="12" s="1"/>
  <c r="Q116" i="12"/>
  <c r="V116" i="12"/>
  <c r="G119" i="12"/>
  <c r="M119" i="12" s="1"/>
  <c r="I119" i="12"/>
  <c r="K119" i="12"/>
  <c r="O119" i="12"/>
  <c r="Q119" i="12"/>
  <c r="V119" i="12"/>
  <c r="G122" i="12"/>
  <c r="M122" i="12" s="1"/>
  <c r="I122" i="12"/>
  <c r="K122" i="12"/>
  <c r="O122" i="12"/>
  <c r="Q122" i="12"/>
  <c r="V122" i="12"/>
  <c r="G123" i="12"/>
  <c r="I123" i="12"/>
  <c r="K123" i="12"/>
  <c r="M123" i="12"/>
  <c r="O123" i="12"/>
  <c r="Q123" i="12"/>
  <c r="V123" i="12"/>
  <c r="G125" i="12"/>
  <c r="M125" i="12" s="1"/>
  <c r="I125" i="12"/>
  <c r="K125" i="12"/>
  <c r="O125" i="12"/>
  <c r="Q125" i="12"/>
  <c r="V125" i="12"/>
  <c r="G126" i="12"/>
  <c r="M126" i="12" s="1"/>
  <c r="I126" i="12"/>
  <c r="K126" i="12"/>
  <c r="O126" i="12"/>
  <c r="Q126" i="12"/>
  <c r="V126" i="12"/>
  <c r="G127" i="12"/>
  <c r="I127" i="12"/>
  <c r="K127" i="12"/>
  <c r="M127" i="12"/>
  <c r="O127" i="12"/>
  <c r="Q127" i="12"/>
  <c r="V127" i="12"/>
  <c r="G128" i="12"/>
  <c r="M128" i="12" s="1"/>
  <c r="I128" i="12"/>
  <c r="K128" i="12"/>
  <c r="O128" i="12"/>
  <c r="Q128" i="12"/>
  <c r="V128" i="12"/>
  <c r="G130" i="12"/>
  <c r="M130" i="12" s="1"/>
  <c r="M129" i="12" s="1"/>
  <c r="I130" i="12"/>
  <c r="I129" i="12" s="1"/>
  <c r="K130" i="12"/>
  <c r="K129" i="12" s="1"/>
  <c r="O130" i="12"/>
  <c r="O129" i="12" s="1"/>
  <c r="Q130" i="12"/>
  <c r="Q129" i="12" s="1"/>
  <c r="V130" i="12"/>
  <c r="V129" i="12" s="1"/>
  <c r="AE133" i="12"/>
  <c r="F41" i="1" s="1"/>
  <c r="I20" i="1"/>
  <c r="G66" i="17" l="1"/>
  <c r="Q74" i="17"/>
  <c r="V86" i="17"/>
  <c r="O86" i="17"/>
  <c r="K74" i="17"/>
  <c r="Q86" i="17"/>
  <c r="I8" i="17"/>
  <c r="I15" i="17"/>
  <c r="K84" i="16"/>
  <c r="I84" i="16"/>
  <c r="G13" i="16"/>
  <c r="I73" i="1" s="1"/>
  <c r="AF104" i="16"/>
  <c r="O16" i="16"/>
  <c r="Q8" i="16"/>
  <c r="F48" i="1"/>
  <c r="G56" i="16"/>
  <c r="M11" i="16"/>
  <c r="M8" i="16" s="1"/>
  <c r="K8" i="15"/>
  <c r="Q15" i="15"/>
  <c r="Q76" i="15"/>
  <c r="K76" i="15"/>
  <c r="F47" i="1"/>
  <c r="Q8" i="15"/>
  <c r="G97" i="15"/>
  <c r="Q97" i="15"/>
  <c r="G85" i="14"/>
  <c r="K85" i="14"/>
  <c r="V56" i="14"/>
  <c r="V62" i="14"/>
  <c r="G56" i="14"/>
  <c r="Q85" i="14"/>
  <c r="G96" i="14"/>
  <c r="O56" i="14"/>
  <c r="Q8" i="14"/>
  <c r="O8" i="14"/>
  <c r="V8" i="13"/>
  <c r="V14" i="13"/>
  <c r="O8" i="13"/>
  <c r="K8" i="13"/>
  <c r="K14" i="13"/>
  <c r="I8" i="13"/>
  <c r="Q8" i="13"/>
  <c r="G8" i="13"/>
  <c r="K101" i="13"/>
  <c r="Q88" i="13"/>
  <c r="M8" i="12"/>
  <c r="F39" i="1"/>
  <c r="F52" i="1" s="1"/>
  <c r="G23" i="1" s="1"/>
  <c r="Q78" i="12"/>
  <c r="K78" i="12"/>
  <c r="O118" i="12"/>
  <c r="F40" i="1"/>
  <c r="V78" i="12"/>
  <c r="O78" i="12"/>
  <c r="G49" i="1"/>
  <c r="G48" i="1"/>
  <c r="H48" i="1"/>
  <c r="I48" i="1" s="1"/>
  <c r="H49" i="1"/>
  <c r="I49" i="1" s="1"/>
  <c r="M8" i="17"/>
  <c r="G8" i="12"/>
  <c r="F50" i="1"/>
  <c r="I102" i="15"/>
  <c r="O15" i="15"/>
  <c r="O76" i="15"/>
  <c r="V16" i="16"/>
  <c r="Q16" i="16"/>
  <c r="K86" i="17"/>
  <c r="Q13" i="12"/>
  <c r="I78" i="12"/>
  <c r="I85" i="14"/>
  <c r="Q13" i="14"/>
  <c r="G64" i="16"/>
  <c r="I77" i="1" s="1"/>
  <c r="I86" i="17"/>
  <c r="I74" i="17"/>
  <c r="G8" i="17"/>
  <c r="V85" i="14"/>
  <c r="O64" i="16"/>
  <c r="I88" i="13"/>
  <c r="I15" i="15"/>
  <c r="O72" i="13"/>
  <c r="O88" i="13"/>
  <c r="K70" i="14"/>
  <c r="I13" i="14"/>
  <c r="G76" i="15"/>
  <c r="Q89" i="16"/>
  <c r="V74" i="16"/>
  <c r="V64" i="16"/>
  <c r="Q64" i="16"/>
  <c r="K16" i="16"/>
  <c r="F42" i="1"/>
  <c r="AF107" i="17"/>
  <c r="V88" i="13"/>
  <c r="O14" i="13"/>
  <c r="K62" i="14"/>
  <c r="V8" i="16"/>
  <c r="V66" i="17"/>
  <c r="V113" i="12"/>
  <c r="I101" i="13"/>
  <c r="G103" i="17"/>
  <c r="Q91" i="17"/>
  <c r="O13" i="12"/>
  <c r="I13" i="12"/>
  <c r="V89" i="16"/>
  <c r="K88" i="13"/>
  <c r="I16" i="16"/>
  <c r="V91" i="17"/>
  <c r="G80" i="13"/>
  <c r="G72" i="13"/>
  <c r="I70" i="14"/>
  <c r="M70" i="14"/>
  <c r="V102" i="15"/>
  <c r="V97" i="15"/>
  <c r="K89" i="16"/>
  <c r="K8" i="16"/>
  <c r="Q62" i="14"/>
  <c r="Q56" i="14"/>
  <c r="V84" i="15"/>
  <c r="Q84" i="15"/>
  <c r="I8" i="15"/>
  <c r="K74" i="16"/>
  <c r="K64" i="16"/>
  <c r="K66" i="17"/>
  <c r="K118" i="12"/>
  <c r="G78" i="12"/>
  <c r="Q101" i="13"/>
  <c r="Q14" i="13"/>
  <c r="O13" i="14"/>
  <c r="G89" i="16"/>
  <c r="I64" i="16"/>
  <c r="O91" i="17"/>
  <c r="K91" i="17"/>
  <c r="I66" i="17"/>
  <c r="F44" i="1"/>
  <c r="K13" i="12"/>
  <c r="V70" i="14"/>
  <c r="O80" i="13"/>
  <c r="G86" i="17"/>
  <c r="I14" i="13"/>
  <c r="G13" i="14"/>
  <c r="I91" i="17"/>
  <c r="AF122" i="13"/>
  <c r="G84" i="15"/>
  <c r="O89" i="16"/>
  <c r="Q66" i="17"/>
  <c r="Q113" i="12"/>
  <c r="M114" i="12"/>
  <c r="M113" i="12" s="1"/>
  <c r="V106" i="13"/>
  <c r="V80" i="13"/>
  <c r="Q80" i="13"/>
  <c r="Q72" i="13"/>
  <c r="AF101" i="14"/>
  <c r="O97" i="15"/>
  <c r="I89" i="16"/>
  <c r="K113" i="12"/>
  <c r="V86" i="12"/>
  <c r="V8" i="12"/>
  <c r="Q106" i="13"/>
  <c r="V80" i="14"/>
  <c r="O62" i="14"/>
  <c r="K102" i="15"/>
  <c r="K97" i="15"/>
  <c r="V15" i="15"/>
  <c r="V8" i="15"/>
  <c r="I113" i="12"/>
  <c r="Q86" i="12"/>
  <c r="Q8" i="12"/>
  <c r="O106" i="13"/>
  <c r="Q80" i="14"/>
  <c r="K84" i="15"/>
  <c r="V56" i="16"/>
  <c r="M91" i="17"/>
  <c r="V15" i="17"/>
  <c r="V8" i="17"/>
  <c r="M118" i="12"/>
  <c r="I76" i="15"/>
  <c r="Q70" i="14"/>
  <c r="K56" i="14"/>
  <c r="O86" i="12"/>
  <c r="K106" i="13"/>
  <c r="K80" i="13"/>
  <c r="I62" i="14"/>
  <c r="I56" i="14"/>
  <c r="I84" i="15"/>
  <c r="O84" i="16"/>
  <c r="Q74" i="16"/>
  <c r="Q56" i="16"/>
  <c r="M42" i="16"/>
  <c r="V74" i="17"/>
  <c r="Q15" i="17"/>
  <c r="Q8" i="17"/>
  <c r="G16" i="16"/>
  <c r="O84" i="15"/>
  <c r="V118" i="12"/>
  <c r="G62" i="14"/>
  <c r="K15" i="15"/>
  <c r="O56" i="16"/>
  <c r="O66" i="17"/>
  <c r="O15" i="17"/>
  <c r="O102" i="15"/>
  <c r="I56" i="16"/>
  <c r="I118" i="12"/>
  <c r="V13" i="12"/>
  <c r="AF133" i="12"/>
  <c r="O70" i="14"/>
  <c r="O85" i="14"/>
  <c r="K86" i="12"/>
  <c r="I80" i="13"/>
  <c r="I72" i="13"/>
  <c r="V76" i="15"/>
  <c r="Q118" i="12"/>
  <c r="I86" i="12"/>
  <c r="I106" i="13"/>
  <c r="G106" i="13"/>
  <c r="V13" i="14"/>
  <c r="V8" i="14"/>
  <c r="Q102" i="15"/>
  <c r="O74" i="16"/>
  <c r="K56" i="16"/>
  <c r="O74" i="17"/>
  <c r="K15" i="17"/>
  <c r="K8" i="17"/>
  <c r="M15" i="17"/>
  <c r="M74" i="17"/>
  <c r="G74" i="17"/>
  <c r="M87" i="17"/>
  <c r="M86" i="17" s="1"/>
  <c r="G91" i="17"/>
  <c r="G15" i="17"/>
  <c r="M71" i="17"/>
  <c r="M66" i="17" s="1"/>
  <c r="M74" i="16"/>
  <c r="M90" i="16"/>
  <c r="M89" i="16" s="1"/>
  <c r="M57" i="16"/>
  <c r="M56" i="16" s="1"/>
  <c r="G74" i="16"/>
  <c r="M87" i="16"/>
  <c r="M84" i="16" s="1"/>
  <c r="M67" i="16"/>
  <c r="M64" i="16" s="1"/>
  <c r="M23" i="16"/>
  <c r="M16" i="16" s="1"/>
  <c r="M15" i="15"/>
  <c r="M102" i="15"/>
  <c r="M98" i="15"/>
  <c r="M97" i="15" s="1"/>
  <c r="M9" i="15"/>
  <c r="M8" i="15" s="1"/>
  <c r="G102" i="15"/>
  <c r="G15" i="15"/>
  <c r="G118" i="15" s="1"/>
  <c r="AF118" i="15"/>
  <c r="M87" i="15"/>
  <c r="M84" i="15" s="1"/>
  <c r="M81" i="15"/>
  <c r="M76" i="15" s="1"/>
  <c r="M56" i="14"/>
  <c r="M13" i="14"/>
  <c r="M94" i="14"/>
  <c r="M89" i="14"/>
  <c r="M81" i="14"/>
  <c r="M80" i="14" s="1"/>
  <c r="G70" i="14"/>
  <c r="M69" i="14"/>
  <c r="M62" i="14" s="1"/>
  <c r="M9" i="14"/>
  <c r="M8" i="14" s="1"/>
  <c r="M88" i="13"/>
  <c r="M14" i="13"/>
  <c r="M118" i="13"/>
  <c r="M117" i="13" s="1"/>
  <c r="M107" i="13"/>
  <c r="M106" i="13" s="1"/>
  <c r="G88" i="13"/>
  <c r="M9" i="13"/>
  <c r="M8" i="13" s="1"/>
  <c r="G14" i="13"/>
  <c r="G122" i="13" s="1"/>
  <c r="M104" i="13"/>
  <c r="M101" i="13" s="1"/>
  <c r="M83" i="13"/>
  <c r="M80" i="13" s="1"/>
  <c r="M76" i="13"/>
  <c r="M72" i="13" s="1"/>
  <c r="M86" i="12"/>
  <c r="M78" i="12"/>
  <c r="M13" i="12"/>
  <c r="G129" i="12"/>
  <c r="G118" i="12"/>
  <c r="G86" i="12"/>
  <c r="G13" i="12"/>
  <c r="J28" i="1"/>
  <c r="J26" i="1"/>
  <c r="G38" i="1"/>
  <c r="F38" i="1"/>
  <c r="J23" i="1"/>
  <c r="J24" i="1"/>
  <c r="J25" i="1"/>
  <c r="J27" i="1"/>
  <c r="E24" i="1"/>
  <c r="E26" i="1"/>
  <c r="G104" i="16" l="1"/>
  <c r="I79" i="1"/>
  <c r="I18" i="1" s="1"/>
  <c r="G101" i="14"/>
  <c r="I75" i="1"/>
  <c r="I78" i="1"/>
  <c r="M85" i="14"/>
  <c r="I81" i="1"/>
  <c r="I19" i="1" s="1"/>
  <c r="G45" i="1"/>
  <c r="H45" i="1" s="1"/>
  <c r="I45" i="1" s="1"/>
  <c r="G44" i="1"/>
  <c r="G51" i="1"/>
  <c r="H51" i="1" s="1"/>
  <c r="I51" i="1" s="1"/>
  <c r="G50" i="1"/>
  <c r="H50" i="1" s="1"/>
  <c r="I50" i="1" s="1"/>
  <c r="G46" i="1"/>
  <c r="H46" i="1" s="1"/>
  <c r="I46" i="1" s="1"/>
  <c r="G47" i="1"/>
  <c r="H47" i="1" s="1"/>
  <c r="I47" i="1" s="1"/>
  <c r="G41" i="1"/>
  <c r="H41" i="1" s="1"/>
  <c r="I41" i="1" s="1"/>
  <c r="G39" i="1"/>
  <c r="G40" i="1"/>
  <c r="H40" i="1" s="1"/>
  <c r="I40" i="1" s="1"/>
  <c r="I74" i="1"/>
  <c r="I17" i="1" s="1"/>
  <c r="G107" i="17"/>
  <c r="H44" i="1"/>
  <c r="I44" i="1" s="1"/>
  <c r="I80" i="1"/>
  <c r="G42" i="1"/>
  <c r="H42" i="1" s="1"/>
  <c r="I42" i="1" s="1"/>
  <c r="G43" i="1"/>
  <c r="H43" i="1" s="1"/>
  <c r="I43" i="1" s="1"/>
  <c r="G133" i="12"/>
  <c r="I72" i="1"/>
  <c r="I76" i="1"/>
  <c r="A23" i="1"/>
  <c r="G52" i="1" l="1"/>
  <c r="H39" i="1"/>
  <c r="H52" i="1" s="1"/>
  <c r="I16" i="1"/>
  <c r="I21" i="1" s="1"/>
  <c r="I82" i="1"/>
  <c r="G24" i="1"/>
  <c r="A24" i="1"/>
  <c r="J77" i="1" l="1"/>
  <c r="J81" i="1"/>
  <c r="J75" i="1"/>
  <c r="J72" i="1"/>
  <c r="J74" i="1"/>
  <c r="J78" i="1"/>
  <c r="J76" i="1"/>
  <c r="J73" i="1"/>
  <c r="J80" i="1"/>
  <c r="J79" i="1"/>
  <c r="I39" i="1"/>
  <c r="I52" i="1" s="1"/>
  <c r="G25" i="1"/>
  <c r="A25" i="1" s="1"/>
  <c r="G28" i="1"/>
  <c r="G26" i="1" l="1"/>
  <c r="A26" i="1"/>
  <c r="J40" i="1"/>
  <c r="J50" i="1"/>
  <c r="J46" i="1"/>
  <c r="J48" i="1"/>
  <c r="J51" i="1"/>
  <c r="J47" i="1"/>
  <c r="J43" i="1"/>
  <c r="J39" i="1"/>
  <c r="J52" i="1" s="1"/>
  <c r="J44" i="1"/>
  <c r="J49" i="1"/>
  <c r="J41" i="1"/>
  <c r="J42" i="1"/>
  <c r="J45" i="1"/>
  <c r="J82" i="1"/>
  <c r="A27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Milan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<sst xmlns="http://schemas.openxmlformats.org/spreadsheetml/2006/main" count="3261" uniqueCount="423">
  <si>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</si>
  <si>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</si>
  <si>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</si>
  <si>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</si>
  <si>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</si>
  <si>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</si>
  <si>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</si>
  <si>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</si>
  <si>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</si>
  <si>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</si>
  <si>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</si>
  <si>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</si>
  <si>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</si>
  <si>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</si>
  <si>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</si>
  <si>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</si>
  <si>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</si>
  <si>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</si>
  <si>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</si>
  <si>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</si>
  <si>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</si>
  <si>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</si>
  <si>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</si>
  <si>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</si>
  <si>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</si>
  <si>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</si>
  <si>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</si>
  <si>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</si>
  <si>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</si>
  <si>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</si>
  <si>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</si>
  <si>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</si>
  <si>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</si>
  <si>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</si>
  <si>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</si>
  <si>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</si>
  <si>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</si>
  <si>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</si>
  <si>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</si>
  <si>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</si>
  <si>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</si>
  <si>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 xml:space="preserve"> Milan Holý</t>
  </si>
  <si>
    <t>0564</t>
  </si>
  <si>
    <t>Slatinné lázně Třeboň s.r.o.</t>
  </si>
  <si>
    <t>Lázeňská 1001</t>
  </si>
  <si>
    <t>Třeboň - Třeboň II</t>
  </si>
  <si>
    <t>37901</t>
  </si>
  <si>
    <t>25179896</t>
  </si>
  <si>
    <t>CZ25179896</t>
  </si>
  <si>
    <t>Stavba</t>
  </si>
  <si>
    <t>SO 01</t>
  </si>
  <si>
    <t>2404</t>
  </si>
  <si>
    <t>rozpočet</t>
  </si>
  <si>
    <t>SO 02</t>
  </si>
  <si>
    <t>3004</t>
  </si>
  <si>
    <t>SO 03</t>
  </si>
  <si>
    <t>10522</t>
  </si>
  <si>
    <t>SO 04</t>
  </si>
  <si>
    <t>015621</t>
  </si>
  <si>
    <t>SO 05</t>
  </si>
  <si>
    <t>0102351</t>
  </si>
  <si>
    <t>SO 08</t>
  </si>
  <si>
    <t>02012</t>
  </si>
  <si>
    <t>Celkem za stavbu</t>
  </si>
  <si>
    <t>CZK</t>
  </si>
  <si>
    <t>#POPS</t>
  </si>
  <si>
    <t>#POPO</t>
  </si>
  <si>
    <t>#POPR</t>
  </si>
  <si>
    <t>Rekapitulace dílů</t>
  </si>
  <si>
    <t>Typ dílu</t>
  </si>
  <si>
    <t>95</t>
  </si>
  <si>
    <t>Dokončovací konstrukce na pozemních stavbách</t>
  </si>
  <si>
    <t>96</t>
  </si>
  <si>
    <t>Bourání konstrukcí</t>
  </si>
  <si>
    <t>712</t>
  </si>
  <si>
    <t>Povlakové krytiny</t>
  </si>
  <si>
    <t>713</t>
  </si>
  <si>
    <t>Izolace tepelné</t>
  </si>
  <si>
    <t>721</t>
  </si>
  <si>
    <t>Vnitřní kanalizace</t>
  </si>
  <si>
    <t>762</t>
  </si>
  <si>
    <t>Konstrukce tesařské</t>
  </si>
  <si>
    <t>764</t>
  </si>
  <si>
    <t>Konstrukce klempířské</t>
  </si>
  <si>
    <t>M210</t>
  </si>
  <si>
    <t>Uzemnění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</si>
  <si>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</si>
  <si>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</si>
  <si>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</si>
  <si>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</si>
  <si>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</si>
  <si>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</si>
  <si>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</si>
  <si>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</si>
  <si>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</si>
  <si>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</si>
  <si>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</si>
  <si>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</si>
  <si>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</si>
  <si>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</si>
  <si>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</si>
  <si>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</si>
  <si>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</si>
  <si>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</si>
  <si>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</si>
  <si>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</si>
  <si>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</si>
  <si>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</si>
  <si>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</si>
  <si>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</si>
  <si>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</si>
  <si>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</si>
  <si>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</si>
  <si>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</si>
  <si>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</si>
  <si>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</si>
  <si>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</si>
  <si>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</si>
  <si>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</si>
  <si>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952901411R00</t>
  </si>
  <si>
    <t>Vyčištění ostatních objektů</t>
  </si>
  <si>
    <t>m2</t>
  </si>
  <si>
    <t>RTS 25/ I</t>
  </si>
  <si>
    <t>Práce</t>
  </si>
  <si>
    <t>Běžná</t>
  </si>
  <si>
    <t>POL1_</t>
  </si>
  <si>
    <t>18,8*26,1</t>
  </si>
  <si>
    <t>VV</t>
  </si>
  <si>
    <t>171156600100R</t>
  </si>
  <si>
    <t xml:space="preserve">Jeřáb mobil. na autopodvozku  </t>
  </si>
  <si>
    <t>Sh</t>
  </si>
  <si>
    <t>STROJ</t>
  </si>
  <si>
    <t>Stroj</t>
  </si>
  <si>
    <t>POL6_</t>
  </si>
  <si>
    <t>8,5*3</t>
  </si>
  <si>
    <t>711491171RT1</t>
  </si>
  <si>
    <t>Provedení izolace proti   vodě, na ploše vodorovné, podkladní textilií textilie ve specifikaci</t>
  </si>
  <si>
    <t>25,6*18,3*2</t>
  </si>
  <si>
    <t>(18,3+18,3+25,6+25,6)*(0,9+0,25)*2</t>
  </si>
  <si>
    <t xml:space="preserve">                                                                              strojovna : </t>
  </si>
  <si>
    <t>(5,9+5,9+7,9+7,9)*0,5*2</t>
  </si>
  <si>
    <t>5,9*0,3</t>
  </si>
  <si>
    <t>712300951R00</t>
  </si>
  <si>
    <t>Oprava boulí na povlakové krytině střech do 10°, asfaltové pásy přitavením</t>
  </si>
  <si>
    <t>25,6*18,3</t>
  </si>
  <si>
    <t>712371801RZ4</t>
  </si>
  <si>
    <t xml:space="preserve">Provedení povlakové krytiny střech do 10°, fólií PVC, položenou volně 1 vrstva - včetně dodávky fólie  </t>
  </si>
  <si>
    <t xml:space="preserve">pod VZT jednotky : </t>
  </si>
  <si>
    <t>3*9</t>
  </si>
  <si>
    <t>712372111R00</t>
  </si>
  <si>
    <t>Provedení povlakové krytiny střech do 10°, fólií kotvenou do betonového podkladu, 4 kotvy/m2</t>
  </si>
  <si>
    <t>včetně ukotvení k podkladu hmoždinkami, svaření všech spojů a překrytí kotev fólií.</t>
  </si>
  <si>
    <t>POP</t>
  </si>
  <si>
    <t>(18,3+18,3+25,6+25,6)*(0,9+0,25)</t>
  </si>
  <si>
    <t>(5,9+5,9+7,9+7,9)*0,5</t>
  </si>
  <si>
    <t>712378005R00</t>
  </si>
  <si>
    <t>Stěnová lišta vyhnutá VIPLANYL rš 70 mm</t>
  </si>
  <si>
    <t>m</t>
  </si>
  <si>
    <t>Úprava délky a připevnění stěnové lišty natloukacími hmoždinkami včetně dodávky lišty.</t>
  </si>
  <si>
    <t>25,6+25,6+18,3+18,3+0,5+0,5</t>
  </si>
  <si>
    <t>5,9+5,9+7,9+7,9</t>
  </si>
  <si>
    <t>712378007R00</t>
  </si>
  <si>
    <t>Rohová lišta vnitřní VIPLANYL rš 250 mm</t>
  </si>
  <si>
    <t>Indiv</t>
  </si>
  <si>
    <t>Úprava délky a připevnění rohové lišty natloukacími hmoždinkami včetně dodávky lišty.</t>
  </si>
  <si>
    <t>712378009R00</t>
  </si>
  <si>
    <t>Rohová lišta vnitřní VIPLANYL rš 130 mm</t>
  </si>
  <si>
    <t>(18,3+18,3+25,6+25,6)</t>
  </si>
  <si>
    <t>(5,9+5,9+7,9+7,9)</t>
  </si>
  <si>
    <t>712941963RZ3</t>
  </si>
  <si>
    <t xml:space="preserve">Provedení údržby povlakové krytiny střech,proniků ventilací ap.,asfaltové pásy přitavením,celoplošně 1 vrstva - včetně dodávky  materiálu + nerez páska </t>
  </si>
  <si>
    <t>kus</t>
  </si>
  <si>
    <t>9</t>
  </si>
  <si>
    <t>7129500</t>
  </si>
  <si>
    <t>Vyvaření  , příprava podkladu , vyvaření</t>
  </si>
  <si>
    <t xml:space="preserve">m2    </t>
  </si>
  <si>
    <t>Vlastní</t>
  </si>
  <si>
    <t>7139501</t>
  </si>
  <si>
    <t xml:space="preserve">Zesílení obvod krytiny  </t>
  </si>
  <si>
    <t>(18,3+18,3+25,6+25,6)*2</t>
  </si>
  <si>
    <t>7139502</t>
  </si>
  <si>
    <t xml:space="preserve">Kotevní plán </t>
  </si>
  <si>
    <t xml:space="preserve">ks    </t>
  </si>
  <si>
    <t>1</t>
  </si>
  <si>
    <t>7139503</t>
  </si>
  <si>
    <t>Jiskrová zkouška vč. dokladu</t>
  </si>
  <si>
    <t>7139504</t>
  </si>
  <si>
    <t>Protokol o požární klasifikaci skladby střechy Broof/T3)</t>
  </si>
  <si>
    <t>71396521</t>
  </si>
  <si>
    <t xml:space="preserve">Podvléknutí VZT  jednotek folii PVC </t>
  </si>
  <si>
    <t>283220013R</t>
  </si>
  <si>
    <t>Fólie hydroizolační PVC-P,  tl. 1,8 mm, střešní UV stabilizace, Broof T3</t>
  </si>
  <si>
    <t>SPCM</t>
  </si>
  <si>
    <t>Specifikace</t>
  </si>
  <si>
    <t>POL3_</t>
  </si>
  <si>
    <t>25,6*18,3*1,15</t>
  </si>
  <si>
    <t>(18,3+18,3+25,6+25,6)*(0,9+0,25)*1,2</t>
  </si>
  <si>
    <t>(5,9+5,9+7,9+7,9)*0,5*1,2</t>
  </si>
  <si>
    <t>5,9*0,3*1,2</t>
  </si>
  <si>
    <t>69355900ik</t>
  </si>
  <si>
    <t>Dodávka separační geotextilie  500 g/m2</t>
  </si>
  <si>
    <t>69366195R</t>
  </si>
  <si>
    <t>Textilie separační sklovláknitá   120 g/m2</t>
  </si>
  <si>
    <t>998712202R00</t>
  </si>
  <si>
    <t>Přesun hmot pro povlakové krytiny, výšky do 12 m</t>
  </si>
  <si>
    <t>Přesun hmot</t>
  </si>
  <si>
    <t>POL7_</t>
  </si>
  <si>
    <t>721231212RT5</t>
  </si>
  <si>
    <t>Vtok střešní sanační v povlakové krytině, střecha zateplená průměr 110 mm</t>
  </si>
  <si>
    <t>2</t>
  </si>
  <si>
    <t>721231311R00</t>
  </si>
  <si>
    <t>Zápachová klapka pro střešní vtoky</t>
  </si>
  <si>
    <t>721220802ik</t>
  </si>
  <si>
    <t>Demontáž střešní vpusti , DN 100 mm</t>
  </si>
  <si>
    <t>998721201R00</t>
  </si>
  <si>
    <t>Přesun hmot pro vnitřní kanalizaci, výšky do 6 m</t>
  </si>
  <si>
    <t>764391840R00</t>
  </si>
  <si>
    <t xml:space="preserve">Demontáž závětrné lišty, rš 400 a 500 mm, do 30° strojovna </t>
  </si>
  <si>
    <t>5,9+7,9+7,9</t>
  </si>
  <si>
    <t>764430840R00</t>
  </si>
  <si>
    <t xml:space="preserve">Demontáž oplechování zdí,rš od 330 do 500 mm strojovna </t>
  </si>
  <si>
    <t>5,9</t>
  </si>
  <si>
    <t>764430850R00</t>
  </si>
  <si>
    <t>Demontáž oplechování zdí,rš 600 mm</t>
  </si>
  <si>
    <t>25,6+25,6+18,3+18,3</t>
  </si>
  <si>
    <t>764439001</t>
  </si>
  <si>
    <t xml:space="preserve">Demontáž přítlačné lišty </t>
  </si>
  <si>
    <t xml:space="preserve">m     </t>
  </si>
  <si>
    <t>764812320Rik</t>
  </si>
  <si>
    <t>Oplechování okapů,živičná krytina,viplanyl ,rš 200 mm</t>
  </si>
  <si>
    <t>764812330Rik</t>
  </si>
  <si>
    <t>Oplechování okapů,živičná krytina,viplanyl rš 330 mm</t>
  </si>
  <si>
    <t xml:space="preserve">strojovna : </t>
  </si>
  <si>
    <t>7,9+7,9+5,9</t>
  </si>
  <si>
    <t>764814533Rik</t>
  </si>
  <si>
    <t>Závětrná lišta z viplanyl , rš 310 mm</t>
  </si>
  <si>
    <t>764817133Rik</t>
  </si>
  <si>
    <t>Oplechování zdí (atik) z viplanyl , rš 330 mm</t>
  </si>
  <si>
    <t>764817150Rik</t>
  </si>
  <si>
    <t>Oplechování zdí (atik) z viplanyl , rš 500 mm</t>
  </si>
  <si>
    <t>764952</t>
  </si>
  <si>
    <t>Demontáž  střešního chrliče</t>
  </si>
  <si>
    <t>764953</t>
  </si>
  <si>
    <t>Montáž a dodávka nového chrliče  s PVC manžetou</t>
  </si>
  <si>
    <t>998764201R00</t>
  </si>
  <si>
    <t>Přesun hmot pro klempířské konstr., výšky do 6 m</t>
  </si>
  <si>
    <t>210</t>
  </si>
  <si>
    <t>celek</t>
  </si>
  <si>
    <t>2101</t>
  </si>
  <si>
    <t>979951161R00</t>
  </si>
  <si>
    <t>Výkup kovů - zinek, plechy</t>
  </si>
  <si>
    <t>t</t>
  </si>
  <si>
    <t>Pro vyjádření výnosu ve prospěch zhotovitele je nutné jednotkovou cenu uvést se záporným znaménkem. (Získaná částka ponižuje náklad stavby.)</t>
  </si>
  <si>
    <t>0,885</t>
  </si>
  <si>
    <t>979011111R00</t>
  </si>
  <si>
    <t>Svislá doprava suti a vybour. hmot za 2.NP a 1.PP</t>
  </si>
  <si>
    <t>Přesun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</si>
  <si>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</si>
  <si>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</si>
  <si>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</si>
  <si>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</si>
  <si>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</si>
  <si>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</si>
  <si>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</si>
  <si>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</si>
  <si>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</si>
  <si>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</si>
  <si>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979990121R00</t>
  </si>
  <si>
    <t>Poplatek za uložení suti - asfaltové pásy, skupina odpadu 170302</t>
  </si>
  <si>
    <t>005121 R</t>
  </si>
  <si>
    <t>Soubor</t>
  </si>
  <si>
    <t>VRN</t>
  </si>
  <si>
    <t>POL99_8</t>
  </si>
  <si>
    <t>Veškeré náklady spojené s vybudováním, provozem a odstraněním zařízení staveniště.</t>
  </si>
  <si>
    <t>SUM</t>
  </si>
  <si>
    <t>END</t>
  </si>
  <si>
    <t>35*9,9</t>
  </si>
  <si>
    <t>9,6*2,7</t>
  </si>
  <si>
    <t>8,5</t>
  </si>
  <si>
    <t>(35+35+12,6+12,6)*(0,65+0,3)</t>
  </si>
  <si>
    <t>(1,12+1,12+0,73+0,73)*0,35</t>
  </si>
  <si>
    <t>712300831R00</t>
  </si>
  <si>
    <t>Odstranění povlakové krytiny střech do 10°, 1 vrstva</t>
  </si>
  <si>
    <t>10% : 35*9,9*0,1</t>
  </si>
  <si>
    <t>9,6*2,7*0,1</t>
  </si>
  <si>
    <t>(35+35+12,6+12,6)*0,65*0,1</t>
  </si>
  <si>
    <t>(1,12+1,12+0,73+0,73)*0,35*0,1</t>
  </si>
  <si>
    <t>35+35+12,6+12,6</t>
  </si>
  <si>
    <t>1,12+1,12+0,73+0,73</t>
  </si>
  <si>
    <t>712378006R00</t>
  </si>
  <si>
    <t>Rohová lišta vnější VIPLANYL rš 100 mm</t>
  </si>
  <si>
    <t>Rohová lišta vnitřní VIPLANYL rš 100 mm</t>
  </si>
  <si>
    <t>5</t>
  </si>
  <si>
    <t>713906</t>
  </si>
  <si>
    <t>Napojení na stáv,krytinu  PVC  ( sousední střechy již provedená)</t>
  </si>
  <si>
    <t>10</t>
  </si>
  <si>
    <t>100</t>
  </si>
  <si>
    <t>35*9,9*1,15</t>
  </si>
  <si>
    <t>9,6*2,7*1,15</t>
  </si>
  <si>
    <t>(35+35+12,6+12,6)*(0,65+0,3)*1,2</t>
  </si>
  <si>
    <t>(1,12+1,12+0,73+0,73)*0,35*1,2</t>
  </si>
  <si>
    <t>713141312R00</t>
  </si>
  <si>
    <t>Montáž tepelné izolace střech do tl. 160 mm, 1 vrstva, na kotvy (4 kusy/m2)</t>
  </si>
  <si>
    <t>28375971R</t>
  </si>
  <si>
    <t>Deska spádová EPS 100, BACHL</t>
  </si>
  <si>
    <t>m3</t>
  </si>
  <si>
    <t>35*9,9*0,1*1,02</t>
  </si>
  <si>
    <t>9,6*2,7*0,1*1,02</t>
  </si>
  <si>
    <t>998712201R00</t>
  </si>
  <si>
    <t>Přesun hmot pro povlakové krytiny, výšky do 6 m</t>
  </si>
  <si>
    <t>721210822R00</t>
  </si>
  <si>
    <t>Demontáž střešní vpusti, DN 100 mm</t>
  </si>
  <si>
    <t>764345831R00</t>
  </si>
  <si>
    <t>Demontáž ventilačních nástavců D do 150 mm, do 30°</t>
  </si>
  <si>
    <t>8</t>
  </si>
  <si>
    <t>Demontáž oplechování zdí,rš od 330 do 500 mm</t>
  </si>
  <si>
    <t>9,9+12,6+2,7+35+25,4</t>
  </si>
  <si>
    <t>0,617</t>
  </si>
  <si>
    <t>23,5*9,8</t>
  </si>
  <si>
    <t>(23,5+23,5+9,9+9,9)*(0,8+0,35)</t>
  </si>
  <si>
    <t>10% : 23,5+9,8*0,1</t>
  </si>
  <si>
    <t>23,5+23,5+9,8+9,8</t>
  </si>
  <si>
    <t>23,5*9,8*1,15</t>
  </si>
  <si>
    <t>(23,5+23,5+9,9+9,9)*(0,8+0,35)*1,2</t>
  </si>
  <si>
    <t>9,8*23,5*0,1*1,02</t>
  </si>
  <si>
    <t>23,5+23,5+9,9+9,9</t>
  </si>
  <si>
    <t>764817138Rik</t>
  </si>
  <si>
    <t>Oplechování zdí (atik) z viplanyl , rš 380 mm</t>
  </si>
  <si>
    <t>0,464</t>
  </si>
  <si>
    <t>43,9*5,9</t>
  </si>
  <si>
    <t>18,5*5,4</t>
  </si>
  <si>
    <t>6,9*1,3</t>
  </si>
  <si>
    <t>8,5*2</t>
  </si>
  <si>
    <t>(43,9+43,9+12,6+12,6)*(0,4+0,3)</t>
  </si>
  <si>
    <t/>
  </si>
  <si>
    <t>43,9+43,9+12,6+12,6</t>
  </si>
  <si>
    <t>71237800795</t>
  </si>
  <si>
    <t>23</t>
  </si>
  <si>
    <t>119</t>
  </si>
  <si>
    <t>43,9*5,9*1,15</t>
  </si>
  <si>
    <t>18,5*5,4*1,15</t>
  </si>
  <si>
    <t>6,9*1,3*1,15</t>
  </si>
  <si>
    <t>(43,9+43,9+12,6+12,6)*(0,4+0,3)*1,2</t>
  </si>
  <si>
    <t>3</t>
  </si>
  <si>
    <t>998721202R00</t>
  </si>
  <si>
    <t>Přesun hmot pro vnitřní kanalizaci, výšky do 12 m</t>
  </si>
  <si>
    <t>764813320Rik</t>
  </si>
  <si>
    <t>Lemování zdí ploch.střech, viplanyl , rš 100 mm u objektu A</t>
  </si>
  <si>
    <t>43,9</t>
  </si>
  <si>
    <t>18,5+5,4</t>
  </si>
  <si>
    <t>998764202R00</t>
  </si>
  <si>
    <t>Přesun hmot pro klempířské konstr., výšky do 12 m</t>
  </si>
  <si>
    <t>0,727</t>
  </si>
  <si>
    <t>33,5*18,5</t>
  </si>
  <si>
    <t>113202111R00</t>
  </si>
  <si>
    <t>Vytrhání obrub obrubníků silničních</t>
  </si>
  <si>
    <t>12</t>
  </si>
  <si>
    <t>(33,5+33,5+18,5+18,5)*(0,8+0,25)</t>
  </si>
  <si>
    <t>33,5+33,5+18,5+18,5</t>
  </si>
  <si>
    <t>33,5*18,5*1,15</t>
  </si>
  <si>
    <t>(33,5+33,5+18,5+18,5)*(0,8+0,25)*1,2</t>
  </si>
  <si>
    <t>6</t>
  </si>
  <si>
    <t>762341220R00</t>
  </si>
  <si>
    <t>Montáž bedn.střech rovn. z aglomer.desek šroubováním</t>
  </si>
  <si>
    <t>1,7*0,9*2</t>
  </si>
  <si>
    <t>762341811R00</t>
  </si>
  <si>
    <t>Demontáž bednění střech rovných z prken hrubých</t>
  </si>
  <si>
    <t>762395000R00</t>
  </si>
  <si>
    <t>Spojovací a ochranné prostředky pro střechy</t>
  </si>
  <si>
    <t>1,7*0,9*2*0,025</t>
  </si>
  <si>
    <t>60725017R</t>
  </si>
  <si>
    <t>Deska dřevoštěpková OSB 3, Kronospan nebroušená tl. 25 mm</t>
  </si>
  <si>
    <t>1,7*0,9*2*1,1</t>
  </si>
  <si>
    <t>998762202R00</t>
  </si>
  <si>
    <t>Přesun hmot pro tesařské konstrukce, výšky do 12 m</t>
  </si>
  <si>
    <t>764311821R00</t>
  </si>
  <si>
    <t>Demontáž krytiny, tabule 2 x 1 m, do 25 m2, do 30°</t>
  </si>
  <si>
    <t>0,4</t>
  </si>
  <si>
    <t>24,3*6,5</t>
  </si>
  <si>
    <t>99956</t>
  </si>
  <si>
    <t xml:space="preserve">Úprava úchytů klimatizační jednotky </t>
  </si>
  <si>
    <t xml:space="preserve">sada  </t>
  </si>
  <si>
    <t>24,3*6,5*2</t>
  </si>
  <si>
    <t>(24,3+24,3+6,5+6,5)*(0,6+0,25)*2</t>
  </si>
  <si>
    <t>(1,1+1,1+1,43)*0,5*2</t>
  </si>
  <si>
    <t>(24,3+24,3+6,5+6,5)*(0,6+0,25)</t>
  </si>
  <si>
    <t>(1,1+1,1+1,43)*0,5</t>
  </si>
  <si>
    <t>24,3+24,3+6,5+6,5</t>
  </si>
  <si>
    <t>1,1+1,1+1,43</t>
  </si>
  <si>
    <t>(24,3+24,3+6,5+6,5)*2</t>
  </si>
  <si>
    <t>24,3*6,5*1,15</t>
  </si>
  <si>
    <t>(24,3+24,3+6,5+6,5)*(0,6+0,25)*1,21</t>
  </si>
  <si>
    <t>(1,1+1,1+1,43)*0,5*1,2</t>
  </si>
  <si>
    <t>(24,3+24,3+6,5+6,5)*(0,6+0,25)*1,2</t>
  </si>
  <si>
    <t>764814760R00</t>
  </si>
  <si>
    <t>Ventilační nástavce,lak.Pz,hladká krytina,D 100 mm</t>
  </si>
  <si>
    <t>24,3+24,3+6,5+6,5+0,5+0,8</t>
  </si>
  <si>
    <t>0,22</t>
  </si>
  <si>
    <t>2,216</t>
  </si>
  <si>
    <t>OPRAVA PLOCHÝCH STŘECH LDA</t>
  </si>
  <si>
    <t>Oprava střechy 1</t>
  </si>
  <si>
    <t>Oprava střechy 2</t>
  </si>
  <si>
    <t>Oprava střechy 3</t>
  </si>
  <si>
    <t>Oprava střechy 4</t>
  </si>
  <si>
    <t>Oprava střechy 5</t>
  </si>
  <si>
    <t>Oprava střechy 8</t>
  </si>
  <si>
    <t xml:space="preserve">OPRAVA PLOCHÝCH STŘECH LDA </t>
  </si>
  <si>
    <t>SO01 Střecha 1</t>
  </si>
  <si>
    <t>Střecha 1</t>
  </si>
  <si>
    <t>Střecha.2</t>
  </si>
  <si>
    <t>Střecha 3</t>
  </si>
  <si>
    <t>Střecha 4</t>
  </si>
  <si>
    <t>Střecha 5</t>
  </si>
  <si>
    <t>Střecha 8</t>
  </si>
  <si>
    <t>SO02 Střecha 2</t>
  </si>
  <si>
    <t>SO03 Střecha 3</t>
  </si>
  <si>
    <t>SO04 Střecha.4</t>
  </si>
  <si>
    <t xml:space="preserve">SO05 Střecha 5 </t>
  </si>
  <si>
    <t>SO08 Střecha 8</t>
  </si>
  <si>
    <t xml:space="preserve">Zařízení staveniště </t>
  </si>
  <si>
    <t>Zařízení staveniště</t>
  </si>
  <si>
    <t xml:space="preserve">Hromosvodové soustavy na střechách budou provedeny ve stejných parametrech jako původní, pouze bude použit nový materiál. Jedná se o opravu výměnou za nový materiál.     </t>
  </si>
  <si>
    <t xml:space="preserve">Hromosvodové soustavy na střechách budou provedeny ve stejných parametrech jako původní, pouze bude použit nový materiál. Jedná se o opravu výměnou za nový materiál.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</si>
</sst>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0" fontId="19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3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49" fontId="16" fillId="0" borderId="40" xfId="0" applyNumberFormat="1" applyFont="1" applyFill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  <pageSetUpPr fitToPage="1"/>
  </sheetPr>
  <dimension ref="A1:O85"/>
  <sheetViews>
    <sheetView showGridLines="0" topLeftCell="B137" zoomScale="120" zoomScaleNormal="120" zoomScaleSheetLayoutView="75" workbookViewId="0">
      <selection activeCell="B2" sqref="B1:J1048576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30" t="s">
        <v>4</v>
      </c>
      <c r="C1" s="231"/>
      <c r="D1" s="231"/>
      <c r="E1" s="231"/>
      <c r="F1" s="231"/>
      <c r="G1" s="231"/>
      <c r="H1" s="231"/>
      <c r="I1" s="231"/>
      <c r="J1" s="232"/>
    </row>
    <row r="2" spans="1:15" ht="36" customHeight="1" x14ac:dyDescent="0.2">
      <c r="A2" s="2"/>
      <c r="B2" s="76" t="s">
        <v>24</v>
      </c>
      <c r="C2" s="77"/>
      <c r="D2" s="78" t="s">
        <v>42</v>
      </c>
      <c r="E2" s="236" t="s">
        <v>399</v>
      </c>
      <c r="F2" s="237"/>
      <c r="G2" s="237"/>
      <c r="H2" s="237"/>
      <c r="I2" s="237"/>
      <c r="J2" s="238"/>
      <c r="O2" s="1"/>
    </row>
    <row r="3" spans="1:15" ht="27" hidden="1" customHeight="1" x14ac:dyDescent="0.2">
      <c r="A3" s="2"/>
      <c r="B3" s="79"/>
      <c r="C3" s="77"/>
      <c r="D3" s="80"/>
      <c r="E3" s="239"/>
      <c r="F3" s="240"/>
      <c r="G3" s="240"/>
      <c r="H3" s="240"/>
      <c r="I3" s="240"/>
      <c r="J3" s="241"/>
    </row>
    <row r="4" spans="1:15" ht="23.25" customHeight="1" x14ac:dyDescent="0.2">
      <c r="A4" s="2"/>
      <c r="B4" s="81"/>
      <c r="C4" s="82"/>
      <c r="D4" s="83"/>
      <c r="E4" s="220"/>
      <c r="F4" s="220"/>
      <c r="G4" s="220"/>
      <c r="H4" s="220"/>
      <c r="I4" s="220"/>
      <c r="J4" s="221"/>
    </row>
    <row r="5" spans="1:15" ht="24" customHeight="1" x14ac:dyDescent="0.2">
      <c r="A5" s="2"/>
      <c r="B5" s="31" t="s">
        <v>23</v>
      </c>
      <c r="D5" s="224" t="s">
        <v>43</v>
      </c>
      <c r="E5" s="225"/>
      <c r="F5" s="225"/>
      <c r="G5" s="225"/>
      <c r="H5" s="18" t="s">
        <v>40</v>
      </c>
      <c r="I5" s="85" t="s">
        <v>47</v>
      </c>
      <c r="J5" s="8"/>
    </row>
    <row r="6" spans="1:15" ht="15.75" customHeight="1" x14ac:dyDescent="0.2">
      <c r="A6" s="2"/>
      <c r="B6" s="28"/>
      <c r="C6" s="55"/>
      <c r="D6" s="226" t="s">
        <v>44</v>
      </c>
      <c r="E6" s="227"/>
      <c r="F6" s="227"/>
      <c r="G6" s="227"/>
      <c r="H6" s="18" t="s">
        <v>36</v>
      </c>
      <c r="I6" s="85" t="s">
        <v>48</v>
      </c>
      <c r="J6" s="8"/>
    </row>
    <row r="7" spans="1:15" ht="15.75" customHeight="1" x14ac:dyDescent="0.2">
      <c r="A7" s="2"/>
      <c r="B7" s="29"/>
      <c r="C7" s="56"/>
      <c r="D7" s="84" t="s">
        <v>46</v>
      </c>
      <c r="E7" s="228" t="s">
        <v>45</v>
      </c>
      <c r="F7" s="229"/>
      <c r="G7" s="229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3"/>
      <c r="E11" s="243"/>
      <c r="F11" s="243"/>
      <c r="G11" s="243"/>
      <c r="H11" s="18" t="s">
        <v>40</v>
      </c>
      <c r="I11" s="87"/>
      <c r="J11" s="8"/>
    </row>
    <row r="12" spans="1:15" ht="15.75" customHeight="1" x14ac:dyDescent="0.2">
      <c r="A12" s="2"/>
      <c r="B12" s="28"/>
      <c r="C12" s="55"/>
      <c r="D12" s="219"/>
      <c r="E12" s="219"/>
      <c r="F12" s="219"/>
      <c r="G12" s="219"/>
      <c r="H12" s="18" t="s">
        <v>36</v>
      </c>
      <c r="I12" s="87"/>
      <c r="J12" s="8"/>
    </row>
    <row r="13" spans="1:15" ht="15.75" customHeight="1" x14ac:dyDescent="0.2">
      <c r="A13" s="2"/>
      <c r="B13" s="29"/>
      <c r="C13" s="56"/>
      <c r="D13" s="86"/>
      <c r="E13" s="222"/>
      <c r="F13" s="223"/>
      <c r="G13" s="223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 t="s">
        <v>41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2"/>
      <c r="F15" s="242"/>
      <c r="G15" s="244"/>
      <c r="H15" s="244"/>
      <c r="I15" s="244" t="s">
        <v>31</v>
      </c>
      <c r="J15" s="245"/>
    </row>
    <row r="16" spans="1:15" ht="23.25" customHeight="1" x14ac:dyDescent="0.2">
      <c r="A16" s="140" t="s">
        <v>26</v>
      </c>
      <c r="B16" s="38" t="s">
        <v>26</v>
      </c>
      <c r="C16" s="62"/>
      <c r="D16" s="63"/>
      <c r="E16" s="208"/>
      <c r="F16" s="209"/>
      <c r="G16" s="208"/>
      <c r="H16" s="209"/>
      <c r="I16" s="208">
        <f>SUMIF(F72:F81,A16,I72:I81)+SUMIF(F72:F81,"PSU",I72:I81)</f>
        <v>0</v>
      </c>
      <c r="J16" s="210"/>
    </row>
    <row r="17" spans="1:10" ht="23.25" customHeight="1" x14ac:dyDescent="0.2">
      <c r="A17" s="140" t="s">
        <v>27</v>
      </c>
      <c r="B17" s="38" t="s">
        <v>27</v>
      </c>
      <c r="C17" s="62"/>
      <c r="D17" s="63"/>
      <c r="E17" s="208"/>
      <c r="F17" s="209"/>
      <c r="G17" s="208"/>
      <c r="H17" s="209"/>
      <c r="I17" s="208">
        <f>SUMIF(F72:F81,A17,I72:I81)</f>
        <v>0</v>
      </c>
      <c r="J17" s="210"/>
    </row>
    <row r="18" spans="1:10" ht="23.25" customHeight="1" x14ac:dyDescent="0.2">
      <c r="A18" s="140" t="s">
        <v>28</v>
      </c>
      <c r="B18" s="38" t="s">
        <v>28</v>
      </c>
      <c r="C18" s="62"/>
      <c r="D18" s="63"/>
      <c r="E18" s="208"/>
      <c r="F18" s="209"/>
      <c r="G18" s="208"/>
      <c r="H18" s="209"/>
      <c r="I18" s="208">
        <f>SUMIF(F72:F81,A18,I72:I81)</f>
        <v>0</v>
      </c>
      <c r="J18" s="210"/>
    </row>
    <row r="19" spans="1:10" ht="23.25" customHeight="1" x14ac:dyDescent="0.2">
      <c r="A19" s="140" t="s">
        <v>89</v>
      </c>
      <c r="B19" s="38" t="s">
        <v>29</v>
      </c>
      <c r="C19" s="62"/>
      <c r="D19" s="63"/>
      <c r="E19" s="208"/>
      <c r="F19" s="209"/>
      <c r="G19" s="208"/>
      <c r="H19" s="209"/>
      <c r="I19" s="208">
        <f>SUMIF(F72:F81,A19,I72:I81)</f>
        <v>0</v>
      </c>
      <c r="J19" s="210"/>
    </row>
    <row r="20" spans="1:10" ht="23.25" customHeight="1" x14ac:dyDescent="0.2">
      <c r="A20" s="140" t="s">
        <v>90</v>
      </c>
      <c r="B20" s="38" t="s">
        <v>30</v>
      </c>
      <c r="C20" s="62"/>
      <c r="D20" s="63"/>
      <c r="E20" s="208"/>
      <c r="F20" s="209"/>
      <c r="G20" s="208"/>
      <c r="H20" s="209"/>
      <c r="I20" s="208">
        <f>SUMIF(F72:F81,A20,I72:I81)</f>
        <v>0</v>
      </c>
      <c r="J20" s="210"/>
    </row>
    <row r="21" spans="1:10" ht="23.25" customHeight="1" x14ac:dyDescent="0.2">
      <c r="A21" s="2"/>
      <c r="B21" s="48" t="s">
        <v>31</v>
      </c>
      <c r="C21" s="64"/>
      <c r="D21" s="65"/>
      <c r="E21" s="211"/>
      <c r="F21" s="246"/>
      <c r="G21" s="211"/>
      <c r="H21" s="246"/>
      <c r="I21" s="211">
        <f>SUM(I16:J20)</f>
        <v>0</v>
      </c>
      <c r="J21" s="21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6">
        <f>ZakladDPHSniVypocet</f>
        <v>0</v>
      </c>
      <c r="H23" s="207"/>
      <c r="I23" s="20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04">
        <f>A23</f>
        <v>0</v>
      </c>
      <c r="H24" s="205"/>
      <c r="I24" s="20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6">
        <f>ZakladDPHZaklVypocet</f>
        <v>0</v>
      </c>
      <c r="H25" s="207"/>
      <c r="I25" s="20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3">
        <f>A25</f>
        <v>0</v>
      </c>
      <c r="H26" s="234"/>
      <c r="I26" s="23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5">
        <f>CenaCelkem-(ZakladDPHSni+DPHSni+ZakladDPHZakl+DPHZakl)</f>
        <v>0</v>
      </c>
      <c r="H27" s="235"/>
      <c r="I27" s="235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25</v>
      </c>
      <c r="C28" s="114"/>
      <c r="D28" s="114"/>
      <c r="E28" s="115"/>
      <c r="F28" s="116"/>
      <c r="G28" s="214">
        <f>ZakladDPHSniVypocet+ZakladDPHZaklVypocet</f>
        <v>0</v>
      </c>
      <c r="H28" s="214"/>
      <c r="I28" s="214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37</v>
      </c>
      <c r="C29" s="118"/>
      <c r="D29" s="118"/>
      <c r="E29" s="118"/>
      <c r="F29" s="119"/>
      <c r="G29" s="213">
        <f>A27</f>
        <v>0</v>
      </c>
      <c r="H29" s="213"/>
      <c r="I29" s="213"/>
      <c r="J29" s="120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5"/>
      <c r="E34" s="216"/>
      <c r="G34" s="217"/>
      <c r="H34" s="218"/>
      <c r="I34" s="218"/>
      <c r="J34" s="25"/>
    </row>
    <row r="35" spans="1:10" ht="12.75" customHeight="1" x14ac:dyDescent="0.2">
      <c r="A35" s="2"/>
      <c r="B35" s="2"/>
      <c r="D35" s="203" t="s">
        <v>2</v>
      </c>
      <c r="E35" s="20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0" t="s">
        <v>17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39</v>
      </c>
      <c r="B38" s="94" t="s">
        <v>18</v>
      </c>
      <c r="C38" s="95" t="s">
        <v>6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19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49</v>
      </c>
      <c r="C39" s="198"/>
      <c r="D39" s="198"/>
      <c r="E39" s="198"/>
      <c r="F39" s="100">
        <f>'SO01 Střecha 1'!AE133+'SO02 Střecha 2'!AE122+'SO03 Střecha 3'!AE101+'SO04 Střecha 4'!AE118+'SO05 Střecha 5'!AE104+'SO08 Střřecha 8'!AE107</f>
        <v>0</v>
      </c>
      <c r="G39" s="101">
        <f>'SO01 Střecha 1'!AF133+'SO02 Střecha 2'!AF122+'SO03 Střecha 3'!AF101+'SO04 Střecha 4'!AF118+'SO05 Střecha 5'!AF104+'SO08 Střřecha 8'!AF107</f>
        <v>0</v>
      </c>
      <c r="H39" s="102">
        <f t="shared" ref="H39:H51" si="1">(F39*SazbaDPH1/100)+(G39*SazbaDPH2/100)</f>
        <v>0</v>
      </c>
      <c r="I39" s="102">
        <f t="shared" ref="I39:I51" si="2">F39+G39+H39</f>
        <v>0</v>
      </c>
      <c r="J39" s="103" t="str">
        <f t="shared" ref="J39:J51" si="3">IF(CenaCelkemVypocet=0,"",I39/CenaCelkemVypocet*100)</f>
        <v/>
      </c>
    </row>
    <row r="40" spans="1:10" ht="25.5" customHeight="1" x14ac:dyDescent="0.2">
      <c r="A40" s="89">
        <v>2</v>
      </c>
      <c r="B40" s="104" t="s">
        <v>50</v>
      </c>
      <c r="C40" s="199" t="s">
        <v>400</v>
      </c>
      <c r="D40" s="199"/>
      <c r="E40" s="199"/>
      <c r="F40" s="105">
        <f>'SO01 Střecha 1'!AE133</f>
        <v>0</v>
      </c>
      <c r="G40" s="106">
        <f>'SO01 Střecha 1'!AF133</f>
        <v>0</v>
      </c>
      <c r="H40" s="106">
        <f t="shared" si="1"/>
        <v>0</v>
      </c>
      <c r="I40" s="106">
        <f t="shared" si="2"/>
        <v>0</v>
      </c>
      <c r="J40" s="107" t="str">
        <f t="shared" si="3"/>
        <v/>
      </c>
    </row>
    <row r="41" spans="1:10" ht="25.5" customHeight="1" x14ac:dyDescent="0.2">
      <c r="A41" s="89">
        <v>3</v>
      </c>
      <c r="B41" s="108" t="s">
        <v>51</v>
      </c>
      <c r="C41" s="198" t="s">
        <v>52</v>
      </c>
      <c r="D41" s="198"/>
      <c r="E41" s="198"/>
      <c r="F41" s="109">
        <f>'SO01 Střecha 1'!AE133</f>
        <v>0</v>
      </c>
      <c r="G41" s="102">
        <f>'SO01 Střecha 1'!AF133</f>
        <v>0</v>
      </c>
      <c r="H41" s="102">
        <f t="shared" si="1"/>
        <v>0</v>
      </c>
      <c r="I41" s="102">
        <f t="shared" si="2"/>
        <v>0</v>
      </c>
      <c r="J41" s="103" t="str">
        <f t="shared" si="3"/>
        <v/>
      </c>
    </row>
    <row r="42" spans="1:10" ht="25.5" customHeight="1" x14ac:dyDescent="0.2">
      <c r="A42" s="89">
        <v>2</v>
      </c>
      <c r="B42" s="104" t="s">
        <v>53</v>
      </c>
      <c r="C42" s="199" t="s">
        <v>401</v>
      </c>
      <c r="D42" s="199"/>
      <c r="E42" s="199"/>
      <c r="F42" s="105">
        <f>'SO02 Střecha 2'!AE122</f>
        <v>0</v>
      </c>
      <c r="G42" s="106">
        <f>'SO02 Střecha 2'!AF122</f>
        <v>0</v>
      </c>
      <c r="H42" s="106">
        <f t="shared" si="1"/>
        <v>0</v>
      </c>
      <c r="I42" s="106">
        <f t="shared" si="2"/>
        <v>0</v>
      </c>
      <c r="J42" s="107" t="str">
        <f t="shared" si="3"/>
        <v/>
      </c>
    </row>
    <row r="43" spans="1:10" ht="25.5" customHeight="1" x14ac:dyDescent="0.2">
      <c r="A43" s="89">
        <v>3</v>
      </c>
      <c r="B43" s="108" t="s">
        <v>54</v>
      </c>
      <c r="C43" s="198" t="s">
        <v>52</v>
      </c>
      <c r="D43" s="198"/>
      <c r="E43" s="198"/>
      <c r="F43" s="109">
        <f>'SO02 Střecha 2'!AE122</f>
        <v>0</v>
      </c>
      <c r="G43" s="102">
        <f>'SO02 Střecha 2'!AF122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 x14ac:dyDescent="0.2">
      <c r="A44" s="89">
        <v>2</v>
      </c>
      <c r="B44" s="104" t="s">
        <v>55</v>
      </c>
      <c r="C44" s="199" t="s">
        <v>402</v>
      </c>
      <c r="D44" s="199"/>
      <c r="E44" s="199"/>
      <c r="F44" s="105">
        <f>'SO03 Střecha 3'!AE101</f>
        <v>0</v>
      </c>
      <c r="G44" s="106">
        <f>'SO03 Střecha 3'!AF101</f>
        <v>0</v>
      </c>
      <c r="H44" s="106">
        <f t="shared" si="1"/>
        <v>0</v>
      </c>
      <c r="I44" s="106">
        <f t="shared" si="2"/>
        <v>0</v>
      </c>
      <c r="J44" s="107" t="str">
        <f t="shared" si="3"/>
        <v/>
      </c>
    </row>
    <row r="45" spans="1:10" ht="25.5" customHeight="1" x14ac:dyDescent="0.2">
      <c r="A45" s="89">
        <v>3</v>
      </c>
      <c r="B45" s="108" t="s">
        <v>56</v>
      </c>
      <c r="C45" s="198" t="s">
        <v>52</v>
      </c>
      <c r="D45" s="198"/>
      <c r="E45" s="198"/>
      <c r="F45" s="109">
        <f>'SO03 Střecha 3'!AE101</f>
        <v>0</v>
      </c>
      <c r="G45" s="102">
        <f>'SO03 Střecha 3'!AF101</f>
        <v>0</v>
      </c>
      <c r="H45" s="102">
        <f t="shared" si="1"/>
        <v>0</v>
      </c>
      <c r="I45" s="102">
        <f t="shared" si="2"/>
        <v>0</v>
      </c>
      <c r="J45" s="103" t="str">
        <f t="shared" si="3"/>
        <v/>
      </c>
    </row>
    <row r="46" spans="1:10" ht="25.5" customHeight="1" x14ac:dyDescent="0.2">
      <c r="A46" s="89">
        <v>2</v>
      </c>
      <c r="B46" s="104" t="s">
        <v>57</v>
      </c>
      <c r="C46" s="199" t="s">
        <v>403</v>
      </c>
      <c r="D46" s="199"/>
      <c r="E46" s="199"/>
      <c r="F46" s="105">
        <f>'SO04 Střecha 4'!AE118</f>
        <v>0</v>
      </c>
      <c r="G46" s="106">
        <f>'SO04 Střecha 4'!AF118</f>
        <v>0</v>
      </c>
      <c r="H46" s="106">
        <f t="shared" si="1"/>
        <v>0</v>
      </c>
      <c r="I46" s="106">
        <f t="shared" si="2"/>
        <v>0</v>
      </c>
      <c r="J46" s="107" t="str">
        <f t="shared" si="3"/>
        <v/>
      </c>
    </row>
    <row r="47" spans="1:10" ht="25.5" customHeight="1" x14ac:dyDescent="0.2">
      <c r="A47" s="89">
        <v>3</v>
      </c>
      <c r="B47" s="108" t="s">
        <v>58</v>
      </c>
      <c r="C47" s="198" t="s">
        <v>52</v>
      </c>
      <c r="D47" s="198"/>
      <c r="E47" s="198"/>
      <c r="F47" s="109">
        <f>'SO04 Střecha 4'!AE118</f>
        <v>0</v>
      </c>
      <c r="G47" s="102">
        <f>'SO04 Střecha 4'!AF118</f>
        <v>0</v>
      </c>
      <c r="H47" s="102">
        <f t="shared" si="1"/>
        <v>0</v>
      </c>
      <c r="I47" s="102">
        <f t="shared" si="2"/>
        <v>0</v>
      </c>
      <c r="J47" s="103" t="str">
        <f t="shared" si="3"/>
        <v/>
      </c>
    </row>
    <row r="48" spans="1:10" ht="25.5" customHeight="1" x14ac:dyDescent="0.2">
      <c r="A48" s="89">
        <v>2</v>
      </c>
      <c r="B48" s="104" t="s">
        <v>59</v>
      </c>
      <c r="C48" s="199" t="s">
        <v>404</v>
      </c>
      <c r="D48" s="199"/>
      <c r="E48" s="199"/>
      <c r="F48" s="105">
        <f>'SO05 Střecha 5'!AE104</f>
        <v>0</v>
      </c>
      <c r="G48" s="106">
        <f>'SO05 Střecha 5'!AF104</f>
        <v>0</v>
      </c>
      <c r="H48" s="106">
        <f t="shared" si="1"/>
        <v>0</v>
      </c>
      <c r="I48" s="106">
        <f t="shared" si="2"/>
        <v>0</v>
      </c>
      <c r="J48" s="107" t="str">
        <f t="shared" si="3"/>
        <v/>
      </c>
    </row>
    <row r="49" spans="1:10" ht="25.5" customHeight="1" x14ac:dyDescent="0.2">
      <c r="A49" s="89">
        <v>3</v>
      </c>
      <c r="B49" s="108" t="s">
        <v>60</v>
      </c>
      <c r="C49" s="198" t="s">
        <v>52</v>
      </c>
      <c r="D49" s="198"/>
      <c r="E49" s="198"/>
      <c r="F49" s="109">
        <f>'SO05 Střecha 5'!AE104</f>
        <v>0</v>
      </c>
      <c r="G49" s="102">
        <f>'SO05 Střecha 5'!AF104</f>
        <v>0</v>
      </c>
      <c r="H49" s="102">
        <f t="shared" si="1"/>
        <v>0</v>
      </c>
      <c r="I49" s="102">
        <f t="shared" si="2"/>
        <v>0</v>
      </c>
      <c r="J49" s="103" t="str">
        <f t="shared" si="3"/>
        <v/>
      </c>
    </row>
    <row r="50" spans="1:10" ht="25.5" customHeight="1" x14ac:dyDescent="0.2">
      <c r="A50" s="89">
        <v>2</v>
      </c>
      <c r="B50" s="104" t="s">
        <v>61</v>
      </c>
      <c r="C50" s="199" t="s">
        <v>405</v>
      </c>
      <c r="D50" s="199"/>
      <c r="E50" s="199"/>
      <c r="F50" s="105">
        <f>'SO08 Střřecha 8'!AE107</f>
        <v>0</v>
      </c>
      <c r="G50" s="106">
        <f>'SO08 Střřecha 8'!AF107</f>
        <v>0</v>
      </c>
      <c r="H50" s="106">
        <f t="shared" si="1"/>
        <v>0</v>
      </c>
      <c r="I50" s="106">
        <f t="shared" si="2"/>
        <v>0</v>
      </c>
      <c r="J50" s="107" t="str">
        <f t="shared" si="3"/>
        <v/>
      </c>
    </row>
    <row r="51" spans="1:10" ht="25.5" customHeight="1" x14ac:dyDescent="0.2">
      <c r="A51" s="89">
        <v>3</v>
      </c>
      <c r="B51" s="108" t="s">
        <v>62</v>
      </c>
      <c r="C51" s="198" t="s">
        <v>52</v>
      </c>
      <c r="D51" s="198"/>
      <c r="E51" s="198"/>
      <c r="F51" s="109">
        <f>'SO08 Střřecha 8'!AE107</f>
        <v>0</v>
      </c>
      <c r="G51" s="102">
        <f>'SO08 Střřecha 8'!AF107</f>
        <v>0</v>
      </c>
      <c r="H51" s="102">
        <f t="shared" si="1"/>
        <v>0</v>
      </c>
      <c r="I51" s="102">
        <f t="shared" si="2"/>
        <v>0</v>
      </c>
      <c r="J51" s="103" t="str">
        <f t="shared" si="3"/>
        <v/>
      </c>
    </row>
    <row r="52" spans="1:10" ht="25.5" customHeight="1" x14ac:dyDescent="0.2">
      <c r="A52" s="89"/>
      <c r="B52" s="200" t="s">
        <v>63</v>
      </c>
      <c r="C52" s="201"/>
      <c r="D52" s="201"/>
      <c r="E52" s="202"/>
      <c r="F52" s="110">
        <f>SUMIF(A39:A51,"=1",F39:F51)</f>
        <v>0</v>
      </c>
      <c r="G52" s="111">
        <f>SUMIF(A39:A51,"=1",G39:G51)</f>
        <v>0</v>
      </c>
      <c r="H52" s="111">
        <f>SUMIF(A39:A51,"=1",H39:H51)</f>
        <v>0</v>
      </c>
      <c r="I52" s="111">
        <f>SUMIF(A39:A51,"=1",I39:I51)</f>
        <v>0</v>
      </c>
      <c r="J52" s="112">
        <f>SUMIF(A39:A51,"=1",J39:J51)</f>
        <v>0</v>
      </c>
    </row>
    <row r="54" spans="1:10" x14ac:dyDescent="0.2">
      <c r="A54" t="s">
        <v>65</v>
      </c>
      <c r="B54" t="s">
        <v>406</v>
      </c>
    </row>
    <row r="55" spans="1:10" x14ac:dyDescent="0.2">
      <c r="A55" t="s">
        <v>66</v>
      </c>
      <c r="B55" t="s">
        <v>407</v>
      </c>
    </row>
    <row r="56" spans="1:10" x14ac:dyDescent="0.2">
      <c r="A56" t="s">
        <v>67</v>
      </c>
    </row>
    <row r="57" spans="1:10" x14ac:dyDescent="0.2">
      <c r="A57" t="s">
        <v>66</v>
      </c>
      <c r="B57" t="s">
        <v>414</v>
      </c>
    </row>
    <row r="58" spans="1:10" x14ac:dyDescent="0.2">
      <c r="A58" t="s">
        <v>67</v>
      </c>
    </row>
    <row r="59" spans="1:10" x14ac:dyDescent="0.2">
      <c r="A59" t="s">
        <v>66</v>
      </c>
      <c r="B59" t="s">
        <v>415</v>
      </c>
    </row>
    <row r="60" spans="1:10" x14ac:dyDescent="0.2">
      <c r="A60" t="s">
        <v>67</v>
      </c>
    </row>
    <row r="61" spans="1:10" x14ac:dyDescent="0.2">
      <c r="A61" t="s">
        <v>66</v>
      </c>
      <c r="B61" t="s">
        <v>416</v>
      </c>
    </row>
    <row r="62" spans="1:10" x14ac:dyDescent="0.2">
      <c r="A62" t="s">
        <v>67</v>
      </c>
    </row>
    <row r="63" spans="1:10" x14ac:dyDescent="0.2">
      <c r="A63" t="s">
        <v>66</v>
      </c>
      <c r="B63" t="s">
        <v>417</v>
      </c>
    </row>
    <row r="64" spans="1:10" x14ac:dyDescent="0.2">
      <c r="A64" t="s">
        <v>67</v>
      </c>
    </row>
    <row r="65" spans="1:10" x14ac:dyDescent="0.2">
      <c r="A65" t="s">
        <v>66</v>
      </c>
      <c r="B65" t="s">
        <v>418</v>
      </c>
    </row>
    <row r="66" spans="1:10" x14ac:dyDescent="0.2">
      <c r="A66" t="s">
        <v>67</v>
      </c>
    </row>
    <row r="69" spans="1:10" ht="15.75" x14ac:dyDescent="0.25">
      <c r="B69" s="121" t="s">
        <v>68</v>
      </c>
    </row>
    <row r="71" spans="1:10" ht="25.5" customHeight="1" x14ac:dyDescent="0.2">
      <c r="A71" s="123"/>
      <c r="B71" s="126" t="s">
        <v>18</v>
      </c>
      <c r="C71" s="126" t="s">
        <v>6</v>
      </c>
      <c r="D71" s="127"/>
      <c r="E71" s="127"/>
      <c r="F71" s="128" t="s">
        <v>69</v>
      </c>
      <c r="G71" s="128"/>
      <c r="H71" s="128"/>
      <c r="I71" s="128" t="s">
        <v>31</v>
      </c>
      <c r="J71" s="128" t="s">
        <v>0</v>
      </c>
    </row>
    <row r="72" spans="1:10" ht="36.75" customHeight="1" x14ac:dyDescent="0.2">
      <c r="A72" s="124"/>
      <c r="B72" s="129" t="s">
        <v>70</v>
      </c>
      <c r="C72" s="196" t="s">
        <v>71</v>
      </c>
      <c r="D72" s="197"/>
      <c r="E72" s="197"/>
      <c r="F72" s="136" t="s">
        <v>26</v>
      </c>
      <c r="G72" s="137"/>
      <c r="H72" s="137"/>
      <c r="I72" s="137">
        <f>'SO01 Střecha 1'!G8+'SO02 Střecha 2'!G8+'SO03 Střecha 3'!G8+'SO04 Střecha 4'!G8+'SO05 Střecha 5'!G8+'SO08 Střřecha 8'!G8</f>
        <v>0</v>
      </c>
      <c r="J72" s="133" t="str">
        <f>IF(I82=0,"",I72/I82*100)</f>
        <v/>
      </c>
    </row>
    <row r="73" spans="1:10" ht="36.75" customHeight="1" x14ac:dyDescent="0.2">
      <c r="A73" s="124"/>
      <c r="B73" s="129" t="s">
        <v>72</v>
      </c>
      <c r="C73" s="196" t="s">
        <v>73</v>
      </c>
      <c r="D73" s="197"/>
      <c r="E73" s="197"/>
      <c r="F73" s="136" t="s">
        <v>26</v>
      </c>
      <c r="G73" s="137"/>
      <c r="H73" s="137"/>
      <c r="I73" s="137">
        <f>'SO05 Střecha 5'!G13</f>
        <v>0</v>
      </c>
      <c r="J73" s="133" t="str">
        <f>IF(I82=0,"",I73/I82*100)</f>
        <v/>
      </c>
    </row>
    <row r="74" spans="1:10" ht="36.75" customHeight="1" x14ac:dyDescent="0.2">
      <c r="A74" s="124"/>
      <c r="B74" s="129" t="s">
        <v>74</v>
      </c>
      <c r="C74" s="196" t="s">
        <v>75</v>
      </c>
      <c r="D74" s="197"/>
      <c r="E74" s="197"/>
      <c r="F74" s="136" t="s">
        <v>27</v>
      </c>
      <c r="G74" s="137"/>
      <c r="H74" s="137"/>
      <c r="I74" s="137">
        <f>'SO01 Střecha 1'!G13+'SO02 Střecha 2'!G14+'SO03 Střecha 3'!G13+'SO04 Střecha 4'!G15+'SO05 Střecha 5'!G16+'SO08 Střřecha 8'!G15</f>
        <v>0</v>
      </c>
      <c r="J74" s="133" t="str">
        <f>IF(I82=0,"",I74/I82*100)</f>
        <v/>
      </c>
    </row>
    <row r="75" spans="1:10" ht="36.75" customHeight="1" x14ac:dyDescent="0.2">
      <c r="A75" s="124"/>
      <c r="B75" s="129" t="s">
        <v>76</v>
      </c>
      <c r="C75" s="196" t="s">
        <v>77</v>
      </c>
      <c r="D75" s="197"/>
      <c r="E75" s="197"/>
      <c r="F75" s="136" t="s">
        <v>27</v>
      </c>
      <c r="G75" s="137"/>
      <c r="H75" s="137"/>
      <c r="I75" s="137">
        <f>'SO02 Střecha 2'!G72+'SO03 Střecha 3'!G56</f>
        <v>0</v>
      </c>
      <c r="J75" s="133" t="str">
        <f>IF(I82=0,"",I75/I82*100)</f>
        <v/>
      </c>
    </row>
    <row r="76" spans="1:10" ht="36.75" customHeight="1" x14ac:dyDescent="0.2">
      <c r="A76" s="124"/>
      <c r="B76" s="129" t="s">
        <v>78</v>
      </c>
      <c r="C76" s="196" t="s">
        <v>79</v>
      </c>
      <c r="D76" s="197"/>
      <c r="E76" s="197"/>
      <c r="F76" s="136" t="s">
        <v>27</v>
      </c>
      <c r="G76" s="137"/>
      <c r="H76" s="137"/>
      <c r="I76" s="137">
        <f>'SO01 Střecha 1'!G78+'SO02 Střecha 2'!G80+'SO03 Střecha 3'!G62+'SO04 Střecha 4'!G76+'SO05 Střecha 5'!G56+'SO08 Střřecha 8'!G66</f>
        <v>0</v>
      </c>
      <c r="J76" s="133" t="str">
        <f>IF(I82=0,"",I76/I82*100)</f>
        <v/>
      </c>
    </row>
    <row r="77" spans="1:10" ht="36.75" customHeight="1" x14ac:dyDescent="0.2">
      <c r="A77" s="124"/>
      <c r="B77" s="129" t="s">
        <v>80</v>
      </c>
      <c r="C77" s="196" t="s">
        <v>81</v>
      </c>
      <c r="D77" s="197"/>
      <c r="E77" s="197"/>
      <c r="F77" s="136" t="s">
        <v>27</v>
      </c>
      <c r="G77" s="137"/>
      <c r="H77" s="137"/>
      <c r="I77" s="137">
        <f>'SO05 Střecha 5'!G64</f>
        <v>0</v>
      </c>
      <c r="J77" s="133" t="str">
        <f>IF(I82=0,"",I77/I82*100)</f>
        <v/>
      </c>
    </row>
    <row r="78" spans="1:10" ht="36.75" customHeight="1" x14ac:dyDescent="0.2">
      <c r="A78" s="124"/>
      <c r="B78" s="129" t="s">
        <v>82</v>
      </c>
      <c r="C78" s="196" t="s">
        <v>83</v>
      </c>
      <c r="D78" s="197"/>
      <c r="E78" s="197"/>
      <c r="F78" s="136" t="s">
        <v>27</v>
      </c>
      <c r="G78" s="137"/>
      <c r="H78" s="137"/>
      <c r="I78" s="137">
        <f>'SO01 Střecha 1'!G86+'SO02 Střecha 2'!G88+'SO03 Střecha 3'!G70+'SO04 Střecha 4'!G84+'SO05 Střecha 5'!G74+'SO08 Střřecha 8'!G74</f>
        <v>0</v>
      </c>
      <c r="J78" s="133" t="str">
        <f>IF(I82=0,"",I78/I82*100)</f>
        <v/>
      </c>
    </row>
    <row r="79" spans="1:10" ht="36.75" customHeight="1" x14ac:dyDescent="0.2">
      <c r="A79" s="124"/>
      <c r="B79" s="129" t="s">
        <v>84</v>
      </c>
      <c r="C79" s="196" t="s">
        <v>85</v>
      </c>
      <c r="D79" s="197"/>
      <c r="E79" s="197"/>
      <c r="F79" s="136" t="s">
        <v>28</v>
      </c>
      <c r="G79" s="137"/>
      <c r="H79" s="137"/>
      <c r="I79" s="137">
        <f>'SO01 Střecha 1'!G113+'SO02 Střecha 2'!G101+'SO03 Střecha 3'!G80+'SO04 Střecha 4'!G97+'SO05 Střecha 5'!G84+'SO08 Střřecha 8'!G86</f>
        <v>0</v>
      </c>
      <c r="J79" s="133" t="str">
        <f>IF(I82=0,"",I79/I82*100)</f>
        <v/>
      </c>
    </row>
    <row r="80" spans="1:10" ht="36.75" customHeight="1" x14ac:dyDescent="0.2">
      <c r="A80" s="124"/>
      <c r="B80" s="129" t="s">
        <v>86</v>
      </c>
      <c r="C80" s="196" t="s">
        <v>87</v>
      </c>
      <c r="D80" s="197"/>
      <c r="E80" s="197"/>
      <c r="F80" s="136" t="s">
        <v>88</v>
      </c>
      <c r="G80" s="137"/>
      <c r="H80" s="137"/>
      <c r="I80" s="137">
        <f>'SO01 Střecha 1'!G118+'SO02 Střecha 2'!G106+'SO03 Střecha 3'!G85+'SO04 Střecha 4'!G102+'SO05 Střecha 5'!G89+'SO08 Střřecha 8'!G91</f>
        <v>0</v>
      </c>
      <c r="J80" s="133" t="str">
        <f>IF(I82=0,"",I80/I82*100)</f>
        <v/>
      </c>
    </row>
    <row r="81" spans="1:10" ht="36.75" customHeight="1" x14ac:dyDescent="0.2">
      <c r="A81" s="124"/>
      <c r="B81" s="129" t="s">
        <v>89</v>
      </c>
      <c r="C81" s="196" t="s">
        <v>29</v>
      </c>
      <c r="D81" s="197"/>
      <c r="E81" s="197"/>
      <c r="F81" s="136" t="s">
        <v>89</v>
      </c>
      <c r="G81" s="137"/>
      <c r="H81" s="137"/>
      <c r="I81" s="137">
        <f>'SO01 Střecha 1'!G129+'SO02 Střecha 2'!G117+'SO03 Střecha 3'!G96+'SO04 Střecha 4'!G113+'SO05 Střecha 5'!G99+'SO08 Střřecha 8'!G103</f>
        <v>0</v>
      </c>
      <c r="J81" s="133" t="str">
        <f>IF(I82=0,"",I81/I82*100)</f>
        <v/>
      </c>
    </row>
    <row r="82" spans="1:10" ht="25.5" customHeight="1" x14ac:dyDescent="0.2">
      <c r="A82" s="125"/>
      <c r="B82" s="130" t="s">
        <v>1</v>
      </c>
      <c r="C82" s="131"/>
      <c r="D82" s="132"/>
      <c r="E82" s="132"/>
      <c r="F82" s="138"/>
      <c r="G82" s="139"/>
      <c r="H82" s="139"/>
      <c r="I82" s="139">
        <f>SUM(I72:I81)</f>
        <v>0</v>
      </c>
      <c r="J82" s="134">
        <f>SUM(J72:J81)</f>
        <v>0</v>
      </c>
    </row>
    <row r="83" spans="1:10" x14ac:dyDescent="0.2">
      <c r="F83" s="88"/>
      <c r="G83" s="88"/>
      <c r="H83" s="88"/>
      <c r="I83" s="88"/>
      <c r="J83" s="135"/>
    </row>
    <row r="84" spans="1:10" x14ac:dyDescent="0.2">
      <c r="F84" s="88"/>
      <c r="G84" s="88"/>
      <c r="H84" s="88"/>
      <c r="I84" s="88"/>
      <c r="J84" s="135"/>
    </row>
    <row r="85" spans="1:10" x14ac:dyDescent="0.2">
      <c r="F85" s="88"/>
      <c r="G85" s="88"/>
      <c r="H85" s="88"/>
      <c r="I85" s="88"/>
      <c r="J85" s="13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5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B52:E52"/>
    <mergeCell ref="C72:E72"/>
    <mergeCell ref="C78:E78"/>
    <mergeCell ref="C79:E79"/>
    <mergeCell ref="C80:E80"/>
    <mergeCell ref="C81:E81"/>
    <mergeCell ref="C73:E73"/>
    <mergeCell ref="C74:E74"/>
    <mergeCell ref="C75:E75"/>
    <mergeCell ref="C76:E76"/>
    <mergeCell ref="C77:E77"/>
  </mergeCells>
  <phoneticPr fontId="0" type="noConversion"/>
  <pageMargins left="0.39370078740157483" right="0.19685039370078741" top="0.59055118110236227" bottom="0.39370078740157483" header="0" footer="0.19685039370078741"/>
  <pageSetup paperSize="9" fitToHeight="0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6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7" t="s">
        <v>7</v>
      </c>
      <c r="B1" s="247"/>
      <c r="C1" s="248"/>
      <c r="D1" s="247"/>
      <c r="E1" s="247"/>
      <c r="F1" s="247"/>
      <c r="G1" s="247"/>
    </row>
    <row r="2" spans="1:7" ht="24.95" customHeight="1" x14ac:dyDescent="0.2">
      <c r="A2" s="50" t="s">
        <v>8</v>
      </c>
      <c r="B2" s="49"/>
      <c r="C2" s="249"/>
      <c r="D2" s="249"/>
      <c r="E2" s="249"/>
      <c r="F2" s="249"/>
      <c r="G2" s="250"/>
    </row>
    <row r="3" spans="1:7" ht="24.95" customHeight="1" x14ac:dyDescent="0.2">
      <c r="A3" s="50" t="s">
        <v>9</v>
      </c>
      <c r="B3" s="49"/>
      <c r="C3" s="249"/>
      <c r="D3" s="249"/>
      <c r="E3" s="249"/>
      <c r="F3" s="249"/>
      <c r="G3" s="250"/>
    </row>
    <row r="4" spans="1:7" ht="24.95" customHeight="1" x14ac:dyDescent="0.2">
      <c r="A4" s="50" t="s">
        <v>10</v>
      </c>
      <c r="B4" s="49"/>
      <c r="C4" s="249"/>
      <c r="D4" s="249"/>
      <c r="E4" s="249"/>
      <c r="F4" s="249"/>
      <c r="G4" s="25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tabSelected="1" zoomScale="140" zoomScaleNormal="140" workbookViewId="0">
      <pane ySplit="7" topLeftCell="A125" activePane="bottomLeft" state="frozen"/>
      <selection pane="bottomLeft" activeCell="A136" sqref="A136:XFD14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50</v>
      </c>
      <c r="C3" s="252" t="s">
        <v>408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51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SUMIF(AG9:AG12,"&lt;&gt;NOR",G9:G12)</f>
        <v>0</v>
      </c>
      <c r="H8" s="169"/>
      <c r="I8" s="169">
        <f>SUM(I9:I12)</f>
        <v>0</v>
      </c>
      <c r="J8" s="169"/>
      <c r="K8" s="169">
        <f>SUM(K9:K12)</f>
        <v>0</v>
      </c>
      <c r="L8" s="169"/>
      <c r="M8" s="169">
        <f>SUM(M9:M12)</f>
        <v>0</v>
      </c>
      <c r="N8" s="168"/>
      <c r="O8" s="168">
        <f>SUM(O9:O12)</f>
        <v>0</v>
      </c>
      <c r="P8" s="168"/>
      <c r="Q8" s="168">
        <f>SUM(Q9:Q12)</f>
        <v>0</v>
      </c>
      <c r="R8" s="169"/>
      <c r="S8" s="169"/>
      <c r="T8" s="170"/>
      <c r="U8" s="164"/>
      <c r="V8" s="164">
        <f>SUM(V9:V12)</f>
        <v>68.2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490.68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68.2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126</v>
      </c>
      <c r="D10" s="162"/>
      <c r="E10" s="163">
        <v>490.68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128</v>
      </c>
      <c r="C11" s="189" t="s">
        <v>129</v>
      </c>
      <c r="D11" s="174" t="s">
        <v>130</v>
      </c>
      <c r="E11" s="175">
        <v>25.5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 t="s">
        <v>131</v>
      </c>
      <c r="S11" s="177" t="s">
        <v>122</v>
      </c>
      <c r="T11" s="178" t="s">
        <v>122</v>
      </c>
      <c r="U11" s="160">
        <v>0</v>
      </c>
      <c r="V11" s="160">
        <f>ROUND(E11*U11,2)</f>
        <v>0</v>
      </c>
      <c r="W11" s="160"/>
      <c r="X11" s="160" t="s">
        <v>132</v>
      </c>
      <c r="Y11" s="160" t="s">
        <v>124</v>
      </c>
      <c r="Z11" s="149"/>
      <c r="AA11" s="149"/>
      <c r="AB11" s="149"/>
      <c r="AC11" s="149"/>
      <c r="AD11" s="149"/>
      <c r="AE11" s="149"/>
      <c r="AF11" s="149"/>
      <c r="AG11" s="149" t="s">
        <v>133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90" t="s">
        <v>134</v>
      </c>
      <c r="D12" s="162"/>
      <c r="E12" s="163">
        <v>25.5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127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x14ac:dyDescent="0.2">
      <c r="A13" s="165" t="s">
        <v>117</v>
      </c>
      <c r="B13" s="166" t="s">
        <v>74</v>
      </c>
      <c r="C13" s="188" t="s">
        <v>75</v>
      </c>
      <c r="D13" s="167"/>
      <c r="E13" s="168"/>
      <c r="F13" s="169"/>
      <c r="G13" s="169">
        <f>SUMIF(AG14:AG77,"&lt;&gt;NOR",G14:G77)</f>
        <v>0</v>
      </c>
      <c r="H13" s="169"/>
      <c r="I13" s="169">
        <f>SUM(I14:I77)</f>
        <v>0</v>
      </c>
      <c r="J13" s="169"/>
      <c r="K13" s="169">
        <f>SUM(K14:K77)</f>
        <v>0</v>
      </c>
      <c r="L13" s="169"/>
      <c r="M13" s="169">
        <f>SUM(M14:M77)</f>
        <v>0</v>
      </c>
      <c r="N13" s="168"/>
      <c r="O13" s="168">
        <f>SUM(O14:O77)</f>
        <v>2.3400000000000003</v>
      </c>
      <c r="P13" s="168"/>
      <c r="Q13" s="168">
        <f>SUM(Q14:Q77)</f>
        <v>6.56</v>
      </c>
      <c r="R13" s="169"/>
      <c r="S13" s="169"/>
      <c r="T13" s="170"/>
      <c r="U13" s="164"/>
      <c r="V13" s="164">
        <f>SUM(V14:V77)</f>
        <v>870.97</v>
      </c>
      <c r="W13" s="164"/>
      <c r="X13" s="164"/>
      <c r="Y13" s="164"/>
      <c r="AG13" t="s">
        <v>118</v>
      </c>
    </row>
    <row r="14" spans="1:60" ht="22.5" outlineLevel="1" x14ac:dyDescent="0.2">
      <c r="A14" s="172">
        <v>3</v>
      </c>
      <c r="B14" s="173" t="s">
        <v>135</v>
      </c>
      <c r="C14" s="189" t="s">
        <v>136</v>
      </c>
      <c r="D14" s="174" t="s">
        <v>121</v>
      </c>
      <c r="E14" s="175">
        <v>1168.27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21</v>
      </c>
      <c r="M14" s="177">
        <f>G14*(1+L14/100)</f>
        <v>0</v>
      </c>
      <c r="N14" s="175">
        <v>0</v>
      </c>
      <c r="O14" s="175">
        <f>ROUND(E14*N14,2)</f>
        <v>0</v>
      </c>
      <c r="P14" s="175">
        <v>0</v>
      </c>
      <c r="Q14" s="175">
        <f>ROUND(E14*P14,2)</f>
        <v>0</v>
      </c>
      <c r="R14" s="177"/>
      <c r="S14" s="177" t="s">
        <v>122</v>
      </c>
      <c r="T14" s="178" t="s">
        <v>122</v>
      </c>
      <c r="U14" s="160">
        <v>0.09</v>
      </c>
      <c r="V14" s="160">
        <f>ROUND(E14*U14,2)</f>
        <v>105.14</v>
      </c>
      <c r="W14" s="160"/>
      <c r="X14" s="160" t="s">
        <v>123</v>
      </c>
      <c r="Y14" s="160" t="s">
        <v>124</v>
      </c>
      <c r="Z14" s="149"/>
      <c r="AA14" s="149"/>
      <c r="AB14" s="149"/>
      <c r="AC14" s="149"/>
      <c r="AD14" s="149"/>
      <c r="AE14" s="149"/>
      <c r="AF14" s="149"/>
      <c r="AG14" s="149" t="s">
        <v>125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90" t="s">
        <v>137</v>
      </c>
      <c r="D15" s="162"/>
      <c r="E15" s="163">
        <v>936.96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127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 x14ac:dyDescent="0.2">
      <c r="A16" s="156"/>
      <c r="B16" s="157"/>
      <c r="C16" s="190" t="s">
        <v>138</v>
      </c>
      <c r="D16" s="162"/>
      <c r="E16" s="163">
        <v>201.94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127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3" x14ac:dyDescent="0.2">
      <c r="A17" s="156"/>
      <c r="B17" s="157"/>
      <c r="C17" s="190" t="s">
        <v>139</v>
      </c>
      <c r="D17" s="162"/>
      <c r="E17" s="163"/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127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90" t="s">
        <v>140</v>
      </c>
      <c r="D18" s="162"/>
      <c r="E18" s="163">
        <v>27.6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190" t="s">
        <v>141</v>
      </c>
      <c r="D19" s="162"/>
      <c r="E19" s="163">
        <v>1.77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127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t="22.5" outlineLevel="1" x14ac:dyDescent="0.2">
      <c r="A20" s="172">
        <v>4</v>
      </c>
      <c r="B20" s="173" t="s">
        <v>142</v>
      </c>
      <c r="C20" s="189" t="s">
        <v>143</v>
      </c>
      <c r="D20" s="174" t="s">
        <v>121</v>
      </c>
      <c r="E20" s="175">
        <v>468.48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5">
        <v>6.9999999999999999E-4</v>
      </c>
      <c r="O20" s="175">
        <f>ROUND(E20*N20,2)</f>
        <v>0.33</v>
      </c>
      <c r="P20" s="175">
        <v>1.4E-2</v>
      </c>
      <c r="Q20" s="175">
        <f>ROUND(E20*P20,2)</f>
        <v>6.56</v>
      </c>
      <c r="R20" s="177"/>
      <c r="S20" s="177" t="s">
        <v>122</v>
      </c>
      <c r="T20" s="178" t="s">
        <v>122</v>
      </c>
      <c r="U20" s="160">
        <v>0.40333000000000002</v>
      </c>
      <c r="V20" s="160">
        <f>ROUND(E20*U20,2)</f>
        <v>188.95</v>
      </c>
      <c r="W20" s="160"/>
      <c r="X20" s="160" t="s">
        <v>123</v>
      </c>
      <c r="Y20" s="160" t="s">
        <v>124</v>
      </c>
      <c r="Z20" s="149"/>
      <c r="AA20" s="149"/>
      <c r="AB20" s="149"/>
      <c r="AC20" s="149"/>
      <c r="AD20" s="149"/>
      <c r="AE20" s="149"/>
      <c r="AF20" s="149"/>
      <c r="AG20" s="149" t="s">
        <v>125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90" t="s">
        <v>144</v>
      </c>
      <c r="D21" s="162"/>
      <c r="E21" s="163">
        <v>468.48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127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1" x14ac:dyDescent="0.2">
      <c r="A22" s="172">
        <v>5</v>
      </c>
      <c r="B22" s="173" t="s">
        <v>145</v>
      </c>
      <c r="C22" s="189" t="s">
        <v>146</v>
      </c>
      <c r="D22" s="174" t="s">
        <v>121</v>
      </c>
      <c r="E22" s="175">
        <v>27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5">
        <v>2.0500000000000002E-3</v>
      </c>
      <c r="O22" s="175">
        <f>ROUND(E22*N22,2)</f>
        <v>0.06</v>
      </c>
      <c r="P22" s="175">
        <v>0</v>
      </c>
      <c r="Q22" s="175">
        <f>ROUND(E22*P22,2)</f>
        <v>0</v>
      </c>
      <c r="R22" s="177"/>
      <c r="S22" s="177" t="s">
        <v>122</v>
      </c>
      <c r="T22" s="178" t="s">
        <v>122</v>
      </c>
      <c r="U22" s="160">
        <v>0.317</v>
      </c>
      <c r="V22" s="160">
        <f>ROUND(E22*U22,2)</f>
        <v>8.56</v>
      </c>
      <c r="W22" s="160"/>
      <c r="X22" s="160" t="s">
        <v>123</v>
      </c>
      <c r="Y22" s="160" t="s">
        <v>124</v>
      </c>
      <c r="Z22" s="149"/>
      <c r="AA22" s="149"/>
      <c r="AB22" s="149"/>
      <c r="AC22" s="149"/>
      <c r="AD22" s="149"/>
      <c r="AE22" s="149"/>
      <c r="AF22" s="149"/>
      <c r="AG22" s="149" t="s">
        <v>125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190" t="s">
        <v>147</v>
      </c>
      <c r="D23" s="162"/>
      <c r="E23" s="163"/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127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90" t="s">
        <v>148</v>
      </c>
      <c r="D24" s="162"/>
      <c r="E24" s="163">
        <v>27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72">
        <v>6</v>
      </c>
      <c r="B25" s="173" t="s">
        <v>149</v>
      </c>
      <c r="C25" s="189" t="s">
        <v>150</v>
      </c>
      <c r="D25" s="174" t="s">
        <v>121</v>
      </c>
      <c r="E25" s="175">
        <v>585.02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0</v>
      </c>
      <c r="O25" s="175">
        <f>ROUND(E25*N25,2)</f>
        <v>0</v>
      </c>
      <c r="P25" s="175">
        <v>0</v>
      </c>
      <c r="Q25" s="175">
        <f>ROUND(E25*P25,2)</f>
        <v>0</v>
      </c>
      <c r="R25" s="177"/>
      <c r="S25" s="177" t="s">
        <v>122</v>
      </c>
      <c r="T25" s="178" t="s">
        <v>122</v>
      </c>
      <c r="U25" s="160">
        <v>0.84799999999999998</v>
      </c>
      <c r="V25" s="160">
        <f>ROUND(E25*U25,2)</f>
        <v>496.1</v>
      </c>
      <c r="W25" s="160"/>
      <c r="X25" s="160" t="s">
        <v>123</v>
      </c>
      <c r="Y25" s="160" t="s">
        <v>124</v>
      </c>
      <c r="Z25" s="149"/>
      <c r="AA25" s="149"/>
      <c r="AB25" s="149"/>
      <c r="AC25" s="149"/>
      <c r="AD25" s="149"/>
      <c r="AE25" s="149"/>
      <c r="AF25" s="149"/>
      <c r="AG25" s="149" t="s">
        <v>125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58" t="s">
        <v>151</v>
      </c>
      <c r="D26" s="259"/>
      <c r="E26" s="259"/>
      <c r="F26" s="259"/>
      <c r="G26" s="259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152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144</v>
      </c>
      <c r="D27" s="162"/>
      <c r="E27" s="163">
        <v>468.48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90" t="s">
        <v>153</v>
      </c>
      <c r="D28" s="162"/>
      <c r="E28" s="163">
        <v>100.97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127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ht="22.5" outlineLevel="3" x14ac:dyDescent="0.2">
      <c r="A29" s="156"/>
      <c r="B29" s="157"/>
      <c r="C29" s="190" t="s">
        <v>139</v>
      </c>
      <c r="D29" s="162"/>
      <c r="E29" s="163"/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127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 x14ac:dyDescent="0.2">
      <c r="A30" s="156"/>
      <c r="B30" s="157"/>
      <c r="C30" s="190" t="s">
        <v>154</v>
      </c>
      <c r="D30" s="162"/>
      <c r="E30" s="163">
        <v>13.8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127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 x14ac:dyDescent="0.2">
      <c r="A31" s="156"/>
      <c r="B31" s="157"/>
      <c r="C31" s="190" t="s">
        <v>141</v>
      </c>
      <c r="D31" s="162"/>
      <c r="E31" s="163">
        <v>1.77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127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72">
        <v>7</v>
      </c>
      <c r="B32" s="173" t="s">
        <v>155</v>
      </c>
      <c r="C32" s="189" t="s">
        <v>156</v>
      </c>
      <c r="D32" s="174" t="s">
        <v>157</v>
      </c>
      <c r="E32" s="175">
        <v>116.4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5">
        <v>6.6E-4</v>
      </c>
      <c r="O32" s="175">
        <f>ROUND(E32*N32,2)</f>
        <v>0.08</v>
      </c>
      <c r="P32" s="175">
        <v>0</v>
      </c>
      <c r="Q32" s="175">
        <f>ROUND(E32*P32,2)</f>
        <v>0</v>
      </c>
      <c r="R32" s="177"/>
      <c r="S32" s="177" t="s">
        <v>122</v>
      </c>
      <c r="T32" s="178" t="s">
        <v>122</v>
      </c>
      <c r="U32" s="160">
        <v>0.189</v>
      </c>
      <c r="V32" s="160">
        <f>ROUND(E32*U32,2)</f>
        <v>22</v>
      </c>
      <c r="W32" s="160"/>
      <c r="X32" s="160" t="s">
        <v>123</v>
      </c>
      <c r="Y32" s="160" t="s">
        <v>124</v>
      </c>
      <c r="Z32" s="149"/>
      <c r="AA32" s="149"/>
      <c r="AB32" s="149"/>
      <c r="AC32" s="149"/>
      <c r="AD32" s="149"/>
      <c r="AE32" s="149"/>
      <c r="AF32" s="149"/>
      <c r="AG32" s="149" t="s">
        <v>125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258" t="s">
        <v>158</v>
      </c>
      <c r="D33" s="259"/>
      <c r="E33" s="259"/>
      <c r="F33" s="259"/>
      <c r="G33" s="259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152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 x14ac:dyDescent="0.2">
      <c r="A34" s="156"/>
      <c r="B34" s="157"/>
      <c r="C34" s="190" t="s">
        <v>159</v>
      </c>
      <c r="D34" s="162"/>
      <c r="E34" s="163">
        <v>88.8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127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 x14ac:dyDescent="0.2">
      <c r="A35" s="156"/>
      <c r="B35" s="157"/>
      <c r="C35" s="190" t="s">
        <v>160</v>
      </c>
      <c r="D35" s="162"/>
      <c r="E35" s="163">
        <v>27.6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127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72">
        <v>8</v>
      </c>
      <c r="B36" s="173" t="s">
        <v>161</v>
      </c>
      <c r="C36" s="189" t="s">
        <v>162</v>
      </c>
      <c r="D36" s="174" t="s">
        <v>157</v>
      </c>
      <c r="E36" s="175">
        <v>116.4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21</v>
      </c>
      <c r="M36" s="177">
        <f>G36*(1+L36/100)</f>
        <v>0</v>
      </c>
      <c r="N36" s="175">
        <v>7.6000000000000004E-4</v>
      </c>
      <c r="O36" s="175">
        <f>ROUND(E36*N36,2)</f>
        <v>0.09</v>
      </c>
      <c r="P36" s="175">
        <v>0</v>
      </c>
      <c r="Q36" s="175">
        <f>ROUND(E36*P36,2)</f>
        <v>0</v>
      </c>
      <c r="R36" s="177"/>
      <c r="S36" s="177" t="s">
        <v>122</v>
      </c>
      <c r="T36" s="178" t="s">
        <v>163</v>
      </c>
      <c r="U36" s="160">
        <v>0.189</v>
      </c>
      <c r="V36" s="160">
        <f>ROUND(E36*U36,2)</f>
        <v>22</v>
      </c>
      <c r="W36" s="160"/>
      <c r="X36" s="160" t="s">
        <v>123</v>
      </c>
      <c r="Y36" s="160" t="s">
        <v>124</v>
      </c>
      <c r="Z36" s="149"/>
      <c r="AA36" s="149"/>
      <c r="AB36" s="149"/>
      <c r="AC36" s="149"/>
      <c r="AD36" s="149"/>
      <c r="AE36" s="149"/>
      <c r="AF36" s="149"/>
      <c r="AG36" s="149" t="s">
        <v>125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258" t="s">
        <v>164</v>
      </c>
      <c r="D37" s="259"/>
      <c r="E37" s="259"/>
      <c r="F37" s="259"/>
      <c r="G37" s="259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152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 x14ac:dyDescent="0.2">
      <c r="A38" s="156"/>
      <c r="B38" s="157"/>
      <c r="C38" s="190" t="s">
        <v>159</v>
      </c>
      <c r="D38" s="162"/>
      <c r="E38" s="163">
        <v>88.8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127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190" t="s">
        <v>160</v>
      </c>
      <c r="D39" s="162"/>
      <c r="E39" s="163">
        <v>27.6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127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1" x14ac:dyDescent="0.2">
      <c r="A40" s="172">
        <v>9</v>
      </c>
      <c r="B40" s="173" t="s">
        <v>165</v>
      </c>
      <c r="C40" s="189" t="s">
        <v>166</v>
      </c>
      <c r="D40" s="174" t="s">
        <v>157</v>
      </c>
      <c r="E40" s="175">
        <v>115.4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5">
        <v>1.3799999999999999E-3</v>
      </c>
      <c r="O40" s="175">
        <f>ROUND(E40*N40,2)</f>
        <v>0.16</v>
      </c>
      <c r="P40" s="175">
        <v>0</v>
      </c>
      <c r="Q40" s="175">
        <f>ROUND(E40*P40,2)</f>
        <v>0</v>
      </c>
      <c r="R40" s="177"/>
      <c r="S40" s="177" t="s">
        <v>122</v>
      </c>
      <c r="T40" s="178" t="s">
        <v>122</v>
      </c>
      <c r="U40" s="160">
        <v>0.22</v>
      </c>
      <c r="V40" s="160">
        <f>ROUND(E40*U40,2)</f>
        <v>25.39</v>
      </c>
      <c r="W40" s="160"/>
      <c r="X40" s="160" t="s">
        <v>123</v>
      </c>
      <c r="Y40" s="160" t="s">
        <v>124</v>
      </c>
      <c r="Z40" s="149"/>
      <c r="AA40" s="149"/>
      <c r="AB40" s="149"/>
      <c r="AC40" s="149"/>
      <c r="AD40" s="149"/>
      <c r="AE40" s="149"/>
      <c r="AF40" s="149"/>
      <c r="AG40" s="149" t="s">
        <v>125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 x14ac:dyDescent="0.2">
      <c r="A41" s="156"/>
      <c r="B41" s="157"/>
      <c r="C41" s="258" t="s">
        <v>164</v>
      </c>
      <c r="D41" s="259"/>
      <c r="E41" s="259"/>
      <c r="F41" s="259"/>
      <c r="G41" s="259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152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2" x14ac:dyDescent="0.2">
      <c r="A42" s="156"/>
      <c r="B42" s="157"/>
      <c r="C42" s="190" t="s">
        <v>167</v>
      </c>
      <c r="D42" s="162"/>
      <c r="E42" s="163">
        <v>87.8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127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2.5" outlineLevel="3" x14ac:dyDescent="0.2">
      <c r="A43" s="156"/>
      <c r="B43" s="157"/>
      <c r="C43" s="190" t="s">
        <v>139</v>
      </c>
      <c r="D43" s="162"/>
      <c r="E43" s="163"/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127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 x14ac:dyDescent="0.2">
      <c r="A44" s="156"/>
      <c r="B44" s="157"/>
      <c r="C44" s="190" t="s">
        <v>168</v>
      </c>
      <c r="D44" s="162"/>
      <c r="E44" s="163">
        <v>27.6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127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33.75" outlineLevel="1" x14ac:dyDescent="0.2">
      <c r="A45" s="172">
        <v>10</v>
      </c>
      <c r="B45" s="173" t="s">
        <v>169</v>
      </c>
      <c r="C45" s="189" t="s">
        <v>170</v>
      </c>
      <c r="D45" s="174" t="s">
        <v>171</v>
      </c>
      <c r="E45" s="175">
        <v>9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5">
        <v>5.5999999999999999E-3</v>
      </c>
      <c r="O45" s="175">
        <f>ROUND(E45*N45,2)</f>
        <v>0.05</v>
      </c>
      <c r="P45" s="175">
        <v>0</v>
      </c>
      <c r="Q45" s="175">
        <f>ROUND(E45*P45,2)</f>
        <v>0</v>
      </c>
      <c r="R45" s="177"/>
      <c r="S45" s="177" t="s">
        <v>122</v>
      </c>
      <c r="T45" s="178" t="s">
        <v>122</v>
      </c>
      <c r="U45" s="160">
        <v>0.314</v>
      </c>
      <c r="V45" s="160">
        <f>ROUND(E45*U45,2)</f>
        <v>2.83</v>
      </c>
      <c r="W45" s="160"/>
      <c r="X45" s="160" t="s">
        <v>123</v>
      </c>
      <c r="Y45" s="160" t="s">
        <v>124</v>
      </c>
      <c r="Z45" s="149"/>
      <c r="AA45" s="149"/>
      <c r="AB45" s="149"/>
      <c r="AC45" s="149"/>
      <c r="AD45" s="149"/>
      <c r="AE45" s="149"/>
      <c r="AF45" s="149"/>
      <c r="AG45" s="149" t="s">
        <v>125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2" x14ac:dyDescent="0.2">
      <c r="A46" s="156"/>
      <c r="B46" s="157"/>
      <c r="C46" s="190" t="s">
        <v>172</v>
      </c>
      <c r="D46" s="162"/>
      <c r="E46" s="163">
        <v>9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127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 x14ac:dyDescent="0.2">
      <c r="A47" s="172">
        <v>11</v>
      </c>
      <c r="B47" s="173" t="s">
        <v>173</v>
      </c>
      <c r="C47" s="189" t="s">
        <v>174</v>
      </c>
      <c r="D47" s="174" t="s">
        <v>175</v>
      </c>
      <c r="E47" s="175">
        <v>468.48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5">
        <v>0</v>
      </c>
      <c r="O47" s="175">
        <f>ROUND(E47*N47,2)</f>
        <v>0</v>
      </c>
      <c r="P47" s="175">
        <v>0</v>
      </c>
      <c r="Q47" s="175">
        <f>ROUND(E47*P47,2)</f>
        <v>0</v>
      </c>
      <c r="R47" s="177"/>
      <c r="S47" s="177" t="s">
        <v>176</v>
      </c>
      <c r="T47" s="178" t="s">
        <v>163</v>
      </c>
      <c r="U47" s="160">
        <v>0</v>
      </c>
      <c r="V47" s="160">
        <f>ROUND(E47*U47,2)</f>
        <v>0</v>
      </c>
      <c r="W47" s="160"/>
      <c r="X47" s="160" t="s">
        <v>123</v>
      </c>
      <c r="Y47" s="160" t="s">
        <v>124</v>
      </c>
      <c r="Z47" s="149"/>
      <c r="AA47" s="149"/>
      <c r="AB47" s="149"/>
      <c r="AC47" s="149"/>
      <c r="AD47" s="149"/>
      <c r="AE47" s="149"/>
      <c r="AF47" s="149"/>
      <c r="AG47" s="149" t="s">
        <v>125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2" x14ac:dyDescent="0.2">
      <c r="A48" s="156"/>
      <c r="B48" s="157"/>
      <c r="C48" s="190" t="s">
        <v>144</v>
      </c>
      <c r="D48" s="162"/>
      <c r="E48" s="163">
        <v>468.48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127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72">
        <v>12</v>
      </c>
      <c r="B49" s="173" t="s">
        <v>177</v>
      </c>
      <c r="C49" s="189" t="s">
        <v>178</v>
      </c>
      <c r="D49" s="174" t="s">
        <v>175</v>
      </c>
      <c r="E49" s="175">
        <v>175.6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/>
      <c r="S49" s="177" t="s">
        <v>176</v>
      </c>
      <c r="T49" s="178" t="s">
        <v>163</v>
      </c>
      <c r="U49" s="160">
        <v>0</v>
      </c>
      <c r="V49" s="160">
        <f>ROUND(E49*U49,2)</f>
        <v>0</v>
      </c>
      <c r="W49" s="160"/>
      <c r="X49" s="160" t="s">
        <v>123</v>
      </c>
      <c r="Y49" s="160" t="s">
        <v>124</v>
      </c>
      <c r="Z49" s="149"/>
      <c r="AA49" s="149"/>
      <c r="AB49" s="149"/>
      <c r="AC49" s="149"/>
      <c r="AD49" s="149"/>
      <c r="AE49" s="149"/>
      <c r="AF49" s="149"/>
      <c r="AG49" s="149" t="s">
        <v>125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90" t="s">
        <v>179</v>
      </c>
      <c r="D50" s="162"/>
      <c r="E50" s="163">
        <v>175.6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127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 x14ac:dyDescent="0.2">
      <c r="A51" s="172">
        <v>13</v>
      </c>
      <c r="B51" s="173" t="s">
        <v>180</v>
      </c>
      <c r="C51" s="189" t="s">
        <v>181</v>
      </c>
      <c r="D51" s="174" t="s">
        <v>182</v>
      </c>
      <c r="E51" s="175">
        <v>1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5">
        <v>0</v>
      </c>
      <c r="O51" s="175">
        <f>ROUND(E51*N51,2)</f>
        <v>0</v>
      </c>
      <c r="P51" s="175">
        <v>0</v>
      </c>
      <c r="Q51" s="175">
        <f>ROUND(E51*P51,2)</f>
        <v>0</v>
      </c>
      <c r="R51" s="177"/>
      <c r="S51" s="177" t="s">
        <v>176</v>
      </c>
      <c r="T51" s="178" t="s">
        <v>163</v>
      </c>
      <c r="U51" s="160">
        <v>0</v>
      </c>
      <c r="V51" s="160">
        <f>ROUND(E51*U51,2)</f>
        <v>0</v>
      </c>
      <c r="W51" s="160"/>
      <c r="X51" s="160" t="s">
        <v>123</v>
      </c>
      <c r="Y51" s="160" t="s">
        <v>124</v>
      </c>
      <c r="Z51" s="149"/>
      <c r="AA51" s="149"/>
      <c r="AB51" s="149"/>
      <c r="AC51" s="149"/>
      <c r="AD51" s="149"/>
      <c r="AE51" s="149"/>
      <c r="AF51" s="149"/>
      <c r="AG51" s="149" t="s">
        <v>125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190" t="s">
        <v>183</v>
      </c>
      <c r="D52" s="162"/>
      <c r="E52" s="163">
        <v>1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127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72">
        <v>14</v>
      </c>
      <c r="B53" s="173" t="s">
        <v>184</v>
      </c>
      <c r="C53" s="189" t="s">
        <v>185</v>
      </c>
      <c r="D53" s="174" t="s">
        <v>182</v>
      </c>
      <c r="E53" s="175">
        <v>1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21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/>
      <c r="S53" s="177" t="s">
        <v>176</v>
      </c>
      <c r="T53" s="178" t="s">
        <v>163</v>
      </c>
      <c r="U53" s="160">
        <v>0</v>
      </c>
      <c r="V53" s="160">
        <f>ROUND(E53*U53,2)</f>
        <v>0</v>
      </c>
      <c r="W53" s="160"/>
      <c r="X53" s="160" t="s">
        <v>123</v>
      </c>
      <c r="Y53" s="160" t="s">
        <v>124</v>
      </c>
      <c r="Z53" s="149"/>
      <c r="AA53" s="149"/>
      <c r="AB53" s="149"/>
      <c r="AC53" s="149"/>
      <c r="AD53" s="149"/>
      <c r="AE53" s="149"/>
      <c r="AF53" s="149"/>
      <c r="AG53" s="149" t="s">
        <v>125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 x14ac:dyDescent="0.2">
      <c r="A54" s="156"/>
      <c r="B54" s="157"/>
      <c r="C54" s="190" t="s">
        <v>183</v>
      </c>
      <c r="D54" s="162"/>
      <c r="E54" s="163">
        <v>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127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2.5" outlineLevel="1" x14ac:dyDescent="0.2">
      <c r="A55" s="172">
        <v>15</v>
      </c>
      <c r="B55" s="173" t="s">
        <v>186</v>
      </c>
      <c r="C55" s="189" t="s">
        <v>187</v>
      </c>
      <c r="D55" s="174" t="s">
        <v>182</v>
      </c>
      <c r="E55" s="175">
        <v>1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21</v>
      </c>
      <c r="M55" s="177">
        <f>G55*(1+L55/100)</f>
        <v>0</v>
      </c>
      <c r="N55" s="175">
        <v>0</v>
      </c>
      <c r="O55" s="175">
        <f>ROUND(E55*N55,2)</f>
        <v>0</v>
      </c>
      <c r="P55" s="175">
        <v>0</v>
      </c>
      <c r="Q55" s="175">
        <f>ROUND(E55*P55,2)</f>
        <v>0</v>
      </c>
      <c r="R55" s="177"/>
      <c r="S55" s="177" t="s">
        <v>176</v>
      </c>
      <c r="T55" s="178" t="s">
        <v>163</v>
      </c>
      <c r="U55" s="160">
        <v>0</v>
      </c>
      <c r="V55" s="160">
        <f>ROUND(E55*U55,2)</f>
        <v>0</v>
      </c>
      <c r="W55" s="160"/>
      <c r="X55" s="160" t="s">
        <v>123</v>
      </c>
      <c r="Y55" s="160" t="s">
        <v>124</v>
      </c>
      <c r="Z55" s="149"/>
      <c r="AA55" s="149"/>
      <c r="AB55" s="149"/>
      <c r="AC55" s="149"/>
      <c r="AD55" s="149"/>
      <c r="AE55" s="149"/>
      <c r="AF55" s="149"/>
      <c r="AG55" s="149" t="s">
        <v>125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2" x14ac:dyDescent="0.2">
      <c r="A56" s="156"/>
      <c r="B56" s="157"/>
      <c r="C56" s="190" t="s">
        <v>183</v>
      </c>
      <c r="D56" s="162"/>
      <c r="E56" s="163">
        <v>1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127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72">
        <v>16</v>
      </c>
      <c r="B57" s="173" t="s">
        <v>188</v>
      </c>
      <c r="C57" s="189" t="s">
        <v>189</v>
      </c>
      <c r="D57" s="174" t="s">
        <v>175</v>
      </c>
      <c r="E57" s="175">
        <v>27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/>
      <c r="S57" s="177" t="s">
        <v>176</v>
      </c>
      <c r="T57" s="178" t="s">
        <v>163</v>
      </c>
      <c r="U57" s="160">
        <v>0</v>
      </c>
      <c r="V57" s="160">
        <f>ROUND(E57*U57,2)</f>
        <v>0</v>
      </c>
      <c r="W57" s="160"/>
      <c r="X57" s="160" t="s">
        <v>123</v>
      </c>
      <c r="Y57" s="160" t="s">
        <v>124</v>
      </c>
      <c r="Z57" s="149"/>
      <c r="AA57" s="149"/>
      <c r="AB57" s="149"/>
      <c r="AC57" s="149"/>
      <c r="AD57" s="149"/>
      <c r="AE57" s="149"/>
      <c r="AF57" s="149"/>
      <c r="AG57" s="149" t="s">
        <v>125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148</v>
      </c>
      <c r="D58" s="162"/>
      <c r="E58" s="163">
        <v>27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127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22.5" outlineLevel="1" x14ac:dyDescent="0.2">
      <c r="A59" s="172">
        <v>17</v>
      </c>
      <c r="B59" s="173" t="s">
        <v>190</v>
      </c>
      <c r="C59" s="189" t="s">
        <v>191</v>
      </c>
      <c r="D59" s="174" t="s">
        <v>121</v>
      </c>
      <c r="E59" s="175">
        <v>678.6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2.2000000000000001E-3</v>
      </c>
      <c r="O59" s="175">
        <f>ROUND(E59*N59,2)</f>
        <v>1.49</v>
      </c>
      <c r="P59" s="175">
        <v>0</v>
      </c>
      <c r="Q59" s="175">
        <f>ROUND(E59*P59,2)</f>
        <v>0</v>
      </c>
      <c r="R59" s="177" t="s">
        <v>192</v>
      </c>
      <c r="S59" s="177" t="s">
        <v>122</v>
      </c>
      <c r="T59" s="178" t="s">
        <v>122</v>
      </c>
      <c r="U59" s="160">
        <v>0</v>
      </c>
      <c r="V59" s="160">
        <f>ROUND(E59*U59,2)</f>
        <v>0</v>
      </c>
      <c r="W59" s="160"/>
      <c r="X59" s="160" t="s">
        <v>193</v>
      </c>
      <c r="Y59" s="160" t="s">
        <v>124</v>
      </c>
      <c r="Z59" s="149"/>
      <c r="AA59" s="149"/>
      <c r="AB59" s="149"/>
      <c r="AC59" s="149"/>
      <c r="AD59" s="149"/>
      <c r="AE59" s="149"/>
      <c r="AF59" s="149"/>
      <c r="AG59" s="149" t="s">
        <v>194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 x14ac:dyDescent="0.2">
      <c r="A60" s="156"/>
      <c r="B60" s="157"/>
      <c r="C60" s="190" t="s">
        <v>195</v>
      </c>
      <c r="D60" s="162"/>
      <c r="E60" s="163">
        <v>538.75199999999995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127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 x14ac:dyDescent="0.2">
      <c r="A61" s="156"/>
      <c r="B61" s="157"/>
      <c r="C61" s="190" t="s">
        <v>196</v>
      </c>
      <c r="D61" s="162"/>
      <c r="E61" s="163">
        <v>121.164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127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2.5" outlineLevel="3" x14ac:dyDescent="0.2">
      <c r="A62" s="156"/>
      <c r="B62" s="157"/>
      <c r="C62" s="190" t="s">
        <v>139</v>
      </c>
      <c r="D62" s="162"/>
      <c r="E62" s="163"/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127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90" t="s">
        <v>197</v>
      </c>
      <c r="D63" s="162"/>
      <c r="E63" s="163">
        <v>16.559999999999999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127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90" t="s">
        <v>198</v>
      </c>
      <c r="D64" s="162"/>
      <c r="E64" s="163">
        <v>2.1240000000000001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127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72">
        <v>18</v>
      </c>
      <c r="B65" s="173" t="s">
        <v>199</v>
      </c>
      <c r="C65" s="189" t="s">
        <v>200</v>
      </c>
      <c r="D65" s="174" t="s">
        <v>175</v>
      </c>
      <c r="E65" s="175">
        <v>678.6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5">
        <v>0</v>
      </c>
      <c r="O65" s="175">
        <f>ROUND(E65*N65,2)</f>
        <v>0</v>
      </c>
      <c r="P65" s="175">
        <v>0</v>
      </c>
      <c r="Q65" s="175">
        <f>ROUND(E65*P65,2)</f>
        <v>0</v>
      </c>
      <c r="R65" s="177"/>
      <c r="S65" s="177" t="s">
        <v>176</v>
      </c>
      <c r="T65" s="178" t="s">
        <v>163</v>
      </c>
      <c r="U65" s="160">
        <v>0</v>
      </c>
      <c r="V65" s="160">
        <f>ROUND(E65*U65,2)</f>
        <v>0</v>
      </c>
      <c r="W65" s="160"/>
      <c r="X65" s="160" t="s">
        <v>193</v>
      </c>
      <c r="Y65" s="160" t="s">
        <v>124</v>
      </c>
      <c r="Z65" s="149"/>
      <c r="AA65" s="149"/>
      <c r="AB65" s="149"/>
      <c r="AC65" s="149"/>
      <c r="AD65" s="149"/>
      <c r="AE65" s="149"/>
      <c r="AF65" s="149"/>
      <c r="AG65" s="149" t="s">
        <v>194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 x14ac:dyDescent="0.2">
      <c r="A66" s="156"/>
      <c r="B66" s="157"/>
      <c r="C66" s="190" t="s">
        <v>195</v>
      </c>
      <c r="D66" s="162"/>
      <c r="E66" s="163">
        <v>538.75199999999995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127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 x14ac:dyDescent="0.2">
      <c r="A67" s="156"/>
      <c r="B67" s="157"/>
      <c r="C67" s="190" t="s">
        <v>196</v>
      </c>
      <c r="D67" s="162"/>
      <c r="E67" s="163">
        <v>121.164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127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t="22.5" outlineLevel="3" x14ac:dyDescent="0.2">
      <c r="A68" s="156"/>
      <c r="B68" s="157"/>
      <c r="C68" s="190" t="s">
        <v>139</v>
      </c>
      <c r="D68" s="162"/>
      <c r="E68" s="163"/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 x14ac:dyDescent="0.2">
      <c r="A69" s="156"/>
      <c r="B69" s="157"/>
      <c r="C69" s="190" t="s">
        <v>197</v>
      </c>
      <c r="D69" s="162"/>
      <c r="E69" s="163">
        <v>16.559999999999999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127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3" x14ac:dyDescent="0.2">
      <c r="A70" s="156"/>
      <c r="B70" s="157"/>
      <c r="C70" s="190" t="s">
        <v>198</v>
      </c>
      <c r="D70" s="162"/>
      <c r="E70" s="163">
        <v>2.1240000000000001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127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72">
        <v>19</v>
      </c>
      <c r="B71" s="173" t="s">
        <v>201</v>
      </c>
      <c r="C71" s="189" t="s">
        <v>202</v>
      </c>
      <c r="D71" s="174" t="s">
        <v>121</v>
      </c>
      <c r="E71" s="175">
        <v>678.6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5">
        <v>1.2E-4</v>
      </c>
      <c r="O71" s="175">
        <f>ROUND(E71*N71,2)</f>
        <v>0.08</v>
      </c>
      <c r="P71" s="175">
        <v>0</v>
      </c>
      <c r="Q71" s="175">
        <f>ROUND(E71*P71,2)</f>
        <v>0</v>
      </c>
      <c r="R71" s="177" t="s">
        <v>192</v>
      </c>
      <c r="S71" s="177" t="s">
        <v>122</v>
      </c>
      <c r="T71" s="178" t="s">
        <v>122</v>
      </c>
      <c r="U71" s="160">
        <v>0</v>
      </c>
      <c r="V71" s="160">
        <f>ROUND(E71*U71,2)</f>
        <v>0</v>
      </c>
      <c r="W71" s="160"/>
      <c r="X71" s="160" t="s">
        <v>193</v>
      </c>
      <c r="Y71" s="160" t="s">
        <v>124</v>
      </c>
      <c r="Z71" s="149"/>
      <c r="AA71" s="149"/>
      <c r="AB71" s="149"/>
      <c r="AC71" s="149"/>
      <c r="AD71" s="149"/>
      <c r="AE71" s="149"/>
      <c r="AF71" s="149"/>
      <c r="AG71" s="149" t="s">
        <v>194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190" t="s">
        <v>195</v>
      </c>
      <c r="D72" s="162"/>
      <c r="E72" s="163">
        <v>538.75199999999995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127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 x14ac:dyDescent="0.2">
      <c r="A73" s="156"/>
      <c r="B73" s="157"/>
      <c r="C73" s="190" t="s">
        <v>196</v>
      </c>
      <c r="D73" s="162"/>
      <c r="E73" s="163">
        <v>121.164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127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ht="22.5" outlineLevel="3" x14ac:dyDescent="0.2">
      <c r="A74" s="156"/>
      <c r="B74" s="157"/>
      <c r="C74" s="190" t="s">
        <v>139</v>
      </c>
      <c r="D74" s="162"/>
      <c r="E74" s="163"/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127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3" x14ac:dyDescent="0.2">
      <c r="A75" s="156"/>
      <c r="B75" s="157"/>
      <c r="C75" s="190" t="s">
        <v>197</v>
      </c>
      <c r="D75" s="162"/>
      <c r="E75" s="163">
        <v>16.559999999999999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127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3" x14ac:dyDescent="0.2">
      <c r="A76" s="156"/>
      <c r="B76" s="157"/>
      <c r="C76" s="190" t="s">
        <v>198</v>
      </c>
      <c r="D76" s="162"/>
      <c r="E76" s="163">
        <v>2.1240000000000001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127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">
      <c r="A77" s="156">
        <v>20</v>
      </c>
      <c r="B77" s="157" t="s">
        <v>203</v>
      </c>
      <c r="C77" s="191" t="s">
        <v>204</v>
      </c>
      <c r="D77" s="158" t="s">
        <v>0</v>
      </c>
      <c r="E77" s="179"/>
      <c r="F77" s="161"/>
      <c r="G77" s="160">
        <f>ROUND(E77*F77,2)</f>
        <v>0</v>
      </c>
      <c r="H77" s="161"/>
      <c r="I77" s="160">
        <f>ROUND(E77*H77,2)</f>
        <v>0</v>
      </c>
      <c r="J77" s="161"/>
      <c r="K77" s="160">
        <f>ROUND(E77*J77,2)</f>
        <v>0</v>
      </c>
      <c r="L77" s="160">
        <v>21</v>
      </c>
      <c r="M77" s="160">
        <f>G77*(1+L77/100)</f>
        <v>0</v>
      </c>
      <c r="N77" s="159">
        <v>0</v>
      </c>
      <c r="O77" s="159">
        <f>ROUND(E77*N77,2)</f>
        <v>0</v>
      </c>
      <c r="P77" s="159">
        <v>0</v>
      </c>
      <c r="Q77" s="159">
        <f>ROUND(E77*P77,2)</f>
        <v>0</v>
      </c>
      <c r="R77" s="160"/>
      <c r="S77" s="160" t="s">
        <v>122</v>
      </c>
      <c r="T77" s="160" t="s">
        <v>122</v>
      </c>
      <c r="U77" s="160">
        <v>0</v>
      </c>
      <c r="V77" s="160">
        <f>ROUND(E77*U77,2)</f>
        <v>0</v>
      </c>
      <c r="W77" s="160"/>
      <c r="X77" s="160" t="s">
        <v>205</v>
      </c>
      <c r="Y77" s="160" t="s">
        <v>124</v>
      </c>
      <c r="Z77" s="149"/>
      <c r="AA77" s="149"/>
      <c r="AB77" s="149"/>
      <c r="AC77" s="149"/>
      <c r="AD77" s="149"/>
      <c r="AE77" s="149"/>
      <c r="AF77" s="149"/>
      <c r="AG77" s="149" t="s">
        <v>206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x14ac:dyDescent="0.2">
      <c r="A78" s="165" t="s">
        <v>117</v>
      </c>
      <c r="B78" s="166" t="s">
        <v>78</v>
      </c>
      <c r="C78" s="188" t="s">
        <v>79</v>
      </c>
      <c r="D78" s="167"/>
      <c r="E78" s="168"/>
      <c r="F78" s="169"/>
      <c r="G78" s="169">
        <f>SUMIF(AG79:AG85,"&lt;&gt;NOR",G79:G85)</f>
        <v>0</v>
      </c>
      <c r="H78" s="169"/>
      <c r="I78" s="169">
        <f>SUM(I79:I85)</f>
        <v>0</v>
      </c>
      <c r="J78" s="169"/>
      <c r="K78" s="169">
        <f>SUM(K79:K85)</f>
        <v>0</v>
      </c>
      <c r="L78" s="169"/>
      <c r="M78" s="169">
        <f>SUM(M79:M85)</f>
        <v>0</v>
      </c>
      <c r="N78" s="168"/>
      <c r="O78" s="168">
        <f>SUM(O79:O85)</f>
        <v>0</v>
      </c>
      <c r="P78" s="168"/>
      <c r="Q78" s="168">
        <f>SUM(Q79:Q85)</f>
        <v>0.01</v>
      </c>
      <c r="R78" s="169"/>
      <c r="S78" s="169"/>
      <c r="T78" s="170"/>
      <c r="U78" s="164"/>
      <c r="V78" s="164">
        <f>SUM(V79:V85)</f>
        <v>2.35</v>
      </c>
      <c r="W78" s="164"/>
      <c r="X78" s="164"/>
      <c r="Y78" s="164"/>
      <c r="AG78" t="s">
        <v>118</v>
      </c>
    </row>
    <row r="79" spans="1:60" ht="22.5" outlineLevel="1" x14ac:dyDescent="0.2">
      <c r="A79" s="172">
        <v>21</v>
      </c>
      <c r="B79" s="173" t="s">
        <v>207</v>
      </c>
      <c r="C79" s="189" t="s">
        <v>208</v>
      </c>
      <c r="D79" s="174" t="s">
        <v>171</v>
      </c>
      <c r="E79" s="175">
        <v>2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5">
        <v>2.31E-3</v>
      </c>
      <c r="O79" s="175">
        <f>ROUND(E79*N79,2)</f>
        <v>0</v>
      </c>
      <c r="P79" s="175">
        <v>0</v>
      </c>
      <c r="Q79" s="175">
        <f>ROUND(E79*P79,2)</f>
        <v>0</v>
      </c>
      <c r="R79" s="177"/>
      <c r="S79" s="177" t="s">
        <v>122</v>
      </c>
      <c r="T79" s="178" t="s">
        <v>122</v>
      </c>
      <c r="U79" s="160">
        <v>0.71</v>
      </c>
      <c r="V79" s="160">
        <f>ROUND(E79*U79,2)</f>
        <v>1.42</v>
      </c>
      <c r="W79" s="160"/>
      <c r="X79" s="160" t="s">
        <v>123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125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209</v>
      </c>
      <c r="D80" s="162"/>
      <c r="E80" s="163">
        <v>2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127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72">
        <v>22</v>
      </c>
      <c r="B81" s="173" t="s">
        <v>210</v>
      </c>
      <c r="C81" s="189" t="s">
        <v>211</v>
      </c>
      <c r="D81" s="174" t="s">
        <v>171</v>
      </c>
      <c r="E81" s="175">
        <v>2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1E-4</v>
      </c>
      <c r="O81" s="175">
        <f>ROUND(E81*N81,2)</f>
        <v>0</v>
      </c>
      <c r="P81" s="175">
        <v>0</v>
      </c>
      <c r="Q81" s="175">
        <f>ROUND(E81*P81,2)</f>
        <v>0</v>
      </c>
      <c r="R81" s="177"/>
      <c r="S81" s="177" t="s">
        <v>122</v>
      </c>
      <c r="T81" s="178" t="s">
        <v>122</v>
      </c>
      <c r="U81" s="160">
        <v>0.02</v>
      </c>
      <c r="V81" s="160">
        <f>ROUND(E81*U81,2)</f>
        <v>0.04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209</v>
      </c>
      <c r="D82" s="162"/>
      <c r="E82" s="163">
        <v>2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72">
        <v>23</v>
      </c>
      <c r="B83" s="173" t="s">
        <v>212</v>
      </c>
      <c r="C83" s="189" t="s">
        <v>213</v>
      </c>
      <c r="D83" s="174" t="s">
        <v>171</v>
      </c>
      <c r="E83" s="175">
        <v>2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21</v>
      </c>
      <c r="M83" s="177">
        <f>G83*(1+L83/100)</f>
        <v>0</v>
      </c>
      <c r="N83" s="175">
        <v>0</v>
      </c>
      <c r="O83" s="175">
        <f>ROUND(E83*N83,2)</f>
        <v>0</v>
      </c>
      <c r="P83" s="175">
        <v>4.1999999999999997E-3</v>
      </c>
      <c r="Q83" s="175">
        <f>ROUND(E83*P83,2)</f>
        <v>0.01</v>
      </c>
      <c r="R83" s="177"/>
      <c r="S83" s="177" t="s">
        <v>176</v>
      </c>
      <c r="T83" s="178" t="s">
        <v>122</v>
      </c>
      <c r="U83" s="160">
        <v>0.44500000000000001</v>
      </c>
      <c r="V83" s="160">
        <f>ROUND(E83*U83,2)</f>
        <v>0.89</v>
      </c>
      <c r="W83" s="160"/>
      <c r="X83" s="160" t="s">
        <v>123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125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 x14ac:dyDescent="0.2">
      <c r="A84" s="156"/>
      <c r="B84" s="157"/>
      <c r="C84" s="190" t="s">
        <v>209</v>
      </c>
      <c r="D84" s="162"/>
      <c r="E84" s="163">
        <v>2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127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56">
        <v>24</v>
      </c>
      <c r="B85" s="157" t="s">
        <v>214</v>
      </c>
      <c r="C85" s="191" t="s">
        <v>215</v>
      </c>
      <c r="D85" s="158" t="s">
        <v>0</v>
      </c>
      <c r="E85" s="179"/>
      <c r="F85" s="161"/>
      <c r="G85" s="160">
        <f>ROUND(E85*F85,2)</f>
        <v>0</v>
      </c>
      <c r="H85" s="161"/>
      <c r="I85" s="160">
        <f>ROUND(E85*H85,2)</f>
        <v>0</v>
      </c>
      <c r="J85" s="161"/>
      <c r="K85" s="160">
        <f>ROUND(E85*J85,2)</f>
        <v>0</v>
      </c>
      <c r="L85" s="160">
        <v>21</v>
      </c>
      <c r="M85" s="160">
        <f>G85*(1+L85/100)</f>
        <v>0</v>
      </c>
      <c r="N85" s="159">
        <v>0</v>
      </c>
      <c r="O85" s="159">
        <f>ROUND(E85*N85,2)</f>
        <v>0</v>
      </c>
      <c r="P85" s="159">
        <v>0</v>
      </c>
      <c r="Q85" s="159">
        <f>ROUND(E85*P85,2)</f>
        <v>0</v>
      </c>
      <c r="R85" s="160"/>
      <c r="S85" s="160" t="s">
        <v>122</v>
      </c>
      <c r="T85" s="160" t="s">
        <v>122</v>
      </c>
      <c r="U85" s="160">
        <v>0</v>
      </c>
      <c r="V85" s="160">
        <f>ROUND(E85*U85,2)</f>
        <v>0</v>
      </c>
      <c r="W85" s="160"/>
      <c r="X85" s="160" t="s">
        <v>205</v>
      </c>
      <c r="Y85" s="160" t="s">
        <v>124</v>
      </c>
      <c r="Z85" s="149"/>
      <c r="AA85" s="149"/>
      <c r="AB85" s="149"/>
      <c r="AC85" s="149"/>
      <c r="AD85" s="149"/>
      <c r="AE85" s="149"/>
      <c r="AF85" s="149"/>
      <c r="AG85" s="149" t="s">
        <v>206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x14ac:dyDescent="0.2">
      <c r="A86" s="165" t="s">
        <v>117</v>
      </c>
      <c r="B86" s="166" t="s">
        <v>82</v>
      </c>
      <c r="C86" s="188" t="s">
        <v>83</v>
      </c>
      <c r="D86" s="167"/>
      <c r="E86" s="168"/>
      <c r="F86" s="169"/>
      <c r="G86" s="169">
        <f>SUMIF(AG87:AG112,"&lt;&gt;NOR",G87:G112)</f>
        <v>0</v>
      </c>
      <c r="H86" s="169"/>
      <c r="I86" s="169">
        <f>SUM(I87:I112)</f>
        <v>0</v>
      </c>
      <c r="J86" s="169"/>
      <c r="K86" s="169">
        <f>SUM(K87:K112)</f>
        <v>0</v>
      </c>
      <c r="L86" s="169"/>
      <c r="M86" s="169">
        <f>SUM(M87:M112)</f>
        <v>0</v>
      </c>
      <c r="N86" s="168"/>
      <c r="O86" s="168">
        <f>SUM(O87:O112)</f>
        <v>0.62</v>
      </c>
      <c r="P86" s="168"/>
      <c r="Q86" s="168">
        <f>SUM(Q87:Q112)</f>
        <v>0.88000000000000012</v>
      </c>
      <c r="R86" s="169"/>
      <c r="S86" s="169"/>
      <c r="T86" s="170"/>
      <c r="U86" s="164"/>
      <c r="V86" s="164">
        <f>SUM(V87:V112)</f>
        <v>97.14</v>
      </c>
      <c r="W86" s="164"/>
      <c r="X86" s="164"/>
      <c r="Y86" s="164"/>
      <c r="AG86" t="s">
        <v>118</v>
      </c>
    </row>
    <row r="87" spans="1:60" ht="22.5" outlineLevel="1" x14ac:dyDescent="0.2">
      <c r="A87" s="172">
        <v>25</v>
      </c>
      <c r="B87" s="173" t="s">
        <v>216</v>
      </c>
      <c r="C87" s="189" t="s">
        <v>217</v>
      </c>
      <c r="D87" s="174" t="s">
        <v>157</v>
      </c>
      <c r="E87" s="175">
        <v>21.7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2.5000000000000001E-3</v>
      </c>
      <c r="Q87" s="175">
        <f>ROUND(E87*P87,2)</f>
        <v>0.05</v>
      </c>
      <c r="R87" s="177"/>
      <c r="S87" s="177" t="s">
        <v>122</v>
      </c>
      <c r="T87" s="178" t="s">
        <v>122</v>
      </c>
      <c r="U87" s="160">
        <v>6.9000000000000006E-2</v>
      </c>
      <c r="V87" s="160">
        <f>ROUND(E87*U87,2)</f>
        <v>1.5</v>
      </c>
      <c r="W87" s="160"/>
      <c r="X87" s="160" t="s">
        <v>123</v>
      </c>
      <c r="Y87" s="160" t="s">
        <v>124</v>
      </c>
      <c r="Z87" s="149"/>
      <c r="AA87" s="149"/>
      <c r="AB87" s="149"/>
      <c r="AC87" s="149"/>
      <c r="AD87" s="149"/>
      <c r="AE87" s="149"/>
      <c r="AF87" s="149"/>
      <c r="AG87" s="149" t="s">
        <v>125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218</v>
      </c>
      <c r="D88" s="162"/>
      <c r="E88" s="163">
        <v>21.7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127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ht="22.5" outlineLevel="1" x14ac:dyDescent="0.2">
      <c r="A89" s="172">
        <v>26</v>
      </c>
      <c r="B89" s="173" t="s">
        <v>219</v>
      </c>
      <c r="C89" s="189" t="s">
        <v>220</v>
      </c>
      <c r="D89" s="174" t="s">
        <v>157</v>
      </c>
      <c r="E89" s="175">
        <v>5.9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21</v>
      </c>
      <c r="M89" s="177">
        <f>G89*(1+L89/100)</f>
        <v>0</v>
      </c>
      <c r="N89" s="175">
        <v>0</v>
      </c>
      <c r="O89" s="175">
        <f>ROUND(E89*N89,2)</f>
        <v>0</v>
      </c>
      <c r="P89" s="175">
        <v>2.3E-3</v>
      </c>
      <c r="Q89" s="175">
        <f>ROUND(E89*P89,2)</f>
        <v>0.01</v>
      </c>
      <c r="R89" s="177"/>
      <c r="S89" s="177" t="s">
        <v>122</v>
      </c>
      <c r="T89" s="178" t="s">
        <v>122</v>
      </c>
      <c r="U89" s="160">
        <v>0.10349999999999999</v>
      </c>
      <c r="V89" s="160">
        <f>ROUND(E89*U89,2)</f>
        <v>0.61</v>
      </c>
      <c r="W89" s="160"/>
      <c r="X89" s="160" t="s">
        <v>123</v>
      </c>
      <c r="Y89" s="160" t="s">
        <v>124</v>
      </c>
      <c r="Z89" s="149"/>
      <c r="AA89" s="149"/>
      <c r="AB89" s="149"/>
      <c r="AC89" s="149"/>
      <c r="AD89" s="149"/>
      <c r="AE89" s="149"/>
      <c r="AF89" s="149"/>
      <c r="AG89" s="149" t="s">
        <v>125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 x14ac:dyDescent="0.2">
      <c r="A90" s="156"/>
      <c r="B90" s="157"/>
      <c r="C90" s="190" t="s">
        <v>221</v>
      </c>
      <c r="D90" s="162"/>
      <c r="E90" s="163">
        <v>5.9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127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 x14ac:dyDescent="0.2">
      <c r="A91" s="172">
        <v>27</v>
      </c>
      <c r="B91" s="173" t="s">
        <v>222</v>
      </c>
      <c r="C91" s="189" t="s">
        <v>223</v>
      </c>
      <c r="D91" s="174" t="s">
        <v>157</v>
      </c>
      <c r="E91" s="175">
        <v>87.8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21</v>
      </c>
      <c r="M91" s="177">
        <f>G91*(1+L91/100)</f>
        <v>0</v>
      </c>
      <c r="N91" s="175">
        <v>0</v>
      </c>
      <c r="O91" s="175">
        <f>ROUND(E91*N91,2)</f>
        <v>0</v>
      </c>
      <c r="P91" s="175">
        <v>3.3700000000000002E-3</v>
      </c>
      <c r="Q91" s="175">
        <f>ROUND(E91*P91,2)</f>
        <v>0.3</v>
      </c>
      <c r="R91" s="177"/>
      <c r="S91" s="177" t="s">
        <v>122</v>
      </c>
      <c r="T91" s="178" t="s">
        <v>122</v>
      </c>
      <c r="U91" s="160">
        <v>0.115</v>
      </c>
      <c r="V91" s="160">
        <f>ROUND(E91*U91,2)</f>
        <v>10.1</v>
      </c>
      <c r="W91" s="160"/>
      <c r="X91" s="160" t="s">
        <v>123</v>
      </c>
      <c r="Y91" s="160" t="s">
        <v>124</v>
      </c>
      <c r="Z91" s="149"/>
      <c r="AA91" s="149"/>
      <c r="AB91" s="149"/>
      <c r="AC91" s="149"/>
      <c r="AD91" s="149"/>
      <c r="AE91" s="149"/>
      <c r="AF91" s="149"/>
      <c r="AG91" s="149" t="s">
        <v>125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 x14ac:dyDescent="0.2">
      <c r="A92" s="156"/>
      <c r="B92" s="157"/>
      <c r="C92" s="190" t="s">
        <v>224</v>
      </c>
      <c r="D92" s="162"/>
      <c r="E92" s="163">
        <v>87.8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127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72">
        <v>28</v>
      </c>
      <c r="B93" s="173" t="s">
        <v>225</v>
      </c>
      <c r="C93" s="189" t="s">
        <v>226</v>
      </c>
      <c r="D93" s="174" t="s">
        <v>227</v>
      </c>
      <c r="E93" s="175">
        <v>115.4</v>
      </c>
      <c r="F93" s="176"/>
      <c r="G93" s="177">
        <f>ROUND(E93*F93,2)</f>
        <v>0</v>
      </c>
      <c r="H93" s="176"/>
      <c r="I93" s="177">
        <f>ROUND(E93*H93,2)</f>
        <v>0</v>
      </c>
      <c r="J93" s="176"/>
      <c r="K93" s="177">
        <f>ROUND(E93*J93,2)</f>
        <v>0</v>
      </c>
      <c r="L93" s="177">
        <v>21</v>
      </c>
      <c r="M93" s="177">
        <f>G93*(1+L93/100)</f>
        <v>0</v>
      </c>
      <c r="N93" s="175">
        <v>0</v>
      </c>
      <c r="O93" s="175">
        <f>ROUND(E93*N93,2)</f>
        <v>0</v>
      </c>
      <c r="P93" s="175">
        <v>4.0000000000000001E-3</v>
      </c>
      <c r="Q93" s="175">
        <f>ROUND(E93*P93,2)</f>
        <v>0.46</v>
      </c>
      <c r="R93" s="177"/>
      <c r="S93" s="177" t="s">
        <v>176</v>
      </c>
      <c r="T93" s="178" t="s">
        <v>163</v>
      </c>
      <c r="U93" s="160">
        <v>0</v>
      </c>
      <c r="V93" s="160">
        <f>ROUND(E93*U93,2)</f>
        <v>0</v>
      </c>
      <c r="W93" s="160"/>
      <c r="X93" s="160" t="s">
        <v>123</v>
      </c>
      <c r="Y93" s="160" t="s">
        <v>124</v>
      </c>
      <c r="Z93" s="149"/>
      <c r="AA93" s="149"/>
      <c r="AB93" s="149"/>
      <c r="AC93" s="149"/>
      <c r="AD93" s="149"/>
      <c r="AE93" s="149"/>
      <c r="AF93" s="149"/>
      <c r="AG93" s="149" t="s">
        <v>125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190" t="s">
        <v>224</v>
      </c>
      <c r="D94" s="162"/>
      <c r="E94" s="163">
        <v>87.8</v>
      </c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49"/>
      <c r="AA94" s="149"/>
      <c r="AB94" s="149"/>
      <c r="AC94" s="149"/>
      <c r="AD94" s="149"/>
      <c r="AE94" s="149"/>
      <c r="AF94" s="149"/>
      <c r="AG94" s="149" t="s">
        <v>127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190" t="s">
        <v>160</v>
      </c>
      <c r="D95" s="162"/>
      <c r="E95" s="163">
        <v>27.6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127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ht="22.5" outlineLevel="1" x14ac:dyDescent="0.2">
      <c r="A96" s="172">
        <v>29</v>
      </c>
      <c r="B96" s="173" t="s">
        <v>228</v>
      </c>
      <c r="C96" s="189" t="s">
        <v>229</v>
      </c>
      <c r="D96" s="174" t="s">
        <v>157</v>
      </c>
      <c r="E96" s="175">
        <v>88.8</v>
      </c>
      <c r="F96" s="176"/>
      <c r="G96" s="177">
        <f>ROUND(E96*F96,2)</f>
        <v>0</v>
      </c>
      <c r="H96" s="176"/>
      <c r="I96" s="177">
        <f>ROUND(E96*H96,2)</f>
        <v>0</v>
      </c>
      <c r="J96" s="176"/>
      <c r="K96" s="177">
        <f>ROUND(E96*J96,2)</f>
        <v>0</v>
      </c>
      <c r="L96" s="177">
        <v>21</v>
      </c>
      <c r="M96" s="177">
        <f>G96*(1+L96/100)</f>
        <v>0</v>
      </c>
      <c r="N96" s="175">
        <v>1.24E-3</v>
      </c>
      <c r="O96" s="175">
        <f>ROUND(E96*N96,2)</f>
        <v>0.11</v>
      </c>
      <c r="P96" s="175">
        <v>0</v>
      </c>
      <c r="Q96" s="175">
        <f>ROUND(E96*P96,2)</f>
        <v>0</v>
      </c>
      <c r="R96" s="177"/>
      <c r="S96" s="177" t="s">
        <v>176</v>
      </c>
      <c r="T96" s="178" t="s">
        <v>163</v>
      </c>
      <c r="U96" s="160">
        <v>0.29572999999999999</v>
      </c>
      <c r="V96" s="160">
        <f>ROUND(E96*U96,2)</f>
        <v>26.26</v>
      </c>
      <c r="W96" s="160"/>
      <c r="X96" s="160" t="s">
        <v>123</v>
      </c>
      <c r="Y96" s="160" t="s">
        <v>124</v>
      </c>
      <c r="Z96" s="149"/>
      <c r="AA96" s="149"/>
      <c r="AB96" s="149"/>
      <c r="AC96" s="149"/>
      <c r="AD96" s="149"/>
      <c r="AE96" s="149"/>
      <c r="AF96" s="149"/>
      <c r="AG96" s="149" t="s">
        <v>125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2" x14ac:dyDescent="0.2">
      <c r="A97" s="156"/>
      <c r="B97" s="157"/>
      <c r="C97" s="190" t="s">
        <v>159</v>
      </c>
      <c r="D97" s="162"/>
      <c r="E97" s="163">
        <v>88.8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49"/>
      <c r="AA97" s="149"/>
      <c r="AB97" s="149"/>
      <c r="AC97" s="149"/>
      <c r="AD97" s="149"/>
      <c r="AE97" s="149"/>
      <c r="AF97" s="149"/>
      <c r="AG97" s="149" t="s">
        <v>127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ht="22.5" outlineLevel="1" x14ac:dyDescent="0.2">
      <c r="A98" s="172">
        <v>30</v>
      </c>
      <c r="B98" s="173" t="s">
        <v>230</v>
      </c>
      <c r="C98" s="189" t="s">
        <v>231</v>
      </c>
      <c r="D98" s="174" t="s">
        <v>157</v>
      </c>
      <c r="E98" s="175">
        <v>21.7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1.3799999999999999E-3</v>
      </c>
      <c r="O98" s="175">
        <f>ROUND(E98*N98,2)</f>
        <v>0.03</v>
      </c>
      <c r="P98" s="175">
        <v>0</v>
      </c>
      <c r="Q98" s="175">
        <f>ROUND(E98*P98,2)</f>
        <v>0</v>
      </c>
      <c r="R98" s="177"/>
      <c r="S98" s="177" t="s">
        <v>176</v>
      </c>
      <c r="T98" s="178" t="s">
        <v>163</v>
      </c>
      <c r="U98" s="160">
        <v>0.31011</v>
      </c>
      <c r="V98" s="160">
        <f>ROUND(E98*U98,2)</f>
        <v>6.73</v>
      </c>
      <c r="W98" s="160"/>
      <c r="X98" s="160" t="s">
        <v>123</v>
      </c>
      <c r="Y98" s="160" t="s">
        <v>124</v>
      </c>
      <c r="Z98" s="149"/>
      <c r="AA98" s="149"/>
      <c r="AB98" s="149"/>
      <c r="AC98" s="149"/>
      <c r="AD98" s="149"/>
      <c r="AE98" s="149"/>
      <c r="AF98" s="149"/>
      <c r="AG98" s="149" t="s">
        <v>125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190" t="s">
        <v>232</v>
      </c>
      <c r="D99" s="162"/>
      <c r="E99" s="163"/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127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 x14ac:dyDescent="0.2">
      <c r="A100" s="156"/>
      <c r="B100" s="157"/>
      <c r="C100" s="190" t="s">
        <v>233</v>
      </c>
      <c r="D100" s="162"/>
      <c r="E100" s="163">
        <v>21.7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49"/>
      <c r="AA100" s="149"/>
      <c r="AB100" s="149"/>
      <c r="AC100" s="149"/>
      <c r="AD100" s="149"/>
      <c r="AE100" s="149"/>
      <c r="AF100" s="149"/>
      <c r="AG100" s="149" t="s">
        <v>127</v>
      </c>
      <c r="AH100" s="149">
        <v>0</v>
      </c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">
      <c r="A101" s="172">
        <v>31</v>
      </c>
      <c r="B101" s="173" t="s">
        <v>234</v>
      </c>
      <c r="C101" s="189" t="s">
        <v>235</v>
      </c>
      <c r="D101" s="174" t="s">
        <v>157</v>
      </c>
      <c r="E101" s="175">
        <v>21.7</v>
      </c>
      <c r="F101" s="176"/>
      <c r="G101" s="177">
        <f>ROUND(E101*F101,2)</f>
        <v>0</v>
      </c>
      <c r="H101" s="176"/>
      <c r="I101" s="177">
        <f>ROUND(E101*H101,2)</f>
        <v>0</v>
      </c>
      <c r="J101" s="176"/>
      <c r="K101" s="177">
        <f>ROUND(E101*J101,2)</f>
        <v>0</v>
      </c>
      <c r="L101" s="177">
        <v>21</v>
      </c>
      <c r="M101" s="177">
        <f>G101*(1+L101/100)</f>
        <v>0</v>
      </c>
      <c r="N101" s="175">
        <v>1.3699999999999999E-3</v>
      </c>
      <c r="O101" s="175">
        <f>ROUND(E101*N101,2)</f>
        <v>0.03</v>
      </c>
      <c r="P101" s="175">
        <v>0</v>
      </c>
      <c r="Q101" s="175">
        <f>ROUND(E101*P101,2)</f>
        <v>0</v>
      </c>
      <c r="R101" s="177"/>
      <c r="S101" s="177" t="s">
        <v>176</v>
      </c>
      <c r="T101" s="178" t="s">
        <v>163</v>
      </c>
      <c r="U101" s="160">
        <v>0.24</v>
      </c>
      <c r="V101" s="160">
        <f>ROUND(E101*U101,2)</f>
        <v>5.21</v>
      </c>
      <c r="W101" s="160"/>
      <c r="X101" s="160" t="s">
        <v>123</v>
      </c>
      <c r="Y101" s="160" t="s">
        <v>124</v>
      </c>
      <c r="Z101" s="149"/>
      <c r="AA101" s="149"/>
      <c r="AB101" s="149"/>
      <c r="AC101" s="149"/>
      <c r="AD101" s="149"/>
      <c r="AE101" s="149"/>
      <c r="AF101" s="149"/>
      <c r="AG101" s="149" t="s">
        <v>125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2" x14ac:dyDescent="0.2">
      <c r="A102" s="156"/>
      <c r="B102" s="157"/>
      <c r="C102" s="190" t="s">
        <v>233</v>
      </c>
      <c r="D102" s="162"/>
      <c r="E102" s="163">
        <v>21.7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127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">
      <c r="A103" s="172">
        <v>32</v>
      </c>
      <c r="B103" s="173" t="s">
        <v>236</v>
      </c>
      <c r="C103" s="189" t="s">
        <v>237</v>
      </c>
      <c r="D103" s="174" t="s">
        <v>157</v>
      </c>
      <c r="E103" s="175">
        <v>5.9</v>
      </c>
      <c r="F103" s="176"/>
      <c r="G103" s="177">
        <f>ROUND(E103*F103,2)</f>
        <v>0</v>
      </c>
      <c r="H103" s="176"/>
      <c r="I103" s="177">
        <f>ROUND(E103*H103,2)</f>
        <v>0</v>
      </c>
      <c r="J103" s="176"/>
      <c r="K103" s="177">
        <f>ROUND(E103*J103,2)</f>
        <v>0</v>
      </c>
      <c r="L103" s="177">
        <v>21</v>
      </c>
      <c r="M103" s="177">
        <f>G103*(1+L103/100)</f>
        <v>0</v>
      </c>
      <c r="N103" s="175">
        <v>1.4400000000000001E-3</v>
      </c>
      <c r="O103" s="175">
        <f>ROUND(E103*N103,2)</f>
        <v>0.01</v>
      </c>
      <c r="P103" s="175">
        <v>0</v>
      </c>
      <c r="Q103" s="175">
        <f>ROUND(E103*P103,2)</f>
        <v>0</v>
      </c>
      <c r="R103" s="177"/>
      <c r="S103" s="177" t="s">
        <v>176</v>
      </c>
      <c r="T103" s="178" t="s">
        <v>163</v>
      </c>
      <c r="U103" s="160">
        <v>0.34</v>
      </c>
      <c r="V103" s="160">
        <f>ROUND(E103*U103,2)</f>
        <v>2.0099999999999998</v>
      </c>
      <c r="W103" s="160"/>
      <c r="X103" s="160" t="s">
        <v>123</v>
      </c>
      <c r="Y103" s="160" t="s">
        <v>124</v>
      </c>
      <c r="Z103" s="149"/>
      <c r="AA103" s="149"/>
      <c r="AB103" s="149"/>
      <c r="AC103" s="149"/>
      <c r="AD103" s="149"/>
      <c r="AE103" s="149"/>
      <c r="AF103" s="149"/>
      <c r="AG103" s="149" t="s">
        <v>125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2" x14ac:dyDescent="0.2">
      <c r="A104" s="156"/>
      <c r="B104" s="157"/>
      <c r="C104" s="190" t="s">
        <v>232</v>
      </c>
      <c r="D104" s="162"/>
      <c r="E104" s="163"/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127</v>
      </c>
      <c r="AH104" s="149">
        <v>0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3" x14ac:dyDescent="0.2">
      <c r="A105" s="156"/>
      <c r="B105" s="157"/>
      <c r="C105" s="190" t="s">
        <v>221</v>
      </c>
      <c r="D105" s="162"/>
      <c r="E105" s="163">
        <v>5.9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127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">
      <c r="A106" s="172">
        <v>33</v>
      </c>
      <c r="B106" s="173" t="s">
        <v>238</v>
      </c>
      <c r="C106" s="189" t="s">
        <v>239</v>
      </c>
      <c r="D106" s="174" t="s">
        <v>157</v>
      </c>
      <c r="E106" s="175">
        <v>88.8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21</v>
      </c>
      <c r="M106" s="177">
        <f>G106*(1+L106/100)</f>
        <v>0</v>
      </c>
      <c r="N106" s="175">
        <v>5.0000000000000001E-3</v>
      </c>
      <c r="O106" s="175">
        <f>ROUND(E106*N106,2)</f>
        <v>0.44</v>
      </c>
      <c r="P106" s="175">
        <v>0</v>
      </c>
      <c r="Q106" s="175">
        <f>ROUND(E106*P106,2)</f>
        <v>0</v>
      </c>
      <c r="R106" s="177"/>
      <c r="S106" s="177" t="s">
        <v>176</v>
      </c>
      <c r="T106" s="178" t="s">
        <v>163</v>
      </c>
      <c r="U106" s="160">
        <v>0.50365000000000004</v>
      </c>
      <c r="V106" s="160">
        <f>ROUND(E106*U106,2)</f>
        <v>44.72</v>
      </c>
      <c r="W106" s="160"/>
      <c r="X106" s="160" t="s">
        <v>123</v>
      </c>
      <c r="Y106" s="160" t="s">
        <v>124</v>
      </c>
      <c r="Z106" s="149"/>
      <c r="AA106" s="149"/>
      <c r="AB106" s="149"/>
      <c r="AC106" s="149"/>
      <c r="AD106" s="149"/>
      <c r="AE106" s="149"/>
      <c r="AF106" s="149"/>
      <c r="AG106" s="149" t="s">
        <v>125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2" x14ac:dyDescent="0.2">
      <c r="A107" s="156"/>
      <c r="B107" s="157"/>
      <c r="C107" s="190" t="s">
        <v>159</v>
      </c>
      <c r="D107" s="162"/>
      <c r="E107" s="163">
        <v>88.8</v>
      </c>
      <c r="F107" s="160"/>
      <c r="G107" s="160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49"/>
      <c r="AA107" s="149"/>
      <c r="AB107" s="149"/>
      <c r="AC107" s="149"/>
      <c r="AD107" s="149"/>
      <c r="AE107" s="149"/>
      <c r="AF107" s="149"/>
      <c r="AG107" s="149" t="s">
        <v>127</v>
      </c>
      <c r="AH107" s="149">
        <v>0</v>
      </c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">
      <c r="A108" s="172">
        <v>34</v>
      </c>
      <c r="B108" s="173" t="s">
        <v>240</v>
      </c>
      <c r="C108" s="189" t="s">
        <v>241</v>
      </c>
      <c r="D108" s="174" t="s">
        <v>182</v>
      </c>
      <c r="E108" s="175">
        <v>1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21</v>
      </c>
      <c r="M108" s="177">
        <f>G108*(1+L108/100)</f>
        <v>0</v>
      </c>
      <c r="N108" s="175">
        <v>0</v>
      </c>
      <c r="O108" s="175">
        <f>ROUND(E108*N108,2)</f>
        <v>0</v>
      </c>
      <c r="P108" s="175">
        <v>0.06</v>
      </c>
      <c r="Q108" s="175">
        <f>ROUND(E108*P108,2)</f>
        <v>0.06</v>
      </c>
      <c r="R108" s="177"/>
      <c r="S108" s="177" t="s">
        <v>176</v>
      </c>
      <c r="T108" s="178" t="s">
        <v>163</v>
      </c>
      <c r="U108" s="160">
        <v>0</v>
      </c>
      <c r="V108" s="160">
        <f>ROUND(E108*U108,2)</f>
        <v>0</v>
      </c>
      <c r="W108" s="160"/>
      <c r="X108" s="160" t="s">
        <v>123</v>
      </c>
      <c r="Y108" s="160" t="s">
        <v>124</v>
      </c>
      <c r="Z108" s="149"/>
      <c r="AA108" s="149"/>
      <c r="AB108" s="149"/>
      <c r="AC108" s="149"/>
      <c r="AD108" s="149"/>
      <c r="AE108" s="149"/>
      <c r="AF108" s="149"/>
      <c r="AG108" s="149" t="s">
        <v>125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2" x14ac:dyDescent="0.2">
      <c r="A109" s="156"/>
      <c r="B109" s="157"/>
      <c r="C109" s="190" t="s">
        <v>183</v>
      </c>
      <c r="D109" s="162"/>
      <c r="E109" s="163">
        <v>1</v>
      </c>
      <c r="F109" s="160"/>
      <c r="G109" s="160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127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72">
        <v>35</v>
      </c>
      <c r="B110" s="173" t="s">
        <v>242</v>
      </c>
      <c r="C110" s="189" t="s">
        <v>243</v>
      </c>
      <c r="D110" s="174" t="s">
        <v>182</v>
      </c>
      <c r="E110" s="175">
        <v>1</v>
      </c>
      <c r="F110" s="176"/>
      <c r="G110" s="177">
        <f>ROUND(E110*F110,2)</f>
        <v>0</v>
      </c>
      <c r="H110" s="176"/>
      <c r="I110" s="177">
        <f>ROUND(E110*H110,2)</f>
        <v>0</v>
      </c>
      <c r="J110" s="176"/>
      <c r="K110" s="177">
        <f>ROUND(E110*J110,2)</f>
        <v>0</v>
      </c>
      <c r="L110" s="177">
        <v>21</v>
      </c>
      <c r="M110" s="177">
        <f>G110*(1+L110/100)</f>
        <v>0</v>
      </c>
      <c r="N110" s="175">
        <v>0</v>
      </c>
      <c r="O110" s="175">
        <f>ROUND(E110*N110,2)</f>
        <v>0</v>
      </c>
      <c r="P110" s="175">
        <v>0</v>
      </c>
      <c r="Q110" s="175">
        <f>ROUND(E110*P110,2)</f>
        <v>0</v>
      </c>
      <c r="R110" s="177"/>
      <c r="S110" s="177" t="s">
        <v>176</v>
      </c>
      <c r="T110" s="178" t="s">
        <v>163</v>
      </c>
      <c r="U110" s="160">
        <v>0</v>
      </c>
      <c r="V110" s="160">
        <f>ROUND(E110*U110,2)</f>
        <v>0</v>
      </c>
      <c r="W110" s="160"/>
      <c r="X110" s="160" t="s">
        <v>123</v>
      </c>
      <c r="Y110" s="160" t="s">
        <v>124</v>
      </c>
      <c r="Z110" s="149"/>
      <c r="AA110" s="149"/>
      <c r="AB110" s="149"/>
      <c r="AC110" s="149"/>
      <c r="AD110" s="149"/>
      <c r="AE110" s="149"/>
      <c r="AF110" s="149"/>
      <c r="AG110" s="149" t="s">
        <v>125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2" x14ac:dyDescent="0.2">
      <c r="A111" s="156"/>
      <c r="B111" s="157"/>
      <c r="C111" s="190" t="s">
        <v>183</v>
      </c>
      <c r="D111" s="162"/>
      <c r="E111" s="163">
        <v>1</v>
      </c>
      <c r="F111" s="160"/>
      <c r="G111" s="160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49"/>
      <c r="AA111" s="149"/>
      <c r="AB111" s="149"/>
      <c r="AC111" s="149"/>
      <c r="AD111" s="149"/>
      <c r="AE111" s="149"/>
      <c r="AF111" s="149"/>
      <c r="AG111" s="149" t="s">
        <v>127</v>
      </c>
      <c r="AH111" s="149">
        <v>0</v>
      </c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 x14ac:dyDescent="0.2">
      <c r="A112" s="156">
        <v>36</v>
      </c>
      <c r="B112" s="157" t="s">
        <v>244</v>
      </c>
      <c r="C112" s="191" t="s">
        <v>245</v>
      </c>
      <c r="D112" s="158" t="s">
        <v>0</v>
      </c>
      <c r="E112" s="179"/>
      <c r="F112" s="161"/>
      <c r="G112" s="160">
        <f>ROUND(E112*F112,2)</f>
        <v>0</v>
      </c>
      <c r="H112" s="161"/>
      <c r="I112" s="160">
        <f>ROUND(E112*H112,2)</f>
        <v>0</v>
      </c>
      <c r="J112" s="161"/>
      <c r="K112" s="160">
        <f>ROUND(E112*J112,2)</f>
        <v>0</v>
      </c>
      <c r="L112" s="160">
        <v>21</v>
      </c>
      <c r="M112" s="160">
        <f>G112*(1+L112/100)</f>
        <v>0</v>
      </c>
      <c r="N112" s="159">
        <v>0</v>
      </c>
      <c r="O112" s="159">
        <f>ROUND(E112*N112,2)</f>
        <v>0</v>
      </c>
      <c r="P112" s="159">
        <v>0</v>
      </c>
      <c r="Q112" s="159">
        <f>ROUND(E112*P112,2)</f>
        <v>0</v>
      </c>
      <c r="R112" s="160"/>
      <c r="S112" s="160" t="s">
        <v>122</v>
      </c>
      <c r="T112" s="160" t="s">
        <v>122</v>
      </c>
      <c r="U112" s="160">
        <v>0</v>
      </c>
      <c r="V112" s="160">
        <f>ROUND(E112*U112,2)</f>
        <v>0</v>
      </c>
      <c r="W112" s="160"/>
      <c r="X112" s="160" t="s">
        <v>205</v>
      </c>
      <c r="Y112" s="160" t="s">
        <v>124</v>
      </c>
      <c r="Z112" s="149"/>
      <c r="AA112" s="149"/>
      <c r="AB112" s="149"/>
      <c r="AC112" s="149"/>
      <c r="AD112" s="149"/>
      <c r="AE112" s="149"/>
      <c r="AF112" s="149"/>
      <c r="AG112" s="149" t="s">
        <v>206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x14ac:dyDescent="0.2">
      <c r="A113" s="165" t="s">
        <v>117</v>
      </c>
      <c r="B113" s="166" t="s">
        <v>84</v>
      </c>
      <c r="C113" s="188" t="s">
        <v>85</v>
      </c>
      <c r="D113" s="167"/>
      <c r="E113" s="168"/>
      <c r="F113" s="169"/>
      <c r="G113" s="169">
        <f>SUMIF(AG114:AG117,"&lt;&gt;NOR",G114:G117)</f>
        <v>0</v>
      </c>
      <c r="H113" s="169"/>
      <c r="I113" s="169">
        <f>SUM(I114:I117)</f>
        <v>0</v>
      </c>
      <c r="J113" s="169"/>
      <c r="K113" s="169">
        <f>SUM(K114:K117)</f>
        <v>0</v>
      </c>
      <c r="L113" s="169"/>
      <c r="M113" s="169">
        <f>SUM(M114:M117)</f>
        <v>0</v>
      </c>
      <c r="N113" s="168"/>
      <c r="O113" s="168">
        <f>SUM(O114:O117)</f>
        <v>0</v>
      </c>
      <c r="P113" s="168"/>
      <c r="Q113" s="168">
        <f>SUM(Q114:Q117)</f>
        <v>0</v>
      </c>
      <c r="R113" s="169"/>
      <c r="S113" s="169"/>
      <c r="T113" s="170"/>
      <c r="U113" s="164"/>
      <c r="V113" s="164">
        <f>SUM(V114:V117)</f>
        <v>0</v>
      </c>
      <c r="W113" s="164"/>
      <c r="X113" s="164"/>
      <c r="Y113" s="164"/>
      <c r="AG113" t="s">
        <v>118</v>
      </c>
    </row>
    <row r="114" spans="1:60" ht="45" outlineLevel="1" x14ac:dyDescent="0.2">
      <c r="A114" s="172">
        <v>37</v>
      </c>
      <c r="B114" s="173" t="s">
        <v>246</v>
      </c>
      <c r="C114" s="260" t="s">
        <v>421</v>
      </c>
      <c r="D114" s="174" t="s">
        <v>247</v>
      </c>
      <c r="E114" s="175">
        <v>1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21</v>
      </c>
      <c r="M114" s="177">
        <f>G114*(1+L114/100)</f>
        <v>0</v>
      </c>
      <c r="N114" s="175">
        <v>0</v>
      </c>
      <c r="O114" s="175">
        <f>ROUND(E114*N114,2)</f>
        <v>0</v>
      </c>
      <c r="P114" s="175">
        <v>0</v>
      </c>
      <c r="Q114" s="175">
        <f>ROUND(E114*P114,2)</f>
        <v>0</v>
      </c>
      <c r="R114" s="177"/>
      <c r="S114" s="177" t="s">
        <v>176</v>
      </c>
      <c r="T114" s="178" t="s">
        <v>163</v>
      </c>
      <c r="U114" s="160">
        <v>0</v>
      </c>
      <c r="V114" s="160">
        <f>ROUND(E114*U114,2)</f>
        <v>0</v>
      </c>
      <c r="W114" s="160"/>
      <c r="X114" s="160" t="s">
        <v>123</v>
      </c>
      <c r="Y114" s="160" t="s">
        <v>124</v>
      </c>
      <c r="Z114" s="149"/>
      <c r="AA114" s="149"/>
      <c r="AB114" s="149"/>
      <c r="AC114" s="149"/>
      <c r="AD114" s="149"/>
      <c r="AE114" s="149"/>
      <c r="AF114" s="149"/>
      <c r="AG114" s="149" t="s">
        <v>125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 x14ac:dyDescent="0.2">
      <c r="A115" s="156"/>
      <c r="B115" s="157"/>
      <c r="C115" s="190" t="s">
        <v>183</v>
      </c>
      <c r="D115" s="162"/>
      <c r="E115" s="163">
        <v>1</v>
      </c>
      <c r="F115" s="160"/>
      <c r="G115" s="160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49"/>
      <c r="AA115" s="149"/>
      <c r="AB115" s="149"/>
      <c r="AC115" s="149"/>
      <c r="AD115" s="149"/>
      <c r="AE115" s="149"/>
      <c r="AF115" s="149"/>
      <c r="AG115" s="149" t="s">
        <v>127</v>
      </c>
      <c r="AH115" s="149">
        <v>0</v>
      </c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ht="45" outlineLevel="1" x14ac:dyDescent="0.2">
      <c r="A116" s="172">
        <v>38</v>
      </c>
      <c r="B116" s="173" t="s">
        <v>248</v>
      </c>
      <c r="C116" s="260" t="s">
        <v>422</v>
      </c>
      <c r="D116" s="174" t="s">
        <v>247</v>
      </c>
      <c r="E116" s="175">
        <v>1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21</v>
      </c>
      <c r="M116" s="177">
        <f>G116*(1+L116/100)</f>
        <v>0</v>
      </c>
      <c r="N116" s="175">
        <v>0</v>
      </c>
      <c r="O116" s="175">
        <f>ROUND(E116*N116,2)</f>
        <v>0</v>
      </c>
      <c r="P116" s="175">
        <v>0</v>
      </c>
      <c r="Q116" s="175">
        <f>ROUND(E116*P116,2)</f>
        <v>0</v>
      </c>
      <c r="R116" s="177"/>
      <c r="S116" s="177" t="s">
        <v>176</v>
      </c>
      <c r="T116" s="178" t="s">
        <v>163</v>
      </c>
      <c r="U116" s="160">
        <v>0</v>
      </c>
      <c r="V116" s="160">
        <f>ROUND(E116*U116,2)</f>
        <v>0</v>
      </c>
      <c r="W116" s="160"/>
      <c r="X116" s="160" t="s">
        <v>123</v>
      </c>
      <c r="Y116" s="160" t="s">
        <v>124</v>
      </c>
      <c r="Z116" s="149"/>
      <c r="AA116" s="149"/>
      <c r="AB116" s="149"/>
      <c r="AC116" s="149"/>
      <c r="AD116" s="149"/>
      <c r="AE116" s="149"/>
      <c r="AF116" s="149"/>
      <c r="AG116" s="149" t="s">
        <v>125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2" x14ac:dyDescent="0.2">
      <c r="A117" s="156"/>
      <c r="B117" s="157"/>
      <c r="C117" s="190" t="s">
        <v>183</v>
      </c>
      <c r="D117" s="162"/>
      <c r="E117" s="163">
        <v>1</v>
      </c>
      <c r="F117" s="160"/>
      <c r="G117" s="160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49"/>
      <c r="AA117" s="149"/>
      <c r="AB117" s="149"/>
      <c r="AC117" s="149"/>
      <c r="AD117" s="149"/>
      <c r="AE117" s="149"/>
      <c r="AF117" s="149"/>
      <c r="AG117" s="149" t="s">
        <v>127</v>
      </c>
      <c r="AH117" s="149">
        <v>0</v>
      </c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x14ac:dyDescent="0.2">
      <c r="A118" s="165" t="s">
        <v>117</v>
      </c>
      <c r="B118" s="166" t="s">
        <v>86</v>
      </c>
      <c r="C118" s="188" t="s">
        <v>87</v>
      </c>
      <c r="D118" s="167"/>
      <c r="E118" s="168"/>
      <c r="F118" s="169"/>
      <c r="G118" s="169">
        <f>SUMIF(AG119:AG128,"&lt;&gt;NOR",G119:G128)</f>
        <v>0</v>
      </c>
      <c r="H118" s="169"/>
      <c r="I118" s="169">
        <f>SUM(I119:I128)</f>
        <v>0</v>
      </c>
      <c r="J118" s="169"/>
      <c r="K118" s="169">
        <f>SUM(K119:K128)</f>
        <v>0</v>
      </c>
      <c r="L118" s="169"/>
      <c r="M118" s="169">
        <f>SUM(M119:M128)</f>
        <v>0</v>
      </c>
      <c r="N118" s="168"/>
      <c r="O118" s="168">
        <f>SUM(O119:O128)</f>
        <v>0</v>
      </c>
      <c r="P118" s="168"/>
      <c r="Q118" s="168">
        <f>SUM(Q119:Q128)</f>
        <v>0</v>
      </c>
      <c r="R118" s="169"/>
      <c r="S118" s="169"/>
      <c r="T118" s="170"/>
      <c r="U118" s="164"/>
      <c r="V118" s="164">
        <f>SUM(V119:V128)</f>
        <v>20.749999999999996</v>
      </c>
      <c r="W118" s="164"/>
      <c r="X118" s="164"/>
      <c r="Y118" s="164"/>
      <c r="AG118" t="s">
        <v>118</v>
      </c>
    </row>
    <row r="119" spans="1:60" outlineLevel="1" x14ac:dyDescent="0.2">
      <c r="A119" s="172">
        <v>39</v>
      </c>
      <c r="B119" s="173" t="s">
        <v>249</v>
      </c>
      <c r="C119" s="189" t="s">
        <v>250</v>
      </c>
      <c r="D119" s="174" t="s">
        <v>251</v>
      </c>
      <c r="E119" s="175">
        <v>0.88500000000000001</v>
      </c>
      <c r="F119" s="176"/>
      <c r="G119" s="177">
        <f>ROUND(E119*F119,2)</f>
        <v>0</v>
      </c>
      <c r="H119" s="176"/>
      <c r="I119" s="177">
        <f>ROUND(E119*H119,2)</f>
        <v>0</v>
      </c>
      <c r="J119" s="176"/>
      <c r="K119" s="177">
        <f>ROUND(E119*J119,2)</f>
        <v>0</v>
      </c>
      <c r="L119" s="177">
        <v>21</v>
      </c>
      <c r="M119" s="177">
        <f>G119*(1+L119/100)</f>
        <v>0</v>
      </c>
      <c r="N119" s="175">
        <v>0</v>
      </c>
      <c r="O119" s="175">
        <f>ROUND(E119*N119,2)</f>
        <v>0</v>
      </c>
      <c r="P119" s="175">
        <v>0</v>
      </c>
      <c r="Q119" s="175">
        <f>ROUND(E119*P119,2)</f>
        <v>0</v>
      </c>
      <c r="R119" s="177"/>
      <c r="S119" s="177" t="s">
        <v>122</v>
      </c>
      <c r="T119" s="178" t="s">
        <v>122</v>
      </c>
      <c r="U119" s="160">
        <v>0</v>
      </c>
      <c r="V119" s="160">
        <f>ROUND(E119*U119,2)</f>
        <v>0</v>
      </c>
      <c r="W119" s="160"/>
      <c r="X119" s="160" t="s">
        <v>123</v>
      </c>
      <c r="Y119" s="160" t="s">
        <v>124</v>
      </c>
      <c r="Z119" s="149"/>
      <c r="AA119" s="149"/>
      <c r="AB119" s="149"/>
      <c r="AC119" s="149"/>
      <c r="AD119" s="149"/>
      <c r="AE119" s="149"/>
      <c r="AF119" s="149"/>
      <c r="AG119" s="149" t="s">
        <v>125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ht="22.5" outlineLevel="2" x14ac:dyDescent="0.2">
      <c r="A120" s="156"/>
      <c r="B120" s="157"/>
      <c r="C120" s="258" t="s">
        <v>252</v>
      </c>
      <c r="D120" s="259"/>
      <c r="E120" s="259"/>
      <c r="F120" s="259"/>
      <c r="G120" s="259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152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80" t="str">
        <f>C120</f>
        <v>Pro vyjádření výnosu ve prospěch zhotovitele je nutné jednotkovou cenu uvést se záporným znaménkem. (Získaná částka ponižuje náklad stavby.)</v>
      </c>
      <c r="BB120" s="149"/>
      <c r="BC120" s="149"/>
      <c r="BD120" s="149"/>
      <c r="BE120" s="149"/>
      <c r="BF120" s="149"/>
      <c r="BG120" s="149"/>
      <c r="BH120" s="149"/>
    </row>
    <row r="121" spans="1:60" outlineLevel="2" x14ac:dyDescent="0.2">
      <c r="A121" s="156"/>
      <c r="B121" s="157"/>
      <c r="C121" s="190" t="s">
        <v>253</v>
      </c>
      <c r="D121" s="162"/>
      <c r="E121" s="163">
        <v>0.88500000000000001</v>
      </c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49"/>
      <c r="AA121" s="149"/>
      <c r="AB121" s="149"/>
      <c r="AC121" s="149"/>
      <c r="AD121" s="149"/>
      <c r="AE121" s="149"/>
      <c r="AF121" s="149"/>
      <c r="AG121" s="149" t="s">
        <v>127</v>
      </c>
      <c r="AH121" s="149">
        <v>0</v>
      </c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 x14ac:dyDescent="0.2">
      <c r="A122" s="181">
        <v>40</v>
      </c>
      <c r="B122" s="182" t="s">
        <v>254</v>
      </c>
      <c r="C122" s="192" t="s">
        <v>255</v>
      </c>
      <c r="D122" s="183" t="s">
        <v>251</v>
      </c>
      <c r="E122" s="184">
        <v>7.4524299999999997</v>
      </c>
      <c r="F122" s="185"/>
      <c r="G122" s="186">
        <f>ROUND(E122*F122,2)</f>
        <v>0</v>
      </c>
      <c r="H122" s="185"/>
      <c r="I122" s="186">
        <f>ROUND(E122*H122,2)</f>
        <v>0</v>
      </c>
      <c r="J122" s="185"/>
      <c r="K122" s="186">
        <f>ROUND(E122*J122,2)</f>
        <v>0</v>
      </c>
      <c r="L122" s="186">
        <v>21</v>
      </c>
      <c r="M122" s="186">
        <f>G122*(1+L122/100)</f>
        <v>0</v>
      </c>
      <c r="N122" s="184">
        <v>0</v>
      </c>
      <c r="O122" s="184">
        <f>ROUND(E122*N122,2)</f>
        <v>0</v>
      </c>
      <c r="P122" s="184">
        <v>0</v>
      </c>
      <c r="Q122" s="184">
        <f>ROUND(E122*P122,2)</f>
        <v>0</v>
      </c>
      <c r="R122" s="186"/>
      <c r="S122" s="186" t="s">
        <v>122</v>
      </c>
      <c r="T122" s="187" t="s">
        <v>122</v>
      </c>
      <c r="U122" s="160">
        <v>0.93300000000000005</v>
      </c>
      <c r="V122" s="160">
        <f>ROUND(E122*U122,2)</f>
        <v>6.95</v>
      </c>
      <c r="W122" s="160"/>
      <c r="X122" s="160" t="s">
        <v>256</v>
      </c>
      <c r="Y122" s="160" t="s">
        <v>124</v>
      </c>
      <c r="Z122" s="149"/>
      <c r="AA122" s="149"/>
      <c r="AB122" s="149"/>
      <c r="AC122" s="149"/>
      <c r="AD122" s="149"/>
      <c r="AE122" s="149"/>
      <c r="AF122" s="149"/>
      <c r="AG122" s="149" t="s">
        <v>257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x14ac:dyDescent="0.2">
      <c r="A123" s="172">
        <v>41</v>
      </c>
      <c r="B123" s="173" t="s">
        <v>258</v>
      </c>
      <c r="C123" s="189" t="s">
        <v>259</v>
      </c>
      <c r="D123" s="174" t="s">
        <v>251</v>
      </c>
      <c r="E123" s="175">
        <v>7.4524299999999997</v>
      </c>
      <c r="F123" s="176"/>
      <c r="G123" s="177">
        <f>ROUND(E123*F123,2)</f>
        <v>0</v>
      </c>
      <c r="H123" s="176"/>
      <c r="I123" s="177">
        <f>ROUND(E123*H123,2)</f>
        <v>0</v>
      </c>
      <c r="J123" s="176"/>
      <c r="K123" s="177">
        <f>ROUND(E123*J123,2)</f>
        <v>0</v>
      </c>
      <c r="L123" s="177">
        <v>21</v>
      </c>
      <c r="M123" s="177">
        <f>G123*(1+L123/100)</f>
        <v>0</v>
      </c>
      <c r="N123" s="175">
        <v>0</v>
      </c>
      <c r="O123" s="175">
        <f>ROUND(E123*N123,2)</f>
        <v>0</v>
      </c>
      <c r="P123" s="175">
        <v>0</v>
      </c>
      <c r="Q123" s="175">
        <f>ROUND(E123*P123,2)</f>
        <v>0</v>
      </c>
      <c r="R123" s="177"/>
      <c r="S123" s="177" t="s">
        <v>122</v>
      </c>
      <c r="T123" s="178" t="s">
        <v>122</v>
      </c>
      <c r="U123" s="160">
        <v>0.49</v>
      </c>
      <c r="V123" s="160">
        <f>ROUND(E123*U123,2)</f>
        <v>3.65</v>
      </c>
      <c r="W123" s="160"/>
      <c r="X123" s="160" t="s">
        <v>256</v>
      </c>
      <c r="Y123" s="160" t="s">
        <v>124</v>
      </c>
      <c r="Z123" s="149"/>
      <c r="AA123" s="149"/>
      <c r="AB123" s="149"/>
      <c r="AC123" s="149"/>
      <c r="AD123" s="149"/>
      <c r="AE123" s="149"/>
      <c r="AF123" s="149"/>
      <c r="AG123" s="149" t="s">
        <v>257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2" x14ac:dyDescent="0.2">
      <c r="A124" s="156"/>
      <c r="B124" s="157"/>
      <c r="C124" s="258" t="s">
        <v>260</v>
      </c>
      <c r="D124" s="259"/>
      <c r="E124" s="259"/>
      <c r="F124" s="259"/>
      <c r="G124" s="259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49"/>
      <c r="AA124" s="149"/>
      <c r="AB124" s="149"/>
      <c r="AC124" s="149"/>
      <c r="AD124" s="149"/>
      <c r="AE124" s="149"/>
      <c r="AF124" s="149"/>
      <c r="AG124" s="149" t="s">
        <v>152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">
      <c r="A125" s="181">
        <v>42</v>
      </c>
      <c r="B125" s="182" t="s">
        <v>261</v>
      </c>
      <c r="C125" s="192" t="s">
        <v>262</v>
      </c>
      <c r="D125" s="183" t="s">
        <v>251</v>
      </c>
      <c r="E125" s="184">
        <v>208.66793000000001</v>
      </c>
      <c r="F125" s="185"/>
      <c r="G125" s="186">
        <f>ROUND(E125*F125,2)</f>
        <v>0</v>
      </c>
      <c r="H125" s="185"/>
      <c r="I125" s="186">
        <f>ROUND(E125*H125,2)</f>
        <v>0</v>
      </c>
      <c r="J125" s="185"/>
      <c r="K125" s="186">
        <f>ROUND(E125*J125,2)</f>
        <v>0</v>
      </c>
      <c r="L125" s="186">
        <v>21</v>
      </c>
      <c r="M125" s="186">
        <f>G125*(1+L125/100)</f>
        <v>0</v>
      </c>
      <c r="N125" s="184">
        <v>0</v>
      </c>
      <c r="O125" s="184">
        <f>ROUND(E125*N125,2)</f>
        <v>0</v>
      </c>
      <c r="P125" s="184">
        <v>0</v>
      </c>
      <c r="Q125" s="184">
        <f>ROUND(E125*P125,2)</f>
        <v>0</v>
      </c>
      <c r="R125" s="186"/>
      <c r="S125" s="186" t="s">
        <v>122</v>
      </c>
      <c r="T125" s="187" t="s">
        <v>122</v>
      </c>
      <c r="U125" s="160">
        <v>0</v>
      </c>
      <c r="V125" s="160">
        <f>ROUND(E125*U125,2)</f>
        <v>0</v>
      </c>
      <c r="W125" s="160"/>
      <c r="X125" s="160" t="s">
        <v>256</v>
      </c>
      <c r="Y125" s="160" t="s">
        <v>124</v>
      </c>
      <c r="Z125" s="149"/>
      <c r="AA125" s="149"/>
      <c r="AB125" s="149"/>
      <c r="AC125" s="149"/>
      <c r="AD125" s="149"/>
      <c r="AE125" s="149"/>
      <c r="AF125" s="149"/>
      <c r="AG125" s="149" t="s">
        <v>257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 x14ac:dyDescent="0.2">
      <c r="A126" s="181">
        <v>43</v>
      </c>
      <c r="B126" s="182" t="s">
        <v>263</v>
      </c>
      <c r="C126" s="192" t="s">
        <v>264</v>
      </c>
      <c r="D126" s="183" t="s">
        <v>251</v>
      </c>
      <c r="E126" s="184">
        <v>7.4524299999999997</v>
      </c>
      <c r="F126" s="185"/>
      <c r="G126" s="186">
        <f>ROUND(E126*F126,2)</f>
        <v>0</v>
      </c>
      <c r="H126" s="185"/>
      <c r="I126" s="186">
        <f>ROUND(E126*H126,2)</f>
        <v>0</v>
      </c>
      <c r="J126" s="185"/>
      <c r="K126" s="186">
        <f>ROUND(E126*J126,2)</f>
        <v>0</v>
      </c>
      <c r="L126" s="186">
        <v>21</v>
      </c>
      <c r="M126" s="186">
        <f>G126*(1+L126/100)</f>
        <v>0</v>
      </c>
      <c r="N126" s="184">
        <v>0</v>
      </c>
      <c r="O126" s="184">
        <f>ROUND(E126*N126,2)</f>
        <v>0</v>
      </c>
      <c r="P126" s="184">
        <v>0</v>
      </c>
      <c r="Q126" s="184">
        <f>ROUND(E126*P126,2)</f>
        <v>0</v>
      </c>
      <c r="R126" s="186"/>
      <c r="S126" s="186" t="s">
        <v>122</v>
      </c>
      <c r="T126" s="187" t="s">
        <v>122</v>
      </c>
      <c r="U126" s="160">
        <v>0.94199999999999995</v>
      </c>
      <c r="V126" s="160">
        <f>ROUND(E126*U126,2)</f>
        <v>7.02</v>
      </c>
      <c r="W126" s="160"/>
      <c r="X126" s="160" t="s">
        <v>256</v>
      </c>
      <c r="Y126" s="160" t="s">
        <v>124</v>
      </c>
      <c r="Z126" s="149"/>
      <c r="AA126" s="149"/>
      <c r="AB126" s="149"/>
      <c r="AC126" s="149"/>
      <c r="AD126" s="149"/>
      <c r="AE126" s="149"/>
      <c r="AF126" s="149"/>
      <c r="AG126" s="149" t="s">
        <v>257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">
      <c r="A127" s="181">
        <v>44</v>
      </c>
      <c r="B127" s="182" t="s">
        <v>265</v>
      </c>
      <c r="C127" s="192" t="s">
        <v>266</v>
      </c>
      <c r="D127" s="183" t="s">
        <v>251</v>
      </c>
      <c r="E127" s="184">
        <v>29.809699999999999</v>
      </c>
      <c r="F127" s="185"/>
      <c r="G127" s="186">
        <f>ROUND(E127*F127,2)</f>
        <v>0</v>
      </c>
      <c r="H127" s="185"/>
      <c r="I127" s="186">
        <f>ROUND(E127*H127,2)</f>
        <v>0</v>
      </c>
      <c r="J127" s="185"/>
      <c r="K127" s="186">
        <f>ROUND(E127*J127,2)</f>
        <v>0</v>
      </c>
      <c r="L127" s="186">
        <v>21</v>
      </c>
      <c r="M127" s="186">
        <f>G127*(1+L127/100)</f>
        <v>0</v>
      </c>
      <c r="N127" s="184">
        <v>0</v>
      </c>
      <c r="O127" s="184">
        <f>ROUND(E127*N127,2)</f>
        <v>0</v>
      </c>
      <c r="P127" s="184">
        <v>0</v>
      </c>
      <c r="Q127" s="184">
        <f>ROUND(E127*P127,2)</f>
        <v>0</v>
      </c>
      <c r="R127" s="186"/>
      <c r="S127" s="186" t="s">
        <v>122</v>
      </c>
      <c r="T127" s="187" t="s">
        <v>122</v>
      </c>
      <c r="U127" s="160">
        <v>0.105</v>
      </c>
      <c r="V127" s="160">
        <f>ROUND(E127*U127,2)</f>
        <v>3.13</v>
      </c>
      <c r="W127" s="160"/>
      <c r="X127" s="160" t="s">
        <v>256</v>
      </c>
      <c r="Y127" s="160" t="s">
        <v>124</v>
      </c>
      <c r="Z127" s="149"/>
      <c r="AA127" s="149"/>
      <c r="AB127" s="149"/>
      <c r="AC127" s="149"/>
      <c r="AD127" s="149"/>
      <c r="AE127" s="149"/>
      <c r="AF127" s="149"/>
      <c r="AG127" s="149" t="s">
        <v>257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ht="22.5" outlineLevel="1" x14ac:dyDescent="0.2">
      <c r="A128" s="181">
        <v>45</v>
      </c>
      <c r="B128" s="182" t="s">
        <v>267</v>
      </c>
      <c r="C128" s="192" t="s">
        <v>268</v>
      </c>
      <c r="D128" s="183" t="s">
        <v>251</v>
      </c>
      <c r="E128" s="184">
        <v>7.4524299999999997</v>
      </c>
      <c r="F128" s="185"/>
      <c r="G128" s="186">
        <f>ROUND(E128*F128,2)</f>
        <v>0</v>
      </c>
      <c r="H128" s="185"/>
      <c r="I128" s="186">
        <f>ROUND(E128*H128,2)</f>
        <v>0</v>
      </c>
      <c r="J128" s="185"/>
      <c r="K128" s="186">
        <f>ROUND(E128*J128,2)</f>
        <v>0</v>
      </c>
      <c r="L128" s="186">
        <v>21</v>
      </c>
      <c r="M128" s="186">
        <f>G128*(1+L128/100)</f>
        <v>0</v>
      </c>
      <c r="N128" s="184">
        <v>0</v>
      </c>
      <c r="O128" s="184">
        <f>ROUND(E128*N128,2)</f>
        <v>0</v>
      </c>
      <c r="P128" s="184">
        <v>0</v>
      </c>
      <c r="Q128" s="184">
        <f>ROUND(E128*P128,2)</f>
        <v>0</v>
      </c>
      <c r="R128" s="186"/>
      <c r="S128" s="186" t="s">
        <v>122</v>
      </c>
      <c r="T128" s="187" t="s">
        <v>122</v>
      </c>
      <c r="U128" s="160">
        <v>0</v>
      </c>
      <c r="V128" s="160">
        <f>ROUND(E128*U128,2)</f>
        <v>0</v>
      </c>
      <c r="W128" s="160"/>
      <c r="X128" s="160" t="s">
        <v>256</v>
      </c>
      <c r="Y128" s="160" t="s">
        <v>124</v>
      </c>
      <c r="Z128" s="149"/>
      <c r="AA128" s="149"/>
      <c r="AB128" s="149"/>
      <c r="AC128" s="149"/>
      <c r="AD128" s="149"/>
      <c r="AE128" s="149"/>
      <c r="AF128" s="149"/>
      <c r="AG128" s="149" t="s">
        <v>257</v>
      </c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x14ac:dyDescent="0.2">
      <c r="A129" s="165" t="s">
        <v>117</v>
      </c>
      <c r="B129" s="166" t="s">
        <v>89</v>
      </c>
      <c r="C129" s="188" t="s">
        <v>29</v>
      </c>
      <c r="D129" s="167"/>
      <c r="E129" s="168"/>
      <c r="F129" s="169"/>
      <c r="G129" s="169">
        <f>SUMIF(AG130:AG131,"&lt;&gt;NOR",G130:G131)</f>
        <v>0</v>
      </c>
      <c r="H129" s="169"/>
      <c r="I129" s="169">
        <f>SUM(I130:I131)</f>
        <v>0</v>
      </c>
      <c r="J129" s="169"/>
      <c r="K129" s="169">
        <f>SUM(K130:K131)</f>
        <v>0</v>
      </c>
      <c r="L129" s="169"/>
      <c r="M129" s="169">
        <f>SUM(M130:M131)</f>
        <v>0</v>
      </c>
      <c r="N129" s="168"/>
      <c r="O129" s="168">
        <f>SUM(O130:O131)</f>
        <v>0</v>
      </c>
      <c r="P129" s="168"/>
      <c r="Q129" s="168">
        <f>SUM(Q130:Q131)</f>
        <v>0</v>
      </c>
      <c r="R129" s="169"/>
      <c r="S129" s="169"/>
      <c r="T129" s="170"/>
      <c r="U129" s="164"/>
      <c r="V129" s="164">
        <f>SUM(V130:V131)</f>
        <v>0</v>
      </c>
      <c r="W129" s="164"/>
      <c r="X129" s="164"/>
      <c r="Y129" s="164"/>
      <c r="AG129" t="s">
        <v>118</v>
      </c>
    </row>
    <row r="130" spans="1:60" outlineLevel="1" x14ac:dyDescent="0.2">
      <c r="A130" s="172">
        <v>46</v>
      </c>
      <c r="B130" s="173" t="s">
        <v>269</v>
      </c>
      <c r="C130" s="189" t="s">
        <v>419</v>
      </c>
      <c r="D130" s="174" t="s">
        <v>270</v>
      </c>
      <c r="E130" s="175">
        <v>1</v>
      </c>
      <c r="F130" s="176"/>
      <c r="G130" s="177">
        <f>ROUND(E130*F130,2)</f>
        <v>0</v>
      </c>
      <c r="H130" s="176"/>
      <c r="I130" s="177">
        <f>ROUND(E130*H130,2)</f>
        <v>0</v>
      </c>
      <c r="J130" s="176"/>
      <c r="K130" s="177">
        <f>ROUND(E130*J130,2)</f>
        <v>0</v>
      </c>
      <c r="L130" s="177">
        <v>21</v>
      </c>
      <c r="M130" s="177">
        <f>G130*(1+L130/100)</f>
        <v>0</v>
      </c>
      <c r="N130" s="175">
        <v>0</v>
      </c>
      <c r="O130" s="175">
        <f>ROUND(E130*N130,2)</f>
        <v>0</v>
      </c>
      <c r="P130" s="175">
        <v>0</v>
      </c>
      <c r="Q130" s="175">
        <f>ROUND(E130*P130,2)</f>
        <v>0</v>
      </c>
      <c r="R130" s="177"/>
      <c r="S130" s="177" t="s">
        <v>122</v>
      </c>
      <c r="T130" s="178" t="s">
        <v>163</v>
      </c>
      <c r="U130" s="160">
        <v>0</v>
      </c>
      <c r="V130" s="160">
        <f>ROUND(E130*U130,2)</f>
        <v>0</v>
      </c>
      <c r="W130" s="160"/>
      <c r="X130" s="160" t="s">
        <v>271</v>
      </c>
      <c r="Y130" s="160" t="s">
        <v>124</v>
      </c>
      <c r="Z130" s="149"/>
      <c r="AA130" s="149"/>
      <c r="AB130" s="149"/>
      <c r="AC130" s="149"/>
      <c r="AD130" s="149"/>
      <c r="AE130" s="149"/>
      <c r="AF130" s="149"/>
      <c r="AG130" s="149" t="s">
        <v>272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2" x14ac:dyDescent="0.2">
      <c r="A131" s="156"/>
      <c r="B131" s="157"/>
      <c r="C131" s="258" t="s">
        <v>273</v>
      </c>
      <c r="D131" s="259"/>
      <c r="E131" s="259"/>
      <c r="F131" s="259"/>
      <c r="G131" s="259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49"/>
      <c r="AA131" s="149"/>
      <c r="AB131" s="149"/>
      <c r="AC131" s="149"/>
      <c r="AD131" s="149"/>
      <c r="AE131" s="149"/>
      <c r="AF131" s="149"/>
      <c r="AG131" s="149" t="s">
        <v>152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x14ac:dyDescent="0.2">
      <c r="A132" s="3"/>
      <c r="B132" s="4"/>
      <c r="C132" s="193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v>12</v>
      </c>
      <c r="AF132">
        <v>21</v>
      </c>
      <c r="AG132" t="s">
        <v>103</v>
      </c>
    </row>
    <row r="133" spans="1:60" x14ac:dyDescent="0.2">
      <c r="A133" s="152"/>
      <c r="B133" s="153" t="s">
        <v>31</v>
      </c>
      <c r="C133" s="194"/>
      <c r="D133" s="154"/>
      <c r="E133" s="155"/>
      <c r="F133" s="155"/>
      <c r="G133" s="171">
        <f>G8+G13+G78+G86+G113+G118+G129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E133">
        <f>SUMIF(L7:L131,AE132,G7:G131)</f>
        <v>0</v>
      </c>
      <c r="AF133">
        <f>SUMIF(L7:L131,AF132,G7:G131)</f>
        <v>0</v>
      </c>
      <c r="AG133" t="s">
        <v>274</v>
      </c>
    </row>
    <row r="134" spans="1:60" x14ac:dyDescent="0.2">
      <c r="A134" s="3"/>
      <c r="B134" s="4"/>
      <c r="C134" s="193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">
      <c r="A135" s="3"/>
      <c r="B135" s="4"/>
      <c r="C135" s="193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 x14ac:dyDescent="0.2">
      <c r="A136" s="3"/>
      <c r="B136" s="4"/>
      <c r="C136" s="193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60" x14ac:dyDescent="0.2">
      <c r="C137" s="195"/>
      <c r="D137" s="10"/>
      <c r="AG137" t="s">
        <v>275</v>
      </c>
    </row>
    <row r="138" spans="1:60" x14ac:dyDescent="0.2">
      <c r="D138" s="10"/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1">
    <mergeCell ref="C26:G26"/>
    <mergeCell ref="C33:G33"/>
    <mergeCell ref="C37:G37"/>
    <mergeCell ref="C41:G41"/>
    <mergeCell ref="C120:G120"/>
    <mergeCell ref="C124:G124"/>
    <mergeCell ref="C131:G131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zoomScale="140" zoomScaleNormal="140" workbookViewId="0">
      <pane ySplit="7" topLeftCell="A119" activePane="bottomLeft" state="frozen"/>
      <selection pane="bottomLeft" activeCell="A125" sqref="A125:XFD130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53</v>
      </c>
      <c r="C3" s="252" t="s">
        <v>409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54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SUMIF(AG9:AG13,"&lt;&gt;NOR",G9:G13)</f>
        <v>0</v>
      </c>
      <c r="H8" s="169"/>
      <c r="I8" s="169">
        <f>SUM(I9:I13)</f>
        <v>0</v>
      </c>
      <c r="J8" s="169"/>
      <c r="K8" s="169">
        <f>SUM(K9:K13)</f>
        <v>0</v>
      </c>
      <c r="L8" s="169"/>
      <c r="M8" s="169">
        <f>SUM(M9:M13)</f>
        <v>0</v>
      </c>
      <c r="N8" s="168"/>
      <c r="O8" s="168">
        <f>SUM(O9:O13)</f>
        <v>0</v>
      </c>
      <c r="P8" s="168"/>
      <c r="Q8" s="168">
        <f>SUM(Q9:Q13)</f>
        <v>0</v>
      </c>
      <c r="R8" s="169"/>
      <c r="S8" s="169"/>
      <c r="T8" s="170"/>
      <c r="U8" s="164"/>
      <c r="V8" s="164">
        <f>SUM(V9:V13)</f>
        <v>51.77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372.42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51.77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276</v>
      </c>
      <c r="D10" s="162"/>
      <c r="E10" s="163">
        <v>346.5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90" t="s">
        <v>277</v>
      </c>
      <c r="D11" s="162"/>
      <c r="E11" s="163">
        <v>25.92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127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72">
        <v>2</v>
      </c>
      <c r="B12" s="173" t="s">
        <v>128</v>
      </c>
      <c r="C12" s="189" t="s">
        <v>129</v>
      </c>
      <c r="D12" s="174" t="s">
        <v>130</v>
      </c>
      <c r="E12" s="175">
        <v>8.5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21</v>
      </c>
      <c r="M12" s="177">
        <f>G12*(1+L12/100)</f>
        <v>0</v>
      </c>
      <c r="N12" s="175">
        <v>0</v>
      </c>
      <c r="O12" s="175">
        <f>ROUND(E12*N12,2)</f>
        <v>0</v>
      </c>
      <c r="P12" s="175">
        <v>0</v>
      </c>
      <c r="Q12" s="175">
        <f>ROUND(E12*P12,2)</f>
        <v>0</v>
      </c>
      <c r="R12" s="177" t="s">
        <v>131</v>
      </c>
      <c r="S12" s="177" t="s">
        <v>122</v>
      </c>
      <c r="T12" s="178" t="s">
        <v>122</v>
      </c>
      <c r="U12" s="160">
        <v>0</v>
      </c>
      <c r="V12" s="160">
        <f>ROUND(E12*U12,2)</f>
        <v>0</v>
      </c>
      <c r="W12" s="160"/>
      <c r="X12" s="160" t="s">
        <v>132</v>
      </c>
      <c r="Y12" s="160" t="s">
        <v>124</v>
      </c>
      <c r="Z12" s="149"/>
      <c r="AA12" s="149"/>
      <c r="AB12" s="149"/>
      <c r="AC12" s="149"/>
      <c r="AD12" s="149"/>
      <c r="AE12" s="149"/>
      <c r="AF12" s="149"/>
      <c r="AG12" s="149" t="s">
        <v>133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 x14ac:dyDescent="0.2">
      <c r="A13" s="156"/>
      <c r="B13" s="157"/>
      <c r="C13" s="190" t="s">
        <v>278</v>
      </c>
      <c r="D13" s="162"/>
      <c r="E13" s="163">
        <v>8.5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49"/>
      <c r="AA13" s="149"/>
      <c r="AB13" s="149"/>
      <c r="AC13" s="149"/>
      <c r="AD13" s="149"/>
      <c r="AE13" s="149"/>
      <c r="AF13" s="149"/>
      <c r="AG13" s="149" t="s">
        <v>127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x14ac:dyDescent="0.2">
      <c r="A14" s="165" t="s">
        <v>117</v>
      </c>
      <c r="B14" s="166" t="s">
        <v>74</v>
      </c>
      <c r="C14" s="188" t="s">
        <v>75</v>
      </c>
      <c r="D14" s="167"/>
      <c r="E14" s="168"/>
      <c r="F14" s="169"/>
      <c r="G14" s="169">
        <f>SUMIF(AG15:AG71,"&lt;&gt;NOR",G15:G71)</f>
        <v>0</v>
      </c>
      <c r="H14" s="169"/>
      <c r="I14" s="169">
        <f>SUM(I15:I71)</f>
        <v>0</v>
      </c>
      <c r="J14" s="169"/>
      <c r="K14" s="169">
        <f>SUM(K15:K71)</f>
        <v>0</v>
      </c>
      <c r="L14" s="169"/>
      <c r="M14" s="169">
        <f>SUM(M15:M71)</f>
        <v>0</v>
      </c>
      <c r="N14" s="168"/>
      <c r="O14" s="168">
        <f>SUM(O15:O71)</f>
        <v>1.76</v>
      </c>
      <c r="P14" s="168"/>
      <c r="Q14" s="168">
        <f>SUM(Q15:Q71)</f>
        <v>5.47</v>
      </c>
      <c r="R14" s="169"/>
      <c r="S14" s="169"/>
      <c r="T14" s="170"/>
      <c r="U14" s="164"/>
      <c r="V14" s="164">
        <f>SUM(V15:V71)</f>
        <v>645.49000000000024</v>
      </c>
      <c r="W14" s="164"/>
      <c r="X14" s="164"/>
      <c r="Y14" s="164"/>
      <c r="AG14" t="s">
        <v>118</v>
      </c>
    </row>
    <row r="15" spans="1:60" ht="22.5" outlineLevel="1" x14ac:dyDescent="0.2">
      <c r="A15" s="172">
        <v>3</v>
      </c>
      <c r="B15" s="173" t="s">
        <v>135</v>
      </c>
      <c r="C15" s="189" t="s">
        <v>136</v>
      </c>
      <c r="D15" s="174" t="s">
        <v>121</v>
      </c>
      <c r="E15" s="175">
        <v>464.15499999999997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5">
        <v>0</v>
      </c>
      <c r="O15" s="175">
        <f>ROUND(E15*N15,2)</f>
        <v>0</v>
      </c>
      <c r="P15" s="175">
        <v>0</v>
      </c>
      <c r="Q15" s="175">
        <f>ROUND(E15*P15,2)</f>
        <v>0</v>
      </c>
      <c r="R15" s="177"/>
      <c r="S15" s="177" t="s">
        <v>122</v>
      </c>
      <c r="T15" s="178" t="s">
        <v>122</v>
      </c>
      <c r="U15" s="160">
        <v>0.09</v>
      </c>
      <c r="V15" s="160">
        <f>ROUND(E15*U15,2)</f>
        <v>41.77</v>
      </c>
      <c r="W15" s="160"/>
      <c r="X15" s="160" t="s">
        <v>123</v>
      </c>
      <c r="Y15" s="160" t="s">
        <v>124</v>
      </c>
      <c r="Z15" s="149"/>
      <c r="AA15" s="149"/>
      <c r="AB15" s="149"/>
      <c r="AC15" s="149"/>
      <c r="AD15" s="149"/>
      <c r="AE15" s="149"/>
      <c r="AF15" s="149"/>
      <c r="AG15" s="149" t="s">
        <v>125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90" t="s">
        <v>276</v>
      </c>
      <c r="D16" s="162"/>
      <c r="E16" s="163">
        <v>346.5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127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 x14ac:dyDescent="0.2">
      <c r="A17" s="156"/>
      <c r="B17" s="157"/>
      <c r="C17" s="190" t="s">
        <v>277</v>
      </c>
      <c r="D17" s="162"/>
      <c r="E17" s="163">
        <v>25.92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127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90" t="s">
        <v>279</v>
      </c>
      <c r="D18" s="162"/>
      <c r="E18" s="163">
        <v>90.44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190" t="s">
        <v>280</v>
      </c>
      <c r="D19" s="162"/>
      <c r="E19" s="163">
        <v>1.2949999999999999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127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72">
        <v>4</v>
      </c>
      <c r="B20" s="173" t="s">
        <v>281</v>
      </c>
      <c r="C20" s="189" t="s">
        <v>282</v>
      </c>
      <c r="D20" s="174" t="s">
        <v>121</v>
      </c>
      <c r="E20" s="175">
        <v>43.5595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5">
        <v>0</v>
      </c>
      <c r="O20" s="175">
        <f>ROUND(E20*N20,2)</f>
        <v>0</v>
      </c>
      <c r="P20" s="175">
        <v>6.0000000000000001E-3</v>
      </c>
      <c r="Q20" s="175">
        <f>ROUND(E20*P20,2)</f>
        <v>0.26</v>
      </c>
      <c r="R20" s="177"/>
      <c r="S20" s="177" t="s">
        <v>122</v>
      </c>
      <c r="T20" s="178" t="s">
        <v>122</v>
      </c>
      <c r="U20" s="160">
        <v>5.1999999999999998E-2</v>
      </c>
      <c r="V20" s="160">
        <f>ROUND(E20*U20,2)</f>
        <v>2.27</v>
      </c>
      <c r="W20" s="160"/>
      <c r="X20" s="160" t="s">
        <v>123</v>
      </c>
      <c r="Y20" s="160" t="s">
        <v>124</v>
      </c>
      <c r="Z20" s="149"/>
      <c r="AA20" s="149"/>
      <c r="AB20" s="149"/>
      <c r="AC20" s="149"/>
      <c r="AD20" s="149"/>
      <c r="AE20" s="149"/>
      <c r="AF20" s="149"/>
      <c r="AG20" s="149" t="s">
        <v>125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90" t="s">
        <v>283</v>
      </c>
      <c r="D21" s="162"/>
      <c r="E21" s="163">
        <v>34.65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127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90" t="s">
        <v>284</v>
      </c>
      <c r="D22" s="162"/>
      <c r="E22" s="163">
        <v>2.5920000000000001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127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 x14ac:dyDescent="0.2">
      <c r="A23" s="156"/>
      <c r="B23" s="157"/>
      <c r="C23" s="190" t="s">
        <v>285</v>
      </c>
      <c r="D23" s="162"/>
      <c r="E23" s="163">
        <v>6.1879999999999997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127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90" t="s">
        <v>286</v>
      </c>
      <c r="D24" s="162"/>
      <c r="E24" s="163">
        <v>0.1295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72">
        <v>5</v>
      </c>
      <c r="B25" s="173" t="s">
        <v>142</v>
      </c>
      <c r="C25" s="189" t="s">
        <v>143</v>
      </c>
      <c r="D25" s="174" t="s">
        <v>121</v>
      </c>
      <c r="E25" s="175">
        <v>372.42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6.9999999999999999E-4</v>
      </c>
      <c r="O25" s="175">
        <f>ROUND(E25*N25,2)</f>
        <v>0.26</v>
      </c>
      <c r="P25" s="175">
        <v>1.4E-2</v>
      </c>
      <c r="Q25" s="175">
        <f>ROUND(E25*P25,2)</f>
        <v>5.21</v>
      </c>
      <c r="R25" s="177"/>
      <c r="S25" s="177" t="s">
        <v>122</v>
      </c>
      <c r="T25" s="178" t="s">
        <v>122</v>
      </c>
      <c r="U25" s="160">
        <v>0.40333000000000002</v>
      </c>
      <c r="V25" s="160">
        <f>ROUND(E25*U25,2)</f>
        <v>150.21</v>
      </c>
      <c r="W25" s="160"/>
      <c r="X25" s="160" t="s">
        <v>123</v>
      </c>
      <c r="Y25" s="160" t="s">
        <v>124</v>
      </c>
      <c r="Z25" s="149"/>
      <c r="AA25" s="149"/>
      <c r="AB25" s="149"/>
      <c r="AC25" s="149"/>
      <c r="AD25" s="149"/>
      <c r="AE25" s="149"/>
      <c r="AF25" s="149"/>
      <c r="AG25" s="149" t="s">
        <v>125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90" t="s">
        <v>276</v>
      </c>
      <c r="D26" s="162"/>
      <c r="E26" s="163">
        <v>346.5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127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3" x14ac:dyDescent="0.2">
      <c r="A27" s="156"/>
      <c r="B27" s="157"/>
      <c r="C27" s="190" t="s">
        <v>277</v>
      </c>
      <c r="D27" s="162"/>
      <c r="E27" s="163">
        <v>25.92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1" x14ac:dyDescent="0.2">
      <c r="A28" s="172">
        <v>6</v>
      </c>
      <c r="B28" s="173" t="s">
        <v>149</v>
      </c>
      <c r="C28" s="189" t="s">
        <v>150</v>
      </c>
      <c r="D28" s="174" t="s">
        <v>121</v>
      </c>
      <c r="E28" s="175">
        <v>464.15499999999997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5">
        <v>0</v>
      </c>
      <c r="O28" s="175">
        <f>ROUND(E28*N28,2)</f>
        <v>0</v>
      </c>
      <c r="P28" s="175">
        <v>0</v>
      </c>
      <c r="Q28" s="175">
        <f>ROUND(E28*P28,2)</f>
        <v>0</v>
      </c>
      <c r="R28" s="177"/>
      <c r="S28" s="177" t="s">
        <v>122</v>
      </c>
      <c r="T28" s="178" t="s">
        <v>122</v>
      </c>
      <c r="U28" s="160">
        <v>0.84799999999999998</v>
      </c>
      <c r="V28" s="160">
        <f>ROUND(E28*U28,2)</f>
        <v>393.6</v>
      </c>
      <c r="W28" s="160"/>
      <c r="X28" s="160" t="s">
        <v>123</v>
      </c>
      <c r="Y28" s="160" t="s">
        <v>124</v>
      </c>
      <c r="Z28" s="149"/>
      <c r="AA28" s="149"/>
      <c r="AB28" s="149"/>
      <c r="AC28" s="149"/>
      <c r="AD28" s="149"/>
      <c r="AE28" s="149"/>
      <c r="AF28" s="149"/>
      <c r="AG28" s="149" t="s">
        <v>125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258" t="s">
        <v>151</v>
      </c>
      <c r="D29" s="259"/>
      <c r="E29" s="259"/>
      <c r="F29" s="259"/>
      <c r="G29" s="259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152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276</v>
      </c>
      <c r="D30" s="162"/>
      <c r="E30" s="163">
        <v>346.5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127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 x14ac:dyDescent="0.2">
      <c r="A31" s="156"/>
      <c r="B31" s="157"/>
      <c r="C31" s="190" t="s">
        <v>277</v>
      </c>
      <c r="D31" s="162"/>
      <c r="E31" s="163">
        <v>25.92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127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3" x14ac:dyDescent="0.2">
      <c r="A32" s="156"/>
      <c r="B32" s="157"/>
      <c r="C32" s="190" t="s">
        <v>279</v>
      </c>
      <c r="D32" s="162"/>
      <c r="E32" s="163">
        <v>90.44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127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 x14ac:dyDescent="0.2">
      <c r="A33" s="156"/>
      <c r="B33" s="157"/>
      <c r="C33" s="190" t="s">
        <v>280</v>
      </c>
      <c r="D33" s="162"/>
      <c r="E33" s="163">
        <v>1.2949999999999999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127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">
      <c r="A34" s="172">
        <v>7</v>
      </c>
      <c r="B34" s="173" t="s">
        <v>155</v>
      </c>
      <c r="C34" s="189" t="s">
        <v>156</v>
      </c>
      <c r="D34" s="174" t="s">
        <v>157</v>
      </c>
      <c r="E34" s="175">
        <v>98.9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5">
        <v>6.6E-4</v>
      </c>
      <c r="O34" s="175">
        <f>ROUND(E34*N34,2)</f>
        <v>7.0000000000000007E-2</v>
      </c>
      <c r="P34" s="175">
        <v>0</v>
      </c>
      <c r="Q34" s="175">
        <f>ROUND(E34*P34,2)</f>
        <v>0</v>
      </c>
      <c r="R34" s="177"/>
      <c r="S34" s="177" t="s">
        <v>122</v>
      </c>
      <c r="T34" s="178" t="s">
        <v>122</v>
      </c>
      <c r="U34" s="160">
        <v>0.189</v>
      </c>
      <c r="V34" s="160">
        <f>ROUND(E34*U34,2)</f>
        <v>18.690000000000001</v>
      </c>
      <c r="W34" s="160"/>
      <c r="X34" s="160" t="s">
        <v>123</v>
      </c>
      <c r="Y34" s="160" t="s">
        <v>124</v>
      </c>
      <c r="Z34" s="149"/>
      <c r="AA34" s="149"/>
      <c r="AB34" s="149"/>
      <c r="AC34" s="149"/>
      <c r="AD34" s="149"/>
      <c r="AE34" s="149"/>
      <c r="AF34" s="149"/>
      <c r="AG34" s="149" t="s">
        <v>125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 x14ac:dyDescent="0.2">
      <c r="A35" s="156"/>
      <c r="B35" s="157"/>
      <c r="C35" s="258" t="s">
        <v>158</v>
      </c>
      <c r="D35" s="259"/>
      <c r="E35" s="259"/>
      <c r="F35" s="259"/>
      <c r="G35" s="259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152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190" t="s">
        <v>287</v>
      </c>
      <c r="D36" s="162"/>
      <c r="E36" s="163">
        <v>95.2</v>
      </c>
      <c r="F36" s="160"/>
      <c r="G36" s="160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127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3" x14ac:dyDescent="0.2">
      <c r="A37" s="156"/>
      <c r="B37" s="157"/>
      <c r="C37" s="190" t="s">
        <v>288</v>
      </c>
      <c r="D37" s="162"/>
      <c r="E37" s="163">
        <v>3.7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127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">
      <c r="A38" s="172">
        <v>8</v>
      </c>
      <c r="B38" s="173" t="s">
        <v>289</v>
      </c>
      <c r="C38" s="189" t="s">
        <v>290</v>
      </c>
      <c r="D38" s="174" t="s">
        <v>157</v>
      </c>
      <c r="E38" s="175">
        <v>98.9</v>
      </c>
      <c r="F38" s="176"/>
      <c r="G38" s="177">
        <f>ROUND(E38*F38,2)</f>
        <v>0</v>
      </c>
      <c r="H38" s="176"/>
      <c r="I38" s="177">
        <f>ROUND(E38*H38,2)</f>
        <v>0</v>
      </c>
      <c r="J38" s="176"/>
      <c r="K38" s="177">
        <f>ROUND(E38*J38,2)</f>
        <v>0</v>
      </c>
      <c r="L38" s="177">
        <v>21</v>
      </c>
      <c r="M38" s="177">
        <f>G38*(1+L38/100)</f>
        <v>0</v>
      </c>
      <c r="N38" s="175">
        <v>7.6000000000000004E-4</v>
      </c>
      <c r="O38" s="175">
        <f>ROUND(E38*N38,2)</f>
        <v>0.08</v>
      </c>
      <c r="P38" s="175">
        <v>0</v>
      </c>
      <c r="Q38" s="175">
        <f>ROUND(E38*P38,2)</f>
        <v>0</v>
      </c>
      <c r="R38" s="177"/>
      <c r="S38" s="177" t="s">
        <v>122</v>
      </c>
      <c r="T38" s="178" t="s">
        <v>122</v>
      </c>
      <c r="U38" s="160">
        <v>0.189</v>
      </c>
      <c r="V38" s="160">
        <f>ROUND(E38*U38,2)</f>
        <v>18.690000000000001</v>
      </c>
      <c r="W38" s="160"/>
      <c r="X38" s="160" t="s">
        <v>123</v>
      </c>
      <c r="Y38" s="160" t="s">
        <v>124</v>
      </c>
      <c r="Z38" s="149"/>
      <c r="AA38" s="149"/>
      <c r="AB38" s="149"/>
      <c r="AC38" s="149"/>
      <c r="AD38" s="149"/>
      <c r="AE38" s="149"/>
      <c r="AF38" s="149"/>
      <c r="AG38" s="149" t="s">
        <v>125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2" x14ac:dyDescent="0.2">
      <c r="A39" s="156"/>
      <c r="B39" s="157"/>
      <c r="C39" s="258" t="s">
        <v>164</v>
      </c>
      <c r="D39" s="259"/>
      <c r="E39" s="259"/>
      <c r="F39" s="259"/>
      <c r="G39" s="259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152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190" t="s">
        <v>287</v>
      </c>
      <c r="D40" s="162"/>
      <c r="E40" s="163">
        <v>95.2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127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 x14ac:dyDescent="0.2">
      <c r="A41" s="156"/>
      <c r="B41" s="157"/>
      <c r="C41" s="190" t="s">
        <v>288</v>
      </c>
      <c r="D41" s="162"/>
      <c r="E41" s="163">
        <v>3.7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127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72">
        <v>9</v>
      </c>
      <c r="B42" s="173" t="s">
        <v>161</v>
      </c>
      <c r="C42" s="189" t="s">
        <v>291</v>
      </c>
      <c r="D42" s="174" t="s">
        <v>157</v>
      </c>
      <c r="E42" s="175">
        <v>98.9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5">
        <v>7.6000000000000004E-4</v>
      </c>
      <c r="O42" s="175">
        <f>ROUND(E42*N42,2)</f>
        <v>0.08</v>
      </c>
      <c r="P42" s="175">
        <v>0</v>
      </c>
      <c r="Q42" s="175">
        <f>ROUND(E42*P42,2)</f>
        <v>0</v>
      </c>
      <c r="R42" s="177"/>
      <c r="S42" s="177" t="s">
        <v>122</v>
      </c>
      <c r="T42" s="178" t="s">
        <v>122</v>
      </c>
      <c r="U42" s="160">
        <v>0.189</v>
      </c>
      <c r="V42" s="160">
        <f>ROUND(E42*U42,2)</f>
        <v>18.690000000000001</v>
      </c>
      <c r="W42" s="160"/>
      <c r="X42" s="160" t="s">
        <v>123</v>
      </c>
      <c r="Y42" s="160" t="s">
        <v>124</v>
      </c>
      <c r="Z42" s="149"/>
      <c r="AA42" s="149"/>
      <c r="AB42" s="149"/>
      <c r="AC42" s="149"/>
      <c r="AD42" s="149"/>
      <c r="AE42" s="149"/>
      <c r="AF42" s="149"/>
      <c r="AG42" s="149" t="s">
        <v>125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 x14ac:dyDescent="0.2">
      <c r="A43" s="156"/>
      <c r="B43" s="157"/>
      <c r="C43" s="258" t="s">
        <v>164</v>
      </c>
      <c r="D43" s="259"/>
      <c r="E43" s="259"/>
      <c r="F43" s="259"/>
      <c r="G43" s="259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152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90" t="s">
        <v>287</v>
      </c>
      <c r="D44" s="162"/>
      <c r="E44" s="163">
        <v>95.2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127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 x14ac:dyDescent="0.2">
      <c r="A45" s="156"/>
      <c r="B45" s="157"/>
      <c r="C45" s="190" t="s">
        <v>288</v>
      </c>
      <c r="D45" s="162"/>
      <c r="E45" s="163">
        <v>3.7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127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33.75" outlineLevel="1" x14ac:dyDescent="0.2">
      <c r="A46" s="172">
        <v>10</v>
      </c>
      <c r="B46" s="173" t="s">
        <v>169</v>
      </c>
      <c r="C46" s="189" t="s">
        <v>170</v>
      </c>
      <c r="D46" s="174" t="s">
        <v>171</v>
      </c>
      <c r="E46" s="175">
        <v>5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5">
        <v>5.5999999999999999E-3</v>
      </c>
      <c r="O46" s="175">
        <f>ROUND(E46*N46,2)</f>
        <v>0.03</v>
      </c>
      <c r="P46" s="175">
        <v>0</v>
      </c>
      <c r="Q46" s="175">
        <f>ROUND(E46*P46,2)</f>
        <v>0</v>
      </c>
      <c r="R46" s="177"/>
      <c r="S46" s="177" t="s">
        <v>122</v>
      </c>
      <c r="T46" s="178" t="s">
        <v>122</v>
      </c>
      <c r="U46" s="160">
        <v>0.314</v>
      </c>
      <c r="V46" s="160">
        <f>ROUND(E46*U46,2)</f>
        <v>1.57</v>
      </c>
      <c r="W46" s="160"/>
      <c r="X46" s="160" t="s">
        <v>123</v>
      </c>
      <c r="Y46" s="160" t="s">
        <v>124</v>
      </c>
      <c r="Z46" s="149"/>
      <c r="AA46" s="149"/>
      <c r="AB46" s="149"/>
      <c r="AC46" s="149"/>
      <c r="AD46" s="149"/>
      <c r="AE46" s="149"/>
      <c r="AF46" s="149"/>
      <c r="AG46" s="149" t="s">
        <v>125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90" t="s">
        <v>292</v>
      </c>
      <c r="D47" s="162"/>
      <c r="E47" s="163">
        <v>5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127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">
      <c r="A48" s="172">
        <v>11</v>
      </c>
      <c r="B48" s="173" t="s">
        <v>173</v>
      </c>
      <c r="C48" s="189" t="s">
        <v>174</v>
      </c>
      <c r="D48" s="174" t="s">
        <v>175</v>
      </c>
      <c r="E48" s="175">
        <v>372.42</v>
      </c>
      <c r="F48" s="176"/>
      <c r="G48" s="177">
        <f>ROUND(E48*F48,2)</f>
        <v>0</v>
      </c>
      <c r="H48" s="176"/>
      <c r="I48" s="177">
        <f>ROUND(E48*H48,2)</f>
        <v>0</v>
      </c>
      <c r="J48" s="176"/>
      <c r="K48" s="177">
        <f>ROUND(E48*J48,2)</f>
        <v>0</v>
      </c>
      <c r="L48" s="177">
        <v>21</v>
      </c>
      <c r="M48" s="177">
        <f>G48*(1+L48/100)</f>
        <v>0</v>
      </c>
      <c r="N48" s="175">
        <v>0</v>
      </c>
      <c r="O48" s="175">
        <f>ROUND(E48*N48,2)</f>
        <v>0</v>
      </c>
      <c r="P48" s="175">
        <v>0</v>
      </c>
      <c r="Q48" s="175">
        <f>ROUND(E48*P48,2)</f>
        <v>0</v>
      </c>
      <c r="R48" s="177"/>
      <c r="S48" s="177" t="s">
        <v>176</v>
      </c>
      <c r="T48" s="178" t="s">
        <v>163</v>
      </c>
      <c r="U48" s="160">
        <v>0</v>
      </c>
      <c r="V48" s="160">
        <f>ROUND(E48*U48,2)</f>
        <v>0</v>
      </c>
      <c r="W48" s="160"/>
      <c r="X48" s="160" t="s">
        <v>123</v>
      </c>
      <c r="Y48" s="160" t="s">
        <v>124</v>
      </c>
      <c r="Z48" s="149"/>
      <c r="AA48" s="149"/>
      <c r="AB48" s="149"/>
      <c r="AC48" s="149"/>
      <c r="AD48" s="149"/>
      <c r="AE48" s="149"/>
      <c r="AF48" s="149"/>
      <c r="AG48" s="149" t="s">
        <v>125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 x14ac:dyDescent="0.2">
      <c r="A49" s="156"/>
      <c r="B49" s="157"/>
      <c r="C49" s="190" t="s">
        <v>276</v>
      </c>
      <c r="D49" s="162"/>
      <c r="E49" s="163">
        <v>346.5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127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3" x14ac:dyDescent="0.2">
      <c r="A50" s="156"/>
      <c r="B50" s="157"/>
      <c r="C50" s="190" t="s">
        <v>277</v>
      </c>
      <c r="D50" s="162"/>
      <c r="E50" s="163">
        <v>25.92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127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ht="22.5" outlineLevel="1" x14ac:dyDescent="0.2">
      <c r="A51" s="172">
        <v>12</v>
      </c>
      <c r="B51" s="173" t="s">
        <v>293</v>
      </c>
      <c r="C51" s="189" t="s">
        <v>294</v>
      </c>
      <c r="D51" s="174" t="s">
        <v>227</v>
      </c>
      <c r="E51" s="175">
        <v>10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5">
        <v>0</v>
      </c>
      <c r="O51" s="175">
        <f>ROUND(E51*N51,2)</f>
        <v>0</v>
      </c>
      <c r="P51" s="175">
        <v>0</v>
      </c>
      <c r="Q51" s="175">
        <f>ROUND(E51*P51,2)</f>
        <v>0</v>
      </c>
      <c r="R51" s="177"/>
      <c r="S51" s="177" t="s">
        <v>176</v>
      </c>
      <c r="T51" s="178" t="s">
        <v>163</v>
      </c>
      <c r="U51" s="160">
        <v>0</v>
      </c>
      <c r="V51" s="160">
        <f>ROUND(E51*U51,2)</f>
        <v>0</v>
      </c>
      <c r="W51" s="160"/>
      <c r="X51" s="160" t="s">
        <v>123</v>
      </c>
      <c r="Y51" s="160" t="s">
        <v>124</v>
      </c>
      <c r="Z51" s="149"/>
      <c r="AA51" s="149"/>
      <c r="AB51" s="149"/>
      <c r="AC51" s="149"/>
      <c r="AD51" s="149"/>
      <c r="AE51" s="149"/>
      <c r="AF51" s="149"/>
      <c r="AG51" s="149" t="s">
        <v>125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190" t="s">
        <v>295</v>
      </c>
      <c r="D52" s="162"/>
      <c r="E52" s="163">
        <v>10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49"/>
      <c r="AA52" s="149"/>
      <c r="AB52" s="149"/>
      <c r="AC52" s="149"/>
      <c r="AD52" s="149"/>
      <c r="AE52" s="149"/>
      <c r="AF52" s="149"/>
      <c r="AG52" s="149" t="s">
        <v>127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72">
        <v>13</v>
      </c>
      <c r="B53" s="173" t="s">
        <v>177</v>
      </c>
      <c r="C53" s="189" t="s">
        <v>178</v>
      </c>
      <c r="D53" s="174" t="s">
        <v>175</v>
      </c>
      <c r="E53" s="175">
        <v>100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21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/>
      <c r="S53" s="177" t="s">
        <v>176</v>
      </c>
      <c r="T53" s="178" t="s">
        <v>163</v>
      </c>
      <c r="U53" s="160">
        <v>0</v>
      </c>
      <c r="V53" s="160">
        <f>ROUND(E53*U53,2)</f>
        <v>0</v>
      </c>
      <c r="W53" s="160"/>
      <c r="X53" s="160" t="s">
        <v>123</v>
      </c>
      <c r="Y53" s="160" t="s">
        <v>124</v>
      </c>
      <c r="Z53" s="149"/>
      <c r="AA53" s="149"/>
      <c r="AB53" s="149"/>
      <c r="AC53" s="149"/>
      <c r="AD53" s="149"/>
      <c r="AE53" s="149"/>
      <c r="AF53" s="149"/>
      <c r="AG53" s="149" t="s">
        <v>125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 x14ac:dyDescent="0.2">
      <c r="A54" s="156"/>
      <c r="B54" s="157"/>
      <c r="C54" s="190" t="s">
        <v>296</v>
      </c>
      <c r="D54" s="162"/>
      <c r="E54" s="163">
        <v>100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127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">
      <c r="A55" s="172">
        <v>14</v>
      </c>
      <c r="B55" s="173" t="s">
        <v>180</v>
      </c>
      <c r="C55" s="189" t="s">
        <v>181</v>
      </c>
      <c r="D55" s="174" t="s">
        <v>182</v>
      </c>
      <c r="E55" s="175">
        <v>1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21</v>
      </c>
      <c r="M55" s="177">
        <f>G55*(1+L55/100)</f>
        <v>0</v>
      </c>
      <c r="N55" s="175">
        <v>0</v>
      </c>
      <c r="O55" s="175">
        <f>ROUND(E55*N55,2)</f>
        <v>0</v>
      </c>
      <c r="P55" s="175">
        <v>0</v>
      </c>
      <c r="Q55" s="175">
        <f>ROUND(E55*P55,2)</f>
        <v>0</v>
      </c>
      <c r="R55" s="177"/>
      <c r="S55" s="177" t="s">
        <v>176</v>
      </c>
      <c r="T55" s="178" t="s">
        <v>163</v>
      </c>
      <c r="U55" s="160">
        <v>0</v>
      </c>
      <c r="V55" s="160">
        <f>ROUND(E55*U55,2)</f>
        <v>0</v>
      </c>
      <c r="W55" s="160"/>
      <c r="X55" s="160" t="s">
        <v>123</v>
      </c>
      <c r="Y55" s="160" t="s">
        <v>124</v>
      </c>
      <c r="Z55" s="149"/>
      <c r="AA55" s="149"/>
      <c r="AB55" s="149"/>
      <c r="AC55" s="149"/>
      <c r="AD55" s="149"/>
      <c r="AE55" s="149"/>
      <c r="AF55" s="149"/>
      <c r="AG55" s="149" t="s">
        <v>125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2" x14ac:dyDescent="0.2">
      <c r="A56" s="156"/>
      <c r="B56" s="157"/>
      <c r="C56" s="190" t="s">
        <v>183</v>
      </c>
      <c r="D56" s="162"/>
      <c r="E56" s="163">
        <v>1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127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72">
        <v>15</v>
      </c>
      <c r="B57" s="173" t="s">
        <v>184</v>
      </c>
      <c r="C57" s="189" t="s">
        <v>185</v>
      </c>
      <c r="D57" s="174" t="s">
        <v>182</v>
      </c>
      <c r="E57" s="175">
        <v>1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/>
      <c r="S57" s="177" t="s">
        <v>176</v>
      </c>
      <c r="T57" s="178" t="s">
        <v>163</v>
      </c>
      <c r="U57" s="160">
        <v>0</v>
      </c>
      <c r="V57" s="160">
        <f>ROUND(E57*U57,2)</f>
        <v>0</v>
      </c>
      <c r="W57" s="160"/>
      <c r="X57" s="160" t="s">
        <v>123</v>
      </c>
      <c r="Y57" s="160" t="s">
        <v>124</v>
      </c>
      <c r="Z57" s="149"/>
      <c r="AA57" s="149"/>
      <c r="AB57" s="149"/>
      <c r="AC57" s="149"/>
      <c r="AD57" s="149"/>
      <c r="AE57" s="149"/>
      <c r="AF57" s="149"/>
      <c r="AG57" s="149" t="s">
        <v>125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183</v>
      </c>
      <c r="D58" s="162"/>
      <c r="E58" s="163">
        <v>1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127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22.5" outlineLevel="1" x14ac:dyDescent="0.2">
      <c r="A59" s="172">
        <v>16</v>
      </c>
      <c r="B59" s="173" t="s">
        <v>186</v>
      </c>
      <c r="C59" s="189" t="s">
        <v>187</v>
      </c>
      <c r="D59" s="174" t="s">
        <v>182</v>
      </c>
      <c r="E59" s="175">
        <v>1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0</v>
      </c>
      <c r="O59" s="175">
        <f>ROUND(E59*N59,2)</f>
        <v>0</v>
      </c>
      <c r="P59" s="175">
        <v>0</v>
      </c>
      <c r="Q59" s="175">
        <f>ROUND(E59*P59,2)</f>
        <v>0</v>
      </c>
      <c r="R59" s="177"/>
      <c r="S59" s="177" t="s">
        <v>176</v>
      </c>
      <c r="T59" s="178" t="s">
        <v>163</v>
      </c>
      <c r="U59" s="160">
        <v>0</v>
      </c>
      <c r="V59" s="160">
        <f>ROUND(E59*U59,2)</f>
        <v>0</v>
      </c>
      <c r="W59" s="160"/>
      <c r="X59" s="160" t="s">
        <v>123</v>
      </c>
      <c r="Y59" s="160" t="s">
        <v>124</v>
      </c>
      <c r="Z59" s="149"/>
      <c r="AA59" s="149"/>
      <c r="AB59" s="149"/>
      <c r="AC59" s="149"/>
      <c r="AD59" s="149"/>
      <c r="AE59" s="149"/>
      <c r="AF59" s="149"/>
      <c r="AG59" s="149" t="s">
        <v>125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 x14ac:dyDescent="0.2">
      <c r="A60" s="156"/>
      <c r="B60" s="157"/>
      <c r="C60" s="190" t="s">
        <v>183</v>
      </c>
      <c r="D60" s="162"/>
      <c r="E60" s="163">
        <v>1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127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22.5" outlineLevel="1" x14ac:dyDescent="0.2">
      <c r="A61" s="172">
        <v>17</v>
      </c>
      <c r="B61" s="173" t="s">
        <v>190</v>
      </c>
      <c r="C61" s="189" t="s">
        <v>191</v>
      </c>
      <c r="D61" s="174" t="s">
        <v>121</v>
      </c>
      <c r="E61" s="175">
        <v>538.36500000000001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21</v>
      </c>
      <c r="M61" s="177">
        <f>G61*(1+L61/100)</f>
        <v>0</v>
      </c>
      <c r="N61" s="175">
        <v>2.2000000000000001E-3</v>
      </c>
      <c r="O61" s="175">
        <f>ROUND(E61*N61,2)</f>
        <v>1.18</v>
      </c>
      <c r="P61" s="175">
        <v>0</v>
      </c>
      <c r="Q61" s="175">
        <f>ROUND(E61*P61,2)</f>
        <v>0</v>
      </c>
      <c r="R61" s="177" t="s">
        <v>192</v>
      </c>
      <c r="S61" s="177" t="s">
        <v>122</v>
      </c>
      <c r="T61" s="178" t="s">
        <v>122</v>
      </c>
      <c r="U61" s="160">
        <v>0</v>
      </c>
      <c r="V61" s="160">
        <f>ROUND(E61*U61,2)</f>
        <v>0</v>
      </c>
      <c r="W61" s="160"/>
      <c r="X61" s="160" t="s">
        <v>193</v>
      </c>
      <c r="Y61" s="160" t="s">
        <v>124</v>
      </c>
      <c r="Z61" s="149"/>
      <c r="AA61" s="149"/>
      <c r="AB61" s="149"/>
      <c r="AC61" s="149"/>
      <c r="AD61" s="149"/>
      <c r="AE61" s="149"/>
      <c r="AF61" s="149"/>
      <c r="AG61" s="149" t="s">
        <v>194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90" t="s">
        <v>297</v>
      </c>
      <c r="D62" s="162"/>
      <c r="E62" s="163">
        <v>398.47500000000002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127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90" t="s">
        <v>298</v>
      </c>
      <c r="D63" s="162"/>
      <c r="E63" s="163">
        <v>29.808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127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90" t="s">
        <v>299</v>
      </c>
      <c r="D64" s="162"/>
      <c r="E64" s="163">
        <v>108.52800000000001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127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 x14ac:dyDescent="0.2">
      <c r="A65" s="156"/>
      <c r="B65" s="157"/>
      <c r="C65" s="190" t="s">
        <v>300</v>
      </c>
      <c r="D65" s="162"/>
      <c r="E65" s="163">
        <v>1.554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49"/>
      <c r="AA65" s="149"/>
      <c r="AB65" s="149"/>
      <c r="AC65" s="149"/>
      <c r="AD65" s="149"/>
      <c r="AE65" s="149"/>
      <c r="AF65" s="149"/>
      <c r="AG65" s="149" t="s">
        <v>127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">
      <c r="A66" s="172">
        <v>18</v>
      </c>
      <c r="B66" s="173" t="s">
        <v>201</v>
      </c>
      <c r="C66" s="189" t="s">
        <v>202</v>
      </c>
      <c r="D66" s="174" t="s">
        <v>121</v>
      </c>
      <c r="E66" s="175">
        <v>538.36500000000001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21</v>
      </c>
      <c r="M66" s="177">
        <f>G66*(1+L66/100)</f>
        <v>0</v>
      </c>
      <c r="N66" s="175">
        <v>1.2E-4</v>
      </c>
      <c r="O66" s="175">
        <f>ROUND(E66*N66,2)</f>
        <v>0.06</v>
      </c>
      <c r="P66" s="175">
        <v>0</v>
      </c>
      <c r="Q66" s="175">
        <f>ROUND(E66*P66,2)</f>
        <v>0</v>
      </c>
      <c r="R66" s="177" t="s">
        <v>192</v>
      </c>
      <c r="S66" s="177" t="s">
        <v>122</v>
      </c>
      <c r="T66" s="178" t="s">
        <v>122</v>
      </c>
      <c r="U66" s="160">
        <v>0</v>
      </c>
      <c r="V66" s="160">
        <f>ROUND(E66*U66,2)</f>
        <v>0</v>
      </c>
      <c r="W66" s="160"/>
      <c r="X66" s="160" t="s">
        <v>193</v>
      </c>
      <c r="Y66" s="160" t="s">
        <v>124</v>
      </c>
      <c r="Z66" s="149"/>
      <c r="AA66" s="149"/>
      <c r="AB66" s="149"/>
      <c r="AC66" s="149"/>
      <c r="AD66" s="149"/>
      <c r="AE66" s="149"/>
      <c r="AF66" s="149"/>
      <c r="AG66" s="149" t="s">
        <v>194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2" x14ac:dyDescent="0.2">
      <c r="A67" s="156"/>
      <c r="B67" s="157"/>
      <c r="C67" s="190" t="s">
        <v>297</v>
      </c>
      <c r="D67" s="162"/>
      <c r="E67" s="163">
        <v>398.47500000000002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127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 x14ac:dyDescent="0.2">
      <c r="A68" s="156"/>
      <c r="B68" s="157"/>
      <c r="C68" s="190" t="s">
        <v>298</v>
      </c>
      <c r="D68" s="162"/>
      <c r="E68" s="163">
        <v>29.808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 x14ac:dyDescent="0.2">
      <c r="A69" s="156"/>
      <c r="B69" s="157"/>
      <c r="C69" s="190" t="s">
        <v>299</v>
      </c>
      <c r="D69" s="162"/>
      <c r="E69" s="163">
        <v>108.52800000000001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127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3" x14ac:dyDescent="0.2">
      <c r="A70" s="156"/>
      <c r="B70" s="157"/>
      <c r="C70" s="190" t="s">
        <v>300</v>
      </c>
      <c r="D70" s="162"/>
      <c r="E70" s="163">
        <v>1.554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127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56">
        <v>19</v>
      </c>
      <c r="B71" s="157" t="s">
        <v>203</v>
      </c>
      <c r="C71" s="191" t="s">
        <v>204</v>
      </c>
      <c r="D71" s="158" t="s">
        <v>0</v>
      </c>
      <c r="E71" s="179"/>
      <c r="F71" s="161"/>
      <c r="G71" s="160">
        <f>ROUND(E71*F71,2)</f>
        <v>0</v>
      </c>
      <c r="H71" s="161"/>
      <c r="I71" s="160">
        <f>ROUND(E71*H71,2)</f>
        <v>0</v>
      </c>
      <c r="J71" s="161"/>
      <c r="K71" s="160">
        <f>ROUND(E71*J71,2)</f>
        <v>0</v>
      </c>
      <c r="L71" s="160">
        <v>21</v>
      </c>
      <c r="M71" s="160">
        <f>G71*(1+L71/100)</f>
        <v>0</v>
      </c>
      <c r="N71" s="159">
        <v>0</v>
      </c>
      <c r="O71" s="159">
        <f>ROUND(E71*N71,2)</f>
        <v>0</v>
      </c>
      <c r="P71" s="159">
        <v>0</v>
      </c>
      <c r="Q71" s="159">
        <f>ROUND(E71*P71,2)</f>
        <v>0</v>
      </c>
      <c r="R71" s="160"/>
      <c r="S71" s="160" t="s">
        <v>122</v>
      </c>
      <c r="T71" s="160" t="s">
        <v>122</v>
      </c>
      <c r="U71" s="160">
        <v>0</v>
      </c>
      <c r="V71" s="160">
        <f>ROUND(E71*U71,2)</f>
        <v>0</v>
      </c>
      <c r="W71" s="160"/>
      <c r="X71" s="160" t="s">
        <v>205</v>
      </c>
      <c r="Y71" s="160" t="s">
        <v>124</v>
      </c>
      <c r="Z71" s="149"/>
      <c r="AA71" s="149"/>
      <c r="AB71" s="149"/>
      <c r="AC71" s="149"/>
      <c r="AD71" s="149"/>
      <c r="AE71" s="149"/>
      <c r="AF71" s="149"/>
      <c r="AG71" s="149" t="s">
        <v>206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x14ac:dyDescent="0.2">
      <c r="A72" s="165" t="s">
        <v>117</v>
      </c>
      <c r="B72" s="166" t="s">
        <v>76</v>
      </c>
      <c r="C72" s="188" t="s">
        <v>77</v>
      </c>
      <c r="D72" s="167"/>
      <c r="E72" s="168"/>
      <c r="F72" s="169"/>
      <c r="G72" s="169">
        <f>SUMIF(AG73:AG79,"&lt;&gt;NOR",G73:G79)</f>
        <v>0</v>
      </c>
      <c r="H72" s="169"/>
      <c r="I72" s="169">
        <f>SUM(I73:I79)</f>
        <v>0</v>
      </c>
      <c r="J72" s="169"/>
      <c r="K72" s="169">
        <f>SUM(K73:K79)</f>
        <v>0</v>
      </c>
      <c r="L72" s="169"/>
      <c r="M72" s="169">
        <f>SUM(M73:M79)</f>
        <v>0</v>
      </c>
      <c r="N72" s="168"/>
      <c r="O72" s="168">
        <f>SUM(O73:O79)</f>
        <v>0.76</v>
      </c>
      <c r="P72" s="168"/>
      <c r="Q72" s="168">
        <f>SUM(Q73:Q79)</f>
        <v>0</v>
      </c>
      <c r="R72" s="169"/>
      <c r="S72" s="169"/>
      <c r="T72" s="170"/>
      <c r="U72" s="164"/>
      <c r="V72" s="164">
        <f>SUM(V73:V79)</f>
        <v>104.28</v>
      </c>
      <c r="W72" s="164"/>
      <c r="X72" s="164"/>
      <c r="Y72" s="164"/>
      <c r="AG72" t="s">
        <v>118</v>
      </c>
    </row>
    <row r="73" spans="1:60" ht="22.5" outlineLevel="1" x14ac:dyDescent="0.2">
      <c r="A73" s="172">
        <v>20</v>
      </c>
      <c r="B73" s="173" t="s">
        <v>301</v>
      </c>
      <c r="C73" s="189" t="s">
        <v>302</v>
      </c>
      <c r="D73" s="174" t="s">
        <v>121</v>
      </c>
      <c r="E73" s="175">
        <v>372.42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21</v>
      </c>
      <c r="M73" s="177">
        <f>G73*(1+L73/100)</f>
        <v>0</v>
      </c>
      <c r="N73" s="175">
        <v>0</v>
      </c>
      <c r="O73" s="175">
        <f>ROUND(E73*N73,2)</f>
        <v>0</v>
      </c>
      <c r="P73" s="175">
        <v>0</v>
      </c>
      <c r="Q73" s="175">
        <f>ROUND(E73*P73,2)</f>
        <v>0</v>
      </c>
      <c r="R73" s="177"/>
      <c r="S73" s="177" t="s">
        <v>122</v>
      </c>
      <c r="T73" s="178" t="s">
        <v>122</v>
      </c>
      <c r="U73" s="160">
        <v>0.28000000000000003</v>
      </c>
      <c r="V73" s="160">
        <f>ROUND(E73*U73,2)</f>
        <v>104.28</v>
      </c>
      <c r="W73" s="160"/>
      <c r="X73" s="160" t="s">
        <v>123</v>
      </c>
      <c r="Y73" s="160" t="s">
        <v>124</v>
      </c>
      <c r="Z73" s="149"/>
      <c r="AA73" s="149"/>
      <c r="AB73" s="149"/>
      <c r="AC73" s="149"/>
      <c r="AD73" s="149"/>
      <c r="AE73" s="149"/>
      <c r="AF73" s="149"/>
      <c r="AG73" s="149" t="s">
        <v>125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2" x14ac:dyDescent="0.2">
      <c r="A74" s="156"/>
      <c r="B74" s="157"/>
      <c r="C74" s="190" t="s">
        <v>276</v>
      </c>
      <c r="D74" s="162"/>
      <c r="E74" s="163">
        <v>346.5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127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3" x14ac:dyDescent="0.2">
      <c r="A75" s="156"/>
      <c r="B75" s="157"/>
      <c r="C75" s="190" t="s">
        <v>277</v>
      </c>
      <c r="D75" s="162"/>
      <c r="E75" s="163">
        <v>25.92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49"/>
      <c r="AA75" s="149"/>
      <c r="AB75" s="149"/>
      <c r="AC75" s="149"/>
      <c r="AD75" s="149"/>
      <c r="AE75" s="149"/>
      <c r="AF75" s="149"/>
      <c r="AG75" s="149" t="s">
        <v>127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">
      <c r="A76" s="172">
        <v>21</v>
      </c>
      <c r="B76" s="173" t="s">
        <v>303</v>
      </c>
      <c r="C76" s="189" t="s">
        <v>304</v>
      </c>
      <c r="D76" s="174" t="s">
        <v>305</v>
      </c>
      <c r="E76" s="175">
        <v>37.986840000000001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21</v>
      </c>
      <c r="M76" s="177">
        <f>G76*(1+L76/100)</f>
        <v>0</v>
      </c>
      <c r="N76" s="175">
        <v>0.02</v>
      </c>
      <c r="O76" s="175">
        <f>ROUND(E76*N76,2)</f>
        <v>0.76</v>
      </c>
      <c r="P76" s="175">
        <v>0</v>
      </c>
      <c r="Q76" s="175">
        <f>ROUND(E76*P76,2)</f>
        <v>0</v>
      </c>
      <c r="R76" s="177" t="s">
        <v>192</v>
      </c>
      <c r="S76" s="177" t="s">
        <v>122</v>
      </c>
      <c r="T76" s="178" t="s">
        <v>122</v>
      </c>
      <c r="U76" s="160">
        <v>0</v>
      </c>
      <c r="V76" s="160">
        <f>ROUND(E76*U76,2)</f>
        <v>0</v>
      </c>
      <c r="W76" s="160"/>
      <c r="X76" s="160" t="s">
        <v>193</v>
      </c>
      <c r="Y76" s="160" t="s">
        <v>124</v>
      </c>
      <c r="Z76" s="149"/>
      <c r="AA76" s="149"/>
      <c r="AB76" s="149"/>
      <c r="AC76" s="149"/>
      <c r="AD76" s="149"/>
      <c r="AE76" s="149"/>
      <c r="AF76" s="149"/>
      <c r="AG76" s="149" t="s">
        <v>194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 x14ac:dyDescent="0.2">
      <c r="A77" s="156"/>
      <c r="B77" s="157"/>
      <c r="C77" s="190" t="s">
        <v>306</v>
      </c>
      <c r="D77" s="162"/>
      <c r="E77" s="163">
        <v>35.343000000000004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49"/>
      <c r="AA77" s="149"/>
      <c r="AB77" s="149"/>
      <c r="AC77" s="149"/>
      <c r="AD77" s="149"/>
      <c r="AE77" s="149"/>
      <c r="AF77" s="149"/>
      <c r="AG77" s="149" t="s">
        <v>127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3" x14ac:dyDescent="0.2">
      <c r="A78" s="156"/>
      <c r="B78" s="157"/>
      <c r="C78" s="190" t="s">
        <v>307</v>
      </c>
      <c r="D78" s="162"/>
      <c r="E78" s="163">
        <v>2.64384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127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56">
        <v>22</v>
      </c>
      <c r="B79" s="157" t="s">
        <v>308</v>
      </c>
      <c r="C79" s="191" t="s">
        <v>309</v>
      </c>
      <c r="D79" s="158" t="s">
        <v>0</v>
      </c>
      <c r="E79" s="179"/>
      <c r="F79" s="161"/>
      <c r="G79" s="160">
        <f>ROUND(E79*F79,2)</f>
        <v>0</v>
      </c>
      <c r="H79" s="161"/>
      <c r="I79" s="160">
        <f>ROUND(E79*H79,2)</f>
        <v>0</v>
      </c>
      <c r="J79" s="161"/>
      <c r="K79" s="160">
        <f>ROUND(E79*J79,2)</f>
        <v>0</v>
      </c>
      <c r="L79" s="160">
        <v>21</v>
      </c>
      <c r="M79" s="160">
        <f>G79*(1+L79/100)</f>
        <v>0</v>
      </c>
      <c r="N79" s="159">
        <v>0</v>
      </c>
      <c r="O79" s="159">
        <f>ROUND(E79*N79,2)</f>
        <v>0</v>
      </c>
      <c r="P79" s="159">
        <v>0</v>
      </c>
      <c r="Q79" s="159">
        <f>ROUND(E79*P79,2)</f>
        <v>0</v>
      </c>
      <c r="R79" s="160"/>
      <c r="S79" s="160" t="s">
        <v>122</v>
      </c>
      <c r="T79" s="160" t="s">
        <v>122</v>
      </c>
      <c r="U79" s="160">
        <v>0</v>
      </c>
      <c r="V79" s="160">
        <f>ROUND(E79*U79,2)</f>
        <v>0</v>
      </c>
      <c r="W79" s="160"/>
      <c r="X79" s="160" t="s">
        <v>205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206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x14ac:dyDescent="0.2">
      <c r="A80" s="165" t="s">
        <v>117</v>
      </c>
      <c r="B80" s="166" t="s">
        <v>78</v>
      </c>
      <c r="C80" s="188" t="s">
        <v>79</v>
      </c>
      <c r="D80" s="167"/>
      <c r="E80" s="168"/>
      <c r="F80" s="169"/>
      <c r="G80" s="169">
        <f>SUMIF(AG81:AG87,"&lt;&gt;NOR",G81:G87)</f>
        <v>0</v>
      </c>
      <c r="H80" s="169"/>
      <c r="I80" s="169">
        <f>SUM(I81:I87)</f>
        <v>0</v>
      </c>
      <c r="J80" s="169"/>
      <c r="K80" s="169">
        <f>SUM(K81:K87)</f>
        <v>0</v>
      </c>
      <c r="L80" s="169"/>
      <c r="M80" s="169">
        <f>SUM(M81:M87)</f>
        <v>0</v>
      </c>
      <c r="N80" s="168"/>
      <c r="O80" s="168">
        <f>SUM(O81:O87)</f>
        <v>0</v>
      </c>
      <c r="P80" s="168"/>
      <c r="Q80" s="168">
        <f>SUM(Q81:Q87)</f>
        <v>0.03</v>
      </c>
      <c r="R80" s="169"/>
      <c r="S80" s="169"/>
      <c r="T80" s="170"/>
      <c r="U80" s="164"/>
      <c r="V80" s="164">
        <f>SUM(V81:V87)</f>
        <v>2.29</v>
      </c>
      <c r="W80" s="164"/>
      <c r="X80" s="164"/>
      <c r="Y80" s="164"/>
      <c r="AG80" t="s">
        <v>118</v>
      </c>
    </row>
    <row r="81" spans="1:60" outlineLevel="1" x14ac:dyDescent="0.2">
      <c r="A81" s="172">
        <v>23</v>
      </c>
      <c r="B81" s="173" t="s">
        <v>310</v>
      </c>
      <c r="C81" s="189" t="s">
        <v>311</v>
      </c>
      <c r="D81" s="174" t="s">
        <v>171</v>
      </c>
      <c r="E81" s="175">
        <v>2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0</v>
      </c>
      <c r="O81" s="175">
        <f>ROUND(E81*N81,2)</f>
        <v>0</v>
      </c>
      <c r="P81" s="175">
        <v>1.7049999999999999E-2</v>
      </c>
      <c r="Q81" s="175">
        <f>ROUND(E81*P81,2)</f>
        <v>0.03</v>
      </c>
      <c r="R81" s="177"/>
      <c r="S81" s="177" t="s">
        <v>122</v>
      </c>
      <c r="T81" s="178" t="s">
        <v>122</v>
      </c>
      <c r="U81" s="160">
        <v>0.41399999999999998</v>
      </c>
      <c r="V81" s="160">
        <f>ROUND(E81*U81,2)</f>
        <v>0.83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209</v>
      </c>
      <c r="D82" s="162"/>
      <c r="E82" s="163">
        <v>2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ht="22.5" outlineLevel="1" x14ac:dyDescent="0.2">
      <c r="A83" s="172">
        <v>24</v>
      </c>
      <c r="B83" s="173" t="s">
        <v>207</v>
      </c>
      <c r="C83" s="189" t="s">
        <v>208</v>
      </c>
      <c r="D83" s="174" t="s">
        <v>171</v>
      </c>
      <c r="E83" s="175">
        <v>2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21</v>
      </c>
      <c r="M83" s="177">
        <f>G83*(1+L83/100)</f>
        <v>0</v>
      </c>
      <c r="N83" s="175">
        <v>2.31E-3</v>
      </c>
      <c r="O83" s="175">
        <f>ROUND(E83*N83,2)</f>
        <v>0</v>
      </c>
      <c r="P83" s="175">
        <v>0</v>
      </c>
      <c r="Q83" s="175">
        <f>ROUND(E83*P83,2)</f>
        <v>0</v>
      </c>
      <c r="R83" s="177"/>
      <c r="S83" s="177" t="s">
        <v>122</v>
      </c>
      <c r="T83" s="178" t="s">
        <v>122</v>
      </c>
      <c r="U83" s="160">
        <v>0.71</v>
      </c>
      <c r="V83" s="160">
        <f>ROUND(E83*U83,2)</f>
        <v>1.42</v>
      </c>
      <c r="W83" s="160"/>
      <c r="X83" s="160" t="s">
        <v>123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125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 x14ac:dyDescent="0.2">
      <c r="A84" s="156"/>
      <c r="B84" s="157"/>
      <c r="C84" s="190" t="s">
        <v>209</v>
      </c>
      <c r="D84" s="162"/>
      <c r="E84" s="163">
        <v>2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127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72">
        <v>25</v>
      </c>
      <c r="B85" s="173" t="s">
        <v>210</v>
      </c>
      <c r="C85" s="189" t="s">
        <v>211</v>
      </c>
      <c r="D85" s="174" t="s">
        <v>171</v>
      </c>
      <c r="E85" s="175">
        <v>2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5">
        <v>1E-4</v>
      </c>
      <c r="O85" s="175">
        <f>ROUND(E85*N85,2)</f>
        <v>0</v>
      </c>
      <c r="P85" s="175">
        <v>0</v>
      </c>
      <c r="Q85" s="175">
        <f>ROUND(E85*P85,2)</f>
        <v>0</v>
      </c>
      <c r="R85" s="177"/>
      <c r="S85" s="177" t="s">
        <v>122</v>
      </c>
      <c r="T85" s="178" t="s">
        <v>122</v>
      </c>
      <c r="U85" s="160">
        <v>0.02</v>
      </c>
      <c r="V85" s="160">
        <f>ROUND(E85*U85,2)</f>
        <v>0.04</v>
      </c>
      <c r="W85" s="160"/>
      <c r="X85" s="160" t="s">
        <v>123</v>
      </c>
      <c r="Y85" s="160" t="s">
        <v>124</v>
      </c>
      <c r="Z85" s="149"/>
      <c r="AA85" s="149"/>
      <c r="AB85" s="149"/>
      <c r="AC85" s="149"/>
      <c r="AD85" s="149"/>
      <c r="AE85" s="149"/>
      <c r="AF85" s="149"/>
      <c r="AG85" s="149" t="s">
        <v>125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90" t="s">
        <v>209</v>
      </c>
      <c r="D86" s="162"/>
      <c r="E86" s="163">
        <v>2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127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 x14ac:dyDescent="0.2">
      <c r="A87" s="156">
        <v>26</v>
      </c>
      <c r="B87" s="157" t="s">
        <v>214</v>
      </c>
      <c r="C87" s="191" t="s">
        <v>215</v>
      </c>
      <c r="D87" s="158" t="s">
        <v>0</v>
      </c>
      <c r="E87" s="179"/>
      <c r="F87" s="161"/>
      <c r="G87" s="160">
        <f>ROUND(E87*F87,2)</f>
        <v>0</v>
      </c>
      <c r="H87" s="161"/>
      <c r="I87" s="160">
        <f>ROUND(E87*H87,2)</f>
        <v>0</v>
      </c>
      <c r="J87" s="161"/>
      <c r="K87" s="160">
        <f>ROUND(E87*J87,2)</f>
        <v>0</v>
      </c>
      <c r="L87" s="160">
        <v>21</v>
      </c>
      <c r="M87" s="160">
        <f>G87*(1+L87/100)</f>
        <v>0</v>
      </c>
      <c r="N87" s="159">
        <v>0</v>
      </c>
      <c r="O87" s="159">
        <f>ROUND(E87*N87,2)</f>
        <v>0</v>
      </c>
      <c r="P87" s="159">
        <v>0</v>
      </c>
      <c r="Q87" s="159">
        <f>ROUND(E87*P87,2)</f>
        <v>0</v>
      </c>
      <c r="R87" s="160"/>
      <c r="S87" s="160" t="s">
        <v>122</v>
      </c>
      <c r="T87" s="160" t="s">
        <v>122</v>
      </c>
      <c r="U87" s="160">
        <v>0</v>
      </c>
      <c r="V87" s="160">
        <f>ROUND(E87*U87,2)</f>
        <v>0</v>
      </c>
      <c r="W87" s="160"/>
      <c r="X87" s="160" t="s">
        <v>205</v>
      </c>
      <c r="Y87" s="160" t="s">
        <v>124</v>
      </c>
      <c r="Z87" s="149"/>
      <c r="AA87" s="149"/>
      <c r="AB87" s="149"/>
      <c r="AC87" s="149"/>
      <c r="AD87" s="149"/>
      <c r="AE87" s="149"/>
      <c r="AF87" s="149"/>
      <c r="AG87" s="149" t="s">
        <v>206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x14ac:dyDescent="0.2">
      <c r="A88" s="165" t="s">
        <v>117</v>
      </c>
      <c r="B88" s="166" t="s">
        <v>82</v>
      </c>
      <c r="C88" s="188" t="s">
        <v>83</v>
      </c>
      <c r="D88" s="167"/>
      <c r="E88" s="168"/>
      <c r="F88" s="169"/>
      <c r="G88" s="169">
        <f>SUMIF(AG89:AG100,"&lt;&gt;NOR",G89:G100)</f>
        <v>0</v>
      </c>
      <c r="H88" s="169"/>
      <c r="I88" s="169">
        <f>SUM(I89:I100)</f>
        <v>0</v>
      </c>
      <c r="J88" s="169"/>
      <c r="K88" s="169">
        <f>SUM(K89:K100)</f>
        <v>0</v>
      </c>
      <c r="L88" s="169"/>
      <c r="M88" s="169">
        <f>SUM(M89:M100)</f>
        <v>0</v>
      </c>
      <c r="N88" s="168"/>
      <c r="O88" s="168">
        <f>SUM(O89:O100)</f>
        <v>0.26</v>
      </c>
      <c r="P88" s="168"/>
      <c r="Q88" s="168">
        <f>SUM(Q89:Q100)</f>
        <v>0.62</v>
      </c>
      <c r="R88" s="169"/>
      <c r="S88" s="169"/>
      <c r="T88" s="170"/>
      <c r="U88" s="164"/>
      <c r="V88" s="164">
        <f>SUM(V89:V100)</f>
        <v>70.02</v>
      </c>
      <c r="W88" s="164"/>
      <c r="X88" s="164"/>
      <c r="Y88" s="164"/>
      <c r="AG88" t="s">
        <v>118</v>
      </c>
    </row>
    <row r="89" spans="1:60" ht="22.5" outlineLevel="1" x14ac:dyDescent="0.2">
      <c r="A89" s="172">
        <v>27</v>
      </c>
      <c r="B89" s="173" t="s">
        <v>312</v>
      </c>
      <c r="C89" s="189" t="s">
        <v>313</v>
      </c>
      <c r="D89" s="174" t="s">
        <v>171</v>
      </c>
      <c r="E89" s="175">
        <v>8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21</v>
      </c>
      <c r="M89" s="177">
        <f>G89*(1+L89/100)</f>
        <v>0</v>
      </c>
      <c r="N89" s="175">
        <v>0</v>
      </c>
      <c r="O89" s="175">
        <f>ROUND(E89*N89,2)</f>
        <v>0</v>
      </c>
      <c r="P89" s="175">
        <v>3.0300000000000001E-3</v>
      </c>
      <c r="Q89" s="175">
        <f>ROUND(E89*P89,2)</f>
        <v>0.02</v>
      </c>
      <c r="R89" s="177"/>
      <c r="S89" s="177" t="s">
        <v>122</v>
      </c>
      <c r="T89" s="178" t="s">
        <v>122</v>
      </c>
      <c r="U89" s="160">
        <v>8.0500000000000002E-2</v>
      </c>
      <c r="V89" s="160">
        <f>ROUND(E89*U89,2)</f>
        <v>0.64</v>
      </c>
      <c r="W89" s="160"/>
      <c r="X89" s="160" t="s">
        <v>123</v>
      </c>
      <c r="Y89" s="160" t="s">
        <v>124</v>
      </c>
      <c r="Z89" s="149"/>
      <c r="AA89" s="149"/>
      <c r="AB89" s="149"/>
      <c r="AC89" s="149"/>
      <c r="AD89" s="149"/>
      <c r="AE89" s="149"/>
      <c r="AF89" s="149"/>
      <c r="AG89" s="149" t="s">
        <v>125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 x14ac:dyDescent="0.2">
      <c r="A90" s="156"/>
      <c r="B90" s="157"/>
      <c r="C90" s="190" t="s">
        <v>314</v>
      </c>
      <c r="D90" s="162"/>
      <c r="E90" s="163">
        <v>8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127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 x14ac:dyDescent="0.2">
      <c r="A91" s="172">
        <v>28</v>
      </c>
      <c r="B91" s="173" t="s">
        <v>219</v>
      </c>
      <c r="C91" s="189" t="s">
        <v>315</v>
      </c>
      <c r="D91" s="174" t="s">
        <v>157</v>
      </c>
      <c r="E91" s="175">
        <v>85.6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21</v>
      </c>
      <c r="M91" s="177">
        <f>G91*(1+L91/100)</f>
        <v>0</v>
      </c>
      <c r="N91" s="175">
        <v>0</v>
      </c>
      <c r="O91" s="175">
        <f>ROUND(E91*N91,2)</f>
        <v>0</v>
      </c>
      <c r="P91" s="175">
        <v>2.3E-3</v>
      </c>
      <c r="Q91" s="175">
        <f>ROUND(E91*P91,2)</f>
        <v>0.2</v>
      </c>
      <c r="R91" s="177"/>
      <c r="S91" s="177" t="s">
        <v>122</v>
      </c>
      <c r="T91" s="178" t="s">
        <v>122</v>
      </c>
      <c r="U91" s="160">
        <v>0.10349999999999999</v>
      </c>
      <c r="V91" s="160">
        <f>ROUND(E91*U91,2)</f>
        <v>8.86</v>
      </c>
      <c r="W91" s="160"/>
      <c r="X91" s="160" t="s">
        <v>123</v>
      </c>
      <c r="Y91" s="160" t="s">
        <v>124</v>
      </c>
      <c r="Z91" s="149"/>
      <c r="AA91" s="149"/>
      <c r="AB91" s="149"/>
      <c r="AC91" s="149"/>
      <c r="AD91" s="149"/>
      <c r="AE91" s="149"/>
      <c r="AF91" s="149"/>
      <c r="AG91" s="149" t="s">
        <v>125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 x14ac:dyDescent="0.2">
      <c r="A92" s="156"/>
      <c r="B92" s="157"/>
      <c r="C92" s="190" t="s">
        <v>316</v>
      </c>
      <c r="D92" s="162"/>
      <c r="E92" s="163">
        <v>85.6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127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72">
        <v>29</v>
      </c>
      <c r="B93" s="173" t="s">
        <v>225</v>
      </c>
      <c r="C93" s="189" t="s">
        <v>226</v>
      </c>
      <c r="D93" s="174" t="s">
        <v>227</v>
      </c>
      <c r="E93" s="175">
        <v>98.9</v>
      </c>
      <c r="F93" s="176"/>
      <c r="G93" s="177">
        <f>ROUND(E93*F93,2)</f>
        <v>0</v>
      </c>
      <c r="H93" s="176"/>
      <c r="I93" s="177">
        <f>ROUND(E93*H93,2)</f>
        <v>0</v>
      </c>
      <c r="J93" s="176"/>
      <c r="K93" s="177">
        <f>ROUND(E93*J93,2)</f>
        <v>0</v>
      </c>
      <c r="L93" s="177">
        <v>21</v>
      </c>
      <c r="M93" s="177">
        <f>G93*(1+L93/100)</f>
        <v>0</v>
      </c>
      <c r="N93" s="175">
        <v>0</v>
      </c>
      <c r="O93" s="175">
        <f>ROUND(E93*N93,2)</f>
        <v>0</v>
      </c>
      <c r="P93" s="175">
        <v>4.0000000000000001E-3</v>
      </c>
      <c r="Q93" s="175">
        <f>ROUND(E93*P93,2)</f>
        <v>0.4</v>
      </c>
      <c r="R93" s="177"/>
      <c r="S93" s="177" t="s">
        <v>176</v>
      </c>
      <c r="T93" s="178" t="s">
        <v>163</v>
      </c>
      <c r="U93" s="160">
        <v>0</v>
      </c>
      <c r="V93" s="160">
        <f>ROUND(E93*U93,2)</f>
        <v>0</v>
      </c>
      <c r="W93" s="160"/>
      <c r="X93" s="160" t="s">
        <v>123</v>
      </c>
      <c r="Y93" s="160" t="s">
        <v>124</v>
      </c>
      <c r="Z93" s="149"/>
      <c r="AA93" s="149"/>
      <c r="AB93" s="149"/>
      <c r="AC93" s="149"/>
      <c r="AD93" s="149"/>
      <c r="AE93" s="149"/>
      <c r="AF93" s="149"/>
      <c r="AG93" s="149" t="s">
        <v>125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190" t="s">
        <v>287</v>
      </c>
      <c r="D94" s="162"/>
      <c r="E94" s="163">
        <v>95.2</v>
      </c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49"/>
      <c r="AA94" s="149"/>
      <c r="AB94" s="149"/>
      <c r="AC94" s="149"/>
      <c r="AD94" s="149"/>
      <c r="AE94" s="149"/>
      <c r="AF94" s="149"/>
      <c r="AG94" s="149" t="s">
        <v>127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190" t="s">
        <v>288</v>
      </c>
      <c r="D95" s="162"/>
      <c r="E95" s="163">
        <v>3.7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127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ht="22.5" outlineLevel="1" x14ac:dyDescent="0.2">
      <c r="A96" s="172">
        <v>30</v>
      </c>
      <c r="B96" s="173" t="s">
        <v>228</v>
      </c>
      <c r="C96" s="189" t="s">
        <v>229</v>
      </c>
      <c r="D96" s="174" t="s">
        <v>157</v>
      </c>
      <c r="E96" s="175">
        <v>95.2</v>
      </c>
      <c r="F96" s="176"/>
      <c r="G96" s="177">
        <f>ROUND(E96*F96,2)</f>
        <v>0</v>
      </c>
      <c r="H96" s="176"/>
      <c r="I96" s="177">
        <f>ROUND(E96*H96,2)</f>
        <v>0</v>
      </c>
      <c r="J96" s="176"/>
      <c r="K96" s="177">
        <f>ROUND(E96*J96,2)</f>
        <v>0</v>
      </c>
      <c r="L96" s="177">
        <v>21</v>
      </c>
      <c r="M96" s="177">
        <f>G96*(1+L96/100)</f>
        <v>0</v>
      </c>
      <c r="N96" s="175">
        <v>1.24E-3</v>
      </c>
      <c r="O96" s="175">
        <f>ROUND(E96*N96,2)</f>
        <v>0.12</v>
      </c>
      <c r="P96" s="175">
        <v>0</v>
      </c>
      <c r="Q96" s="175">
        <f>ROUND(E96*P96,2)</f>
        <v>0</v>
      </c>
      <c r="R96" s="177"/>
      <c r="S96" s="177" t="s">
        <v>176</v>
      </c>
      <c r="T96" s="178" t="s">
        <v>163</v>
      </c>
      <c r="U96" s="160">
        <v>0.29572999999999999</v>
      </c>
      <c r="V96" s="160">
        <f>ROUND(E96*U96,2)</f>
        <v>28.15</v>
      </c>
      <c r="W96" s="160"/>
      <c r="X96" s="160" t="s">
        <v>123</v>
      </c>
      <c r="Y96" s="160" t="s">
        <v>124</v>
      </c>
      <c r="Z96" s="149"/>
      <c r="AA96" s="149"/>
      <c r="AB96" s="149"/>
      <c r="AC96" s="149"/>
      <c r="AD96" s="149"/>
      <c r="AE96" s="149"/>
      <c r="AF96" s="149"/>
      <c r="AG96" s="149" t="s">
        <v>125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2" x14ac:dyDescent="0.2">
      <c r="A97" s="156"/>
      <c r="B97" s="157"/>
      <c r="C97" s="190" t="s">
        <v>287</v>
      </c>
      <c r="D97" s="162"/>
      <c r="E97" s="163">
        <v>95.2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49"/>
      <c r="AA97" s="149"/>
      <c r="AB97" s="149"/>
      <c r="AC97" s="149"/>
      <c r="AD97" s="149"/>
      <c r="AE97" s="149"/>
      <c r="AF97" s="149"/>
      <c r="AG97" s="149" t="s">
        <v>127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72">
        <v>31</v>
      </c>
      <c r="B98" s="173" t="s">
        <v>236</v>
      </c>
      <c r="C98" s="189" t="s">
        <v>237</v>
      </c>
      <c r="D98" s="174" t="s">
        <v>157</v>
      </c>
      <c r="E98" s="175">
        <v>95.2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1.4400000000000001E-3</v>
      </c>
      <c r="O98" s="175">
        <f>ROUND(E98*N98,2)</f>
        <v>0.14000000000000001</v>
      </c>
      <c r="P98" s="175">
        <v>0</v>
      </c>
      <c r="Q98" s="175">
        <f>ROUND(E98*P98,2)</f>
        <v>0</v>
      </c>
      <c r="R98" s="177"/>
      <c r="S98" s="177" t="s">
        <v>176</v>
      </c>
      <c r="T98" s="178" t="s">
        <v>163</v>
      </c>
      <c r="U98" s="160">
        <v>0.34</v>
      </c>
      <c r="V98" s="160">
        <f>ROUND(E98*U98,2)</f>
        <v>32.369999999999997</v>
      </c>
      <c r="W98" s="160"/>
      <c r="X98" s="160" t="s">
        <v>123</v>
      </c>
      <c r="Y98" s="160" t="s">
        <v>124</v>
      </c>
      <c r="Z98" s="149"/>
      <c r="AA98" s="149"/>
      <c r="AB98" s="149"/>
      <c r="AC98" s="149"/>
      <c r="AD98" s="149"/>
      <c r="AE98" s="149"/>
      <c r="AF98" s="149"/>
      <c r="AG98" s="149" t="s">
        <v>125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190" t="s">
        <v>287</v>
      </c>
      <c r="D99" s="162"/>
      <c r="E99" s="163">
        <v>95.2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127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">
      <c r="A100" s="156">
        <v>32</v>
      </c>
      <c r="B100" s="157" t="s">
        <v>244</v>
      </c>
      <c r="C100" s="191" t="s">
        <v>245</v>
      </c>
      <c r="D100" s="158" t="s">
        <v>0</v>
      </c>
      <c r="E100" s="179"/>
      <c r="F100" s="161"/>
      <c r="G100" s="160">
        <f>ROUND(E100*F100,2)</f>
        <v>0</v>
      </c>
      <c r="H100" s="161"/>
      <c r="I100" s="160">
        <f>ROUND(E100*H100,2)</f>
        <v>0</v>
      </c>
      <c r="J100" s="161"/>
      <c r="K100" s="160">
        <f>ROUND(E100*J100,2)</f>
        <v>0</v>
      </c>
      <c r="L100" s="160">
        <v>21</v>
      </c>
      <c r="M100" s="160">
        <f>G100*(1+L100/100)</f>
        <v>0</v>
      </c>
      <c r="N100" s="159">
        <v>0</v>
      </c>
      <c r="O100" s="159">
        <f>ROUND(E100*N100,2)</f>
        <v>0</v>
      </c>
      <c r="P100" s="159">
        <v>0</v>
      </c>
      <c r="Q100" s="159">
        <f>ROUND(E100*P100,2)</f>
        <v>0</v>
      </c>
      <c r="R100" s="160"/>
      <c r="S100" s="160" t="s">
        <v>122</v>
      </c>
      <c r="T100" s="160" t="s">
        <v>122</v>
      </c>
      <c r="U100" s="160">
        <v>0</v>
      </c>
      <c r="V100" s="160">
        <f>ROUND(E100*U100,2)</f>
        <v>0</v>
      </c>
      <c r="W100" s="160"/>
      <c r="X100" s="160" t="s">
        <v>205</v>
      </c>
      <c r="Y100" s="160" t="s">
        <v>124</v>
      </c>
      <c r="Z100" s="149"/>
      <c r="AA100" s="149"/>
      <c r="AB100" s="149"/>
      <c r="AC100" s="149"/>
      <c r="AD100" s="149"/>
      <c r="AE100" s="149"/>
      <c r="AF100" s="149"/>
      <c r="AG100" s="149" t="s">
        <v>206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x14ac:dyDescent="0.2">
      <c r="A101" s="165" t="s">
        <v>117</v>
      </c>
      <c r="B101" s="166" t="s">
        <v>84</v>
      </c>
      <c r="C101" s="188" t="s">
        <v>85</v>
      </c>
      <c r="D101" s="167"/>
      <c r="E101" s="168"/>
      <c r="F101" s="169"/>
      <c r="G101" s="169">
        <f>SUMIF(AG102:AG105,"&lt;&gt;NOR",G102:G105)</f>
        <v>0</v>
      </c>
      <c r="H101" s="169"/>
      <c r="I101" s="169">
        <f>SUM(I102:I105)</f>
        <v>0</v>
      </c>
      <c r="J101" s="169"/>
      <c r="K101" s="169">
        <f>SUM(K102:K105)</f>
        <v>0</v>
      </c>
      <c r="L101" s="169"/>
      <c r="M101" s="169">
        <f>SUM(M102:M105)</f>
        <v>0</v>
      </c>
      <c r="N101" s="168"/>
      <c r="O101" s="168">
        <f>SUM(O102:O105)</f>
        <v>0</v>
      </c>
      <c r="P101" s="168"/>
      <c r="Q101" s="168">
        <f>SUM(Q102:Q105)</f>
        <v>0</v>
      </c>
      <c r="R101" s="169"/>
      <c r="S101" s="169"/>
      <c r="T101" s="170"/>
      <c r="U101" s="164"/>
      <c r="V101" s="164">
        <f>SUM(V102:V105)</f>
        <v>0</v>
      </c>
      <c r="W101" s="164"/>
      <c r="X101" s="164"/>
      <c r="Y101" s="164"/>
      <c r="AG101" t="s">
        <v>118</v>
      </c>
    </row>
    <row r="102" spans="1:60" ht="45" outlineLevel="1" x14ac:dyDescent="0.2">
      <c r="A102" s="172">
        <v>33</v>
      </c>
      <c r="B102" s="173" t="s">
        <v>246</v>
      </c>
      <c r="C102" s="260" t="s">
        <v>422</v>
      </c>
      <c r="D102" s="174" t="s">
        <v>247</v>
      </c>
      <c r="E102" s="175">
        <v>1</v>
      </c>
      <c r="F102" s="176"/>
      <c r="G102" s="177">
        <f>ROUND(E102*F102,2)</f>
        <v>0</v>
      </c>
      <c r="H102" s="176"/>
      <c r="I102" s="177">
        <f>ROUND(E102*H102,2)</f>
        <v>0</v>
      </c>
      <c r="J102" s="176"/>
      <c r="K102" s="177">
        <f>ROUND(E102*J102,2)</f>
        <v>0</v>
      </c>
      <c r="L102" s="177">
        <v>21</v>
      </c>
      <c r="M102" s="177">
        <f>G102*(1+L102/100)</f>
        <v>0</v>
      </c>
      <c r="N102" s="175">
        <v>0</v>
      </c>
      <c r="O102" s="175">
        <f>ROUND(E102*N102,2)</f>
        <v>0</v>
      </c>
      <c r="P102" s="175">
        <v>0</v>
      </c>
      <c r="Q102" s="175">
        <f>ROUND(E102*P102,2)</f>
        <v>0</v>
      </c>
      <c r="R102" s="177"/>
      <c r="S102" s="177" t="s">
        <v>176</v>
      </c>
      <c r="T102" s="178" t="s">
        <v>163</v>
      </c>
      <c r="U102" s="160">
        <v>0</v>
      </c>
      <c r="V102" s="160">
        <f>ROUND(E102*U102,2)</f>
        <v>0</v>
      </c>
      <c r="W102" s="160"/>
      <c r="X102" s="160" t="s">
        <v>123</v>
      </c>
      <c r="Y102" s="160" t="s">
        <v>124</v>
      </c>
      <c r="Z102" s="149"/>
      <c r="AA102" s="149"/>
      <c r="AB102" s="149"/>
      <c r="AC102" s="149"/>
      <c r="AD102" s="149"/>
      <c r="AE102" s="149"/>
      <c r="AF102" s="149"/>
      <c r="AG102" s="149" t="s">
        <v>125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2" x14ac:dyDescent="0.2">
      <c r="A103" s="156"/>
      <c r="B103" s="157"/>
      <c r="C103" s="190" t="s">
        <v>183</v>
      </c>
      <c r="D103" s="162"/>
      <c r="E103" s="163">
        <v>1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49"/>
      <c r="AA103" s="149"/>
      <c r="AB103" s="149"/>
      <c r="AC103" s="149"/>
      <c r="AD103" s="149"/>
      <c r="AE103" s="149"/>
      <c r="AF103" s="149"/>
      <c r="AG103" s="149" t="s">
        <v>127</v>
      </c>
      <c r="AH103" s="149">
        <v>0</v>
      </c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ht="45" outlineLevel="1" x14ac:dyDescent="0.2">
      <c r="A104" s="172">
        <v>34</v>
      </c>
      <c r="B104" s="173" t="s">
        <v>248</v>
      </c>
      <c r="C104" s="260" t="s">
        <v>422</v>
      </c>
      <c r="D104" s="174" t="s">
        <v>247</v>
      </c>
      <c r="E104" s="175">
        <v>1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21</v>
      </c>
      <c r="M104" s="177">
        <f>G104*(1+L104/100)</f>
        <v>0</v>
      </c>
      <c r="N104" s="175">
        <v>0</v>
      </c>
      <c r="O104" s="175">
        <f>ROUND(E104*N104,2)</f>
        <v>0</v>
      </c>
      <c r="P104" s="175">
        <v>0</v>
      </c>
      <c r="Q104" s="175">
        <f>ROUND(E104*P104,2)</f>
        <v>0</v>
      </c>
      <c r="R104" s="177"/>
      <c r="S104" s="177" t="s">
        <v>176</v>
      </c>
      <c r="T104" s="178" t="s">
        <v>163</v>
      </c>
      <c r="U104" s="160">
        <v>0</v>
      </c>
      <c r="V104" s="160">
        <f>ROUND(E104*U104,2)</f>
        <v>0</v>
      </c>
      <c r="W104" s="160"/>
      <c r="X104" s="160" t="s">
        <v>123</v>
      </c>
      <c r="Y104" s="160" t="s">
        <v>124</v>
      </c>
      <c r="Z104" s="149"/>
      <c r="AA104" s="149"/>
      <c r="AB104" s="149"/>
      <c r="AC104" s="149"/>
      <c r="AD104" s="149"/>
      <c r="AE104" s="149"/>
      <c r="AF104" s="149"/>
      <c r="AG104" s="149" t="s">
        <v>125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 x14ac:dyDescent="0.2">
      <c r="A105" s="156"/>
      <c r="B105" s="157"/>
      <c r="C105" s="190" t="s">
        <v>183</v>
      </c>
      <c r="D105" s="162"/>
      <c r="E105" s="163">
        <v>1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127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x14ac:dyDescent="0.2">
      <c r="A106" s="165" t="s">
        <v>117</v>
      </c>
      <c r="B106" s="166" t="s">
        <v>86</v>
      </c>
      <c r="C106" s="188" t="s">
        <v>87</v>
      </c>
      <c r="D106" s="167"/>
      <c r="E106" s="168"/>
      <c r="F106" s="169"/>
      <c r="G106" s="169">
        <f>SUMIF(AG107:AG116,"&lt;&gt;NOR",G107:G116)</f>
        <v>0</v>
      </c>
      <c r="H106" s="169"/>
      <c r="I106" s="169">
        <f>SUM(I107:I116)</f>
        <v>0</v>
      </c>
      <c r="J106" s="169"/>
      <c r="K106" s="169">
        <f>SUM(K107:K116)</f>
        <v>0</v>
      </c>
      <c r="L106" s="169"/>
      <c r="M106" s="169">
        <f>SUM(M107:M116)</f>
        <v>0</v>
      </c>
      <c r="N106" s="168"/>
      <c r="O106" s="168">
        <f>SUM(O107:O116)</f>
        <v>0</v>
      </c>
      <c r="P106" s="168"/>
      <c r="Q106" s="168">
        <f>SUM(Q107:Q116)</f>
        <v>0</v>
      </c>
      <c r="R106" s="169"/>
      <c r="S106" s="169"/>
      <c r="T106" s="170"/>
      <c r="U106" s="164"/>
      <c r="V106" s="164">
        <f>SUM(V107:V116)</f>
        <v>17.059999999999999</v>
      </c>
      <c r="W106" s="164"/>
      <c r="X106" s="164"/>
      <c r="Y106" s="164"/>
      <c r="AG106" t="s">
        <v>118</v>
      </c>
    </row>
    <row r="107" spans="1:60" outlineLevel="1" x14ac:dyDescent="0.2">
      <c r="A107" s="172">
        <v>35</v>
      </c>
      <c r="B107" s="173" t="s">
        <v>249</v>
      </c>
      <c r="C107" s="189" t="s">
        <v>250</v>
      </c>
      <c r="D107" s="174" t="s">
        <v>251</v>
      </c>
      <c r="E107" s="175">
        <v>0.61699999999999999</v>
      </c>
      <c r="F107" s="176"/>
      <c r="G107" s="177">
        <f>ROUND(E107*F107,2)</f>
        <v>0</v>
      </c>
      <c r="H107" s="176"/>
      <c r="I107" s="177">
        <f>ROUND(E107*H107,2)</f>
        <v>0</v>
      </c>
      <c r="J107" s="176"/>
      <c r="K107" s="177">
        <f>ROUND(E107*J107,2)</f>
        <v>0</v>
      </c>
      <c r="L107" s="177">
        <v>21</v>
      </c>
      <c r="M107" s="177">
        <f>G107*(1+L107/100)</f>
        <v>0</v>
      </c>
      <c r="N107" s="175">
        <v>0</v>
      </c>
      <c r="O107" s="175">
        <f>ROUND(E107*N107,2)</f>
        <v>0</v>
      </c>
      <c r="P107" s="175">
        <v>0</v>
      </c>
      <c r="Q107" s="175">
        <f>ROUND(E107*P107,2)</f>
        <v>0</v>
      </c>
      <c r="R107" s="177"/>
      <c r="S107" s="177" t="s">
        <v>122</v>
      </c>
      <c r="T107" s="178" t="s">
        <v>122</v>
      </c>
      <c r="U107" s="160">
        <v>0</v>
      </c>
      <c r="V107" s="160">
        <f>ROUND(E107*U107,2)</f>
        <v>0</v>
      </c>
      <c r="W107" s="160"/>
      <c r="X107" s="160" t="s">
        <v>123</v>
      </c>
      <c r="Y107" s="160" t="s">
        <v>124</v>
      </c>
      <c r="Z107" s="149"/>
      <c r="AA107" s="149"/>
      <c r="AB107" s="149"/>
      <c r="AC107" s="149"/>
      <c r="AD107" s="149"/>
      <c r="AE107" s="149"/>
      <c r="AF107" s="149"/>
      <c r="AG107" s="149" t="s">
        <v>125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ht="22.5" outlineLevel="2" x14ac:dyDescent="0.2">
      <c r="A108" s="156"/>
      <c r="B108" s="157"/>
      <c r="C108" s="258" t="s">
        <v>252</v>
      </c>
      <c r="D108" s="259"/>
      <c r="E108" s="259"/>
      <c r="F108" s="259"/>
      <c r="G108" s="259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49"/>
      <c r="AA108" s="149"/>
      <c r="AB108" s="149"/>
      <c r="AC108" s="149"/>
      <c r="AD108" s="149"/>
      <c r="AE108" s="149"/>
      <c r="AF108" s="149"/>
      <c r="AG108" s="149" t="s">
        <v>152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80" t="str">
        <f>C108</f>
        <v>Pro vyjádření výnosu ve prospěch zhotovitele je nutné jednotkovou cenu uvést se záporným znaménkem. (Získaná částka ponižuje náklad stavby.)</v>
      </c>
      <c r="BB108" s="149"/>
      <c r="BC108" s="149"/>
      <c r="BD108" s="149"/>
      <c r="BE108" s="149"/>
      <c r="BF108" s="149"/>
      <c r="BG108" s="149"/>
      <c r="BH108" s="149"/>
    </row>
    <row r="109" spans="1:60" outlineLevel="2" x14ac:dyDescent="0.2">
      <c r="A109" s="156"/>
      <c r="B109" s="157"/>
      <c r="C109" s="190" t="s">
        <v>317</v>
      </c>
      <c r="D109" s="162"/>
      <c r="E109" s="163">
        <v>0.61699999999999999</v>
      </c>
      <c r="F109" s="160"/>
      <c r="G109" s="160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49"/>
      <c r="AA109" s="149"/>
      <c r="AB109" s="149"/>
      <c r="AC109" s="149"/>
      <c r="AD109" s="149"/>
      <c r="AE109" s="149"/>
      <c r="AF109" s="149"/>
      <c r="AG109" s="149" t="s">
        <v>127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81">
        <v>36</v>
      </c>
      <c r="B110" s="182" t="s">
        <v>254</v>
      </c>
      <c r="C110" s="192" t="s">
        <v>255</v>
      </c>
      <c r="D110" s="183" t="s">
        <v>251</v>
      </c>
      <c r="E110" s="184">
        <v>6.1260599999999998</v>
      </c>
      <c r="F110" s="185"/>
      <c r="G110" s="186">
        <f>ROUND(E110*F110,2)</f>
        <v>0</v>
      </c>
      <c r="H110" s="185"/>
      <c r="I110" s="186">
        <f>ROUND(E110*H110,2)</f>
        <v>0</v>
      </c>
      <c r="J110" s="185"/>
      <c r="K110" s="186">
        <f>ROUND(E110*J110,2)</f>
        <v>0</v>
      </c>
      <c r="L110" s="186">
        <v>21</v>
      </c>
      <c r="M110" s="186">
        <f>G110*(1+L110/100)</f>
        <v>0</v>
      </c>
      <c r="N110" s="184">
        <v>0</v>
      </c>
      <c r="O110" s="184">
        <f>ROUND(E110*N110,2)</f>
        <v>0</v>
      </c>
      <c r="P110" s="184">
        <v>0</v>
      </c>
      <c r="Q110" s="184">
        <f>ROUND(E110*P110,2)</f>
        <v>0</v>
      </c>
      <c r="R110" s="186"/>
      <c r="S110" s="186" t="s">
        <v>122</v>
      </c>
      <c r="T110" s="187" t="s">
        <v>122</v>
      </c>
      <c r="U110" s="160">
        <v>0.93300000000000005</v>
      </c>
      <c r="V110" s="160">
        <f>ROUND(E110*U110,2)</f>
        <v>5.72</v>
      </c>
      <c r="W110" s="160"/>
      <c r="X110" s="160" t="s">
        <v>256</v>
      </c>
      <c r="Y110" s="160" t="s">
        <v>124</v>
      </c>
      <c r="Z110" s="149"/>
      <c r="AA110" s="149"/>
      <c r="AB110" s="149"/>
      <c r="AC110" s="149"/>
      <c r="AD110" s="149"/>
      <c r="AE110" s="149"/>
      <c r="AF110" s="149"/>
      <c r="AG110" s="149" t="s">
        <v>257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">
      <c r="A111" s="172">
        <v>37</v>
      </c>
      <c r="B111" s="173" t="s">
        <v>258</v>
      </c>
      <c r="C111" s="189" t="s">
        <v>259</v>
      </c>
      <c r="D111" s="174" t="s">
        <v>251</v>
      </c>
      <c r="E111" s="175">
        <v>6.1260599999999998</v>
      </c>
      <c r="F111" s="176"/>
      <c r="G111" s="177">
        <f>ROUND(E111*F111,2)</f>
        <v>0</v>
      </c>
      <c r="H111" s="176"/>
      <c r="I111" s="177">
        <f>ROUND(E111*H111,2)</f>
        <v>0</v>
      </c>
      <c r="J111" s="176"/>
      <c r="K111" s="177">
        <f>ROUND(E111*J111,2)</f>
        <v>0</v>
      </c>
      <c r="L111" s="177">
        <v>21</v>
      </c>
      <c r="M111" s="177">
        <f>G111*(1+L111/100)</f>
        <v>0</v>
      </c>
      <c r="N111" s="175">
        <v>0</v>
      </c>
      <c r="O111" s="175">
        <f>ROUND(E111*N111,2)</f>
        <v>0</v>
      </c>
      <c r="P111" s="175">
        <v>0</v>
      </c>
      <c r="Q111" s="175">
        <f>ROUND(E111*P111,2)</f>
        <v>0</v>
      </c>
      <c r="R111" s="177"/>
      <c r="S111" s="177" t="s">
        <v>122</v>
      </c>
      <c r="T111" s="178" t="s">
        <v>122</v>
      </c>
      <c r="U111" s="160">
        <v>0.49</v>
      </c>
      <c r="V111" s="160">
        <f>ROUND(E111*U111,2)</f>
        <v>3</v>
      </c>
      <c r="W111" s="160"/>
      <c r="X111" s="160" t="s">
        <v>256</v>
      </c>
      <c r="Y111" s="160" t="s">
        <v>124</v>
      </c>
      <c r="Z111" s="149"/>
      <c r="AA111" s="149"/>
      <c r="AB111" s="149"/>
      <c r="AC111" s="149"/>
      <c r="AD111" s="149"/>
      <c r="AE111" s="149"/>
      <c r="AF111" s="149"/>
      <c r="AG111" s="149" t="s">
        <v>257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2" x14ac:dyDescent="0.2">
      <c r="A112" s="156"/>
      <c r="B112" s="157"/>
      <c r="C112" s="258" t="s">
        <v>260</v>
      </c>
      <c r="D112" s="259"/>
      <c r="E112" s="259"/>
      <c r="F112" s="259"/>
      <c r="G112" s="259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49"/>
      <c r="AA112" s="149"/>
      <c r="AB112" s="149"/>
      <c r="AC112" s="149"/>
      <c r="AD112" s="149"/>
      <c r="AE112" s="149"/>
      <c r="AF112" s="149"/>
      <c r="AG112" s="149" t="s">
        <v>152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">
      <c r="A113" s="181">
        <v>38</v>
      </c>
      <c r="B113" s="182" t="s">
        <v>261</v>
      </c>
      <c r="C113" s="192" t="s">
        <v>262</v>
      </c>
      <c r="D113" s="183" t="s">
        <v>251</v>
      </c>
      <c r="E113" s="184">
        <v>171.52959999999999</v>
      </c>
      <c r="F113" s="185"/>
      <c r="G113" s="186">
        <f>ROUND(E113*F113,2)</f>
        <v>0</v>
      </c>
      <c r="H113" s="185"/>
      <c r="I113" s="186">
        <f>ROUND(E113*H113,2)</f>
        <v>0</v>
      </c>
      <c r="J113" s="185"/>
      <c r="K113" s="186">
        <f>ROUND(E113*J113,2)</f>
        <v>0</v>
      </c>
      <c r="L113" s="186">
        <v>21</v>
      </c>
      <c r="M113" s="186">
        <f>G113*(1+L113/100)</f>
        <v>0</v>
      </c>
      <c r="N113" s="184">
        <v>0</v>
      </c>
      <c r="O113" s="184">
        <f>ROUND(E113*N113,2)</f>
        <v>0</v>
      </c>
      <c r="P113" s="184">
        <v>0</v>
      </c>
      <c r="Q113" s="184">
        <f>ROUND(E113*P113,2)</f>
        <v>0</v>
      </c>
      <c r="R113" s="186"/>
      <c r="S113" s="186" t="s">
        <v>122</v>
      </c>
      <c r="T113" s="187" t="s">
        <v>122</v>
      </c>
      <c r="U113" s="160">
        <v>0</v>
      </c>
      <c r="V113" s="160">
        <f>ROUND(E113*U113,2)</f>
        <v>0</v>
      </c>
      <c r="W113" s="160"/>
      <c r="X113" s="160" t="s">
        <v>256</v>
      </c>
      <c r="Y113" s="160" t="s">
        <v>124</v>
      </c>
      <c r="Z113" s="149"/>
      <c r="AA113" s="149"/>
      <c r="AB113" s="149"/>
      <c r="AC113" s="149"/>
      <c r="AD113" s="149"/>
      <c r="AE113" s="149"/>
      <c r="AF113" s="149"/>
      <c r="AG113" s="149" t="s">
        <v>257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">
      <c r="A114" s="181">
        <v>39</v>
      </c>
      <c r="B114" s="182" t="s">
        <v>263</v>
      </c>
      <c r="C114" s="192" t="s">
        <v>264</v>
      </c>
      <c r="D114" s="183" t="s">
        <v>251</v>
      </c>
      <c r="E114" s="184">
        <v>6.1260599999999998</v>
      </c>
      <c r="F114" s="185"/>
      <c r="G114" s="186">
        <f>ROUND(E114*F114,2)</f>
        <v>0</v>
      </c>
      <c r="H114" s="185"/>
      <c r="I114" s="186">
        <f>ROUND(E114*H114,2)</f>
        <v>0</v>
      </c>
      <c r="J114" s="185"/>
      <c r="K114" s="186">
        <f>ROUND(E114*J114,2)</f>
        <v>0</v>
      </c>
      <c r="L114" s="186">
        <v>21</v>
      </c>
      <c r="M114" s="186">
        <f>G114*(1+L114/100)</f>
        <v>0</v>
      </c>
      <c r="N114" s="184">
        <v>0</v>
      </c>
      <c r="O114" s="184">
        <f>ROUND(E114*N114,2)</f>
        <v>0</v>
      </c>
      <c r="P114" s="184">
        <v>0</v>
      </c>
      <c r="Q114" s="184">
        <f>ROUND(E114*P114,2)</f>
        <v>0</v>
      </c>
      <c r="R114" s="186"/>
      <c r="S114" s="186" t="s">
        <v>122</v>
      </c>
      <c r="T114" s="187" t="s">
        <v>122</v>
      </c>
      <c r="U114" s="160">
        <v>0.94199999999999995</v>
      </c>
      <c r="V114" s="160">
        <f>ROUND(E114*U114,2)</f>
        <v>5.77</v>
      </c>
      <c r="W114" s="160"/>
      <c r="X114" s="160" t="s">
        <v>256</v>
      </c>
      <c r="Y114" s="160" t="s">
        <v>124</v>
      </c>
      <c r="Z114" s="149"/>
      <c r="AA114" s="149"/>
      <c r="AB114" s="149"/>
      <c r="AC114" s="149"/>
      <c r="AD114" s="149"/>
      <c r="AE114" s="149"/>
      <c r="AF114" s="149"/>
      <c r="AG114" s="149" t="s">
        <v>257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">
      <c r="A115" s="181">
        <v>40</v>
      </c>
      <c r="B115" s="182" t="s">
        <v>265</v>
      </c>
      <c r="C115" s="192" t="s">
        <v>266</v>
      </c>
      <c r="D115" s="183" t="s">
        <v>251</v>
      </c>
      <c r="E115" s="184">
        <v>24.50423</v>
      </c>
      <c r="F115" s="185"/>
      <c r="G115" s="186">
        <f>ROUND(E115*F115,2)</f>
        <v>0</v>
      </c>
      <c r="H115" s="185"/>
      <c r="I115" s="186">
        <f>ROUND(E115*H115,2)</f>
        <v>0</v>
      </c>
      <c r="J115" s="185"/>
      <c r="K115" s="186">
        <f>ROUND(E115*J115,2)</f>
        <v>0</v>
      </c>
      <c r="L115" s="186">
        <v>21</v>
      </c>
      <c r="M115" s="186">
        <f>G115*(1+L115/100)</f>
        <v>0</v>
      </c>
      <c r="N115" s="184">
        <v>0</v>
      </c>
      <c r="O115" s="184">
        <f>ROUND(E115*N115,2)</f>
        <v>0</v>
      </c>
      <c r="P115" s="184">
        <v>0</v>
      </c>
      <c r="Q115" s="184">
        <f>ROUND(E115*P115,2)</f>
        <v>0</v>
      </c>
      <c r="R115" s="186"/>
      <c r="S115" s="186" t="s">
        <v>122</v>
      </c>
      <c r="T115" s="187" t="s">
        <v>122</v>
      </c>
      <c r="U115" s="160">
        <v>0.105</v>
      </c>
      <c r="V115" s="160">
        <f>ROUND(E115*U115,2)</f>
        <v>2.57</v>
      </c>
      <c r="W115" s="160"/>
      <c r="X115" s="160" t="s">
        <v>256</v>
      </c>
      <c r="Y115" s="160" t="s">
        <v>124</v>
      </c>
      <c r="Z115" s="149"/>
      <c r="AA115" s="149"/>
      <c r="AB115" s="149"/>
      <c r="AC115" s="149"/>
      <c r="AD115" s="149"/>
      <c r="AE115" s="149"/>
      <c r="AF115" s="149"/>
      <c r="AG115" s="149" t="s">
        <v>257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ht="22.5" outlineLevel="1" x14ac:dyDescent="0.2">
      <c r="A116" s="181">
        <v>41</v>
      </c>
      <c r="B116" s="182" t="s">
        <v>267</v>
      </c>
      <c r="C116" s="192" t="s">
        <v>268</v>
      </c>
      <c r="D116" s="183" t="s">
        <v>251</v>
      </c>
      <c r="E116" s="184">
        <v>6.1260599999999998</v>
      </c>
      <c r="F116" s="185"/>
      <c r="G116" s="186">
        <f>ROUND(E116*F116,2)</f>
        <v>0</v>
      </c>
      <c r="H116" s="185"/>
      <c r="I116" s="186">
        <f>ROUND(E116*H116,2)</f>
        <v>0</v>
      </c>
      <c r="J116" s="185"/>
      <c r="K116" s="186">
        <f>ROUND(E116*J116,2)</f>
        <v>0</v>
      </c>
      <c r="L116" s="186">
        <v>21</v>
      </c>
      <c r="M116" s="186">
        <f>G116*(1+L116/100)</f>
        <v>0</v>
      </c>
      <c r="N116" s="184">
        <v>0</v>
      </c>
      <c r="O116" s="184">
        <f>ROUND(E116*N116,2)</f>
        <v>0</v>
      </c>
      <c r="P116" s="184">
        <v>0</v>
      </c>
      <c r="Q116" s="184">
        <f>ROUND(E116*P116,2)</f>
        <v>0</v>
      </c>
      <c r="R116" s="186"/>
      <c r="S116" s="186" t="s">
        <v>122</v>
      </c>
      <c r="T116" s="187" t="s">
        <v>122</v>
      </c>
      <c r="U116" s="160">
        <v>0</v>
      </c>
      <c r="V116" s="160">
        <f>ROUND(E116*U116,2)</f>
        <v>0</v>
      </c>
      <c r="W116" s="160"/>
      <c r="X116" s="160" t="s">
        <v>256</v>
      </c>
      <c r="Y116" s="160" t="s">
        <v>124</v>
      </c>
      <c r="Z116" s="149"/>
      <c r="AA116" s="149"/>
      <c r="AB116" s="149"/>
      <c r="AC116" s="149"/>
      <c r="AD116" s="149"/>
      <c r="AE116" s="149"/>
      <c r="AF116" s="149"/>
      <c r="AG116" s="149" t="s">
        <v>257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x14ac:dyDescent="0.2">
      <c r="A117" s="165" t="s">
        <v>117</v>
      </c>
      <c r="B117" s="166" t="s">
        <v>89</v>
      </c>
      <c r="C117" s="188" t="s">
        <v>29</v>
      </c>
      <c r="D117" s="167"/>
      <c r="E117" s="168"/>
      <c r="F117" s="169"/>
      <c r="G117" s="169">
        <f>SUMIF(AG118:AG120,"&lt;&gt;NOR",G118:G120)</f>
        <v>0</v>
      </c>
      <c r="H117" s="169"/>
      <c r="I117" s="169">
        <f>SUM(I118:I120)</f>
        <v>0</v>
      </c>
      <c r="J117" s="169"/>
      <c r="K117" s="169">
        <f>SUM(K118:K120)</f>
        <v>0</v>
      </c>
      <c r="L117" s="169"/>
      <c r="M117" s="169">
        <f>SUM(M118:M120)</f>
        <v>0</v>
      </c>
      <c r="N117" s="168"/>
      <c r="O117" s="168">
        <f>SUM(O118:O120)</f>
        <v>0</v>
      </c>
      <c r="P117" s="168"/>
      <c r="Q117" s="168">
        <f>SUM(Q118:Q120)</f>
        <v>0</v>
      </c>
      <c r="R117" s="169"/>
      <c r="S117" s="169"/>
      <c r="T117" s="170"/>
      <c r="U117" s="164"/>
      <c r="V117" s="164">
        <f>SUM(V118:V120)</f>
        <v>0</v>
      </c>
      <c r="W117" s="164"/>
      <c r="X117" s="164"/>
      <c r="Y117" s="164"/>
      <c r="AG117" t="s">
        <v>118</v>
      </c>
    </row>
    <row r="118" spans="1:60" outlineLevel="1" x14ac:dyDescent="0.2">
      <c r="A118" s="172">
        <v>42</v>
      </c>
      <c r="B118" s="173" t="s">
        <v>269</v>
      </c>
      <c r="C118" s="189" t="s">
        <v>419</v>
      </c>
      <c r="D118" s="174" t="s">
        <v>270</v>
      </c>
      <c r="E118" s="175">
        <v>1</v>
      </c>
      <c r="F118" s="176"/>
      <c r="G118" s="177">
        <f>ROUND(E118*F118,2)</f>
        <v>0</v>
      </c>
      <c r="H118" s="176"/>
      <c r="I118" s="177">
        <f>ROUND(E118*H118,2)</f>
        <v>0</v>
      </c>
      <c r="J118" s="176"/>
      <c r="K118" s="177">
        <f>ROUND(E118*J118,2)</f>
        <v>0</v>
      </c>
      <c r="L118" s="177">
        <v>21</v>
      </c>
      <c r="M118" s="177">
        <f>G118*(1+L118/100)</f>
        <v>0</v>
      </c>
      <c r="N118" s="175">
        <v>0</v>
      </c>
      <c r="O118" s="175">
        <f>ROUND(E118*N118,2)</f>
        <v>0</v>
      </c>
      <c r="P118" s="175">
        <v>0</v>
      </c>
      <c r="Q118" s="175">
        <f>ROUND(E118*P118,2)</f>
        <v>0</v>
      </c>
      <c r="R118" s="177"/>
      <c r="S118" s="177" t="s">
        <v>122</v>
      </c>
      <c r="T118" s="178" t="s">
        <v>163</v>
      </c>
      <c r="U118" s="160">
        <v>0</v>
      </c>
      <c r="V118" s="160">
        <f>ROUND(E118*U118,2)</f>
        <v>0</v>
      </c>
      <c r="W118" s="160"/>
      <c r="X118" s="160" t="s">
        <v>271</v>
      </c>
      <c r="Y118" s="160" t="s">
        <v>124</v>
      </c>
      <c r="Z118" s="149"/>
      <c r="AA118" s="149"/>
      <c r="AB118" s="149"/>
      <c r="AC118" s="149"/>
      <c r="AD118" s="149"/>
      <c r="AE118" s="149"/>
      <c r="AF118" s="149"/>
      <c r="AG118" s="149" t="s">
        <v>272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2" x14ac:dyDescent="0.2">
      <c r="A119" s="156"/>
      <c r="B119" s="157"/>
      <c r="C119" s="258" t="s">
        <v>273</v>
      </c>
      <c r="D119" s="259"/>
      <c r="E119" s="259"/>
      <c r="F119" s="259"/>
      <c r="G119" s="259"/>
      <c r="H119" s="160"/>
      <c r="I119" s="160"/>
      <c r="J119" s="160"/>
      <c r="K119" s="160"/>
      <c r="L119" s="160"/>
      <c r="M119" s="160"/>
      <c r="N119" s="159"/>
      <c r="O119" s="159"/>
      <c r="P119" s="159"/>
      <c r="Q119" s="159"/>
      <c r="R119" s="160"/>
      <c r="S119" s="160"/>
      <c r="T119" s="160"/>
      <c r="U119" s="160"/>
      <c r="V119" s="160"/>
      <c r="W119" s="160"/>
      <c r="X119" s="160"/>
      <c r="Y119" s="160"/>
      <c r="Z119" s="149"/>
      <c r="AA119" s="149"/>
      <c r="AB119" s="149"/>
      <c r="AC119" s="149"/>
      <c r="AD119" s="149"/>
      <c r="AE119" s="149"/>
      <c r="AF119" s="149"/>
      <c r="AG119" s="149" t="s">
        <v>152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 x14ac:dyDescent="0.2">
      <c r="A120" s="156"/>
      <c r="B120" s="157"/>
      <c r="C120" s="190" t="s">
        <v>183</v>
      </c>
      <c r="D120" s="162"/>
      <c r="E120" s="163">
        <v>1</v>
      </c>
      <c r="F120" s="160"/>
      <c r="G120" s="160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49"/>
      <c r="AA120" s="149"/>
      <c r="AB120" s="149"/>
      <c r="AC120" s="149"/>
      <c r="AD120" s="149"/>
      <c r="AE120" s="149"/>
      <c r="AF120" s="149"/>
      <c r="AG120" s="149" t="s">
        <v>127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x14ac:dyDescent="0.2">
      <c r="A121" s="3"/>
      <c r="B121" s="4"/>
      <c r="C121" s="193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AE121">
        <v>12</v>
      </c>
      <c r="AF121">
        <v>21</v>
      </c>
      <c r="AG121" t="s">
        <v>103</v>
      </c>
    </row>
    <row r="122" spans="1:60" x14ac:dyDescent="0.2">
      <c r="A122" s="152"/>
      <c r="B122" s="153" t="s">
        <v>31</v>
      </c>
      <c r="C122" s="194"/>
      <c r="D122" s="154"/>
      <c r="E122" s="155"/>
      <c r="F122" s="155"/>
      <c r="G122" s="171">
        <f>G8+G14+G72+G80+G88+G101+G106+G117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AE122">
        <f>SUMIF(L7:L120,AE121,G7:G120)</f>
        <v>0</v>
      </c>
      <c r="AF122">
        <f>SUMIF(L7:L120,AF121,G7:G120)</f>
        <v>0</v>
      </c>
      <c r="AG122" t="s">
        <v>274</v>
      </c>
    </row>
    <row r="123" spans="1:60" x14ac:dyDescent="0.2">
      <c r="A123" s="3"/>
      <c r="B123" s="4"/>
      <c r="C123" s="193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3"/>
      <c r="B124" s="4"/>
      <c r="C124" s="193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A125" s="3"/>
      <c r="B125" s="4"/>
      <c r="C125" s="193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">
      <c r="C126" s="195"/>
      <c r="D126" s="10"/>
      <c r="AG126" t="s">
        <v>275</v>
      </c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1">
    <mergeCell ref="C29:G29"/>
    <mergeCell ref="C35:G35"/>
    <mergeCell ref="C39:G39"/>
    <mergeCell ref="C43:G43"/>
    <mergeCell ref="C108:G108"/>
    <mergeCell ref="C112:G112"/>
    <mergeCell ref="C119:G119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zoomScale="160" zoomScaleNormal="160" workbookViewId="0">
      <pane ySplit="7" topLeftCell="A101" activePane="bottomLeft" state="frozen"/>
      <selection pane="bottomLeft" activeCell="A104" sqref="A104:XFD109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55</v>
      </c>
      <c r="C3" s="252" t="s">
        <v>410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56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SUMIF(AG9:AG12,"&lt;&gt;NOR",G9:G12)</f>
        <v>0</v>
      </c>
      <c r="H8" s="169"/>
      <c r="I8" s="169">
        <f>SUM(I9:I12)</f>
        <v>0</v>
      </c>
      <c r="J8" s="169"/>
      <c r="K8" s="169">
        <f>SUM(K9:K12)</f>
        <v>0</v>
      </c>
      <c r="L8" s="169"/>
      <c r="M8" s="169">
        <f>SUM(M9:M12)</f>
        <v>0</v>
      </c>
      <c r="N8" s="168"/>
      <c r="O8" s="168">
        <f>SUM(O9:O12)</f>
        <v>0</v>
      </c>
      <c r="P8" s="168"/>
      <c r="Q8" s="168">
        <f>SUM(Q9:Q12)</f>
        <v>0</v>
      </c>
      <c r="R8" s="169"/>
      <c r="S8" s="169"/>
      <c r="T8" s="170"/>
      <c r="U8" s="164"/>
      <c r="V8" s="164">
        <f>SUM(V9:V12)</f>
        <v>32.01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230.3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32.01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318</v>
      </c>
      <c r="D10" s="162"/>
      <c r="E10" s="163">
        <v>230.3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128</v>
      </c>
      <c r="C11" s="189" t="s">
        <v>129</v>
      </c>
      <c r="D11" s="174" t="s">
        <v>130</v>
      </c>
      <c r="E11" s="175">
        <v>8.5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 t="s">
        <v>131</v>
      </c>
      <c r="S11" s="177" t="s">
        <v>122</v>
      </c>
      <c r="T11" s="178" t="s">
        <v>122</v>
      </c>
      <c r="U11" s="160">
        <v>0</v>
      </c>
      <c r="V11" s="160">
        <f>ROUND(E11*U11,2)</f>
        <v>0</v>
      </c>
      <c r="W11" s="160"/>
      <c r="X11" s="160" t="s">
        <v>132</v>
      </c>
      <c r="Y11" s="160" t="s">
        <v>124</v>
      </c>
      <c r="Z11" s="149"/>
      <c r="AA11" s="149"/>
      <c r="AB11" s="149"/>
      <c r="AC11" s="149"/>
      <c r="AD11" s="149"/>
      <c r="AE11" s="149"/>
      <c r="AF11" s="149"/>
      <c r="AG11" s="149" t="s">
        <v>133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90" t="s">
        <v>278</v>
      </c>
      <c r="D12" s="162"/>
      <c r="E12" s="163">
        <v>8.5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127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x14ac:dyDescent="0.2">
      <c r="A13" s="165" t="s">
        <v>117</v>
      </c>
      <c r="B13" s="166" t="s">
        <v>74</v>
      </c>
      <c r="C13" s="188" t="s">
        <v>75</v>
      </c>
      <c r="D13" s="167"/>
      <c r="E13" s="168"/>
      <c r="F13" s="169"/>
      <c r="G13" s="169">
        <f>SUMIF(AG14:AG55,"&lt;&gt;NOR",G14:G55)</f>
        <v>0</v>
      </c>
      <c r="H13" s="169"/>
      <c r="I13" s="169">
        <f>SUM(I14:I55)</f>
        <v>0</v>
      </c>
      <c r="J13" s="169"/>
      <c r="K13" s="169">
        <f>SUM(K14:K55)</f>
        <v>0</v>
      </c>
      <c r="L13" s="169"/>
      <c r="M13" s="169">
        <f>SUM(M14:M55)</f>
        <v>0</v>
      </c>
      <c r="N13" s="168"/>
      <c r="O13" s="168">
        <f>SUM(O14:O55)</f>
        <v>1.17</v>
      </c>
      <c r="P13" s="168"/>
      <c r="Q13" s="168">
        <f>SUM(Q14:Q55)</f>
        <v>3.37</v>
      </c>
      <c r="R13" s="169"/>
      <c r="S13" s="169"/>
      <c r="T13" s="170"/>
      <c r="U13" s="164"/>
      <c r="V13" s="164">
        <f>SUM(V14:V55)</f>
        <v>422.51999999999992</v>
      </c>
      <c r="W13" s="164"/>
      <c r="X13" s="164"/>
      <c r="Y13" s="164"/>
      <c r="AG13" t="s">
        <v>118</v>
      </c>
    </row>
    <row r="14" spans="1:60" ht="22.5" outlineLevel="1" x14ac:dyDescent="0.2">
      <c r="A14" s="172">
        <v>3</v>
      </c>
      <c r="B14" s="173" t="s">
        <v>135</v>
      </c>
      <c r="C14" s="189" t="s">
        <v>136</v>
      </c>
      <c r="D14" s="174" t="s">
        <v>121</v>
      </c>
      <c r="E14" s="175">
        <v>307.12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21</v>
      </c>
      <c r="M14" s="177">
        <f>G14*(1+L14/100)</f>
        <v>0</v>
      </c>
      <c r="N14" s="175">
        <v>0</v>
      </c>
      <c r="O14" s="175">
        <f>ROUND(E14*N14,2)</f>
        <v>0</v>
      </c>
      <c r="P14" s="175">
        <v>0</v>
      </c>
      <c r="Q14" s="175">
        <f>ROUND(E14*P14,2)</f>
        <v>0</v>
      </c>
      <c r="R14" s="177"/>
      <c r="S14" s="177" t="s">
        <v>122</v>
      </c>
      <c r="T14" s="178" t="s">
        <v>122</v>
      </c>
      <c r="U14" s="160">
        <v>0.09</v>
      </c>
      <c r="V14" s="160">
        <f>ROUND(E14*U14,2)</f>
        <v>27.64</v>
      </c>
      <c r="W14" s="160"/>
      <c r="X14" s="160" t="s">
        <v>123</v>
      </c>
      <c r="Y14" s="160" t="s">
        <v>124</v>
      </c>
      <c r="Z14" s="149"/>
      <c r="AA14" s="149"/>
      <c r="AB14" s="149"/>
      <c r="AC14" s="149"/>
      <c r="AD14" s="149"/>
      <c r="AE14" s="149"/>
      <c r="AF14" s="149"/>
      <c r="AG14" s="149" t="s">
        <v>125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90" t="s">
        <v>318</v>
      </c>
      <c r="D15" s="162"/>
      <c r="E15" s="163">
        <v>230.3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127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 x14ac:dyDescent="0.2">
      <c r="A16" s="156"/>
      <c r="B16" s="157"/>
      <c r="C16" s="190" t="s">
        <v>319</v>
      </c>
      <c r="D16" s="162"/>
      <c r="E16" s="163">
        <v>76.819999999999993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49"/>
      <c r="AA16" s="149"/>
      <c r="AB16" s="149"/>
      <c r="AC16" s="149"/>
      <c r="AD16" s="149"/>
      <c r="AE16" s="149"/>
      <c r="AF16" s="149"/>
      <c r="AG16" s="149" t="s">
        <v>127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72">
        <v>4</v>
      </c>
      <c r="B17" s="173" t="s">
        <v>281</v>
      </c>
      <c r="C17" s="189" t="s">
        <v>282</v>
      </c>
      <c r="D17" s="174" t="s">
        <v>121</v>
      </c>
      <c r="E17" s="175">
        <v>24.48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6.0000000000000001E-3</v>
      </c>
      <c r="Q17" s="175">
        <f>ROUND(E17*P17,2)</f>
        <v>0.15</v>
      </c>
      <c r="R17" s="177"/>
      <c r="S17" s="177" t="s">
        <v>122</v>
      </c>
      <c r="T17" s="178" t="s">
        <v>122</v>
      </c>
      <c r="U17" s="160">
        <v>5.1999999999999998E-2</v>
      </c>
      <c r="V17" s="160">
        <f>ROUND(E17*U17,2)</f>
        <v>1.27</v>
      </c>
      <c r="W17" s="160"/>
      <c r="X17" s="160" t="s">
        <v>123</v>
      </c>
      <c r="Y17" s="160" t="s">
        <v>124</v>
      </c>
      <c r="Z17" s="149"/>
      <c r="AA17" s="149"/>
      <c r="AB17" s="149"/>
      <c r="AC17" s="149"/>
      <c r="AD17" s="149"/>
      <c r="AE17" s="149"/>
      <c r="AF17" s="149"/>
      <c r="AG17" s="149" t="s">
        <v>125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190" t="s">
        <v>320</v>
      </c>
      <c r="D18" s="162"/>
      <c r="E18" s="163">
        <v>24.48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72">
        <v>5</v>
      </c>
      <c r="B19" s="173" t="s">
        <v>142</v>
      </c>
      <c r="C19" s="189" t="s">
        <v>143</v>
      </c>
      <c r="D19" s="174" t="s">
        <v>121</v>
      </c>
      <c r="E19" s="175">
        <v>230.3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5">
        <v>6.9999999999999999E-4</v>
      </c>
      <c r="O19" s="175">
        <f>ROUND(E19*N19,2)</f>
        <v>0.16</v>
      </c>
      <c r="P19" s="175">
        <v>1.4E-2</v>
      </c>
      <c r="Q19" s="175">
        <f>ROUND(E19*P19,2)</f>
        <v>3.22</v>
      </c>
      <c r="R19" s="177"/>
      <c r="S19" s="177" t="s">
        <v>122</v>
      </c>
      <c r="T19" s="178" t="s">
        <v>122</v>
      </c>
      <c r="U19" s="160">
        <v>0.40333000000000002</v>
      </c>
      <c r="V19" s="160">
        <f>ROUND(E19*U19,2)</f>
        <v>92.89</v>
      </c>
      <c r="W19" s="160"/>
      <c r="X19" s="160" t="s">
        <v>123</v>
      </c>
      <c r="Y19" s="160" t="s">
        <v>124</v>
      </c>
      <c r="Z19" s="149"/>
      <c r="AA19" s="149"/>
      <c r="AB19" s="149"/>
      <c r="AC19" s="149"/>
      <c r="AD19" s="149"/>
      <c r="AE19" s="149"/>
      <c r="AF19" s="149"/>
      <c r="AG19" s="149" t="s">
        <v>125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190" t="s">
        <v>318</v>
      </c>
      <c r="D20" s="162"/>
      <c r="E20" s="163">
        <v>230.3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127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22.5" outlineLevel="1" x14ac:dyDescent="0.2">
      <c r="A21" s="172">
        <v>6</v>
      </c>
      <c r="B21" s="173" t="s">
        <v>149</v>
      </c>
      <c r="C21" s="189" t="s">
        <v>150</v>
      </c>
      <c r="D21" s="174" t="s">
        <v>121</v>
      </c>
      <c r="E21" s="175">
        <v>307.12</v>
      </c>
      <c r="F21" s="176"/>
      <c r="G21" s="177">
        <f>ROUND(E21*F21,2)</f>
        <v>0</v>
      </c>
      <c r="H21" s="176"/>
      <c r="I21" s="177">
        <f>ROUND(E21*H21,2)</f>
        <v>0</v>
      </c>
      <c r="J21" s="176"/>
      <c r="K21" s="177">
        <f>ROUND(E21*J21,2)</f>
        <v>0</v>
      </c>
      <c r="L21" s="177">
        <v>21</v>
      </c>
      <c r="M21" s="177">
        <f>G21*(1+L21/100)</f>
        <v>0</v>
      </c>
      <c r="N21" s="175">
        <v>0</v>
      </c>
      <c r="O21" s="175">
        <f>ROUND(E21*N21,2)</f>
        <v>0</v>
      </c>
      <c r="P21" s="175">
        <v>0</v>
      </c>
      <c r="Q21" s="175">
        <f>ROUND(E21*P21,2)</f>
        <v>0</v>
      </c>
      <c r="R21" s="177"/>
      <c r="S21" s="177" t="s">
        <v>122</v>
      </c>
      <c r="T21" s="178" t="s">
        <v>122</v>
      </c>
      <c r="U21" s="160">
        <v>0.84799999999999998</v>
      </c>
      <c r="V21" s="160">
        <f>ROUND(E21*U21,2)</f>
        <v>260.44</v>
      </c>
      <c r="W21" s="160"/>
      <c r="X21" s="160" t="s">
        <v>123</v>
      </c>
      <c r="Y21" s="160" t="s">
        <v>124</v>
      </c>
      <c r="Z21" s="149"/>
      <c r="AA21" s="149"/>
      <c r="AB21" s="149"/>
      <c r="AC21" s="149"/>
      <c r="AD21" s="149"/>
      <c r="AE21" s="149"/>
      <c r="AF21" s="149"/>
      <c r="AG21" s="149" t="s">
        <v>125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2" x14ac:dyDescent="0.2">
      <c r="A22" s="156"/>
      <c r="B22" s="157"/>
      <c r="C22" s="258" t="s">
        <v>151</v>
      </c>
      <c r="D22" s="259"/>
      <c r="E22" s="259"/>
      <c r="F22" s="259"/>
      <c r="G22" s="259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152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190" t="s">
        <v>318</v>
      </c>
      <c r="D23" s="162"/>
      <c r="E23" s="163">
        <v>230.3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127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90" t="s">
        <v>319</v>
      </c>
      <c r="D24" s="162"/>
      <c r="E24" s="163">
        <v>76.819999999999993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72">
        <v>7</v>
      </c>
      <c r="B25" s="173" t="s">
        <v>155</v>
      </c>
      <c r="C25" s="189" t="s">
        <v>156</v>
      </c>
      <c r="D25" s="174" t="s">
        <v>157</v>
      </c>
      <c r="E25" s="175">
        <v>66.599999999999994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6.6E-4</v>
      </c>
      <c r="O25" s="175">
        <f>ROUND(E25*N25,2)</f>
        <v>0.04</v>
      </c>
      <c r="P25" s="175">
        <v>0</v>
      </c>
      <c r="Q25" s="175">
        <f>ROUND(E25*P25,2)</f>
        <v>0</v>
      </c>
      <c r="R25" s="177"/>
      <c r="S25" s="177" t="s">
        <v>122</v>
      </c>
      <c r="T25" s="178" t="s">
        <v>122</v>
      </c>
      <c r="U25" s="160">
        <v>0.189</v>
      </c>
      <c r="V25" s="160">
        <f>ROUND(E25*U25,2)</f>
        <v>12.59</v>
      </c>
      <c r="W25" s="160"/>
      <c r="X25" s="160" t="s">
        <v>123</v>
      </c>
      <c r="Y25" s="160" t="s">
        <v>124</v>
      </c>
      <c r="Z25" s="149"/>
      <c r="AA25" s="149"/>
      <c r="AB25" s="149"/>
      <c r="AC25" s="149"/>
      <c r="AD25" s="149"/>
      <c r="AE25" s="149"/>
      <c r="AF25" s="149"/>
      <c r="AG25" s="149" t="s">
        <v>125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58" t="s">
        <v>158</v>
      </c>
      <c r="D26" s="259"/>
      <c r="E26" s="259"/>
      <c r="F26" s="259"/>
      <c r="G26" s="259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152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321</v>
      </c>
      <c r="D27" s="162"/>
      <c r="E27" s="163">
        <v>66.599999999999994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72">
        <v>8</v>
      </c>
      <c r="B28" s="173" t="s">
        <v>289</v>
      </c>
      <c r="C28" s="189" t="s">
        <v>290</v>
      </c>
      <c r="D28" s="174" t="s">
        <v>157</v>
      </c>
      <c r="E28" s="175">
        <v>66.599999999999994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5">
        <v>7.6000000000000004E-4</v>
      </c>
      <c r="O28" s="175">
        <f>ROUND(E28*N28,2)</f>
        <v>0.05</v>
      </c>
      <c r="P28" s="175">
        <v>0</v>
      </c>
      <c r="Q28" s="175">
        <f>ROUND(E28*P28,2)</f>
        <v>0</v>
      </c>
      <c r="R28" s="177"/>
      <c r="S28" s="177" t="s">
        <v>122</v>
      </c>
      <c r="T28" s="178" t="s">
        <v>122</v>
      </c>
      <c r="U28" s="160">
        <v>0.189</v>
      </c>
      <c r="V28" s="160">
        <f>ROUND(E28*U28,2)</f>
        <v>12.59</v>
      </c>
      <c r="W28" s="160"/>
      <c r="X28" s="160" t="s">
        <v>123</v>
      </c>
      <c r="Y28" s="160" t="s">
        <v>124</v>
      </c>
      <c r="Z28" s="149"/>
      <c r="AA28" s="149"/>
      <c r="AB28" s="149"/>
      <c r="AC28" s="149"/>
      <c r="AD28" s="149"/>
      <c r="AE28" s="149"/>
      <c r="AF28" s="149"/>
      <c r="AG28" s="149" t="s">
        <v>125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258" t="s">
        <v>164</v>
      </c>
      <c r="D29" s="259"/>
      <c r="E29" s="259"/>
      <c r="F29" s="259"/>
      <c r="G29" s="259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152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321</v>
      </c>
      <c r="D30" s="162"/>
      <c r="E30" s="163">
        <v>66.599999999999994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127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2">
        <v>9</v>
      </c>
      <c r="B31" s="173" t="s">
        <v>161</v>
      </c>
      <c r="C31" s="189" t="s">
        <v>291</v>
      </c>
      <c r="D31" s="174" t="s">
        <v>157</v>
      </c>
      <c r="E31" s="175">
        <v>66.599999999999994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5">
        <v>7.6000000000000004E-4</v>
      </c>
      <c r="O31" s="175">
        <f>ROUND(E31*N31,2)</f>
        <v>0.05</v>
      </c>
      <c r="P31" s="175">
        <v>0</v>
      </c>
      <c r="Q31" s="175">
        <f>ROUND(E31*P31,2)</f>
        <v>0</v>
      </c>
      <c r="R31" s="177"/>
      <c r="S31" s="177" t="s">
        <v>122</v>
      </c>
      <c r="T31" s="178" t="s">
        <v>122</v>
      </c>
      <c r="U31" s="160">
        <v>0.189</v>
      </c>
      <c r="V31" s="160">
        <f>ROUND(E31*U31,2)</f>
        <v>12.59</v>
      </c>
      <c r="W31" s="160"/>
      <c r="X31" s="160" t="s">
        <v>123</v>
      </c>
      <c r="Y31" s="160" t="s">
        <v>124</v>
      </c>
      <c r="Z31" s="149"/>
      <c r="AA31" s="149"/>
      <c r="AB31" s="149"/>
      <c r="AC31" s="149"/>
      <c r="AD31" s="149"/>
      <c r="AE31" s="149"/>
      <c r="AF31" s="149"/>
      <c r="AG31" s="149" t="s">
        <v>125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58" t="s">
        <v>164</v>
      </c>
      <c r="D32" s="259"/>
      <c r="E32" s="259"/>
      <c r="F32" s="259"/>
      <c r="G32" s="259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152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190" t="s">
        <v>321</v>
      </c>
      <c r="D33" s="162"/>
      <c r="E33" s="163">
        <v>66.599999999999994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127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33.75" outlineLevel="1" x14ac:dyDescent="0.2">
      <c r="A34" s="172">
        <v>10</v>
      </c>
      <c r="B34" s="173" t="s">
        <v>169</v>
      </c>
      <c r="C34" s="189" t="s">
        <v>170</v>
      </c>
      <c r="D34" s="174" t="s">
        <v>171</v>
      </c>
      <c r="E34" s="175">
        <v>8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5">
        <v>5.5999999999999999E-3</v>
      </c>
      <c r="O34" s="175">
        <f>ROUND(E34*N34,2)</f>
        <v>0.04</v>
      </c>
      <c r="P34" s="175">
        <v>0</v>
      </c>
      <c r="Q34" s="175">
        <f>ROUND(E34*P34,2)</f>
        <v>0</v>
      </c>
      <c r="R34" s="177"/>
      <c r="S34" s="177" t="s">
        <v>122</v>
      </c>
      <c r="T34" s="178" t="s">
        <v>122</v>
      </c>
      <c r="U34" s="160">
        <v>0.314</v>
      </c>
      <c r="V34" s="160">
        <f>ROUND(E34*U34,2)</f>
        <v>2.5099999999999998</v>
      </c>
      <c r="W34" s="160"/>
      <c r="X34" s="160" t="s">
        <v>123</v>
      </c>
      <c r="Y34" s="160" t="s">
        <v>124</v>
      </c>
      <c r="Z34" s="149"/>
      <c r="AA34" s="149"/>
      <c r="AB34" s="149"/>
      <c r="AC34" s="149"/>
      <c r="AD34" s="149"/>
      <c r="AE34" s="149"/>
      <c r="AF34" s="149"/>
      <c r="AG34" s="149" t="s">
        <v>125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 x14ac:dyDescent="0.2">
      <c r="A35" s="156"/>
      <c r="B35" s="157"/>
      <c r="C35" s="190" t="s">
        <v>314</v>
      </c>
      <c r="D35" s="162"/>
      <c r="E35" s="163">
        <v>8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127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72">
        <v>11</v>
      </c>
      <c r="B36" s="173" t="s">
        <v>173</v>
      </c>
      <c r="C36" s="189" t="s">
        <v>174</v>
      </c>
      <c r="D36" s="174" t="s">
        <v>175</v>
      </c>
      <c r="E36" s="175">
        <v>372.42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21</v>
      </c>
      <c r="M36" s="177">
        <f>G36*(1+L36/100)</f>
        <v>0</v>
      </c>
      <c r="N36" s="175">
        <v>0</v>
      </c>
      <c r="O36" s="175">
        <f>ROUND(E36*N36,2)</f>
        <v>0</v>
      </c>
      <c r="P36" s="175">
        <v>0</v>
      </c>
      <c r="Q36" s="175">
        <f>ROUND(E36*P36,2)</f>
        <v>0</v>
      </c>
      <c r="R36" s="177"/>
      <c r="S36" s="177" t="s">
        <v>176</v>
      </c>
      <c r="T36" s="178" t="s">
        <v>163</v>
      </c>
      <c r="U36" s="160">
        <v>0</v>
      </c>
      <c r="V36" s="160">
        <f>ROUND(E36*U36,2)</f>
        <v>0</v>
      </c>
      <c r="W36" s="160"/>
      <c r="X36" s="160" t="s">
        <v>123</v>
      </c>
      <c r="Y36" s="160" t="s">
        <v>124</v>
      </c>
      <c r="Z36" s="149"/>
      <c r="AA36" s="149"/>
      <c r="AB36" s="149"/>
      <c r="AC36" s="149"/>
      <c r="AD36" s="149"/>
      <c r="AE36" s="149"/>
      <c r="AF36" s="149"/>
      <c r="AG36" s="149" t="s">
        <v>125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190" t="s">
        <v>276</v>
      </c>
      <c r="D37" s="162"/>
      <c r="E37" s="163">
        <v>346.5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127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 x14ac:dyDescent="0.2">
      <c r="A38" s="156"/>
      <c r="B38" s="157"/>
      <c r="C38" s="190" t="s">
        <v>277</v>
      </c>
      <c r="D38" s="162"/>
      <c r="E38" s="163">
        <v>25.92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127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2.5" outlineLevel="1" x14ac:dyDescent="0.2">
      <c r="A39" s="172">
        <v>12</v>
      </c>
      <c r="B39" s="173" t="s">
        <v>293</v>
      </c>
      <c r="C39" s="189" t="s">
        <v>294</v>
      </c>
      <c r="D39" s="174" t="s">
        <v>227</v>
      </c>
      <c r="E39" s="175">
        <v>10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5">
        <v>0</v>
      </c>
      <c r="O39" s="175">
        <f>ROUND(E39*N39,2)</f>
        <v>0</v>
      </c>
      <c r="P39" s="175">
        <v>0</v>
      </c>
      <c r="Q39" s="175">
        <f>ROUND(E39*P39,2)</f>
        <v>0</v>
      </c>
      <c r="R39" s="177"/>
      <c r="S39" s="177" t="s">
        <v>176</v>
      </c>
      <c r="T39" s="178" t="s">
        <v>163</v>
      </c>
      <c r="U39" s="160">
        <v>0</v>
      </c>
      <c r="V39" s="160">
        <f>ROUND(E39*U39,2)</f>
        <v>0</v>
      </c>
      <c r="W39" s="160"/>
      <c r="X39" s="160" t="s">
        <v>123</v>
      </c>
      <c r="Y39" s="160" t="s">
        <v>124</v>
      </c>
      <c r="Z39" s="149"/>
      <c r="AA39" s="149"/>
      <c r="AB39" s="149"/>
      <c r="AC39" s="149"/>
      <c r="AD39" s="149"/>
      <c r="AE39" s="149"/>
      <c r="AF39" s="149"/>
      <c r="AG39" s="149" t="s">
        <v>125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190" t="s">
        <v>295</v>
      </c>
      <c r="D40" s="162"/>
      <c r="E40" s="163">
        <v>10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127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 x14ac:dyDescent="0.2">
      <c r="A41" s="172">
        <v>13</v>
      </c>
      <c r="B41" s="173" t="s">
        <v>177</v>
      </c>
      <c r="C41" s="189" t="s">
        <v>178</v>
      </c>
      <c r="D41" s="174" t="s">
        <v>175</v>
      </c>
      <c r="E41" s="175">
        <v>100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5">
        <v>0</v>
      </c>
      <c r="O41" s="175">
        <f>ROUND(E41*N41,2)</f>
        <v>0</v>
      </c>
      <c r="P41" s="175">
        <v>0</v>
      </c>
      <c r="Q41" s="175">
        <f>ROUND(E41*P41,2)</f>
        <v>0</v>
      </c>
      <c r="R41" s="177"/>
      <c r="S41" s="177" t="s">
        <v>176</v>
      </c>
      <c r="T41" s="178" t="s">
        <v>163</v>
      </c>
      <c r="U41" s="160">
        <v>0</v>
      </c>
      <c r="V41" s="160">
        <f>ROUND(E41*U41,2)</f>
        <v>0</v>
      </c>
      <c r="W41" s="160"/>
      <c r="X41" s="160" t="s">
        <v>123</v>
      </c>
      <c r="Y41" s="160" t="s">
        <v>124</v>
      </c>
      <c r="Z41" s="149"/>
      <c r="AA41" s="149"/>
      <c r="AB41" s="149"/>
      <c r="AC41" s="149"/>
      <c r="AD41" s="149"/>
      <c r="AE41" s="149"/>
      <c r="AF41" s="149"/>
      <c r="AG41" s="149" t="s">
        <v>125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2" x14ac:dyDescent="0.2">
      <c r="A42" s="156"/>
      <c r="B42" s="157"/>
      <c r="C42" s="190" t="s">
        <v>296</v>
      </c>
      <c r="D42" s="162"/>
      <c r="E42" s="163">
        <v>100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49"/>
      <c r="AA42" s="149"/>
      <c r="AB42" s="149"/>
      <c r="AC42" s="149"/>
      <c r="AD42" s="149"/>
      <c r="AE42" s="149"/>
      <c r="AF42" s="149"/>
      <c r="AG42" s="149" t="s">
        <v>127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72">
        <v>14</v>
      </c>
      <c r="B43" s="173" t="s">
        <v>180</v>
      </c>
      <c r="C43" s="189" t="s">
        <v>181</v>
      </c>
      <c r="D43" s="174" t="s">
        <v>182</v>
      </c>
      <c r="E43" s="175">
        <v>1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5">
        <v>0</v>
      </c>
      <c r="O43" s="175">
        <f>ROUND(E43*N43,2)</f>
        <v>0</v>
      </c>
      <c r="P43" s="175">
        <v>0</v>
      </c>
      <c r="Q43" s="175">
        <f>ROUND(E43*P43,2)</f>
        <v>0</v>
      </c>
      <c r="R43" s="177"/>
      <c r="S43" s="177" t="s">
        <v>176</v>
      </c>
      <c r="T43" s="178" t="s">
        <v>163</v>
      </c>
      <c r="U43" s="160">
        <v>0</v>
      </c>
      <c r="V43" s="160">
        <f>ROUND(E43*U43,2)</f>
        <v>0</v>
      </c>
      <c r="W43" s="160"/>
      <c r="X43" s="160" t="s">
        <v>123</v>
      </c>
      <c r="Y43" s="160" t="s">
        <v>124</v>
      </c>
      <c r="Z43" s="149"/>
      <c r="AA43" s="149"/>
      <c r="AB43" s="149"/>
      <c r="AC43" s="149"/>
      <c r="AD43" s="149"/>
      <c r="AE43" s="149"/>
      <c r="AF43" s="149"/>
      <c r="AG43" s="149" t="s">
        <v>125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90" t="s">
        <v>183</v>
      </c>
      <c r="D44" s="162"/>
      <c r="E44" s="163">
        <v>1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127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">
      <c r="A45" s="172">
        <v>15</v>
      </c>
      <c r="B45" s="173" t="s">
        <v>184</v>
      </c>
      <c r="C45" s="189" t="s">
        <v>185</v>
      </c>
      <c r="D45" s="174" t="s">
        <v>182</v>
      </c>
      <c r="E45" s="175">
        <v>1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5">
        <v>0</v>
      </c>
      <c r="O45" s="175">
        <f>ROUND(E45*N45,2)</f>
        <v>0</v>
      </c>
      <c r="P45" s="175">
        <v>0</v>
      </c>
      <c r="Q45" s="175">
        <f>ROUND(E45*P45,2)</f>
        <v>0</v>
      </c>
      <c r="R45" s="177"/>
      <c r="S45" s="177" t="s">
        <v>176</v>
      </c>
      <c r="T45" s="178" t="s">
        <v>163</v>
      </c>
      <c r="U45" s="160">
        <v>0</v>
      </c>
      <c r="V45" s="160">
        <f>ROUND(E45*U45,2)</f>
        <v>0</v>
      </c>
      <c r="W45" s="160"/>
      <c r="X45" s="160" t="s">
        <v>123</v>
      </c>
      <c r="Y45" s="160" t="s">
        <v>124</v>
      </c>
      <c r="Z45" s="149"/>
      <c r="AA45" s="149"/>
      <c r="AB45" s="149"/>
      <c r="AC45" s="149"/>
      <c r="AD45" s="149"/>
      <c r="AE45" s="149"/>
      <c r="AF45" s="149"/>
      <c r="AG45" s="149" t="s">
        <v>125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2" x14ac:dyDescent="0.2">
      <c r="A46" s="156"/>
      <c r="B46" s="157"/>
      <c r="C46" s="190" t="s">
        <v>183</v>
      </c>
      <c r="D46" s="162"/>
      <c r="E46" s="163">
        <v>1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127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t="22.5" outlineLevel="1" x14ac:dyDescent="0.2">
      <c r="A47" s="172">
        <v>16</v>
      </c>
      <c r="B47" s="173" t="s">
        <v>186</v>
      </c>
      <c r="C47" s="189" t="s">
        <v>187</v>
      </c>
      <c r="D47" s="174" t="s">
        <v>182</v>
      </c>
      <c r="E47" s="175">
        <v>1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5">
        <v>0</v>
      </c>
      <c r="O47" s="175">
        <f>ROUND(E47*N47,2)</f>
        <v>0</v>
      </c>
      <c r="P47" s="175">
        <v>0</v>
      </c>
      <c r="Q47" s="175">
        <f>ROUND(E47*P47,2)</f>
        <v>0</v>
      </c>
      <c r="R47" s="177"/>
      <c r="S47" s="177" t="s">
        <v>176</v>
      </c>
      <c r="T47" s="178" t="s">
        <v>163</v>
      </c>
      <c r="U47" s="160">
        <v>0</v>
      </c>
      <c r="V47" s="160">
        <f>ROUND(E47*U47,2)</f>
        <v>0</v>
      </c>
      <c r="W47" s="160"/>
      <c r="X47" s="160" t="s">
        <v>123</v>
      </c>
      <c r="Y47" s="160" t="s">
        <v>124</v>
      </c>
      <c r="Z47" s="149"/>
      <c r="AA47" s="149"/>
      <c r="AB47" s="149"/>
      <c r="AC47" s="149"/>
      <c r="AD47" s="149"/>
      <c r="AE47" s="149"/>
      <c r="AF47" s="149"/>
      <c r="AG47" s="149" t="s">
        <v>125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2" x14ac:dyDescent="0.2">
      <c r="A48" s="156"/>
      <c r="B48" s="157"/>
      <c r="C48" s="190" t="s">
        <v>183</v>
      </c>
      <c r="D48" s="162"/>
      <c r="E48" s="163">
        <v>1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127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ht="22.5" outlineLevel="1" x14ac:dyDescent="0.2">
      <c r="A49" s="172">
        <v>17</v>
      </c>
      <c r="B49" s="173" t="s">
        <v>190</v>
      </c>
      <c r="C49" s="189" t="s">
        <v>191</v>
      </c>
      <c r="D49" s="174" t="s">
        <v>121</v>
      </c>
      <c r="E49" s="175">
        <v>357.029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5">
        <v>2.2000000000000001E-3</v>
      </c>
      <c r="O49" s="175">
        <f>ROUND(E49*N49,2)</f>
        <v>0.79</v>
      </c>
      <c r="P49" s="175">
        <v>0</v>
      </c>
      <c r="Q49" s="175">
        <f>ROUND(E49*P49,2)</f>
        <v>0</v>
      </c>
      <c r="R49" s="177" t="s">
        <v>192</v>
      </c>
      <c r="S49" s="177" t="s">
        <v>122</v>
      </c>
      <c r="T49" s="178" t="s">
        <v>122</v>
      </c>
      <c r="U49" s="160">
        <v>0</v>
      </c>
      <c r="V49" s="160">
        <f>ROUND(E49*U49,2)</f>
        <v>0</v>
      </c>
      <c r="W49" s="160"/>
      <c r="X49" s="160" t="s">
        <v>193</v>
      </c>
      <c r="Y49" s="160" t="s">
        <v>124</v>
      </c>
      <c r="Z49" s="149"/>
      <c r="AA49" s="149"/>
      <c r="AB49" s="149"/>
      <c r="AC49" s="149"/>
      <c r="AD49" s="149"/>
      <c r="AE49" s="149"/>
      <c r="AF49" s="149"/>
      <c r="AG49" s="149" t="s">
        <v>194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90" t="s">
        <v>322</v>
      </c>
      <c r="D50" s="162"/>
      <c r="E50" s="163">
        <v>264.84500000000003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127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90" t="s">
        <v>323</v>
      </c>
      <c r="D51" s="162"/>
      <c r="E51" s="163">
        <v>92.183999999999997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127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72">
        <v>18</v>
      </c>
      <c r="B52" s="173" t="s">
        <v>201</v>
      </c>
      <c r="C52" s="189" t="s">
        <v>202</v>
      </c>
      <c r="D52" s="174" t="s">
        <v>121</v>
      </c>
      <c r="E52" s="175">
        <v>357.029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1.2E-4</v>
      </c>
      <c r="O52" s="175">
        <f>ROUND(E52*N52,2)</f>
        <v>0.04</v>
      </c>
      <c r="P52" s="175">
        <v>0</v>
      </c>
      <c r="Q52" s="175">
        <f>ROUND(E52*P52,2)</f>
        <v>0</v>
      </c>
      <c r="R52" s="177" t="s">
        <v>192</v>
      </c>
      <c r="S52" s="177" t="s">
        <v>122</v>
      </c>
      <c r="T52" s="178" t="s">
        <v>122</v>
      </c>
      <c r="U52" s="160">
        <v>0</v>
      </c>
      <c r="V52" s="160">
        <f>ROUND(E52*U52,2)</f>
        <v>0</v>
      </c>
      <c r="W52" s="160"/>
      <c r="X52" s="160" t="s">
        <v>193</v>
      </c>
      <c r="Y52" s="160" t="s">
        <v>124</v>
      </c>
      <c r="Z52" s="149"/>
      <c r="AA52" s="149"/>
      <c r="AB52" s="149"/>
      <c r="AC52" s="149"/>
      <c r="AD52" s="149"/>
      <c r="AE52" s="149"/>
      <c r="AF52" s="149"/>
      <c r="AG52" s="149" t="s">
        <v>194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190" t="s">
        <v>322</v>
      </c>
      <c r="D53" s="162"/>
      <c r="E53" s="163">
        <v>264.84500000000003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127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190" t="s">
        <v>323</v>
      </c>
      <c r="D54" s="162"/>
      <c r="E54" s="163">
        <v>92.183999999999997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127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">
      <c r="A55" s="156">
        <v>19</v>
      </c>
      <c r="B55" s="157" t="s">
        <v>203</v>
      </c>
      <c r="C55" s="191" t="s">
        <v>204</v>
      </c>
      <c r="D55" s="158" t="s">
        <v>0</v>
      </c>
      <c r="E55" s="179"/>
      <c r="F55" s="161"/>
      <c r="G55" s="160">
        <f>ROUND(E55*F55,2)</f>
        <v>0</v>
      </c>
      <c r="H55" s="161"/>
      <c r="I55" s="160">
        <f>ROUND(E55*H55,2)</f>
        <v>0</v>
      </c>
      <c r="J55" s="161"/>
      <c r="K55" s="160">
        <f>ROUND(E55*J55,2)</f>
        <v>0</v>
      </c>
      <c r="L55" s="160">
        <v>21</v>
      </c>
      <c r="M55" s="160">
        <f>G55*(1+L55/100)</f>
        <v>0</v>
      </c>
      <c r="N55" s="159">
        <v>0</v>
      </c>
      <c r="O55" s="159">
        <f>ROUND(E55*N55,2)</f>
        <v>0</v>
      </c>
      <c r="P55" s="159">
        <v>0</v>
      </c>
      <c r="Q55" s="159">
        <f>ROUND(E55*P55,2)</f>
        <v>0</v>
      </c>
      <c r="R55" s="160"/>
      <c r="S55" s="160" t="s">
        <v>122</v>
      </c>
      <c r="T55" s="160" t="s">
        <v>122</v>
      </c>
      <c r="U55" s="160">
        <v>0</v>
      </c>
      <c r="V55" s="160">
        <f>ROUND(E55*U55,2)</f>
        <v>0</v>
      </c>
      <c r="W55" s="160"/>
      <c r="X55" s="160" t="s">
        <v>205</v>
      </c>
      <c r="Y55" s="160" t="s">
        <v>124</v>
      </c>
      <c r="Z55" s="149"/>
      <c r="AA55" s="149"/>
      <c r="AB55" s="149"/>
      <c r="AC55" s="149"/>
      <c r="AD55" s="149"/>
      <c r="AE55" s="149"/>
      <c r="AF55" s="149"/>
      <c r="AG55" s="149" t="s">
        <v>206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x14ac:dyDescent="0.2">
      <c r="A56" s="165" t="s">
        <v>117</v>
      </c>
      <c r="B56" s="166" t="s">
        <v>76</v>
      </c>
      <c r="C56" s="188" t="s">
        <v>77</v>
      </c>
      <c r="D56" s="167"/>
      <c r="E56" s="168"/>
      <c r="F56" s="169"/>
      <c r="G56" s="169">
        <f>SUMIF(AG57:AG61,"&lt;&gt;NOR",G57:G61)</f>
        <v>0</v>
      </c>
      <c r="H56" s="169"/>
      <c r="I56" s="169">
        <f>SUM(I57:I61)</f>
        <v>0</v>
      </c>
      <c r="J56" s="169"/>
      <c r="K56" s="169">
        <f>SUM(K57:K61)</f>
        <v>0</v>
      </c>
      <c r="L56" s="169"/>
      <c r="M56" s="169">
        <f>SUM(M57:M61)</f>
        <v>0</v>
      </c>
      <c r="N56" s="168"/>
      <c r="O56" s="168">
        <f>SUM(O57:O61)</f>
        <v>0.47</v>
      </c>
      <c r="P56" s="168"/>
      <c r="Q56" s="168">
        <f>SUM(Q57:Q61)</f>
        <v>0</v>
      </c>
      <c r="R56" s="169"/>
      <c r="S56" s="169"/>
      <c r="T56" s="170"/>
      <c r="U56" s="164"/>
      <c r="V56" s="164">
        <f>SUM(V57:V61)</f>
        <v>64.48</v>
      </c>
      <c r="W56" s="164"/>
      <c r="X56" s="164"/>
      <c r="Y56" s="164"/>
      <c r="AG56" t="s">
        <v>118</v>
      </c>
    </row>
    <row r="57" spans="1:60" ht="22.5" outlineLevel="1" x14ac:dyDescent="0.2">
      <c r="A57" s="172">
        <v>20</v>
      </c>
      <c r="B57" s="173" t="s">
        <v>301</v>
      </c>
      <c r="C57" s="189" t="s">
        <v>302</v>
      </c>
      <c r="D57" s="174" t="s">
        <v>121</v>
      </c>
      <c r="E57" s="175">
        <v>230.3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/>
      <c r="S57" s="177" t="s">
        <v>122</v>
      </c>
      <c r="T57" s="178" t="s">
        <v>122</v>
      </c>
      <c r="U57" s="160">
        <v>0.28000000000000003</v>
      </c>
      <c r="V57" s="160">
        <f>ROUND(E57*U57,2)</f>
        <v>64.48</v>
      </c>
      <c r="W57" s="160"/>
      <c r="X57" s="160" t="s">
        <v>123</v>
      </c>
      <c r="Y57" s="160" t="s">
        <v>124</v>
      </c>
      <c r="Z57" s="149"/>
      <c r="AA57" s="149"/>
      <c r="AB57" s="149"/>
      <c r="AC57" s="149"/>
      <c r="AD57" s="149"/>
      <c r="AE57" s="149"/>
      <c r="AF57" s="149"/>
      <c r="AG57" s="149" t="s">
        <v>125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318</v>
      </c>
      <c r="D58" s="162"/>
      <c r="E58" s="163">
        <v>230.3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127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">
      <c r="A59" s="172">
        <v>21</v>
      </c>
      <c r="B59" s="173" t="s">
        <v>303</v>
      </c>
      <c r="C59" s="189" t="s">
        <v>304</v>
      </c>
      <c r="D59" s="174" t="s">
        <v>305</v>
      </c>
      <c r="E59" s="175">
        <v>23.490600000000001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0.02</v>
      </c>
      <c r="O59" s="175">
        <f>ROUND(E59*N59,2)</f>
        <v>0.47</v>
      </c>
      <c r="P59" s="175">
        <v>0</v>
      </c>
      <c r="Q59" s="175">
        <f>ROUND(E59*P59,2)</f>
        <v>0</v>
      </c>
      <c r="R59" s="177" t="s">
        <v>192</v>
      </c>
      <c r="S59" s="177" t="s">
        <v>122</v>
      </c>
      <c r="T59" s="178" t="s">
        <v>122</v>
      </c>
      <c r="U59" s="160">
        <v>0</v>
      </c>
      <c r="V59" s="160">
        <f>ROUND(E59*U59,2)</f>
        <v>0</v>
      </c>
      <c r="W59" s="160"/>
      <c r="X59" s="160" t="s">
        <v>193</v>
      </c>
      <c r="Y59" s="160" t="s">
        <v>124</v>
      </c>
      <c r="Z59" s="149"/>
      <c r="AA59" s="149"/>
      <c r="AB59" s="149"/>
      <c r="AC59" s="149"/>
      <c r="AD59" s="149"/>
      <c r="AE59" s="149"/>
      <c r="AF59" s="149"/>
      <c r="AG59" s="149" t="s">
        <v>194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 x14ac:dyDescent="0.2">
      <c r="A60" s="156"/>
      <c r="B60" s="157"/>
      <c r="C60" s="190" t="s">
        <v>324</v>
      </c>
      <c r="D60" s="162"/>
      <c r="E60" s="163">
        <v>23.490600000000001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127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56">
        <v>22</v>
      </c>
      <c r="B61" s="157" t="s">
        <v>308</v>
      </c>
      <c r="C61" s="191" t="s">
        <v>309</v>
      </c>
      <c r="D61" s="158" t="s">
        <v>0</v>
      </c>
      <c r="E61" s="179"/>
      <c r="F61" s="161"/>
      <c r="G61" s="160">
        <f>ROUND(E61*F61,2)</f>
        <v>0</v>
      </c>
      <c r="H61" s="161"/>
      <c r="I61" s="160">
        <f>ROUND(E61*H61,2)</f>
        <v>0</v>
      </c>
      <c r="J61" s="161"/>
      <c r="K61" s="160">
        <f>ROUND(E61*J61,2)</f>
        <v>0</v>
      </c>
      <c r="L61" s="160">
        <v>21</v>
      </c>
      <c r="M61" s="160">
        <f>G61*(1+L61/100)</f>
        <v>0</v>
      </c>
      <c r="N61" s="159">
        <v>0</v>
      </c>
      <c r="O61" s="159">
        <f>ROUND(E61*N61,2)</f>
        <v>0</v>
      </c>
      <c r="P61" s="159">
        <v>0</v>
      </c>
      <c r="Q61" s="159">
        <f>ROUND(E61*P61,2)</f>
        <v>0</v>
      </c>
      <c r="R61" s="160"/>
      <c r="S61" s="160" t="s">
        <v>122</v>
      </c>
      <c r="T61" s="160" t="s">
        <v>122</v>
      </c>
      <c r="U61" s="160">
        <v>0</v>
      </c>
      <c r="V61" s="160">
        <f>ROUND(E61*U61,2)</f>
        <v>0</v>
      </c>
      <c r="W61" s="160"/>
      <c r="X61" s="160" t="s">
        <v>205</v>
      </c>
      <c r="Y61" s="160" t="s">
        <v>124</v>
      </c>
      <c r="Z61" s="149"/>
      <c r="AA61" s="149"/>
      <c r="AB61" s="149"/>
      <c r="AC61" s="149"/>
      <c r="AD61" s="149"/>
      <c r="AE61" s="149"/>
      <c r="AF61" s="149"/>
      <c r="AG61" s="149" t="s">
        <v>206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x14ac:dyDescent="0.2">
      <c r="A62" s="165" t="s">
        <v>117</v>
      </c>
      <c r="B62" s="166" t="s">
        <v>78</v>
      </c>
      <c r="C62" s="188" t="s">
        <v>79</v>
      </c>
      <c r="D62" s="167"/>
      <c r="E62" s="168"/>
      <c r="F62" s="169"/>
      <c r="G62" s="169">
        <f>SUMIF(AG63:AG69,"&lt;&gt;NOR",G63:G69)</f>
        <v>0</v>
      </c>
      <c r="H62" s="169"/>
      <c r="I62" s="169">
        <f>SUM(I63:I69)</f>
        <v>0</v>
      </c>
      <c r="J62" s="169"/>
      <c r="K62" s="169">
        <f>SUM(K63:K69)</f>
        <v>0</v>
      </c>
      <c r="L62" s="169"/>
      <c r="M62" s="169">
        <f>SUM(M63:M69)</f>
        <v>0</v>
      </c>
      <c r="N62" s="168"/>
      <c r="O62" s="168">
        <f>SUM(O63:O69)</f>
        <v>0</v>
      </c>
      <c r="P62" s="168"/>
      <c r="Q62" s="168">
        <f>SUM(Q63:Q69)</f>
        <v>0.03</v>
      </c>
      <c r="R62" s="169"/>
      <c r="S62" s="169"/>
      <c r="T62" s="170"/>
      <c r="U62" s="164"/>
      <c r="V62" s="164">
        <f>SUM(V63:V69)</f>
        <v>2.29</v>
      </c>
      <c r="W62" s="164"/>
      <c r="X62" s="164"/>
      <c r="Y62" s="164"/>
      <c r="AG62" t="s">
        <v>118</v>
      </c>
    </row>
    <row r="63" spans="1:60" outlineLevel="1" x14ac:dyDescent="0.2">
      <c r="A63" s="172">
        <v>23</v>
      </c>
      <c r="B63" s="173" t="s">
        <v>310</v>
      </c>
      <c r="C63" s="189" t="s">
        <v>311</v>
      </c>
      <c r="D63" s="174" t="s">
        <v>171</v>
      </c>
      <c r="E63" s="175">
        <v>2</v>
      </c>
      <c r="F63" s="176"/>
      <c r="G63" s="177">
        <f>ROUND(E63*F63,2)</f>
        <v>0</v>
      </c>
      <c r="H63" s="176"/>
      <c r="I63" s="177">
        <f>ROUND(E63*H63,2)</f>
        <v>0</v>
      </c>
      <c r="J63" s="176"/>
      <c r="K63" s="177">
        <f>ROUND(E63*J63,2)</f>
        <v>0</v>
      </c>
      <c r="L63" s="177">
        <v>21</v>
      </c>
      <c r="M63" s="177">
        <f>G63*(1+L63/100)</f>
        <v>0</v>
      </c>
      <c r="N63" s="175">
        <v>0</v>
      </c>
      <c r="O63" s="175">
        <f>ROUND(E63*N63,2)</f>
        <v>0</v>
      </c>
      <c r="P63" s="175">
        <v>1.7049999999999999E-2</v>
      </c>
      <c r="Q63" s="175">
        <f>ROUND(E63*P63,2)</f>
        <v>0.03</v>
      </c>
      <c r="R63" s="177"/>
      <c r="S63" s="177" t="s">
        <v>122</v>
      </c>
      <c r="T63" s="178" t="s">
        <v>122</v>
      </c>
      <c r="U63" s="160">
        <v>0.41399999999999998</v>
      </c>
      <c r="V63" s="160">
        <f>ROUND(E63*U63,2)</f>
        <v>0.83</v>
      </c>
      <c r="W63" s="160"/>
      <c r="X63" s="160" t="s">
        <v>123</v>
      </c>
      <c r="Y63" s="160" t="s">
        <v>124</v>
      </c>
      <c r="Z63" s="149"/>
      <c r="AA63" s="149"/>
      <c r="AB63" s="149"/>
      <c r="AC63" s="149"/>
      <c r="AD63" s="149"/>
      <c r="AE63" s="149"/>
      <c r="AF63" s="149"/>
      <c r="AG63" s="149" t="s">
        <v>125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2" x14ac:dyDescent="0.2">
      <c r="A64" s="156"/>
      <c r="B64" s="157"/>
      <c r="C64" s="190" t="s">
        <v>209</v>
      </c>
      <c r="D64" s="162"/>
      <c r="E64" s="163">
        <v>2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127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ht="22.5" outlineLevel="1" x14ac:dyDescent="0.2">
      <c r="A65" s="172">
        <v>24</v>
      </c>
      <c r="B65" s="173" t="s">
        <v>207</v>
      </c>
      <c r="C65" s="189" t="s">
        <v>208</v>
      </c>
      <c r="D65" s="174" t="s">
        <v>171</v>
      </c>
      <c r="E65" s="175">
        <v>2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5">
        <v>2.31E-3</v>
      </c>
      <c r="O65" s="175">
        <f>ROUND(E65*N65,2)</f>
        <v>0</v>
      </c>
      <c r="P65" s="175">
        <v>0</v>
      </c>
      <c r="Q65" s="175">
        <f>ROUND(E65*P65,2)</f>
        <v>0</v>
      </c>
      <c r="R65" s="177"/>
      <c r="S65" s="177" t="s">
        <v>122</v>
      </c>
      <c r="T65" s="178" t="s">
        <v>122</v>
      </c>
      <c r="U65" s="160">
        <v>0.71</v>
      </c>
      <c r="V65" s="160">
        <f>ROUND(E65*U65,2)</f>
        <v>1.42</v>
      </c>
      <c r="W65" s="160"/>
      <c r="X65" s="160" t="s">
        <v>123</v>
      </c>
      <c r="Y65" s="160" t="s">
        <v>124</v>
      </c>
      <c r="Z65" s="149"/>
      <c r="AA65" s="149"/>
      <c r="AB65" s="149"/>
      <c r="AC65" s="149"/>
      <c r="AD65" s="149"/>
      <c r="AE65" s="149"/>
      <c r="AF65" s="149"/>
      <c r="AG65" s="149" t="s">
        <v>125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 x14ac:dyDescent="0.2">
      <c r="A66" s="156"/>
      <c r="B66" s="157"/>
      <c r="C66" s="190" t="s">
        <v>209</v>
      </c>
      <c r="D66" s="162"/>
      <c r="E66" s="163">
        <v>2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127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">
      <c r="A67" s="172">
        <v>25</v>
      </c>
      <c r="B67" s="173" t="s">
        <v>210</v>
      </c>
      <c r="C67" s="189" t="s">
        <v>211</v>
      </c>
      <c r="D67" s="174" t="s">
        <v>171</v>
      </c>
      <c r="E67" s="175">
        <v>2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21</v>
      </c>
      <c r="M67" s="177">
        <f>G67*(1+L67/100)</f>
        <v>0</v>
      </c>
      <c r="N67" s="175">
        <v>1E-4</v>
      </c>
      <c r="O67" s="175">
        <f>ROUND(E67*N67,2)</f>
        <v>0</v>
      </c>
      <c r="P67" s="175">
        <v>0</v>
      </c>
      <c r="Q67" s="175">
        <f>ROUND(E67*P67,2)</f>
        <v>0</v>
      </c>
      <c r="R67" s="177"/>
      <c r="S67" s="177" t="s">
        <v>122</v>
      </c>
      <c r="T67" s="178" t="s">
        <v>122</v>
      </c>
      <c r="U67" s="160">
        <v>0.02</v>
      </c>
      <c r="V67" s="160">
        <f>ROUND(E67*U67,2)</f>
        <v>0.04</v>
      </c>
      <c r="W67" s="160"/>
      <c r="X67" s="160" t="s">
        <v>123</v>
      </c>
      <c r="Y67" s="160" t="s">
        <v>124</v>
      </c>
      <c r="Z67" s="149"/>
      <c r="AA67" s="149"/>
      <c r="AB67" s="149"/>
      <c r="AC67" s="149"/>
      <c r="AD67" s="149"/>
      <c r="AE67" s="149"/>
      <c r="AF67" s="149"/>
      <c r="AG67" s="149" t="s">
        <v>125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 x14ac:dyDescent="0.2">
      <c r="A68" s="156"/>
      <c r="B68" s="157"/>
      <c r="C68" s="190" t="s">
        <v>209</v>
      </c>
      <c r="D68" s="162"/>
      <c r="E68" s="163">
        <v>2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">
      <c r="A69" s="156">
        <v>26</v>
      </c>
      <c r="B69" s="157" t="s">
        <v>214</v>
      </c>
      <c r="C69" s="191" t="s">
        <v>215</v>
      </c>
      <c r="D69" s="158" t="s">
        <v>0</v>
      </c>
      <c r="E69" s="179"/>
      <c r="F69" s="161"/>
      <c r="G69" s="160">
        <f>ROUND(E69*F69,2)</f>
        <v>0</v>
      </c>
      <c r="H69" s="161"/>
      <c r="I69" s="160">
        <f>ROUND(E69*H69,2)</f>
        <v>0</v>
      </c>
      <c r="J69" s="161"/>
      <c r="K69" s="160">
        <f>ROUND(E69*J69,2)</f>
        <v>0</v>
      </c>
      <c r="L69" s="160">
        <v>21</v>
      </c>
      <c r="M69" s="160">
        <f>G69*(1+L69/100)</f>
        <v>0</v>
      </c>
      <c r="N69" s="159">
        <v>0</v>
      </c>
      <c r="O69" s="159">
        <f>ROUND(E69*N69,2)</f>
        <v>0</v>
      </c>
      <c r="P69" s="159">
        <v>0</v>
      </c>
      <c r="Q69" s="159">
        <f>ROUND(E69*P69,2)</f>
        <v>0</v>
      </c>
      <c r="R69" s="160"/>
      <c r="S69" s="160" t="s">
        <v>122</v>
      </c>
      <c r="T69" s="160" t="s">
        <v>122</v>
      </c>
      <c r="U69" s="160">
        <v>0</v>
      </c>
      <c r="V69" s="160">
        <f>ROUND(E69*U69,2)</f>
        <v>0</v>
      </c>
      <c r="W69" s="160"/>
      <c r="X69" s="160" t="s">
        <v>205</v>
      </c>
      <c r="Y69" s="160" t="s">
        <v>124</v>
      </c>
      <c r="Z69" s="149"/>
      <c r="AA69" s="149"/>
      <c r="AB69" s="149"/>
      <c r="AC69" s="149"/>
      <c r="AD69" s="149"/>
      <c r="AE69" s="149"/>
      <c r="AF69" s="149"/>
      <c r="AG69" s="149" t="s">
        <v>206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x14ac:dyDescent="0.2">
      <c r="A70" s="165" t="s">
        <v>117</v>
      </c>
      <c r="B70" s="166" t="s">
        <v>82</v>
      </c>
      <c r="C70" s="188" t="s">
        <v>83</v>
      </c>
      <c r="D70" s="167"/>
      <c r="E70" s="168"/>
      <c r="F70" s="169"/>
      <c r="G70" s="169">
        <f>SUMIF(AG71:AG79,"&lt;&gt;NOR",G71:G79)</f>
        <v>0</v>
      </c>
      <c r="H70" s="169"/>
      <c r="I70" s="169">
        <f>SUM(I71:I79)</f>
        <v>0</v>
      </c>
      <c r="J70" s="169"/>
      <c r="K70" s="169">
        <f>SUM(K71:K79)</f>
        <v>0</v>
      </c>
      <c r="L70" s="169"/>
      <c r="M70" s="169">
        <f>SUM(M71:M79)</f>
        <v>0</v>
      </c>
      <c r="N70" s="168"/>
      <c r="O70" s="168">
        <f>SUM(O71:O79)</f>
        <v>0.19</v>
      </c>
      <c r="P70" s="168"/>
      <c r="Q70" s="168">
        <f>SUM(Q71:Q79)</f>
        <v>0.47000000000000003</v>
      </c>
      <c r="R70" s="169"/>
      <c r="S70" s="169"/>
      <c r="T70" s="170"/>
      <c r="U70" s="164"/>
      <c r="V70" s="164">
        <f>SUM(V71:V79)</f>
        <v>54.53</v>
      </c>
      <c r="W70" s="164"/>
      <c r="X70" s="164"/>
      <c r="Y70" s="164"/>
      <c r="AG70" t="s">
        <v>118</v>
      </c>
    </row>
    <row r="71" spans="1:60" outlineLevel="1" x14ac:dyDescent="0.2">
      <c r="A71" s="172">
        <v>27</v>
      </c>
      <c r="B71" s="173" t="s">
        <v>219</v>
      </c>
      <c r="C71" s="189" t="s">
        <v>315</v>
      </c>
      <c r="D71" s="174" t="s">
        <v>157</v>
      </c>
      <c r="E71" s="175">
        <v>85.6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5">
        <v>0</v>
      </c>
      <c r="O71" s="175">
        <f>ROUND(E71*N71,2)</f>
        <v>0</v>
      </c>
      <c r="P71" s="175">
        <v>2.3E-3</v>
      </c>
      <c r="Q71" s="175">
        <f>ROUND(E71*P71,2)</f>
        <v>0.2</v>
      </c>
      <c r="R71" s="177"/>
      <c r="S71" s="177" t="s">
        <v>122</v>
      </c>
      <c r="T71" s="178" t="s">
        <v>122</v>
      </c>
      <c r="U71" s="160">
        <v>0.10349999999999999</v>
      </c>
      <c r="V71" s="160">
        <f>ROUND(E71*U71,2)</f>
        <v>8.86</v>
      </c>
      <c r="W71" s="160"/>
      <c r="X71" s="160" t="s">
        <v>123</v>
      </c>
      <c r="Y71" s="160" t="s">
        <v>124</v>
      </c>
      <c r="Z71" s="149"/>
      <c r="AA71" s="149"/>
      <c r="AB71" s="149"/>
      <c r="AC71" s="149"/>
      <c r="AD71" s="149"/>
      <c r="AE71" s="149"/>
      <c r="AF71" s="149"/>
      <c r="AG71" s="149" t="s">
        <v>125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190" t="s">
        <v>316</v>
      </c>
      <c r="D72" s="162"/>
      <c r="E72" s="163">
        <v>85.6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127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">
      <c r="A73" s="172">
        <v>28</v>
      </c>
      <c r="B73" s="173" t="s">
        <v>225</v>
      </c>
      <c r="C73" s="189" t="s">
        <v>226</v>
      </c>
      <c r="D73" s="174" t="s">
        <v>227</v>
      </c>
      <c r="E73" s="175">
        <v>66.8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21</v>
      </c>
      <c r="M73" s="177">
        <f>G73*(1+L73/100)</f>
        <v>0</v>
      </c>
      <c r="N73" s="175">
        <v>0</v>
      </c>
      <c r="O73" s="175">
        <f>ROUND(E73*N73,2)</f>
        <v>0</v>
      </c>
      <c r="P73" s="175">
        <v>4.0000000000000001E-3</v>
      </c>
      <c r="Q73" s="175">
        <f>ROUND(E73*P73,2)</f>
        <v>0.27</v>
      </c>
      <c r="R73" s="177"/>
      <c r="S73" s="177" t="s">
        <v>176</v>
      </c>
      <c r="T73" s="178" t="s">
        <v>163</v>
      </c>
      <c r="U73" s="160">
        <v>0</v>
      </c>
      <c r="V73" s="160">
        <f>ROUND(E73*U73,2)</f>
        <v>0</v>
      </c>
      <c r="W73" s="160"/>
      <c r="X73" s="160" t="s">
        <v>123</v>
      </c>
      <c r="Y73" s="160" t="s">
        <v>124</v>
      </c>
      <c r="Z73" s="149"/>
      <c r="AA73" s="149"/>
      <c r="AB73" s="149"/>
      <c r="AC73" s="149"/>
      <c r="AD73" s="149"/>
      <c r="AE73" s="149"/>
      <c r="AF73" s="149"/>
      <c r="AG73" s="149" t="s">
        <v>125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2" x14ac:dyDescent="0.2">
      <c r="A74" s="156"/>
      <c r="B74" s="157"/>
      <c r="C74" s="190" t="s">
        <v>325</v>
      </c>
      <c r="D74" s="162"/>
      <c r="E74" s="163">
        <v>66.8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127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ht="22.5" outlineLevel="1" x14ac:dyDescent="0.2">
      <c r="A75" s="172">
        <v>29</v>
      </c>
      <c r="B75" s="173" t="s">
        <v>228</v>
      </c>
      <c r="C75" s="189" t="s">
        <v>229</v>
      </c>
      <c r="D75" s="174" t="s">
        <v>157</v>
      </c>
      <c r="E75" s="175">
        <v>66.599999999999994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21</v>
      </c>
      <c r="M75" s="177">
        <f>G75*(1+L75/100)</f>
        <v>0</v>
      </c>
      <c r="N75" s="175">
        <v>1.24E-3</v>
      </c>
      <c r="O75" s="175">
        <f>ROUND(E75*N75,2)</f>
        <v>0.08</v>
      </c>
      <c r="P75" s="175">
        <v>0</v>
      </c>
      <c r="Q75" s="175">
        <f>ROUND(E75*P75,2)</f>
        <v>0</v>
      </c>
      <c r="R75" s="177"/>
      <c r="S75" s="177" t="s">
        <v>176</v>
      </c>
      <c r="T75" s="178" t="s">
        <v>163</v>
      </c>
      <c r="U75" s="160">
        <v>0.29572999999999999</v>
      </c>
      <c r="V75" s="160">
        <f>ROUND(E75*U75,2)</f>
        <v>19.7</v>
      </c>
      <c r="W75" s="160"/>
      <c r="X75" s="160" t="s">
        <v>123</v>
      </c>
      <c r="Y75" s="160" t="s">
        <v>124</v>
      </c>
      <c r="Z75" s="149"/>
      <c r="AA75" s="149"/>
      <c r="AB75" s="149"/>
      <c r="AC75" s="149"/>
      <c r="AD75" s="149"/>
      <c r="AE75" s="149"/>
      <c r="AF75" s="149"/>
      <c r="AG75" s="149" t="s">
        <v>125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190" t="s">
        <v>321</v>
      </c>
      <c r="D76" s="162"/>
      <c r="E76" s="163">
        <v>66.599999999999994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127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">
      <c r="A77" s="172">
        <v>30</v>
      </c>
      <c r="B77" s="173" t="s">
        <v>326</v>
      </c>
      <c r="C77" s="189" t="s">
        <v>327</v>
      </c>
      <c r="D77" s="174" t="s">
        <v>157</v>
      </c>
      <c r="E77" s="175">
        <v>66.599999999999994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5">
        <v>1.64E-3</v>
      </c>
      <c r="O77" s="175">
        <f>ROUND(E77*N77,2)</f>
        <v>0.11</v>
      </c>
      <c r="P77" s="175">
        <v>0</v>
      </c>
      <c r="Q77" s="175">
        <f>ROUND(E77*P77,2)</f>
        <v>0</v>
      </c>
      <c r="R77" s="177"/>
      <c r="S77" s="177" t="s">
        <v>176</v>
      </c>
      <c r="T77" s="178" t="s">
        <v>163</v>
      </c>
      <c r="U77" s="160">
        <v>0.39</v>
      </c>
      <c r="V77" s="160">
        <f>ROUND(E77*U77,2)</f>
        <v>25.97</v>
      </c>
      <c r="W77" s="160"/>
      <c r="X77" s="160" t="s">
        <v>123</v>
      </c>
      <c r="Y77" s="160" t="s">
        <v>124</v>
      </c>
      <c r="Z77" s="149"/>
      <c r="AA77" s="149"/>
      <c r="AB77" s="149"/>
      <c r="AC77" s="149"/>
      <c r="AD77" s="149"/>
      <c r="AE77" s="149"/>
      <c r="AF77" s="149"/>
      <c r="AG77" s="149" t="s">
        <v>125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190" t="s">
        <v>321</v>
      </c>
      <c r="D78" s="162"/>
      <c r="E78" s="163">
        <v>66.599999999999994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127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56">
        <v>31</v>
      </c>
      <c r="B79" s="157" t="s">
        <v>244</v>
      </c>
      <c r="C79" s="191" t="s">
        <v>245</v>
      </c>
      <c r="D79" s="158" t="s">
        <v>0</v>
      </c>
      <c r="E79" s="179"/>
      <c r="F79" s="161"/>
      <c r="G79" s="160">
        <f>ROUND(E79*F79,2)</f>
        <v>0</v>
      </c>
      <c r="H79" s="161"/>
      <c r="I79" s="160">
        <f>ROUND(E79*H79,2)</f>
        <v>0</v>
      </c>
      <c r="J79" s="161"/>
      <c r="K79" s="160">
        <f>ROUND(E79*J79,2)</f>
        <v>0</v>
      </c>
      <c r="L79" s="160">
        <v>21</v>
      </c>
      <c r="M79" s="160">
        <f>G79*(1+L79/100)</f>
        <v>0</v>
      </c>
      <c r="N79" s="159">
        <v>0</v>
      </c>
      <c r="O79" s="159">
        <f>ROUND(E79*N79,2)</f>
        <v>0</v>
      </c>
      <c r="P79" s="159">
        <v>0</v>
      </c>
      <c r="Q79" s="159">
        <f>ROUND(E79*P79,2)</f>
        <v>0</v>
      </c>
      <c r="R79" s="160"/>
      <c r="S79" s="160" t="s">
        <v>122</v>
      </c>
      <c r="T79" s="160" t="s">
        <v>122</v>
      </c>
      <c r="U79" s="160">
        <v>0</v>
      </c>
      <c r="V79" s="160">
        <f>ROUND(E79*U79,2)</f>
        <v>0</v>
      </c>
      <c r="W79" s="160"/>
      <c r="X79" s="160" t="s">
        <v>205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206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x14ac:dyDescent="0.2">
      <c r="A80" s="165" t="s">
        <v>117</v>
      </c>
      <c r="B80" s="166" t="s">
        <v>84</v>
      </c>
      <c r="C80" s="188" t="s">
        <v>85</v>
      </c>
      <c r="D80" s="167"/>
      <c r="E80" s="168"/>
      <c r="F80" s="169"/>
      <c r="G80" s="169">
        <f>SUMIF(AG81:AG84,"&lt;&gt;NOR",G81:G84)</f>
        <v>0</v>
      </c>
      <c r="H80" s="169"/>
      <c r="I80" s="169">
        <f>SUM(I81:I84)</f>
        <v>0</v>
      </c>
      <c r="J80" s="169"/>
      <c r="K80" s="169">
        <f>SUM(K81:K84)</f>
        <v>0</v>
      </c>
      <c r="L80" s="169"/>
      <c r="M80" s="169">
        <f>SUM(M81:M84)</f>
        <v>0</v>
      </c>
      <c r="N80" s="168"/>
      <c r="O80" s="168">
        <f>SUM(O81:O84)</f>
        <v>0</v>
      </c>
      <c r="P80" s="168"/>
      <c r="Q80" s="168">
        <f>SUM(Q81:Q84)</f>
        <v>0</v>
      </c>
      <c r="R80" s="169"/>
      <c r="S80" s="169"/>
      <c r="T80" s="170"/>
      <c r="U80" s="164"/>
      <c r="V80" s="164">
        <f>SUM(V81:V84)</f>
        <v>0</v>
      </c>
      <c r="W80" s="164"/>
      <c r="X80" s="164"/>
      <c r="Y80" s="164"/>
      <c r="AG80" t="s">
        <v>118</v>
      </c>
    </row>
    <row r="81" spans="1:60" ht="45" outlineLevel="1" x14ac:dyDescent="0.2">
      <c r="A81" s="172">
        <v>32</v>
      </c>
      <c r="B81" s="173" t="s">
        <v>246</v>
      </c>
      <c r="C81" s="260" t="s">
        <v>422</v>
      </c>
      <c r="D81" s="174" t="s">
        <v>247</v>
      </c>
      <c r="E81" s="175">
        <v>1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0</v>
      </c>
      <c r="O81" s="175">
        <f>ROUND(E81*N81,2)</f>
        <v>0</v>
      </c>
      <c r="P81" s="175">
        <v>0</v>
      </c>
      <c r="Q81" s="175">
        <f>ROUND(E81*P81,2)</f>
        <v>0</v>
      </c>
      <c r="R81" s="177"/>
      <c r="S81" s="177" t="s">
        <v>176</v>
      </c>
      <c r="T81" s="178" t="s">
        <v>163</v>
      </c>
      <c r="U81" s="160">
        <v>0</v>
      </c>
      <c r="V81" s="160">
        <f>ROUND(E81*U81,2)</f>
        <v>0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183</v>
      </c>
      <c r="D82" s="162"/>
      <c r="E82" s="163">
        <v>1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ht="45" outlineLevel="1" x14ac:dyDescent="0.2">
      <c r="A83" s="172">
        <v>33</v>
      </c>
      <c r="B83" s="173" t="s">
        <v>248</v>
      </c>
      <c r="C83" s="260" t="s">
        <v>421</v>
      </c>
      <c r="D83" s="174" t="s">
        <v>247</v>
      </c>
      <c r="E83" s="175">
        <v>1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21</v>
      </c>
      <c r="M83" s="177">
        <f>G83*(1+L83/100)</f>
        <v>0</v>
      </c>
      <c r="N83" s="175">
        <v>0</v>
      </c>
      <c r="O83" s="175">
        <f>ROUND(E83*N83,2)</f>
        <v>0</v>
      </c>
      <c r="P83" s="175">
        <v>0</v>
      </c>
      <c r="Q83" s="175">
        <f>ROUND(E83*P83,2)</f>
        <v>0</v>
      </c>
      <c r="R83" s="177"/>
      <c r="S83" s="177" t="s">
        <v>176</v>
      </c>
      <c r="T83" s="178" t="s">
        <v>163</v>
      </c>
      <c r="U83" s="160">
        <v>0</v>
      </c>
      <c r="V83" s="160">
        <f>ROUND(E83*U83,2)</f>
        <v>0</v>
      </c>
      <c r="W83" s="160"/>
      <c r="X83" s="160" t="s">
        <v>123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125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 x14ac:dyDescent="0.2">
      <c r="A84" s="156"/>
      <c r="B84" s="157"/>
      <c r="C84" s="190" t="s">
        <v>183</v>
      </c>
      <c r="D84" s="162"/>
      <c r="E84" s="163">
        <v>1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127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x14ac:dyDescent="0.2">
      <c r="A85" s="165" t="s">
        <v>117</v>
      </c>
      <c r="B85" s="166" t="s">
        <v>86</v>
      </c>
      <c r="C85" s="188" t="s">
        <v>87</v>
      </c>
      <c r="D85" s="167"/>
      <c r="E85" s="168"/>
      <c r="F85" s="169"/>
      <c r="G85" s="169">
        <f>SUMIF(AG86:AG95,"&lt;&gt;NOR",G86:G95)</f>
        <v>0</v>
      </c>
      <c r="H85" s="169"/>
      <c r="I85" s="169">
        <f>SUM(I86:I95)</f>
        <v>0</v>
      </c>
      <c r="J85" s="169"/>
      <c r="K85" s="169">
        <f>SUM(K86:K95)</f>
        <v>0</v>
      </c>
      <c r="L85" s="169"/>
      <c r="M85" s="169">
        <f>SUM(M86:M95)</f>
        <v>0</v>
      </c>
      <c r="N85" s="168"/>
      <c r="O85" s="168">
        <f>SUM(O86:O95)</f>
        <v>0</v>
      </c>
      <c r="P85" s="168"/>
      <c r="Q85" s="168">
        <f>SUM(Q86:Q95)</f>
        <v>0</v>
      </c>
      <c r="R85" s="169"/>
      <c r="S85" s="169"/>
      <c r="T85" s="170"/>
      <c r="U85" s="164"/>
      <c r="V85" s="164">
        <f>SUM(V86:V95)</f>
        <v>10.780000000000001</v>
      </c>
      <c r="W85" s="164"/>
      <c r="X85" s="164"/>
      <c r="Y85" s="164"/>
      <c r="AG85" t="s">
        <v>118</v>
      </c>
    </row>
    <row r="86" spans="1:60" outlineLevel="1" x14ac:dyDescent="0.2">
      <c r="A86" s="172">
        <v>34</v>
      </c>
      <c r="B86" s="173" t="s">
        <v>249</v>
      </c>
      <c r="C86" s="189" t="s">
        <v>250</v>
      </c>
      <c r="D86" s="174" t="s">
        <v>251</v>
      </c>
      <c r="E86" s="175">
        <v>0.46400000000000002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21</v>
      </c>
      <c r="M86" s="177">
        <f>G86*(1+L86/100)</f>
        <v>0</v>
      </c>
      <c r="N86" s="175">
        <v>0</v>
      </c>
      <c r="O86" s="175">
        <f>ROUND(E86*N86,2)</f>
        <v>0</v>
      </c>
      <c r="P86" s="175">
        <v>0</v>
      </c>
      <c r="Q86" s="175">
        <f>ROUND(E86*P86,2)</f>
        <v>0</v>
      </c>
      <c r="R86" s="177"/>
      <c r="S86" s="177" t="s">
        <v>122</v>
      </c>
      <c r="T86" s="178" t="s">
        <v>122</v>
      </c>
      <c r="U86" s="160">
        <v>0</v>
      </c>
      <c r="V86" s="160">
        <f>ROUND(E86*U86,2)</f>
        <v>0</v>
      </c>
      <c r="W86" s="160"/>
      <c r="X86" s="160" t="s">
        <v>123</v>
      </c>
      <c r="Y86" s="160" t="s">
        <v>124</v>
      </c>
      <c r="Z86" s="149"/>
      <c r="AA86" s="149"/>
      <c r="AB86" s="149"/>
      <c r="AC86" s="149"/>
      <c r="AD86" s="149"/>
      <c r="AE86" s="149"/>
      <c r="AF86" s="149"/>
      <c r="AG86" s="149" t="s">
        <v>125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2.5" outlineLevel="2" x14ac:dyDescent="0.2">
      <c r="A87" s="156"/>
      <c r="B87" s="157"/>
      <c r="C87" s="258" t="s">
        <v>252</v>
      </c>
      <c r="D87" s="259"/>
      <c r="E87" s="259"/>
      <c r="F87" s="259"/>
      <c r="G87" s="259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49"/>
      <c r="AA87" s="149"/>
      <c r="AB87" s="149"/>
      <c r="AC87" s="149"/>
      <c r="AD87" s="149"/>
      <c r="AE87" s="149"/>
      <c r="AF87" s="149"/>
      <c r="AG87" s="149" t="s">
        <v>152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80" t="str">
        <f>C87</f>
        <v>Pro vyjádření výnosu ve prospěch zhotovitele je nutné jednotkovou cenu uvést se záporným znaménkem. (Získaná částka ponižuje náklad stavby.)</v>
      </c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328</v>
      </c>
      <c r="D88" s="162"/>
      <c r="E88" s="163">
        <v>0.46400000000000002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127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">
      <c r="A89" s="181">
        <v>35</v>
      </c>
      <c r="B89" s="182" t="s">
        <v>254</v>
      </c>
      <c r="C89" s="192" t="s">
        <v>255</v>
      </c>
      <c r="D89" s="183" t="s">
        <v>251</v>
      </c>
      <c r="E89" s="184">
        <v>3.8692600000000001</v>
      </c>
      <c r="F89" s="185"/>
      <c r="G89" s="186">
        <f>ROUND(E89*F89,2)</f>
        <v>0</v>
      </c>
      <c r="H89" s="185"/>
      <c r="I89" s="186">
        <f>ROUND(E89*H89,2)</f>
        <v>0</v>
      </c>
      <c r="J89" s="185"/>
      <c r="K89" s="186">
        <f>ROUND(E89*J89,2)</f>
        <v>0</v>
      </c>
      <c r="L89" s="186">
        <v>21</v>
      </c>
      <c r="M89" s="186">
        <f>G89*(1+L89/100)</f>
        <v>0</v>
      </c>
      <c r="N89" s="184">
        <v>0</v>
      </c>
      <c r="O89" s="184">
        <f>ROUND(E89*N89,2)</f>
        <v>0</v>
      </c>
      <c r="P89" s="184">
        <v>0</v>
      </c>
      <c r="Q89" s="184">
        <f>ROUND(E89*P89,2)</f>
        <v>0</v>
      </c>
      <c r="R89" s="186"/>
      <c r="S89" s="186" t="s">
        <v>122</v>
      </c>
      <c r="T89" s="187" t="s">
        <v>122</v>
      </c>
      <c r="U89" s="160">
        <v>0.93300000000000005</v>
      </c>
      <c r="V89" s="160">
        <f>ROUND(E89*U89,2)</f>
        <v>3.61</v>
      </c>
      <c r="W89" s="160"/>
      <c r="X89" s="160" t="s">
        <v>256</v>
      </c>
      <c r="Y89" s="160" t="s">
        <v>124</v>
      </c>
      <c r="Z89" s="149"/>
      <c r="AA89" s="149"/>
      <c r="AB89" s="149"/>
      <c r="AC89" s="149"/>
      <c r="AD89" s="149"/>
      <c r="AE89" s="149"/>
      <c r="AF89" s="149"/>
      <c r="AG89" s="149" t="s">
        <v>257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x14ac:dyDescent="0.2">
      <c r="A90" s="172">
        <v>36</v>
      </c>
      <c r="B90" s="173" t="s">
        <v>258</v>
      </c>
      <c r="C90" s="189" t="s">
        <v>259</v>
      </c>
      <c r="D90" s="174" t="s">
        <v>251</v>
      </c>
      <c r="E90" s="175">
        <v>3.8692600000000001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/>
      <c r="S90" s="177" t="s">
        <v>122</v>
      </c>
      <c r="T90" s="178" t="s">
        <v>122</v>
      </c>
      <c r="U90" s="160">
        <v>0.49</v>
      </c>
      <c r="V90" s="160">
        <f>ROUND(E90*U90,2)</f>
        <v>1.9</v>
      </c>
      <c r="W90" s="160"/>
      <c r="X90" s="160" t="s">
        <v>256</v>
      </c>
      <c r="Y90" s="160" t="s">
        <v>124</v>
      </c>
      <c r="Z90" s="149"/>
      <c r="AA90" s="149"/>
      <c r="AB90" s="149"/>
      <c r="AC90" s="149"/>
      <c r="AD90" s="149"/>
      <c r="AE90" s="149"/>
      <c r="AF90" s="149"/>
      <c r="AG90" s="149" t="s">
        <v>257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2" x14ac:dyDescent="0.2">
      <c r="A91" s="156"/>
      <c r="B91" s="157"/>
      <c r="C91" s="258" t="s">
        <v>260</v>
      </c>
      <c r="D91" s="259"/>
      <c r="E91" s="259"/>
      <c r="F91" s="259"/>
      <c r="G91" s="259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49"/>
      <c r="AA91" s="149"/>
      <c r="AB91" s="149"/>
      <c r="AC91" s="149"/>
      <c r="AD91" s="149"/>
      <c r="AE91" s="149"/>
      <c r="AF91" s="149"/>
      <c r="AG91" s="149" t="s">
        <v>152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">
      <c r="A92" s="181">
        <v>37</v>
      </c>
      <c r="B92" s="182" t="s">
        <v>261</v>
      </c>
      <c r="C92" s="192" t="s">
        <v>262</v>
      </c>
      <c r="D92" s="183" t="s">
        <v>251</v>
      </c>
      <c r="E92" s="184">
        <v>108.33928</v>
      </c>
      <c r="F92" s="185"/>
      <c r="G92" s="186">
        <f>ROUND(E92*F92,2)</f>
        <v>0</v>
      </c>
      <c r="H92" s="185"/>
      <c r="I92" s="186">
        <f>ROUND(E92*H92,2)</f>
        <v>0</v>
      </c>
      <c r="J92" s="185"/>
      <c r="K92" s="186">
        <f>ROUND(E92*J92,2)</f>
        <v>0</v>
      </c>
      <c r="L92" s="186">
        <v>21</v>
      </c>
      <c r="M92" s="186">
        <f>G92*(1+L92/100)</f>
        <v>0</v>
      </c>
      <c r="N92" s="184">
        <v>0</v>
      </c>
      <c r="O92" s="184">
        <f>ROUND(E92*N92,2)</f>
        <v>0</v>
      </c>
      <c r="P92" s="184">
        <v>0</v>
      </c>
      <c r="Q92" s="184">
        <f>ROUND(E92*P92,2)</f>
        <v>0</v>
      </c>
      <c r="R92" s="186"/>
      <c r="S92" s="186" t="s">
        <v>122</v>
      </c>
      <c r="T92" s="187" t="s">
        <v>122</v>
      </c>
      <c r="U92" s="160">
        <v>0</v>
      </c>
      <c r="V92" s="160">
        <f>ROUND(E92*U92,2)</f>
        <v>0</v>
      </c>
      <c r="W92" s="160"/>
      <c r="X92" s="160" t="s">
        <v>256</v>
      </c>
      <c r="Y92" s="160" t="s">
        <v>124</v>
      </c>
      <c r="Z92" s="149"/>
      <c r="AA92" s="149"/>
      <c r="AB92" s="149"/>
      <c r="AC92" s="149"/>
      <c r="AD92" s="149"/>
      <c r="AE92" s="149"/>
      <c r="AF92" s="149"/>
      <c r="AG92" s="149" t="s">
        <v>257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81">
        <v>38</v>
      </c>
      <c r="B93" s="182" t="s">
        <v>263</v>
      </c>
      <c r="C93" s="192" t="s">
        <v>264</v>
      </c>
      <c r="D93" s="183" t="s">
        <v>251</v>
      </c>
      <c r="E93" s="184">
        <v>3.8692600000000001</v>
      </c>
      <c r="F93" s="185"/>
      <c r="G93" s="186">
        <f>ROUND(E93*F93,2)</f>
        <v>0</v>
      </c>
      <c r="H93" s="185"/>
      <c r="I93" s="186">
        <f>ROUND(E93*H93,2)</f>
        <v>0</v>
      </c>
      <c r="J93" s="185"/>
      <c r="K93" s="186">
        <f>ROUND(E93*J93,2)</f>
        <v>0</v>
      </c>
      <c r="L93" s="186">
        <v>21</v>
      </c>
      <c r="M93" s="186">
        <f>G93*(1+L93/100)</f>
        <v>0</v>
      </c>
      <c r="N93" s="184">
        <v>0</v>
      </c>
      <c r="O93" s="184">
        <f>ROUND(E93*N93,2)</f>
        <v>0</v>
      </c>
      <c r="P93" s="184">
        <v>0</v>
      </c>
      <c r="Q93" s="184">
        <f>ROUND(E93*P93,2)</f>
        <v>0</v>
      </c>
      <c r="R93" s="186"/>
      <c r="S93" s="186" t="s">
        <v>122</v>
      </c>
      <c r="T93" s="187" t="s">
        <v>122</v>
      </c>
      <c r="U93" s="160">
        <v>0.94199999999999995</v>
      </c>
      <c r="V93" s="160">
        <f>ROUND(E93*U93,2)</f>
        <v>3.64</v>
      </c>
      <c r="W93" s="160"/>
      <c r="X93" s="160" t="s">
        <v>256</v>
      </c>
      <c r="Y93" s="160" t="s">
        <v>124</v>
      </c>
      <c r="Z93" s="149"/>
      <c r="AA93" s="149"/>
      <c r="AB93" s="149"/>
      <c r="AC93" s="149"/>
      <c r="AD93" s="149"/>
      <c r="AE93" s="149"/>
      <c r="AF93" s="149"/>
      <c r="AG93" s="149" t="s">
        <v>257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">
      <c r="A94" s="181">
        <v>39</v>
      </c>
      <c r="B94" s="182" t="s">
        <v>265</v>
      </c>
      <c r="C94" s="192" t="s">
        <v>266</v>
      </c>
      <c r="D94" s="183" t="s">
        <v>251</v>
      </c>
      <c r="E94" s="184">
        <v>15.477040000000001</v>
      </c>
      <c r="F94" s="185"/>
      <c r="G94" s="186">
        <f>ROUND(E94*F94,2)</f>
        <v>0</v>
      </c>
      <c r="H94" s="185"/>
      <c r="I94" s="186">
        <f>ROUND(E94*H94,2)</f>
        <v>0</v>
      </c>
      <c r="J94" s="185"/>
      <c r="K94" s="186">
        <f>ROUND(E94*J94,2)</f>
        <v>0</v>
      </c>
      <c r="L94" s="186">
        <v>21</v>
      </c>
      <c r="M94" s="186">
        <f>G94*(1+L94/100)</f>
        <v>0</v>
      </c>
      <c r="N94" s="184">
        <v>0</v>
      </c>
      <c r="O94" s="184">
        <f>ROUND(E94*N94,2)</f>
        <v>0</v>
      </c>
      <c r="P94" s="184">
        <v>0</v>
      </c>
      <c r="Q94" s="184">
        <f>ROUND(E94*P94,2)</f>
        <v>0</v>
      </c>
      <c r="R94" s="186"/>
      <c r="S94" s="186" t="s">
        <v>122</v>
      </c>
      <c r="T94" s="187" t="s">
        <v>122</v>
      </c>
      <c r="U94" s="160">
        <v>0.105</v>
      </c>
      <c r="V94" s="160">
        <f>ROUND(E94*U94,2)</f>
        <v>1.63</v>
      </c>
      <c r="W94" s="160"/>
      <c r="X94" s="160" t="s">
        <v>256</v>
      </c>
      <c r="Y94" s="160" t="s">
        <v>124</v>
      </c>
      <c r="Z94" s="149"/>
      <c r="AA94" s="149"/>
      <c r="AB94" s="149"/>
      <c r="AC94" s="149"/>
      <c r="AD94" s="149"/>
      <c r="AE94" s="149"/>
      <c r="AF94" s="149"/>
      <c r="AG94" s="149" t="s">
        <v>257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2.5" outlineLevel="1" x14ac:dyDescent="0.2">
      <c r="A95" s="181">
        <v>40</v>
      </c>
      <c r="B95" s="182" t="s">
        <v>267</v>
      </c>
      <c r="C95" s="192" t="s">
        <v>268</v>
      </c>
      <c r="D95" s="183" t="s">
        <v>251</v>
      </c>
      <c r="E95" s="184">
        <v>3.8692600000000001</v>
      </c>
      <c r="F95" s="185"/>
      <c r="G95" s="186">
        <f>ROUND(E95*F95,2)</f>
        <v>0</v>
      </c>
      <c r="H95" s="185"/>
      <c r="I95" s="186">
        <f>ROUND(E95*H95,2)</f>
        <v>0</v>
      </c>
      <c r="J95" s="185"/>
      <c r="K95" s="186">
        <f>ROUND(E95*J95,2)</f>
        <v>0</v>
      </c>
      <c r="L95" s="186">
        <v>21</v>
      </c>
      <c r="M95" s="186">
        <f>G95*(1+L95/100)</f>
        <v>0</v>
      </c>
      <c r="N95" s="184">
        <v>0</v>
      </c>
      <c r="O95" s="184">
        <f>ROUND(E95*N95,2)</f>
        <v>0</v>
      </c>
      <c r="P95" s="184">
        <v>0</v>
      </c>
      <c r="Q95" s="184">
        <f>ROUND(E95*P95,2)</f>
        <v>0</v>
      </c>
      <c r="R95" s="186"/>
      <c r="S95" s="186" t="s">
        <v>122</v>
      </c>
      <c r="T95" s="187" t="s">
        <v>122</v>
      </c>
      <c r="U95" s="160">
        <v>0</v>
      </c>
      <c r="V95" s="160">
        <f>ROUND(E95*U95,2)</f>
        <v>0</v>
      </c>
      <c r="W95" s="160"/>
      <c r="X95" s="160" t="s">
        <v>256</v>
      </c>
      <c r="Y95" s="160" t="s">
        <v>124</v>
      </c>
      <c r="Z95" s="149"/>
      <c r="AA95" s="149"/>
      <c r="AB95" s="149"/>
      <c r="AC95" s="149"/>
      <c r="AD95" s="149"/>
      <c r="AE95" s="149"/>
      <c r="AF95" s="149"/>
      <c r="AG95" s="149" t="s">
        <v>257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x14ac:dyDescent="0.2">
      <c r="A96" s="165" t="s">
        <v>117</v>
      </c>
      <c r="B96" s="166" t="s">
        <v>89</v>
      </c>
      <c r="C96" s="188" t="s">
        <v>29</v>
      </c>
      <c r="D96" s="167"/>
      <c r="E96" s="168"/>
      <c r="F96" s="169"/>
      <c r="G96" s="169">
        <f>SUMIF(AG97:AG99,"&lt;&gt;NOR",G97:G99)</f>
        <v>0</v>
      </c>
      <c r="H96" s="169"/>
      <c r="I96" s="169">
        <f>SUM(I97:I99)</f>
        <v>0</v>
      </c>
      <c r="J96" s="169"/>
      <c r="K96" s="169">
        <f>SUM(K97:K99)</f>
        <v>0</v>
      </c>
      <c r="L96" s="169"/>
      <c r="M96" s="169">
        <f>SUM(M97:M99)</f>
        <v>0</v>
      </c>
      <c r="N96" s="168"/>
      <c r="O96" s="168">
        <f>SUM(O97:O99)</f>
        <v>0</v>
      </c>
      <c r="P96" s="168"/>
      <c r="Q96" s="168">
        <f>SUM(Q97:Q99)</f>
        <v>0</v>
      </c>
      <c r="R96" s="169"/>
      <c r="S96" s="169"/>
      <c r="T96" s="170"/>
      <c r="U96" s="164"/>
      <c r="V96" s="164">
        <f>SUM(V97:V99)</f>
        <v>0</v>
      </c>
      <c r="W96" s="164"/>
      <c r="X96" s="164"/>
      <c r="Y96" s="164"/>
      <c r="AG96" t="s">
        <v>118</v>
      </c>
    </row>
    <row r="97" spans="1:60" outlineLevel="1" x14ac:dyDescent="0.2">
      <c r="A97" s="172">
        <v>41</v>
      </c>
      <c r="B97" s="173" t="s">
        <v>269</v>
      </c>
      <c r="C97" s="189" t="s">
        <v>419</v>
      </c>
      <c r="D97" s="174" t="s">
        <v>270</v>
      </c>
      <c r="E97" s="175">
        <v>1</v>
      </c>
      <c r="F97" s="176"/>
      <c r="G97" s="177">
        <f>ROUND(E97*F97,2)</f>
        <v>0</v>
      </c>
      <c r="H97" s="176"/>
      <c r="I97" s="177">
        <f>ROUND(E97*H97,2)</f>
        <v>0</v>
      </c>
      <c r="J97" s="176"/>
      <c r="K97" s="177">
        <f>ROUND(E97*J97,2)</f>
        <v>0</v>
      </c>
      <c r="L97" s="177">
        <v>21</v>
      </c>
      <c r="M97" s="177">
        <f>G97*(1+L97/100)</f>
        <v>0</v>
      </c>
      <c r="N97" s="175">
        <v>0</v>
      </c>
      <c r="O97" s="175">
        <f>ROUND(E97*N97,2)</f>
        <v>0</v>
      </c>
      <c r="P97" s="175">
        <v>0</v>
      </c>
      <c r="Q97" s="175">
        <f>ROUND(E97*P97,2)</f>
        <v>0</v>
      </c>
      <c r="R97" s="177"/>
      <c r="S97" s="177" t="s">
        <v>122</v>
      </c>
      <c r="T97" s="178" t="s">
        <v>163</v>
      </c>
      <c r="U97" s="160">
        <v>0</v>
      </c>
      <c r="V97" s="160">
        <f>ROUND(E97*U97,2)</f>
        <v>0</v>
      </c>
      <c r="W97" s="160"/>
      <c r="X97" s="160" t="s">
        <v>271</v>
      </c>
      <c r="Y97" s="160" t="s">
        <v>124</v>
      </c>
      <c r="Z97" s="149"/>
      <c r="AA97" s="149"/>
      <c r="AB97" s="149"/>
      <c r="AC97" s="149"/>
      <c r="AD97" s="149"/>
      <c r="AE97" s="149"/>
      <c r="AF97" s="149"/>
      <c r="AG97" s="149" t="s">
        <v>272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2" x14ac:dyDescent="0.2">
      <c r="A98" s="156"/>
      <c r="B98" s="157"/>
      <c r="C98" s="258" t="s">
        <v>273</v>
      </c>
      <c r="D98" s="259"/>
      <c r="E98" s="259"/>
      <c r="F98" s="259"/>
      <c r="G98" s="259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49"/>
      <c r="AA98" s="149"/>
      <c r="AB98" s="149"/>
      <c r="AC98" s="149"/>
      <c r="AD98" s="149"/>
      <c r="AE98" s="149"/>
      <c r="AF98" s="149"/>
      <c r="AG98" s="149" t="s">
        <v>152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190" t="s">
        <v>183</v>
      </c>
      <c r="D99" s="162"/>
      <c r="E99" s="163">
        <v>1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127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x14ac:dyDescent="0.2">
      <c r="A100" s="3"/>
      <c r="B100" s="4"/>
      <c r="C100" s="193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12</v>
      </c>
      <c r="AF100">
        <v>21</v>
      </c>
      <c r="AG100" t="s">
        <v>103</v>
      </c>
    </row>
    <row r="101" spans="1:60" x14ac:dyDescent="0.2">
      <c r="A101" s="152"/>
      <c r="B101" s="153" t="s">
        <v>31</v>
      </c>
      <c r="C101" s="194"/>
      <c r="D101" s="154"/>
      <c r="E101" s="155"/>
      <c r="F101" s="155"/>
      <c r="G101" s="171">
        <f>G8+G13+G56+G62+G70+G80+G85+G96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274</v>
      </c>
    </row>
    <row r="102" spans="1:60" x14ac:dyDescent="0.2">
      <c r="A102" s="3"/>
      <c r="B102" s="4"/>
      <c r="C102" s="193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60" x14ac:dyDescent="0.2">
      <c r="A103" s="3"/>
      <c r="B103" s="4"/>
      <c r="C103" s="193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60" x14ac:dyDescent="0.2">
      <c r="A104" s="3"/>
      <c r="B104" s="4"/>
      <c r="C104" s="193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60" x14ac:dyDescent="0.2">
      <c r="C105" s="195"/>
      <c r="D105" s="10"/>
      <c r="AG105" t="s">
        <v>275</v>
      </c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1">
    <mergeCell ref="C22:G22"/>
    <mergeCell ref="C26:G26"/>
    <mergeCell ref="C29:G29"/>
    <mergeCell ref="C32:G32"/>
    <mergeCell ref="C87:G87"/>
    <mergeCell ref="C91:G91"/>
    <mergeCell ref="C98:G98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zoomScale="170" zoomScaleNormal="170" workbookViewId="0">
      <pane ySplit="7" topLeftCell="A119" activePane="bottomLeft" state="frozen"/>
      <selection pane="bottomLeft" activeCell="A121" sqref="A121:XFD12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57</v>
      </c>
      <c r="C3" s="252" t="s">
        <v>411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58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SUMIF(AG9:AG14,"&lt;&gt;NOR",G9:G14)</f>
        <v>0</v>
      </c>
      <c r="H8" s="169"/>
      <c r="I8" s="169">
        <f>SUM(I9:I14)</f>
        <v>0</v>
      </c>
      <c r="J8" s="169"/>
      <c r="K8" s="169">
        <f>SUM(K9:K14)</f>
        <v>0</v>
      </c>
      <c r="L8" s="169"/>
      <c r="M8" s="169">
        <f>SUM(M9:M14)</f>
        <v>0</v>
      </c>
      <c r="N8" s="168"/>
      <c r="O8" s="168">
        <f>SUM(O9:O14)</f>
        <v>0</v>
      </c>
      <c r="P8" s="168"/>
      <c r="Q8" s="168">
        <f>SUM(Q9:Q14)</f>
        <v>0</v>
      </c>
      <c r="R8" s="169"/>
      <c r="S8" s="169"/>
      <c r="T8" s="170"/>
      <c r="U8" s="164"/>
      <c r="V8" s="164">
        <f>SUM(V9:V14)</f>
        <v>51.14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367.88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51.14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329</v>
      </c>
      <c r="D10" s="162"/>
      <c r="E10" s="163">
        <v>259.01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90" t="s">
        <v>330</v>
      </c>
      <c r="D11" s="162"/>
      <c r="E11" s="163">
        <v>99.9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49"/>
      <c r="AA11" s="149"/>
      <c r="AB11" s="149"/>
      <c r="AC11" s="149"/>
      <c r="AD11" s="149"/>
      <c r="AE11" s="149"/>
      <c r="AF11" s="149"/>
      <c r="AG11" s="149" t="s">
        <v>127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90" t="s">
        <v>331</v>
      </c>
      <c r="D12" s="162"/>
      <c r="E12" s="163">
        <v>8.9700000000000006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127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2</v>
      </c>
      <c r="B13" s="173" t="s">
        <v>128</v>
      </c>
      <c r="C13" s="189" t="s">
        <v>129</v>
      </c>
      <c r="D13" s="174" t="s">
        <v>130</v>
      </c>
      <c r="E13" s="175">
        <v>17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 t="s">
        <v>131</v>
      </c>
      <c r="S13" s="177" t="s">
        <v>122</v>
      </c>
      <c r="T13" s="178" t="s">
        <v>122</v>
      </c>
      <c r="U13" s="160">
        <v>0</v>
      </c>
      <c r="V13" s="160">
        <f>ROUND(E13*U13,2)</f>
        <v>0</v>
      </c>
      <c r="W13" s="160"/>
      <c r="X13" s="160" t="s">
        <v>132</v>
      </c>
      <c r="Y13" s="160" t="s">
        <v>124</v>
      </c>
      <c r="Z13" s="149"/>
      <c r="AA13" s="149"/>
      <c r="AB13" s="149"/>
      <c r="AC13" s="149"/>
      <c r="AD13" s="149"/>
      <c r="AE13" s="149"/>
      <c r="AF13" s="149"/>
      <c r="AG13" s="149" t="s">
        <v>133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190" t="s">
        <v>332</v>
      </c>
      <c r="D14" s="162"/>
      <c r="E14" s="163">
        <v>17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127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x14ac:dyDescent="0.2">
      <c r="A15" s="165" t="s">
        <v>117</v>
      </c>
      <c r="B15" s="166" t="s">
        <v>74</v>
      </c>
      <c r="C15" s="188" t="s">
        <v>75</v>
      </c>
      <c r="D15" s="167"/>
      <c r="E15" s="168"/>
      <c r="F15" s="169"/>
      <c r="G15" s="169">
        <f>SUMIF(AG16:AG75,"&lt;&gt;NOR",G16:G75)</f>
        <v>0</v>
      </c>
      <c r="H15" s="169"/>
      <c r="I15" s="169">
        <f>SUM(I16:I75)</f>
        <v>0</v>
      </c>
      <c r="J15" s="169"/>
      <c r="K15" s="169">
        <f>SUM(K16:K75)</f>
        <v>0</v>
      </c>
      <c r="L15" s="169"/>
      <c r="M15" s="169">
        <f>SUM(M16:M75)</f>
        <v>0</v>
      </c>
      <c r="N15" s="168"/>
      <c r="O15" s="168">
        <f>SUM(O16:O75)</f>
        <v>1.73</v>
      </c>
      <c r="P15" s="168"/>
      <c r="Q15" s="168">
        <f>SUM(Q16:Q75)</f>
        <v>5.15</v>
      </c>
      <c r="R15" s="169"/>
      <c r="S15" s="169"/>
      <c r="T15" s="170"/>
      <c r="U15" s="164"/>
      <c r="V15" s="164">
        <f>SUM(V16:V75)</f>
        <v>676.31000000000006</v>
      </c>
      <c r="W15" s="164"/>
      <c r="X15" s="164"/>
      <c r="Y15" s="164"/>
      <c r="AG15" t="s">
        <v>118</v>
      </c>
    </row>
    <row r="16" spans="1:60" ht="22.5" outlineLevel="1" x14ac:dyDescent="0.2">
      <c r="A16" s="172">
        <v>3</v>
      </c>
      <c r="B16" s="173" t="s">
        <v>135</v>
      </c>
      <c r="C16" s="189" t="s">
        <v>136</v>
      </c>
      <c r="D16" s="174" t="s">
        <v>121</v>
      </c>
      <c r="E16" s="175">
        <v>893.96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21</v>
      </c>
      <c r="M16" s="177">
        <f>G16*(1+L16/100)</f>
        <v>0</v>
      </c>
      <c r="N16" s="175">
        <v>0</v>
      </c>
      <c r="O16" s="175">
        <f>ROUND(E16*N16,2)</f>
        <v>0</v>
      </c>
      <c r="P16" s="175">
        <v>0</v>
      </c>
      <c r="Q16" s="175">
        <f>ROUND(E16*P16,2)</f>
        <v>0</v>
      </c>
      <c r="R16" s="177"/>
      <c r="S16" s="177" t="s">
        <v>122</v>
      </c>
      <c r="T16" s="178" t="s">
        <v>122</v>
      </c>
      <c r="U16" s="160">
        <v>0.09</v>
      </c>
      <c r="V16" s="160">
        <f>ROUND(E16*U16,2)</f>
        <v>80.459999999999994</v>
      </c>
      <c r="W16" s="160"/>
      <c r="X16" s="160" t="s">
        <v>123</v>
      </c>
      <c r="Y16" s="160" t="s">
        <v>124</v>
      </c>
      <c r="Z16" s="149"/>
      <c r="AA16" s="149"/>
      <c r="AB16" s="149"/>
      <c r="AC16" s="149"/>
      <c r="AD16" s="149"/>
      <c r="AE16" s="149"/>
      <c r="AF16" s="149"/>
      <c r="AG16" s="149" t="s">
        <v>125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2" x14ac:dyDescent="0.2">
      <c r="A17" s="156"/>
      <c r="B17" s="157"/>
      <c r="C17" s="190" t="s">
        <v>329</v>
      </c>
      <c r="D17" s="162"/>
      <c r="E17" s="163">
        <v>259.01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127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90" t="s">
        <v>330</v>
      </c>
      <c r="D18" s="162"/>
      <c r="E18" s="163">
        <v>99.9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190" t="s">
        <v>331</v>
      </c>
      <c r="D19" s="162"/>
      <c r="E19" s="163">
        <v>8.9700000000000006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127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 x14ac:dyDescent="0.2">
      <c r="A20" s="156"/>
      <c r="B20" s="157"/>
      <c r="C20" s="190" t="s">
        <v>333</v>
      </c>
      <c r="D20" s="162"/>
      <c r="E20" s="163">
        <v>79.099999999999994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127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 x14ac:dyDescent="0.2">
      <c r="A21" s="156"/>
      <c r="B21" s="157"/>
      <c r="C21" s="190" t="s">
        <v>334</v>
      </c>
      <c r="D21" s="162"/>
      <c r="E21" s="163"/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127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90" t="s">
        <v>329</v>
      </c>
      <c r="D22" s="162"/>
      <c r="E22" s="163">
        <v>259.01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127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 x14ac:dyDescent="0.2">
      <c r="A23" s="156"/>
      <c r="B23" s="157"/>
      <c r="C23" s="190" t="s">
        <v>330</v>
      </c>
      <c r="D23" s="162"/>
      <c r="E23" s="163">
        <v>99.9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127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90" t="s">
        <v>331</v>
      </c>
      <c r="D24" s="162"/>
      <c r="E24" s="163">
        <v>8.9700000000000006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 x14ac:dyDescent="0.2">
      <c r="A25" s="156"/>
      <c r="B25" s="157"/>
      <c r="C25" s="190" t="s">
        <v>333</v>
      </c>
      <c r="D25" s="162"/>
      <c r="E25" s="163">
        <v>79.099999999999994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127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2.5" outlineLevel="1" x14ac:dyDescent="0.2">
      <c r="A26" s="172">
        <v>4</v>
      </c>
      <c r="B26" s="173" t="s">
        <v>142</v>
      </c>
      <c r="C26" s="189" t="s">
        <v>143</v>
      </c>
      <c r="D26" s="174" t="s">
        <v>121</v>
      </c>
      <c r="E26" s="175">
        <v>367.88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21</v>
      </c>
      <c r="M26" s="177">
        <f>G26*(1+L26/100)</f>
        <v>0</v>
      </c>
      <c r="N26" s="175">
        <v>6.9999999999999999E-4</v>
      </c>
      <c r="O26" s="175">
        <f>ROUND(E26*N26,2)</f>
        <v>0.26</v>
      </c>
      <c r="P26" s="175">
        <v>1.4E-2</v>
      </c>
      <c r="Q26" s="175">
        <f>ROUND(E26*P26,2)</f>
        <v>5.15</v>
      </c>
      <c r="R26" s="177"/>
      <c r="S26" s="177" t="s">
        <v>122</v>
      </c>
      <c r="T26" s="178" t="s">
        <v>122</v>
      </c>
      <c r="U26" s="160">
        <v>0.40333000000000002</v>
      </c>
      <c r="V26" s="160">
        <f>ROUND(E26*U26,2)</f>
        <v>148.38</v>
      </c>
      <c r="W26" s="160"/>
      <c r="X26" s="160" t="s">
        <v>123</v>
      </c>
      <c r="Y26" s="160" t="s">
        <v>124</v>
      </c>
      <c r="Z26" s="149"/>
      <c r="AA26" s="149"/>
      <c r="AB26" s="149"/>
      <c r="AC26" s="149"/>
      <c r="AD26" s="149"/>
      <c r="AE26" s="149"/>
      <c r="AF26" s="149"/>
      <c r="AG26" s="149" t="s">
        <v>125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329</v>
      </c>
      <c r="D27" s="162"/>
      <c r="E27" s="163">
        <v>259.01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90" t="s">
        <v>330</v>
      </c>
      <c r="D28" s="162"/>
      <c r="E28" s="163">
        <v>99.9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127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 x14ac:dyDescent="0.2">
      <c r="A29" s="156"/>
      <c r="B29" s="157"/>
      <c r="C29" s="190" t="s">
        <v>331</v>
      </c>
      <c r="D29" s="162"/>
      <c r="E29" s="163">
        <v>8.9700000000000006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127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2.5" outlineLevel="1" x14ac:dyDescent="0.2">
      <c r="A30" s="172">
        <v>5</v>
      </c>
      <c r="B30" s="173" t="s">
        <v>149</v>
      </c>
      <c r="C30" s="189" t="s">
        <v>150</v>
      </c>
      <c r="D30" s="174" t="s">
        <v>121</v>
      </c>
      <c r="E30" s="175">
        <v>446.98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21</v>
      </c>
      <c r="M30" s="177">
        <f>G30*(1+L30/100)</f>
        <v>0</v>
      </c>
      <c r="N30" s="175">
        <v>0</v>
      </c>
      <c r="O30" s="175">
        <f>ROUND(E30*N30,2)</f>
        <v>0</v>
      </c>
      <c r="P30" s="175">
        <v>0</v>
      </c>
      <c r="Q30" s="175">
        <f>ROUND(E30*P30,2)</f>
        <v>0</v>
      </c>
      <c r="R30" s="177"/>
      <c r="S30" s="177" t="s">
        <v>122</v>
      </c>
      <c r="T30" s="178" t="s">
        <v>122</v>
      </c>
      <c r="U30" s="160">
        <v>0.84799999999999998</v>
      </c>
      <c r="V30" s="160">
        <f>ROUND(E30*U30,2)</f>
        <v>379.04</v>
      </c>
      <c r="W30" s="160"/>
      <c r="X30" s="160" t="s">
        <v>123</v>
      </c>
      <c r="Y30" s="160" t="s">
        <v>124</v>
      </c>
      <c r="Z30" s="149"/>
      <c r="AA30" s="149"/>
      <c r="AB30" s="149"/>
      <c r="AC30" s="149"/>
      <c r="AD30" s="149"/>
      <c r="AE30" s="149"/>
      <c r="AF30" s="149"/>
      <c r="AG30" s="149" t="s">
        <v>125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 x14ac:dyDescent="0.2">
      <c r="A31" s="156"/>
      <c r="B31" s="157"/>
      <c r="C31" s="258" t="s">
        <v>151</v>
      </c>
      <c r="D31" s="259"/>
      <c r="E31" s="259"/>
      <c r="F31" s="259"/>
      <c r="G31" s="259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152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90" t="s">
        <v>329</v>
      </c>
      <c r="D32" s="162"/>
      <c r="E32" s="163">
        <v>259.01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49"/>
      <c r="AA32" s="149"/>
      <c r="AB32" s="149"/>
      <c r="AC32" s="149"/>
      <c r="AD32" s="149"/>
      <c r="AE32" s="149"/>
      <c r="AF32" s="149"/>
      <c r="AG32" s="149" t="s">
        <v>127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 x14ac:dyDescent="0.2">
      <c r="A33" s="156"/>
      <c r="B33" s="157"/>
      <c r="C33" s="190" t="s">
        <v>330</v>
      </c>
      <c r="D33" s="162"/>
      <c r="E33" s="163">
        <v>99.9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127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 x14ac:dyDescent="0.2">
      <c r="A34" s="156"/>
      <c r="B34" s="157"/>
      <c r="C34" s="190" t="s">
        <v>331</v>
      </c>
      <c r="D34" s="162"/>
      <c r="E34" s="163">
        <v>8.9700000000000006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127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 x14ac:dyDescent="0.2">
      <c r="A35" s="156"/>
      <c r="B35" s="157"/>
      <c r="C35" s="190" t="s">
        <v>333</v>
      </c>
      <c r="D35" s="162"/>
      <c r="E35" s="163">
        <v>79.099999999999994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127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72">
        <v>6</v>
      </c>
      <c r="B36" s="173" t="s">
        <v>155</v>
      </c>
      <c r="C36" s="189" t="s">
        <v>156</v>
      </c>
      <c r="D36" s="174" t="s">
        <v>157</v>
      </c>
      <c r="E36" s="175">
        <v>113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21</v>
      </c>
      <c r="M36" s="177">
        <f>G36*(1+L36/100)</f>
        <v>0</v>
      </c>
      <c r="N36" s="175">
        <v>6.6E-4</v>
      </c>
      <c r="O36" s="175">
        <f>ROUND(E36*N36,2)</f>
        <v>7.0000000000000007E-2</v>
      </c>
      <c r="P36" s="175">
        <v>0</v>
      </c>
      <c r="Q36" s="175">
        <f>ROUND(E36*P36,2)</f>
        <v>0</v>
      </c>
      <c r="R36" s="177"/>
      <c r="S36" s="177" t="s">
        <v>122</v>
      </c>
      <c r="T36" s="178" t="s">
        <v>122</v>
      </c>
      <c r="U36" s="160">
        <v>0.189</v>
      </c>
      <c r="V36" s="160">
        <f>ROUND(E36*U36,2)</f>
        <v>21.36</v>
      </c>
      <c r="W36" s="160"/>
      <c r="X36" s="160" t="s">
        <v>123</v>
      </c>
      <c r="Y36" s="160" t="s">
        <v>124</v>
      </c>
      <c r="Z36" s="149"/>
      <c r="AA36" s="149"/>
      <c r="AB36" s="149"/>
      <c r="AC36" s="149"/>
      <c r="AD36" s="149"/>
      <c r="AE36" s="149"/>
      <c r="AF36" s="149"/>
      <c r="AG36" s="149" t="s">
        <v>125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258" t="s">
        <v>158</v>
      </c>
      <c r="D37" s="259"/>
      <c r="E37" s="259"/>
      <c r="F37" s="259"/>
      <c r="G37" s="259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152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 x14ac:dyDescent="0.2">
      <c r="A38" s="156"/>
      <c r="B38" s="157"/>
      <c r="C38" s="190" t="s">
        <v>335</v>
      </c>
      <c r="D38" s="162"/>
      <c r="E38" s="163">
        <v>113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127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 x14ac:dyDescent="0.2">
      <c r="A39" s="172">
        <v>7</v>
      </c>
      <c r="B39" s="173" t="s">
        <v>289</v>
      </c>
      <c r="C39" s="189" t="s">
        <v>290</v>
      </c>
      <c r="D39" s="174" t="s">
        <v>157</v>
      </c>
      <c r="E39" s="175">
        <v>113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5">
        <v>7.6000000000000004E-4</v>
      </c>
      <c r="O39" s="175">
        <f>ROUND(E39*N39,2)</f>
        <v>0.09</v>
      </c>
      <c r="P39" s="175">
        <v>0</v>
      </c>
      <c r="Q39" s="175">
        <f>ROUND(E39*P39,2)</f>
        <v>0</v>
      </c>
      <c r="R39" s="177"/>
      <c r="S39" s="177" t="s">
        <v>122</v>
      </c>
      <c r="T39" s="178" t="s">
        <v>122</v>
      </c>
      <c r="U39" s="160">
        <v>0.189</v>
      </c>
      <c r="V39" s="160">
        <f>ROUND(E39*U39,2)</f>
        <v>21.36</v>
      </c>
      <c r="W39" s="160"/>
      <c r="X39" s="160" t="s">
        <v>123</v>
      </c>
      <c r="Y39" s="160" t="s">
        <v>124</v>
      </c>
      <c r="Z39" s="149"/>
      <c r="AA39" s="149"/>
      <c r="AB39" s="149"/>
      <c r="AC39" s="149"/>
      <c r="AD39" s="149"/>
      <c r="AE39" s="149"/>
      <c r="AF39" s="149"/>
      <c r="AG39" s="149" t="s">
        <v>125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258" t="s">
        <v>164</v>
      </c>
      <c r="D40" s="259"/>
      <c r="E40" s="259"/>
      <c r="F40" s="259"/>
      <c r="G40" s="259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49"/>
      <c r="AA40" s="149"/>
      <c r="AB40" s="149"/>
      <c r="AC40" s="149"/>
      <c r="AD40" s="149"/>
      <c r="AE40" s="149"/>
      <c r="AF40" s="149"/>
      <c r="AG40" s="149" t="s">
        <v>152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 x14ac:dyDescent="0.2">
      <c r="A41" s="156"/>
      <c r="B41" s="157"/>
      <c r="C41" s="190" t="s">
        <v>335</v>
      </c>
      <c r="D41" s="162"/>
      <c r="E41" s="163">
        <v>113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127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72">
        <v>8</v>
      </c>
      <c r="B42" s="173" t="s">
        <v>161</v>
      </c>
      <c r="C42" s="189" t="s">
        <v>291</v>
      </c>
      <c r="D42" s="174" t="s">
        <v>157</v>
      </c>
      <c r="E42" s="175">
        <v>113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5">
        <v>7.6000000000000004E-4</v>
      </c>
      <c r="O42" s="175">
        <f>ROUND(E42*N42,2)</f>
        <v>0.09</v>
      </c>
      <c r="P42" s="175">
        <v>0</v>
      </c>
      <c r="Q42" s="175">
        <f>ROUND(E42*P42,2)</f>
        <v>0</v>
      </c>
      <c r="R42" s="177"/>
      <c r="S42" s="177" t="s">
        <v>122</v>
      </c>
      <c r="T42" s="178" t="s">
        <v>122</v>
      </c>
      <c r="U42" s="160">
        <v>0.189</v>
      </c>
      <c r="V42" s="160">
        <f>ROUND(E42*U42,2)</f>
        <v>21.36</v>
      </c>
      <c r="W42" s="160"/>
      <c r="X42" s="160" t="s">
        <v>123</v>
      </c>
      <c r="Y42" s="160" t="s">
        <v>124</v>
      </c>
      <c r="Z42" s="149"/>
      <c r="AA42" s="149"/>
      <c r="AB42" s="149"/>
      <c r="AC42" s="149"/>
      <c r="AD42" s="149"/>
      <c r="AE42" s="149"/>
      <c r="AF42" s="149"/>
      <c r="AG42" s="149" t="s">
        <v>125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 x14ac:dyDescent="0.2">
      <c r="A43" s="156"/>
      <c r="B43" s="157"/>
      <c r="C43" s="258" t="s">
        <v>164</v>
      </c>
      <c r="D43" s="259"/>
      <c r="E43" s="259"/>
      <c r="F43" s="259"/>
      <c r="G43" s="259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152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90" t="s">
        <v>335</v>
      </c>
      <c r="D44" s="162"/>
      <c r="E44" s="163">
        <v>113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49"/>
      <c r="AA44" s="149"/>
      <c r="AB44" s="149"/>
      <c r="AC44" s="149"/>
      <c r="AD44" s="149"/>
      <c r="AE44" s="149"/>
      <c r="AF44" s="149"/>
      <c r="AG44" s="149" t="s">
        <v>127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">
      <c r="A45" s="172">
        <v>9</v>
      </c>
      <c r="B45" s="173" t="s">
        <v>336</v>
      </c>
      <c r="C45" s="189" t="s">
        <v>162</v>
      </c>
      <c r="D45" s="174" t="s">
        <v>157</v>
      </c>
      <c r="E45" s="175">
        <v>23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5">
        <v>7.6000000000000004E-4</v>
      </c>
      <c r="O45" s="175">
        <f>ROUND(E45*N45,2)</f>
        <v>0.02</v>
      </c>
      <c r="P45" s="175">
        <v>0</v>
      </c>
      <c r="Q45" s="175">
        <f>ROUND(E45*P45,2)</f>
        <v>0</v>
      </c>
      <c r="R45" s="177"/>
      <c r="S45" s="177" t="s">
        <v>176</v>
      </c>
      <c r="T45" s="178" t="s">
        <v>163</v>
      </c>
      <c r="U45" s="160">
        <v>0.189</v>
      </c>
      <c r="V45" s="160">
        <f>ROUND(E45*U45,2)</f>
        <v>4.3499999999999996</v>
      </c>
      <c r="W45" s="160"/>
      <c r="X45" s="160" t="s">
        <v>123</v>
      </c>
      <c r="Y45" s="160" t="s">
        <v>124</v>
      </c>
      <c r="Z45" s="149"/>
      <c r="AA45" s="149"/>
      <c r="AB45" s="149"/>
      <c r="AC45" s="149"/>
      <c r="AD45" s="149"/>
      <c r="AE45" s="149"/>
      <c r="AF45" s="149"/>
      <c r="AG45" s="149" t="s">
        <v>125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2" x14ac:dyDescent="0.2">
      <c r="A46" s="156"/>
      <c r="B46" s="157"/>
      <c r="C46" s="258" t="s">
        <v>164</v>
      </c>
      <c r="D46" s="259"/>
      <c r="E46" s="259"/>
      <c r="F46" s="259"/>
      <c r="G46" s="259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49"/>
      <c r="AA46" s="149"/>
      <c r="AB46" s="149"/>
      <c r="AC46" s="149"/>
      <c r="AD46" s="149"/>
      <c r="AE46" s="149"/>
      <c r="AF46" s="149"/>
      <c r="AG46" s="149" t="s">
        <v>152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90" t="s">
        <v>337</v>
      </c>
      <c r="D47" s="162"/>
      <c r="E47" s="163">
        <v>23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127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">
      <c r="A48" s="172">
        <v>10</v>
      </c>
      <c r="B48" s="173" t="s">
        <v>173</v>
      </c>
      <c r="C48" s="189" t="s">
        <v>174</v>
      </c>
      <c r="D48" s="174" t="s">
        <v>175</v>
      </c>
      <c r="E48" s="175">
        <v>367.88</v>
      </c>
      <c r="F48" s="176"/>
      <c r="G48" s="177">
        <f>ROUND(E48*F48,2)</f>
        <v>0</v>
      </c>
      <c r="H48" s="176"/>
      <c r="I48" s="177">
        <f>ROUND(E48*H48,2)</f>
        <v>0</v>
      </c>
      <c r="J48" s="176"/>
      <c r="K48" s="177">
        <f>ROUND(E48*J48,2)</f>
        <v>0</v>
      </c>
      <c r="L48" s="177">
        <v>21</v>
      </c>
      <c r="M48" s="177">
        <f>G48*(1+L48/100)</f>
        <v>0</v>
      </c>
      <c r="N48" s="175">
        <v>0</v>
      </c>
      <c r="O48" s="175">
        <f>ROUND(E48*N48,2)</f>
        <v>0</v>
      </c>
      <c r="P48" s="175">
        <v>0</v>
      </c>
      <c r="Q48" s="175">
        <f>ROUND(E48*P48,2)</f>
        <v>0</v>
      </c>
      <c r="R48" s="177"/>
      <c r="S48" s="177" t="s">
        <v>176</v>
      </c>
      <c r="T48" s="178" t="s">
        <v>163</v>
      </c>
      <c r="U48" s="160">
        <v>0</v>
      </c>
      <c r="V48" s="160">
        <f>ROUND(E48*U48,2)</f>
        <v>0</v>
      </c>
      <c r="W48" s="160"/>
      <c r="X48" s="160" t="s">
        <v>123</v>
      </c>
      <c r="Y48" s="160" t="s">
        <v>124</v>
      </c>
      <c r="Z48" s="149"/>
      <c r="AA48" s="149"/>
      <c r="AB48" s="149"/>
      <c r="AC48" s="149"/>
      <c r="AD48" s="149"/>
      <c r="AE48" s="149"/>
      <c r="AF48" s="149"/>
      <c r="AG48" s="149" t="s">
        <v>125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 x14ac:dyDescent="0.2">
      <c r="A49" s="156"/>
      <c r="B49" s="157"/>
      <c r="C49" s="190" t="s">
        <v>329</v>
      </c>
      <c r="D49" s="162"/>
      <c r="E49" s="163">
        <v>259.01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127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3" x14ac:dyDescent="0.2">
      <c r="A50" s="156"/>
      <c r="B50" s="157"/>
      <c r="C50" s="190" t="s">
        <v>330</v>
      </c>
      <c r="D50" s="162"/>
      <c r="E50" s="163">
        <v>99.9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127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90" t="s">
        <v>331</v>
      </c>
      <c r="D51" s="162"/>
      <c r="E51" s="163">
        <v>8.9700000000000006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127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72">
        <v>11</v>
      </c>
      <c r="B52" s="173" t="s">
        <v>177</v>
      </c>
      <c r="C52" s="189" t="s">
        <v>178</v>
      </c>
      <c r="D52" s="174" t="s">
        <v>175</v>
      </c>
      <c r="E52" s="175">
        <v>119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0</v>
      </c>
      <c r="O52" s="175">
        <f>ROUND(E52*N52,2)</f>
        <v>0</v>
      </c>
      <c r="P52" s="175">
        <v>0</v>
      </c>
      <c r="Q52" s="175">
        <f>ROUND(E52*P52,2)</f>
        <v>0</v>
      </c>
      <c r="R52" s="177"/>
      <c r="S52" s="177" t="s">
        <v>176</v>
      </c>
      <c r="T52" s="178" t="s">
        <v>163</v>
      </c>
      <c r="U52" s="160">
        <v>0</v>
      </c>
      <c r="V52" s="160">
        <f>ROUND(E52*U52,2)</f>
        <v>0</v>
      </c>
      <c r="W52" s="160"/>
      <c r="X52" s="160" t="s">
        <v>123</v>
      </c>
      <c r="Y52" s="160" t="s">
        <v>124</v>
      </c>
      <c r="Z52" s="149"/>
      <c r="AA52" s="149"/>
      <c r="AB52" s="149"/>
      <c r="AC52" s="149"/>
      <c r="AD52" s="149"/>
      <c r="AE52" s="149"/>
      <c r="AF52" s="149"/>
      <c r="AG52" s="149" t="s">
        <v>125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190" t="s">
        <v>338</v>
      </c>
      <c r="D53" s="162"/>
      <c r="E53" s="163">
        <v>119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127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 x14ac:dyDescent="0.2">
      <c r="A54" s="172">
        <v>12</v>
      </c>
      <c r="B54" s="173" t="s">
        <v>180</v>
      </c>
      <c r="C54" s="189" t="s">
        <v>181</v>
      </c>
      <c r="D54" s="174" t="s">
        <v>182</v>
      </c>
      <c r="E54" s="175">
        <v>1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21</v>
      </c>
      <c r="M54" s="177">
        <f>G54*(1+L54/100)</f>
        <v>0</v>
      </c>
      <c r="N54" s="175">
        <v>0</v>
      </c>
      <c r="O54" s="175">
        <f>ROUND(E54*N54,2)</f>
        <v>0</v>
      </c>
      <c r="P54" s="175">
        <v>0</v>
      </c>
      <c r="Q54" s="175">
        <f>ROUND(E54*P54,2)</f>
        <v>0</v>
      </c>
      <c r="R54" s="177"/>
      <c r="S54" s="177" t="s">
        <v>176</v>
      </c>
      <c r="T54" s="178" t="s">
        <v>163</v>
      </c>
      <c r="U54" s="160">
        <v>0</v>
      </c>
      <c r="V54" s="160">
        <f>ROUND(E54*U54,2)</f>
        <v>0</v>
      </c>
      <c r="W54" s="160"/>
      <c r="X54" s="160" t="s">
        <v>123</v>
      </c>
      <c r="Y54" s="160" t="s">
        <v>124</v>
      </c>
      <c r="Z54" s="149"/>
      <c r="AA54" s="149"/>
      <c r="AB54" s="149"/>
      <c r="AC54" s="149"/>
      <c r="AD54" s="149"/>
      <c r="AE54" s="149"/>
      <c r="AF54" s="149"/>
      <c r="AG54" s="149" t="s">
        <v>125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190" t="s">
        <v>183</v>
      </c>
      <c r="D55" s="162"/>
      <c r="E55" s="163">
        <v>1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127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">
      <c r="A56" s="172">
        <v>13</v>
      </c>
      <c r="B56" s="173" t="s">
        <v>184</v>
      </c>
      <c r="C56" s="189" t="s">
        <v>185</v>
      </c>
      <c r="D56" s="174" t="s">
        <v>182</v>
      </c>
      <c r="E56" s="175">
        <v>1</v>
      </c>
      <c r="F56" s="176"/>
      <c r="G56" s="177">
        <f>ROUND(E56*F56,2)</f>
        <v>0</v>
      </c>
      <c r="H56" s="176"/>
      <c r="I56" s="177">
        <f>ROUND(E56*H56,2)</f>
        <v>0</v>
      </c>
      <c r="J56" s="176"/>
      <c r="K56" s="177">
        <f>ROUND(E56*J56,2)</f>
        <v>0</v>
      </c>
      <c r="L56" s="177">
        <v>21</v>
      </c>
      <c r="M56" s="177">
        <f>G56*(1+L56/100)</f>
        <v>0</v>
      </c>
      <c r="N56" s="175">
        <v>0</v>
      </c>
      <c r="O56" s="175">
        <f>ROUND(E56*N56,2)</f>
        <v>0</v>
      </c>
      <c r="P56" s="175">
        <v>0</v>
      </c>
      <c r="Q56" s="175">
        <f>ROUND(E56*P56,2)</f>
        <v>0</v>
      </c>
      <c r="R56" s="177"/>
      <c r="S56" s="177" t="s">
        <v>176</v>
      </c>
      <c r="T56" s="178" t="s">
        <v>163</v>
      </c>
      <c r="U56" s="160">
        <v>0</v>
      </c>
      <c r="V56" s="160">
        <f>ROUND(E56*U56,2)</f>
        <v>0</v>
      </c>
      <c r="W56" s="160"/>
      <c r="X56" s="160" t="s">
        <v>123</v>
      </c>
      <c r="Y56" s="160" t="s">
        <v>124</v>
      </c>
      <c r="Z56" s="149"/>
      <c r="AA56" s="149"/>
      <c r="AB56" s="149"/>
      <c r="AC56" s="149"/>
      <c r="AD56" s="149"/>
      <c r="AE56" s="149"/>
      <c r="AF56" s="149"/>
      <c r="AG56" s="149" t="s">
        <v>125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2" x14ac:dyDescent="0.2">
      <c r="A57" s="156"/>
      <c r="B57" s="157"/>
      <c r="C57" s="190" t="s">
        <v>183</v>
      </c>
      <c r="D57" s="162"/>
      <c r="E57" s="163">
        <v>1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49"/>
      <c r="AA57" s="149"/>
      <c r="AB57" s="149"/>
      <c r="AC57" s="149"/>
      <c r="AD57" s="149"/>
      <c r="AE57" s="149"/>
      <c r="AF57" s="149"/>
      <c r="AG57" s="149" t="s">
        <v>127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ht="22.5" outlineLevel="1" x14ac:dyDescent="0.2">
      <c r="A58" s="172">
        <v>14</v>
      </c>
      <c r="B58" s="173" t="s">
        <v>186</v>
      </c>
      <c r="C58" s="189" t="s">
        <v>187</v>
      </c>
      <c r="D58" s="174" t="s">
        <v>182</v>
      </c>
      <c r="E58" s="175">
        <v>1</v>
      </c>
      <c r="F58" s="176"/>
      <c r="G58" s="177">
        <f>ROUND(E58*F58,2)</f>
        <v>0</v>
      </c>
      <c r="H58" s="176"/>
      <c r="I58" s="177">
        <f>ROUND(E58*H58,2)</f>
        <v>0</v>
      </c>
      <c r="J58" s="176"/>
      <c r="K58" s="177">
        <f>ROUND(E58*J58,2)</f>
        <v>0</v>
      </c>
      <c r="L58" s="177">
        <v>21</v>
      </c>
      <c r="M58" s="177">
        <f>G58*(1+L58/100)</f>
        <v>0</v>
      </c>
      <c r="N58" s="175">
        <v>0</v>
      </c>
      <c r="O58" s="175">
        <f>ROUND(E58*N58,2)</f>
        <v>0</v>
      </c>
      <c r="P58" s="175">
        <v>0</v>
      </c>
      <c r="Q58" s="175">
        <f>ROUND(E58*P58,2)</f>
        <v>0</v>
      </c>
      <c r="R58" s="177"/>
      <c r="S58" s="177" t="s">
        <v>176</v>
      </c>
      <c r="T58" s="178" t="s">
        <v>163</v>
      </c>
      <c r="U58" s="160">
        <v>0</v>
      </c>
      <c r="V58" s="160">
        <f>ROUND(E58*U58,2)</f>
        <v>0</v>
      </c>
      <c r="W58" s="160"/>
      <c r="X58" s="160" t="s">
        <v>123</v>
      </c>
      <c r="Y58" s="160" t="s">
        <v>124</v>
      </c>
      <c r="Z58" s="149"/>
      <c r="AA58" s="149"/>
      <c r="AB58" s="149"/>
      <c r="AC58" s="149"/>
      <c r="AD58" s="149"/>
      <c r="AE58" s="149"/>
      <c r="AF58" s="149"/>
      <c r="AG58" s="149" t="s">
        <v>125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2" x14ac:dyDescent="0.2">
      <c r="A59" s="156"/>
      <c r="B59" s="157"/>
      <c r="C59" s="190" t="s">
        <v>183</v>
      </c>
      <c r="D59" s="162"/>
      <c r="E59" s="163">
        <v>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127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ht="22.5" outlineLevel="1" x14ac:dyDescent="0.2">
      <c r="A60" s="172">
        <v>15</v>
      </c>
      <c r="B60" s="173" t="s">
        <v>190</v>
      </c>
      <c r="C60" s="189" t="s">
        <v>191</v>
      </c>
      <c r="D60" s="174" t="s">
        <v>121</v>
      </c>
      <c r="E60" s="175">
        <v>517.98199999999997</v>
      </c>
      <c r="F60" s="176"/>
      <c r="G60" s="177">
        <f>ROUND(E60*F60,2)</f>
        <v>0</v>
      </c>
      <c r="H60" s="176"/>
      <c r="I60" s="177">
        <f>ROUND(E60*H60,2)</f>
        <v>0</v>
      </c>
      <c r="J60" s="176"/>
      <c r="K60" s="177">
        <f>ROUND(E60*J60,2)</f>
        <v>0</v>
      </c>
      <c r="L60" s="177">
        <v>21</v>
      </c>
      <c r="M60" s="177">
        <f>G60*(1+L60/100)</f>
        <v>0</v>
      </c>
      <c r="N60" s="175">
        <v>2.2000000000000001E-3</v>
      </c>
      <c r="O60" s="175">
        <f>ROUND(E60*N60,2)</f>
        <v>1.1399999999999999</v>
      </c>
      <c r="P60" s="175">
        <v>0</v>
      </c>
      <c r="Q60" s="175">
        <f>ROUND(E60*P60,2)</f>
        <v>0</v>
      </c>
      <c r="R60" s="177" t="s">
        <v>192</v>
      </c>
      <c r="S60" s="177" t="s">
        <v>122</v>
      </c>
      <c r="T60" s="178" t="s">
        <v>122</v>
      </c>
      <c r="U60" s="160">
        <v>0</v>
      </c>
      <c r="V60" s="160">
        <f>ROUND(E60*U60,2)</f>
        <v>0</v>
      </c>
      <c r="W60" s="160"/>
      <c r="X60" s="160" t="s">
        <v>193</v>
      </c>
      <c r="Y60" s="160" t="s">
        <v>124</v>
      </c>
      <c r="Z60" s="149"/>
      <c r="AA60" s="149"/>
      <c r="AB60" s="149"/>
      <c r="AC60" s="149"/>
      <c r="AD60" s="149"/>
      <c r="AE60" s="149"/>
      <c r="AF60" s="149"/>
      <c r="AG60" s="149" t="s">
        <v>194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2" x14ac:dyDescent="0.2">
      <c r="A61" s="156"/>
      <c r="B61" s="157"/>
      <c r="C61" s="190" t="s">
        <v>339</v>
      </c>
      <c r="D61" s="162"/>
      <c r="E61" s="163">
        <v>297.86149999999998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49"/>
      <c r="AA61" s="149"/>
      <c r="AB61" s="149"/>
      <c r="AC61" s="149"/>
      <c r="AD61" s="149"/>
      <c r="AE61" s="149"/>
      <c r="AF61" s="149"/>
      <c r="AG61" s="149" t="s">
        <v>127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 x14ac:dyDescent="0.2">
      <c r="A62" s="156"/>
      <c r="B62" s="157"/>
      <c r="C62" s="190" t="s">
        <v>340</v>
      </c>
      <c r="D62" s="162"/>
      <c r="E62" s="163">
        <v>114.88500000000001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127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90" t="s">
        <v>341</v>
      </c>
      <c r="D63" s="162"/>
      <c r="E63" s="163">
        <v>10.3155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127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90" t="s">
        <v>342</v>
      </c>
      <c r="D64" s="162"/>
      <c r="E64" s="163">
        <v>94.92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127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72">
        <v>16</v>
      </c>
      <c r="B65" s="173" t="s">
        <v>199</v>
      </c>
      <c r="C65" s="189" t="s">
        <v>200</v>
      </c>
      <c r="D65" s="174" t="s">
        <v>175</v>
      </c>
      <c r="E65" s="175">
        <v>517.98199999999997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5">
        <v>0</v>
      </c>
      <c r="O65" s="175">
        <f>ROUND(E65*N65,2)</f>
        <v>0</v>
      </c>
      <c r="P65" s="175">
        <v>0</v>
      </c>
      <c r="Q65" s="175">
        <f>ROUND(E65*P65,2)</f>
        <v>0</v>
      </c>
      <c r="R65" s="177"/>
      <c r="S65" s="177" t="s">
        <v>176</v>
      </c>
      <c r="T65" s="178" t="s">
        <v>163</v>
      </c>
      <c r="U65" s="160">
        <v>0</v>
      </c>
      <c r="V65" s="160">
        <f>ROUND(E65*U65,2)</f>
        <v>0</v>
      </c>
      <c r="W65" s="160"/>
      <c r="X65" s="160" t="s">
        <v>193</v>
      </c>
      <c r="Y65" s="160" t="s">
        <v>124</v>
      </c>
      <c r="Z65" s="149"/>
      <c r="AA65" s="149"/>
      <c r="AB65" s="149"/>
      <c r="AC65" s="149"/>
      <c r="AD65" s="149"/>
      <c r="AE65" s="149"/>
      <c r="AF65" s="149"/>
      <c r="AG65" s="149" t="s">
        <v>194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 x14ac:dyDescent="0.2">
      <c r="A66" s="156"/>
      <c r="B66" s="157"/>
      <c r="C66" s="190" t="s">
        <v>339</v>
      </c>
      <c r="D66" s="162"/>
      <c r="E66" s="163">
        <v>297.86149999999998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127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3" x14ac:dyDescent="0.2">
      <c r="A67" s="156"/>
      <c r="B67" s="157"/>
      <c r="C67" s="190" t="s">
        <v>340</v>
      </c>
      <c r="D67" s="162"/>
      <c r="E67" s="163">
        <v>114.88500000000001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49"/>
      <c r="AA67" s="149"/>
      <c r="AB67" s="149"/>
      <c r="AC67" s="149"/>
      <c r="AD67" s="149"/>
      <c r="AE67" s="149"/>
      <c r="AF67" s="149"/>
      <c r="AG67" s="149" t="s">
        <v>127</v>
      </c>
      <c r="AH67" s="149">
        <v>0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3" x14ac:dyDescent="0.2">
      <c r="A68" s="156"/>
      <c r="B68" s="157"/>
      <c r="C68" s="190" t="s">
        <v>341</v>
      </c>
      <c r="D68" s="162"/>
      <c r="E68" s="163">
        <v>10.3155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3" x14ac:dyDescent="0.2">
      <c r="A69" s="156"/>
      <c r="B69" s="157"/>
      <c r="C69" s="190" t="s">
        <v>342</v>
      </c>
      <c r="D69" s="162"/>
      <c r="E69" s="163">
        <v>94.92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49"/>
      <c r="AA69" s="149"/>
      <c r="AB69" s="149"/>
      <c r="AC69" s="149"/>
      <c r="AD69" s="149"/>
      <c r="AE69" s="149"/>
      <c r="AF69" s="149"/>
      <c r="AG69" s="149" t="s">
        <v>127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 x14ac:dyDescent="0.2">
      <c r="A70" s="172">
        <v>17</v>
      </c>
      <c r="B70" s="173" t="s">
        <v>201</v>
      </c>
      <c r="C70" s="189" t="s">
        <v>202</v>
      </c>
      <c r="D70" s="174" t="s">
        <v>121</v>
      </c>
      <c r="E70" s="175">
        <v>517.98199999999997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21</v>
      </c>
      <c r="M70" s="177">
        <f>G70*(1+L70/100)</f>
        <v>0</v>
      </c>
      <c r="N70" s="175">
        <v>1.2E-4</v>
      </c>
      <c r="O70" s="175">
        <f>ROUND(E70*N70,2)</f>
        <v>0.06</v>
      </c>
      <c r="P70" s="175">
        <v>0</v>
      </c>
      <c r="Q70" s="175">
        <f>ROUND(E70*P70,2)</f>
        <v>0</v>
      </c>
      <c r="R70" s="177" t="s">
        <v>192</v>
      </c>
      <c r="S70" s="177" t="s">
        <v>122</v>
      </c>
      <c r="T70" s="178" t="s">
        <v>122</v>
      </c>
      <c r="U70" s="160">
        <v>0</v>
      </c>
      <c r="V70" s="160">
        <f>ROUND(E70*U70,2)</f>
        <v>0</v>
      </c>
      <c r="W70" s="160"/>
      <c r="X70" s="160" t="s">
        <v>193</v>
      </c>
      <c r="Y70" s="160" t="s">
        <v>124</v>
      </c>
      <c r="Z70" s="149"/>
      <c r="AA70" s="149"/>
      <c r="AB70" s="149"/>
      <c r="AC70" s="149"/>
      <c r="AD70" s="149"/>
      <c r="AE70" s="149"/>
      <c r="AF70" s="149"/>
      <c r="AG70" s="149" t="s">
        <v>194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2" x14ac:dyDescent="0.2">
      <c r="A71" s="156"/>
      <c r="B71" s="157"/>
      <c r="C71" s="190" t="s">
        <v>339</v>
      </c>
      <c r="D71" s="162"/>
      <c r="E71" s="163">
        <v>297.86149999999998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49"/>
      <c r="AA71" s="149"/>
      <c r="AB71" s="149"/>
      <c r="AC71" s="149"/>
      <c r="AD71" s="149"/>
      <c r="AE71" s="149"/>
      <c r="AF71" s="149"/>
      <c r="AG71" s="149" t="s">
        <v>127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 x14ac:dyDescent="0.2">
      <c r="A72" s="156"/>
      <c r="B72" s="157"/>
      <c r="C72" s="190" t="s">
        <v>340</v>
      </c>
      <c r="D72" s="162"/>
      <c r="E72" s="163">
        <v>114.88500000000001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127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 x14ac:dyDescent="0.2">
      <c r="A73" s="156"/>
      <c r="B73" s="157"/>
      <c r="C73" s="190" t="s">
        <v>341</v>
      </c>
      <c r="D73" s="162"/>
      <c r="E73" s="163">
        <v>10.3155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49"/>
      <c r="AA73" s="149"/>
      <c r="AB73" s="149"/>
      <c r="AC73" s="149"/>
      <c r="AD73" s="149"/>
      <c r="AE73" s="149"/>
      <c r="AF73" s="149"/>
      <c r="AG73" s="149" t="s">
        <v>127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3" x14ac:dyDescent="0.2">
      <c r="A74" s="156"/>
      <c r="B74" s="157"/>
      <c r="C74" s="190" t="s">
        <v>342</v>
      </c>
      <c r="D74" s="162"/>
      <c r="E74" s="163">
        <v>94.92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49"/>
      <c r="AA74" s="149"/>
      <c r="AB74" s="149"/>
      <c r="AC74" s="149"/>
      <c r="AD74" s="149"/>
      <c r="AE74" s="149"/>
      <c r="AF74" s="149"/>
      <c r="AG74" s="149" t="s">
        <v>127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56">
        <v>18</v>
      </c>
      <c r="B75" s="157" t="s">
        <v>203</v>
      </c>
      <c r="C75" s="191" t="s">
        <v>204</v>
      </c>
      <c r="D75" s="158" t="s">
        <v>0</v>
      </c>
      <c r="E75" s="179"/>
      <c r="F75" s="161"/>
      <c r="G75" s="160">
        <f>ROUND(E75*F75,2)</f>
        <v>0</v>
      </c>
      <c r="H75" s="161"/>
      <c r="I75" s="160">
        <f>ROUND(E75*H75,2)</f>
        <v>0</v>
      </c>
      <c r="J75" s="161"/>
      <c r="K75" s="160">
        <f>ROUND(E75*J75,2)</f>
        <v>0</v>
      </c>
      <c r="L75" s="160">
        <v>21</v>
      </c>
      <c r="M75" s="160">
        <f>G75*(1+L75/100)</f>
        <v>0</v>
      </c>
      <c r="N75" s="159">
        <v>0</v>
      </c>
      <c r="O75" s="159">
        <f>ROUND(E75*N75,2)</f>
        <v>0</v>
      </c>
      <c r="P75" s="159">
        <v>0</v>
      </c>
      <c r="Q75" s="159">
        <f>ROUND(E75*P75,2)</f>
        <v>0</v>
      </c>
      <c r="R75" s="160"/>
      <c r="S75" s="160" t="s">
        <v>122</v>
      </c>
      <c r="T75" s="160" t="s">
        <v>122</v>
      </c>
      <c r="U75" s="160">
        <v>0</v>
      </c>
      <c r="V75" s="160">
        <f>ROUND(E75*U75,2)</f>
        <v>0</v>
      </c>
      <c r="W75" s="160"/>
      <c r="X75" s="160" t="s">
        <v>205</v>
      </c>
      <c r="Y75" s="160" t="s">
        <v>124</v>
      </c>
      <c r="Z75" s="149"/>
      <c r="AA75" s="149"/>
      <c r="AB75" s="149"/>
      <c r="AC75" s="149"/>
      <c r="AD75" s="149"/>
      <c r="AE75" s="149"/>
      <c r="AF75" s="149"/>
      <c r="AG75" s="149" t="s">
        <v>206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x14ac:dyDescent="0.2">
      <c r="A76" s="165" t="s">
        <v>117</v>
      </c>
      <c r="B76" s="166" t="s">
        <v>78</v>
      </c>
      <c r="C76" s="188" t="s">
        <v>79</v>
      </c>
      <c r="D76" s="167"/>
      <c r="E76" s="168"/>
      <c r="F76" s="169"/>
      <c r="G76" s="169">
        <f>SUMIF(AG77:AG83,"&lt;&gt;NOR",G77:G83)</f>
        <v>0</v>
      </c>
      <c r="H76" s="169"/>
      <c r="I76" s="169">
        <f>SUM(I77:I83)</f>
        <v>0</v>
      </c>
      <c r="J76" s="169"/>
      <c r="K76" s="169">
        <f>SUM(K77:K83)</f>
        <v>0</v>
      </c>
      <c r="L76" s="169"/>
      <c r="M76" s="169">
        <f>SUM(M77:M83)</f>
        <v>0</v>
      </c>
      <c r="N76" s="168"/>
      <c r="O76" s="168">
        <f>SUM(O77:O83)</f>
        <v>0.01</v>
      </c>
      <c r="P76" s="168"/>
      <c r="Q76" s="168">
        <f>SUM(Q77:Q83)</f>
        <v>0.05</v>
      </c>
      <c r="R76" s="169"/>
      <c r="S76" s="169"/>
      <c r="T76" s="170"/>
      <c r="U76" s="164"/>
      <c r="V76" s="164">
        <f>SUM(V77:V83)</f>
        <v>3.43</v>
      </c>
      <c r="W76" s="164"/>
      <c r="X76" s="164"/>
      <c r="Y76" s="164"/>
      <c r="AG76" t="s">
        <v>118</v>
      </c>
    </row>
    <row r="77" spans="1:60" outlineLevel="1" x14ac:dyDescent="0.2">
      <c r="A77" s="172">
        <v>19</v>
      </c>
      <c r="B77" s="173" t="s">
        <v>310</v>
      </c>
      <c r="C77" s="189" t="s">
        <v>311</v>
      </c>
      <c r="D77" s="174" t="s">
        <v>171</v>
      </c>
      <c r="E77" s="175">
        <v>3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5">
        <v>0</v>
      </c>
      <c r="O77" s="175">
        <f>ROUND(E77*N77,2)</f>
        <v>0</v>
      </c>
      <c r="P77" s="175">
        <v>1.7049999999999999E-2</v>
      </c>
      <c r="Q77" s="175">
        <f>ROUND(E77*P77,2)</f>
        <v>0.05</v>
      </c>
      <c r="R77" s="177"/>
      <c r="S77" s="177" t="s">
        <v>122</v>
      </c>
      <c r="T77" s="178" t="s">
        <v>122</v>
      </c>
      <c r="U77" s="160">
        <v>0.41399999999999998</v>
      </c>
      <c r="V77" s="160">
        <f>ROUND(E77*U77,2)</f>
        <v>1.24</v>
      </c>
      <c r="W77" s="160"/>
      <c r="X77" s="160" t="s">
        <v>123</v>
      </c>
      <c r="Y77" s="160" t="s">
        <v>124</v>
      </c>
      <c r="Z77" s="149"/>
      <c r="AA77" s="149"/>
      <c r="AB77" s="149"/>
      <c r="AC77" s="149"/>
      <c r="AD77" s="149"/>
      <c r="AE77" s="149"/>
      <c r="AF77" s="149"/>
      <c r="AG77" s="149" t="s">
        <v>125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190" t="s">
        <v>343</v>
      </c>
      <c r="D78" s="162"/>
      <c r="E78" s="163">
        <v>3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127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ht="22.5" outlineLevel="1" x14ac:dyDescent="0.2">
      <c r="A79" s="172">
        <v>20</v>
      </c>
      <c r="B79" s="173" t="s">
        <v>207</v>
      </c>
      <c r="C79" s="189" t="s">
        <v>208</v>
      </c>
      <c r="D79" s="174" t="s">
        <v>171</v>
      </c>
      <c r="E79" s="175">
        <v>3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5">
        <v>2.31E-3</v>
      </c>
      <c r="O79" s="175">
        <f>ROUND(E79*N79,2)</f>
        <v>0.01</v>
      </c>
      <c r="P79" s="175">
        <v>0</v>
      </c>
      <c r="Q79" s="175">
        <f>ROUND(E79*P79,2)</f>
        <v>0</v>
      </c>
      <c r="R79" s="177"/>
      <c r="S79" s="177" t="s">
        <v>122</v>
      </c>
      <c r="T79" s="178" t="s">
        <v>122</v>
      </c>
      <c r="U79" s="160">
        <v>0.71</v>
      </c>
      <c r="V79" s="160">
        <f>ROUND(E79*U79,2)</f>
        <v>2.13</v>
      </c>
      <c r="W79" s="160"/>
      <c r="X79" s="160" t="s">
        <v>123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125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343</v>
      </c>
      <c r="D80" s="162"/>
      <c r="E80" s="163">
        <v>3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127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72">
        <v>21</v>
      </c>
      <c r="B81" s="173" t="s">
        <v>210</v>
      </c>
      <c r="C81" s="189" t="s">
        <v>211</v>
      </c>
      <c r="D81" s="174" t="s">
        <v>171</v>
      </c>
      <c r="E81" s="175">
        <v>3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1E-4</v>
      </c>
      <c r="O81" s="175">
        <f>ROUND(E81*N81,2)</f>
        <v>0</v>
      </c>
      <c r="P81" s="175">
        <v>0</v>
      </c>
      <c r="Q81" s="175">
        <f>ROUND(E81*P81,2)</f>
        <v>0</v>
      </c>
      <c r="R81" s="177"/>
      <c r="S81" s="177" t="s">
        <v>122</v>
      </c>
      <c r="T81" s="178" t="s">
        <v>122</v>
      </c>
      <c r="U81" s="160">
        <v>0.02</v>
      </c>
      <c r="V81" s="160">
        <f>ROUND(E81*U81,2)</f>
        <v>0.06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343</v>
      </c>
      <c r="D82" s="162"/>
      <c r="E82" s="163">
        <v>3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56">
        <v>22</v>
      </c>
      <c r="B83" s="157" t="s">
        <v>344</v>
      </c>
      <c r="C83" s="191" t="s">
        <v>345</v>
      </c>
      <c r="D83" s="158" t="s">
        <v>0</v>
      </c>
      <c r="E83" s="179"/>
      <c r="F83" s="161"/>
      <c r="G83" s="160">
        <f>ROUND(E83*F83,2)</f>
        <v>0</v>
      </c>
      <c r="H83" s="161"/>
      <c r="I83" s="160">
        <f>ROUND(E83*H83,2)</f>
        <v>0</v>
      </c>
      <c r="J83" s="161"/>
      <c r="K83" s="160">
        <f>ROUND(E83*J83,2)</f>
        <v>0</v>
      </c>
      <c r="L83" s="160">
        <v>21</v>
      </c>
      <c r="M83" s="160">
        <f>G83*(1+L83/100)</f>
        <v>0</v>
      </c>
      <c r="N83" s="159">
        <v>0</v>
      </c>
      <c r="O83" s="159">
        <f>ROUND(E83*N83,2)</f>
        <v>0</v>
      </c>
      <c r="P83" s="159">
        <v>0</v>
      </c>
      <c r="Q83" s="159">
        <f>ROUND(E83*P83,2)</f>
        <v>0</v>
      </c>
      <c r="R83" s="160"/>
      <c r="S83" s="160" t="s">
        <v>122</v>
      </c>
      <c r="T83" s="160" t="s">
        <v>122</v>
      </c>
      <c r="U83" s="160">
        <v>0</v>
      </c>
      <c r="V83" s="160">
        <f>ROUND(E83*U83,2)</f>
        <v>0</v>
      </c>
      <c r="W83" s="160"/>
      <c r="X83" s="160" t="s">
        <v>205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206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x14ac:dyDescent="0.2">
      <c r="A84" s="165" t="s">
        <v>117</v>
      </c>
      <c r="B84" s="166" t="s">
        <v>82</v>
      </c>
      <c r="C84" s="188" t="s">
        <v>83</v>
      </c>
      <c r="D84" s="167"/>
      <c r="E84" s="168"/>
      <c r="F84" s="169"/>
      <c r="G84" s="169">
        <f>SUMIF(AG85:AG96,"&lt;&gt;NOR",G85:G96)</f>
        <v>0</v>
      </c>
      <c r="H84" s="169"/>
      <c r="I84" s="169">
        <f>SUM(I85:I96)</f>
        <v>0</v>
      </c>
      <c r="J84" s="169"/>
      <c r="K84" s="169">
        <f>SUM(K85:K96)</f>
        <v>0</v>
      </c>
      <c r="L84" s="169"/>
      <c r="M84" s="169">
        <f>SUM(M85:M96)</f>
        <v>0</v>
      </c>
      <c r="N84" s="168"/>
      <c r="O84" s="168">
        <f>SUM(O85:O96)</f>
        <v>0.25</v>
      </c>
      <c r="P84" s="168"/>
      <c r="Q84" s="168">
        <f>SUM(Q85:Q96)</f>
        <v>0.73</v>
      </c>
      <c r="R84" s="169"/>
      <c r="S84" s="169"/>
      <c r="T84" s="170"/>
      <c r="U84" s="164"/>
      <c r="V84" s="164">
        <f>SUM(V85:V96)</f>
        <v>67.539999999999992</v>
      </c>
      <c r="W84" s="164"/>
      <c r="X84" s="164"/>
      <c r="Y84" s="164"/>
      <c r="AG84" t="s">
        <v>118</v>
      </c>
    </row>
    <row r="85" spans="1:60" ht="22.5" outlineLevel="1" x14ac:dyDescent="0.2">
      <c r="A85" s="172">
        <v>23</v>
      </c>
      <c r="B85" s="173" t="s">
        <v>312</v>
      </c>
      <c r="C85" s="189" t="s">
        <v>313</v>
      </c>
      <c r="D85" s="174" t="s">
        <v>171</v>
      </c>
      <c r="E85" s="175">
        <v>5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5">
        <v>0</v>
      </c>
      <c r="O85" s="175">
        <f>ROUND(E85*N85,2)</f>
        <v>0</v>
      </c>
      <c r="P85" s="175">
        <v>3.0300000000000001E-3</v>
      </c>
      <c r="Q85" s="175">
        <f>ROUND(E85*P85,2)</f>
        <v>0.02</v>
      </c>
      <c r="R85" s="177"/>
      <c r="S85" s="177" t="s">
        <v>122</v>
      </c>
      <c r="T85" s="178" t="s">
        <v>122</v>
      </c>
      <c r="U85" s="160">
        <v>8.0500000000000002E-2</v>
      </c>
      <c r="V85" s="160">
        <f>ROUND(E85*U85,2)</f>
        <v>0.4</v>
      </c>
      <c r="W85" s="160"/>
      <c r="X85" s="160" t="s">
        <v>123</v>
      </c>
      <c r="Y85" s="160" t="s">
        <v>124</v>
      </c>
      <c r="Z85" s="149"/>
      <c r="AA85" s="149"/>
      <c r="AB85" s="149"/>
      <c r="AC85" s="149"/>
      <c r="AD85" s="149"/>
      <c r="AE85" s="149"/>
      <c r="AF85" s="149"/>
      <c r="AG85" s="149" t="s">
        <v>125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90" t="s">
        <v>292</v>
      </c>
      <c r="D86" s="162"/>
      <c r="E86" s="163">
        <v>5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127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 x14ac:dyDescent="0.2">
      <c r="A87" s="172">
        <v>24</v>
      </c>
      <c r="B87" s="173" t="s">
        <v>219</v>
      </c>
      <c r="C87" s="189" t="s">
        <v>315</v>
      </c>
      <c r="D87" s="174" t="s">
        <v>157</v>
      </c>
      <c r="E87" s="175">
        <v>113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2.3E-3</v>
      </c>
      <c r="Q87" s="175">
        <f>ROUND(E87*P87,2)</f>
        <v>0.26</v>
      </c>
      <c r="R87" s="177"/>
      <c r="S87" s="177" t="s">
        <v>122</v>
      </c>
      <c r="T87" s="178" t="s">
        <v>122</v>
      </c>
      <c r="U87" s="160">
        <v>0.10349999999999999</v>
      </c>
      <c r="V87" s="160">
        <f>ROUND(E87*U87,2)</f>
        <v>11.7</v>
      </c>
      <c r="W87" s="160"/>
      <c r="X87" s="160" t="s">
        <v>123</v>
      </c>
      <c r="Y87" s="160" t="s">
        <v>124</v>
      </c>
      <c r="Z87" s="149"/>
      <c r="AA87" s="149"/>
      <c r="AB87" s="149"/>
      <c r="AC87" s="149"/>
      <c r="AD87" s="149"/>
      <c r="AE87" s="149"/>
      <c r="AF87" s="149"/>
      <c r="AG87" s="149" t="s">
        <v>125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335</v>
      </c>
      <c r="D88" s="162"/>
      <c r="E88" s="163">
        <v>113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127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">
      <c r="A89" s="172">
        <v>25</v>
      </c>
      <c r="B89" s="173" t="s">
        <v>225</v>
      </c>
      <c r="C89" s="189" t="s">
        <v>226</v>
      </c>
      <c r="D89" s="174" t="s">
        <v>227</v>
      </c>
      <c r="E89" s="175">
        <v>113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21</v>
      </c>
      <c r="M89" s="177">
        <f>G89*(1+L89/100)</f>
        <v>0</v>
      </c>
      <c r="N89" s="175">
        <v>0</v>
      </c>
      <c r="O89" s="175">
        <f>ROUND(E89*N89,2)</f>
        <v>0</v>
      </c>
      <c r="P89" s="175">
        <v>4.0000000000000001E-3</v>
      </c>
      <c r="Q89" s="175">
        <f>ROUND(E89*P89,2)</f>
        <v>0.45</v>
      </c>
      <c r="R89" s="177"/>
      <c r="S89" s="177" t="s">
        <v>176</v>
      </c>
      <c r="T89" s="178" t="s">
        <v>163</v>
      </c>
      <c r="U89" s="160">
        <v>0</v>
      </c>
      <c r="V89" s="160">
        <f>ROUND(E89*U89,2)</f>
        <v>0</v>
      </c>
      <c r="W89" s="160"/>
      <c r="X89" s="160" t="s">
        <v>123</v>
      </c>
      <c r="Y89" s="160" t="s">
        <v>124</v>
      </c>
      <c r="Z89" s="149"/>
      <c r="AA89" s="149"/>
      <c r="AB89" s="149"/>
      <c r="AC89" s="149"/>
      <c r="AD89" s="149"/>
      <c r="AE89" s="149"/>
      <c r="AF89" s="149"/>
      <c r="AG89" s="149" t="s">
        <v>125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 x14ac:dyDescent="0.2">
      <c r="A90" s="156"/>
      <c r="B90" s="157"/>
      <c r="C90" s="190" t="s">
        <v>335</v>
      </c>
      <c r="D90" s="162"/>
      <c r="E90" s="163">
        <v>113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127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22.5" outlineLevel="1" x14ac:dyDescent="0.2">
      <c r="A91" s="172">
        <v>26</v>
      </c>
      <c r="B91" s="173" t="s">
        <v>346</v>
      </c>
      <c r="C91" s="189" t="s">
        <v>347</v>
      </c>
      <c r="D91" s="174" t="s">
        <v>157</v>
      </c>
      <c r="E91" s="175">
        <v>67.8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21</v>
      </c>
      <c r="M91" s="177">
        <f>G91*(1+L91/100)</f>
        <v>0</v>
      </c>
      <c r="N91" s="175">
        <v>1.2999999999999999E-3</v>
      </c>
      <c r="O91" s="175">
        <f>ROUND(E91*N91,2)</f>
        <v>0.09</v>
      </c>
      <c r="P91" s="175">
        <v>0</v>
      </c>
      <c r="Q91" s="175">
        <f>ROUND(E91*P91,2)</f>
        <v>0</v>
      </c>
      <c r="R91" s="177"/>
      <c r="S91" s="177" t="s">
        <v>176</v>
      </c>
      <c r="T91" s="178" t="s">
        <v>163</v>
      </c>
      <c r="U91" s="160">
        <v>0.25109999999999999</v>
      </c>
      <c r="V91" s="160">
        <f>ROUND(E91*U91,2)</f>
        <v>17.02</v>
      </c>
      <c r="W91" s="160"/>
      <c r="X91" s="160" t="s">
        <v>123</v>
      </c>
      <c r="Y91" s="160" t="s">
        <v>124</v>
      </c>
      <c r="Z91" s="149"/>
      <c r="AA91" s="149"/>
      <c r="AB91" s="149"/>
      <c r="AC91" s="149"/>
      <c r="AD91" s="149"/>
      <c r="AE91" s="149"/>
      <c r="AF91" s="149"/>
      <c r="AG91" s="149" t="s">
        <v>125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 x14ac:dyDescent="0.2">
      <c r="A92" s="156"/>
      <c r="B92" s="157"/>
      <c r="C92" s="190" t="s">
        <v>348</v>
      </c>
      <c r="D92" s="162"/>
      <c r="E92" s="163">
        <v>43.9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127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3" x14ac:dyDescent="0.2">
      <c r="A93" s="156"/>
      <c r="B93" s="157"/>
      <c r="C93" s="190" t="s">
        <v>349</v>
      </c>
      <c r="D93" s="162"/>
      <c r="E93" s="163">
        <v>23.9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127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">
      <c r="A94" s="172">
        <v>27</v>
      </c>
      <c r="B94" s="173" t="s">
        <v>236</v>
      </c>
      <c r="C94" s="189" t="s">
        <v>237</v>
      </c>
      <c r="D94" s="174" t="s">
        <v>157</v>
      </c>
      <c r="E94" s="175">
        <v>113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21</v>
      </c>
      <c r="M94" s="177">
        <f>G94*(1+L94/100)</f>
        <v>0</v>
      </c>
      <c r="N94" s="175">
        <v>1.4400000000000001E-3</v>
      </c>
      <c r="O94" s="175">
        <f>ROUND(E94*N94,2)</f>
        <v>0.16</v>
      </c>
      <c r="P94" s="175">
        <v>0</v>
      </c>
      <c r="Q94" s="175">
        <f>ROUND(E94*P94,2)</f>
        <v>0</v>
      </c>
      <c r="R94" s="177"/>
      <c r="S94" s="177" t="s">
        <v>176</v>
      </c>
      <c r="T94" s="178" t="s">
        <v>163</v>
      </c>
      <c r="U94" s="160">
        <v>0.34</v>
      </c>
      <c r="V94" s="160">
        <f>ROUND(E94*U94,2)</f>
        <v>38.42</v>
      </c>
      <c r="W94" s="160"/>
      <c r="X94" s="160" t="s">
        <v>123</v>
      </c>
      <c r="Y94" s="160" t="s">
        <v>124</v>
      </c>
      <c r="Z94" s="149"/>
      <c r="AA94" s="149"/>
      <c r="AB94" s="149"/>
      <c r="AC94" s="149"/>
      <c r="AD94" s="149"/>
      <c r="AE94" s="149"/>
      <c r="AF94" s="149"/>
      <c r="AG94" s="149" t="s">
        <v>125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 x14ac:dyDescent="0.2">
      <c r="A95" s="156"/>
      <c r="B95" s="157"/>
      <c r="C95" s="190" t="s">
        <v>335</v>
      </c>
      <c r="D95" s="162"/>
      <c r="E95" s="163">
        <v>113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49"/>
      <c r="AA95" s="149"/>
      <c r="AB95" s="149"/>
      <c r="AC95" s="149"/>
      <c r="AD95" s="149"/>
      <c r="AE95" s="149"/>
      <c r="AF95" s="149"/>
      <c r="AG95" s="149" t="s">
        <v>127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">
      <c r="A96" s="156">
        <v>28</v>
      </c>
      <c r="B96" s="157" t="s">
        <v>350</v>
      </c>
      <c r="C96" s="191" t="s">
        <v>351</v>
      </c>
      <c r="D96" s="158" t="s">
        <v>0</v>
      </c>
      <c r="E96" s="179"/>
      <c r="F96" s="161"/>
      <c r="G96" s="160">
        <f>ROUND(E96*F96,2)</f>
        <v>0</v>
      </c>
      <c r="H96" s="161"/>
      <c r="I96" s="160">
        <f>ROUND(E96*H96,2)</f>
        <v>0</v>
      </c>
      <c r="J96" s="161"/>
      <c r="K96" s="160">
        <f>ROUND(E96*J96,2)</f>
        <v>0</v>
      </c>
      <c r="L96" s="160">
        <v>21</v>
      </c>
      <c r="M96" s="160">
        <f>G96*(1+L96/100)</f>
        <v>0</v>
      </c>
      <c r="N96" s="159">
        <v>0</v>
      </c>
      <c r="O96" s="159">
        <f>ROUND(E96*N96,2)</f>
        <v>0</v>
      </c>
      <c r="P96" s="159">
        <v>0</v>
      </c>
      <c r="Q96" s="159">
        <f>ROUND(E96*P96,2)</f>
        <v>0</v>
      </c>
      <c r="R96" s="160"/>
      <c r="S96" s="160" t="s">
        <v>122</v>
      </c>
      <c r="T96" s="160" t="s">
        <v>122</v>
      </c>
      <c r="U96" s="160">
        <v>0</v>
      </c>
      <c r="V96" s="160">
        <f>ROUND(E96*U96,2)</f>
        <v>0</v>
      </c>
      <c r="W96" s="160"/>
      <c r="X96" s="160" t="s">
        <v>205</v>
      </c>
      <c r="Y96" s="160" t="s">
        <v>124</v>
      </c>
      <c r="Z96" s="149"/>
      <c r="AA96" s="149"/>
      <c r="AB96" s="149"/>
      <c r="AC96" s="149"/>
      <c r="AD96" s="149"/>
      <c r="AE96" s="149"/>
      <c r="AF96" s="149"/>
      <c r="AG96" s="149" t="s">
        <v>206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x14ac:dyDescent="0.2">
      <c r="A97" s="165" t="s">
        <v>117</v>
      </c>
      <c r="B97" s="166" t="s">
        <v>84</v>
      </c>
      <c r="C97" s="188" t="s">
        <v>85</v>
      </c>
      <c r="D97" s="167"/>
      <c r="E97" s="168"/>
      <c r="F97" s="169"/>
      <c r="G97" s="169">
        <f>SUMIF(AG98:AG101,"&lt;&gt;NOR",G98:G101)</f>
        <v>0</v>
      </c>
      <c r="H97" s="169"/>
      <c r="I97" s="169">
        <f>SUM(I98:I101)</f>
        <v>0</v>
      </c>
      <c r="J97" s="169"/>
      <c r="K97" s="169">
        <f>SUM(K98:K101)</f>
        <v>0</v>
      </c>
      <c r="L97" s="169"/>
      <c r="M97" s="169">
        <f>SUM(M98:M101)</f>
        <v>0</v>
      </c>
      <c r="N97" s="168"/>
      <c r="O97" s="168">
        <f>SUM(O98:O101)</f>
        <v>0</v>
      </c>
      <c r="P97" s="168"/>
      <c r="Q97" s="168">
        <f>SUM(Q98:Q101)</f>
        <v>0</v>
      </c>
      <c r="R97" s="169"/>
      <c r="S97" s="169"/>
      <c r="T97" s="170"/>
      <c r="U97" s="164"/>
      <c r="V97" s="164">
        <f>SUM(V98:V101)</f>
        <v>0</v>
      </c>
      <c r="W97" s="164"/>
      <c r="X97" s="164"/>
      <c r="Y97" s="164"/>
      <c r="AG97" t="s">
        <v>118</v>
      </c>
    </row>
    <row r="98" spans="1:60" ht="45" outlineLevel="1" x14ac:dyDescent="0.2">
      <c r="A98" s="172">
        <v>29</v>
      </c>
      <c r="B98" s="173" t="s">
        <v>183</v>
      </c>
      <c r="C98" s="260" t="s">
        <v>422</v>
      </c>
      <c r="D98" s="174" t="s">
        <v>247</v>
      </c>
      <c r="E98" s="175">
        <v>1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0</v>
      </c>
      <c r="O98" s="175">
        <f>ROUND(E98*N98,2)</f>
        <v>0</v>
      </c>
      <c r="P98" s="175">
        <v>0</v>
      </c>
      <c r="Q98" s="175">
        <f>ROUND(E98*P98,2)</f>
        <v>0</v>
      </c>
      <c r="R98" s="177"/>
      <c r="S98" s="177" t="s">
        <v>176</v>
      </c>
      <c r="T98" s="178" t="s">
        <v>163</v>
      </c>
      <c r="U98" s="160">
        <v>0</v>
      </c>
      <c r="V98" s="160">
        <f>ROUND(E98*U98,2)</f>
        <v>0</v>
      </c>
      <c r="W98" s="160"/>
      <c r="X98" s="160" t="s">
        <v>123</v>
      </c>
      <c r="Y98" s="160" t="s">
        <v>124</v>
      </c>
      <c r="Z98" s="149"/>
      <c r="AA98" s="149"/>
      <c r="AB98" s="149"/>
      <c r="AC98" s="149"/>
      <c r="AD98" s="149"/>
      <c r="AE98" s="149"/>
      <c r="AF98" s="149"/>
      <c r="AG98" s="149" t="s">
        <v>125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190" t="s">
        <v>183</v>
      </c>
      <c r="D99" s="162"/>
      <c r="E99" s="163">
        <v>1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127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ht="45" outlineLevel="1" x14ac:dyDescent="0.2">
      <c r="A100" s="172">
        <v>30</v>
      </c>
      <c r="B100" s="173" t="s">
        <v>246</v>
      </c>
      <c r="C100" s="260" t="s">
        <v>422</v>
      </c>
      <c r="D100" s="174" t="s">
        <v>247</v>
      </c>
      <c r="E100" s="175">
        <v>1</v>
      </c>
      <c r="F100" s="176"/>
      <c r="G100" s="177">
        <f>ROUND(E100*F100,2)</f>
        <v>0</v>
      </c>
      <c r="H100" s="176"/>
      <c r="I100" s="177">
        <f>ROUND(E100*H100,2)</f>
        <v>0</v>
      </c>
      <c r="J100" s="176"/>
      <c r="K100" s="177">
        <f>ROUND(E100*J100,2)</f>
        <v>0</v>
      </c>
      <c r="L100" s="177">
        <v>21</v>
      </c>
      <c r="M100" s="177">
        <f>G100*(1+L100/100)</f>
        <v>0</v>
      </c>
      <c r="N100" s="175">
        <v>0</v>
      </c>
      <c r="O100" s="175">
        <f>ROUND(E100*N100,2)</f>
        <v>0</v>
      </c>
      <c r="P100" s="175">
        <v>0</v>
      </c>
      <c r="Q100" s="175">
        <f>ROUND(E100*P100,2)</f>
        <v>0</v>
      </c>
      <c r="R100" s="177"/>
      <c r="S100" s="177" t="s">
        <v>176</v>
      </c>
      <c r="T100" s="178" t="s">
        <v>163</v>
      </c>
      <c r="U100" s="160">
        <v>0</v>
      </c>
      <c r="V100" s="160">
        <f>ROUND(E100*U100,2)</f>
        <v>0</v>
      </c>
      <c r="W100" s="160"/>
      <c r="X100" s="160" t="s">
        <v>123</v>
      </c>
      <c r="Y100" s="160" t="s">
        <v>124</v>
      </c>
      <c r="Z100" s="149"/>
      <c r="AA100" s="149"/>
      <c r="AB100" s="149"/>
      <c r="AC100" s="149"/>
      <c r="AD100" s="149"/>
      <c r="AE100" s="149"/>
      <c r="AF100" s="149"/>
      <c r="AG100" s="149" t="s">
        <v>125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 x14ac:dyDescent="0.2">
      <c r="A101" s="156"/>
      <c r="B101" s="157"/>
      <c r="C101" s="190" t="s">
        <v>183</v>
      </c>
      <c r="D101" s="162"/>
      <c r="E101" s="163">
        <v>1</v>
      </c>
      <c r="F101" s="160"/>
      <c r="G101" s="160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127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x14ac:dyDescent="0.2">
      <c r="A102" s="165" t="s">
        <v>117</v>
      </c>
      <c r="B102" s="166" t="s">
        <v>86</v>
      </c>
      <c r="C102" s="188" t="s">
        <v>87</v>
      </c>
      <c r="D102" s="167"/>
      <c r="E102" s="168"/>
      <c r="F102" s="169"/>
      <c r="G102" s="169">
        <f>SUMIF(AG103:AG112,"&lt;&gt;NOR",G103:G112)</f>
        <v>0</v>
      </c>
      <c r="H102" s="169"/>
      <c r="I102" s="169">
        <f>SUM(I103:I112)</f>
        <v>0</v>
      </c>
      <c r="J102" s="169"/>
      <c r="K102" s="169">
        <f>SUM(K103:K112)</f>
        <v>0</v>
      </c>
      <c r="L102" s="169"/>
      <c r="M102" s="169">
        <f>SUM(M103:M112)</f>
        <v>0</v>
      </c>
      <c r="N102" s="168"/>
      <c r="O102" s="168">
        <f>SUM(O103:O112)</f>
        <v>0</v>
      </c>
      <c r="P102" s="168"/>
      <c r="Q102" s="168">
        <f>SUM(Q103:Q112)</f>
        <v>0</v>
      </c>
      <c r="R102" s="169"/>
      <c r="S102" s="169"/>
      <c r="T102" s="170"/>
      <c r="U102" s="164"/>
      <c r="V102" s="164">
        <f>SUM(V103:V112)</f>
        <v>16.5</v>
      </c>
      <c r="W102" s="164"/>
      <c r="X102" s="164"/>
      <c r="Y102" s="164"/>
      <c r="AG102" t="s">
        <v>118</v>
      </c>
    </row>
    <row r="103" spans="1:60" outlineLevel="1" x14ac:dyDescent="0.2">
      <c r="A103" s="172">
        <v>31</v>
      </c>
      <c r="B103" s="173" t="s">
        <v>249</v>
      </c>
      <c r="C103" s="189" t="s">
        <v>250</v>
      </c>
      <c r="D103" s="174" t="s">
        <v>251</v>
      </c>
      <c r="E103" s="175">
        <v>0.72699999999999998</v>
      </c>
      <c r="F103" s="176"/>
      <c r="G103" s="177">
        <f>ROUND(E103*F103,2)</f>
        <v>0</v>
      </c>
      <c r="H103" s="176"/>
      <c r="I103" s="177">
        <f>ROUND(E103*H103,2)</f>
        <v>0</v>
      </c>
      <c r="J103" s="176"/>
      <c r="K103" s="177">
        <f>ROUND(E103*J103,2)</f>
        <v>0</v>
      </c>
      <c r="L103" s="177">
        <v>21</v>
      </c>
      <c r="M103" s="177">
        <f>G103*(1+L103/100)</f>
        <v>0</v>
      </c>
      <c r="N103" s="175">
        <v>0</v>
      </c>
      <c r="O103" s="175">
        <f>ROUND(E103*N103,2)</f>
        <v>0</v>
      </c>
      <c r="P103" s="175">
        <v>0</v>
      </c>
      <c r="Q103" s="175">
        <f>ROUND(E103*P103,2)</f>
        <v>0</v>
      </c>
      <c r="R103" s="177"/>
      <c r="S103" s="177" t="s">
        <v>122</v>
      </c>
      <c r="T103" s="178" t="s">
        <v>122</v>
      </c>
      <c r="U103" s="160">
        <v>0</v>
      </c>
      <c r="V103" s="160">
        <f>ROUND(E103*U103,2)</f>
        <v>0</v>
      </c>
      <c r="W103" s="160"/>
      <c r="X103" s="160" t="s">
        <v>123</v>
      </c>
      <c r="Y103" s="160" t="s">
        <v>124</v>
      </c>
      <c r="Z103" s="149"/>
      <c r="AA103" s="149"/>
      <c r="AB103" s="149"/>
      <c r="AC103" s="149"/>
      <c r="AD103" s="149"/>
      <c r="AE103" s="149"/>
      <c r="AF103" s="149"/>
      <c r="AG103" s="149" t="s">
        <v>125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ht="22.5" outlineLevel="2" x14ac:dyDescent="0.2">
      <c r="A104" s="156"/>
      <c r="B104" s="157"/>
      <c r="C104" s="258" t="s">
        <v>252</v>
      </c>
      <c r="D104" s="259"/>
      <c r="E104" s="259"/>
      <c r="F104" s="259"/>
      <c r="G104" s="259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49"/>
      <c r="AA104" s="149"/>
      <c r="AB104" s="149"/>
      <c r="AC104" s="149"/>
      <c r="AD104" s="149"/>
      <c r="AE104" s="149"/>
      <c r="AF104" s="149"/>
      <c r="AG104" s="149" t="s">
        <v>152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80" t="str">
        <f>C104</f>
        <v>Pro vyjádření výnosu ve prospěch zhotovitele je nutné jednotkovou cenu uvést se záporným znaménkem. (Získaná částka ponižuje náklad stavby.)</v>
      </c>
      <c r="BB104" s="149"/>
      <c r="BC104" s="149"/>
      <c r="BD104" s="149"/>
      <c r="BE104" s="149"/>
      <c r="BF104" s="149"/>
      <c r="BG104" s="149"/>
      <c r="BH104" s="149"/>
    </row>
    <row r="105" spans="1:60" outlineLevel="2" x14ac:dyDescent="0.2">
      <c r="A105" s="156"/>
      <c r="B105" s="157"/>
      <c r="C105" s="190" t="s">
        <v>352</v>
      </c>
      <c r="D105" s="162"/>
      <c r="E105" s="163">
        <v>0.72699999999999998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127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">
      <c r="A106" s="181">
        <v>32</v>
      </c>
      <c r="B106" s="182" t="s">
        <v>254</v>
      </c>
      <c r="C106" s="192" t="s">
        <v>255</v>
      </c>
      <c r="D106" s="183" t="s">
        <v>251</v>
      </c>
      <c r="E106" s="184">
        <v>5.9285199999999998</v>
      </c>
      <c r="F106" s="185"/>
      <c r="G106" s="186">
        <f>ROUND(E106*F106,2)</f>
        <v>0</v>
      </c>
      <c r="H106" s="185"/>
      <c r="I106" s="186">
        <f>ROUND(E106*H106,2)</f>
        <v>0</v>
      </c>
      <c r="J106" s="185"/>
      <c r="K106" s="186">
        <f>ROUND(E106*J106,2)</f>
        <v>0</v>
      </c>
      <c r="L106" s="186">
        <v>21</v>
      </c>
      <c r="M106" s="186">
        <f>G106*(1+L106/100)</f>
        <v>0</v>
      </c>
      <c r="N106" s="184">
        <v>0</v>
      </c>
      <c r="O106" s="184">
        <f>ROUND(E106*N106,2)</f>
        <v>0</v>
      </c>
      <c r="P106" s="184">
        <v>0</v>
      </c>
      <c r="Q106" s="184">
        <f>ROUND(E106*P106,2)</f>
        <v>0</v>
      </c>
      <c r="R106" s="186"/>
      <c r="S106" s="186" t="s">
        <v>122</v>
      </c>
      <c r="T106" s="187" t="s">
        <v>122</v>
      </c>
      <c r="U106" s="160">
        <v>0.93300000000000005</v>
      </c>
      <c r="V106" s="160">
        <f>ROUND(E106*U106,2)</f>
        <v>5.53</v>
      </c>
      <c r="W106" s="160"/>
      <c r="X106" s="160" t="s">
        <v>256</v>
      </c>
      <c r="Y106" s="160" t="s">
        <v>124</v>
      </c>
      <c r="Z106" s="149"/>
      <c r="AA106" s="149"/>
      <c r="AB106" s="149"/>
      <c r="AC106" s="149"/>
      <c r="AD106" s="149"/>
      <c r="AE106" s="149"/>
      <c r="AF106" s="149"/>
      <c r="AG106" s="149" t="s">
        <v>257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 x14ac:dyDescent="0.2">
      <c r="A107" s="172">
        <v>33</v>
      </c>
      <c r="B107" s="173" t="s">
        <v>258</v>
      </c>
      <c r="C107" s="189" t="s">
        <v>259</v>
      </c>
      <c r="D107" s="174" t="s">
        <v>251</v>
      </c>
      <c r="E107" s="175">
        <v>5.9285199999999998</v>
      </c>
      <c r="F107" s="176"/>
      <c r="G107" s="177">
        <f>ROUND(E107*F107,2)</f>
        <v>0</v>
      </c>
      <c r="H107" s="176"/>
      <c r="I107" s="177">
        <f>ROUND(E107*H107,2)</f>
        <v>0</v>
      </c>
      <c r="J107" s="176"/>
      <c r="K107" s="177">
        <f>ROUND(E107*J107,2)</f>
        <v>0</v>
      </c>
      <c r="L107" s="177">
        <v>21</v>
      </c>
      <c r="M107" s="177">
        <f>G107*(1+L107/100)</f>
        <v>0</v>
      </c>
      <c r="N107" s="175">
        <v>0</v>
      </c>
      <c r="O107" s="175">
        <f>ROUND(E107*N107,2)</f>
        <v>0</v>
      </c>
      <c r="P107" s="175">
        <v>0</v>
      </c>
      <c r="Q107" s="175">
        <f>ROUND(E107*P107,2)</f>
        <v>0</v>
      </c>
      <c r="R107" s="177"/>
      <c r="S107" s="177" t="s">
        <v>122</v>
      </c>
      <c r="T107" s="178" t="s">
        <v>122</v>
      </c>
      <c r="U107" s="160">
        <v>0.49</v>
      </c>
      <c r="V107" s="160">
        <f>ROUND(E107*U107,2)</f>
        <v>2.9</v>
      </c>
      <c r="W107" s="160"/>
      <c r="X107" s="160" t="s">
        <v>256</v>
      </c>
      <c r="Y107" s="160" t="s">
        <v>124</v>
      </c>
      <c r="Z107" s="149"/>
      <c r="AA107" s="149"/>
      <c r="AB107" s="149"/>
      <c r="AC107" s="149"/>
      <c r="AD107" s="149"/>
      <c r="AE107" s="149"/>
      <c r="AF107" s="149"/>
      <c r="AG107" s="149" t="s">
        <v>257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2" x14ac:dyDescent="0.2">
      <c r="A108" s="156"/>
      <c r="B108" s="157"/>
      <c r="C108" s="258" t="s">
        <v>260</v>
      </c>
      <c r="D108" s="259"/>
      <c r="E108" s="259"/>
      <c r="F108" s="259"/>
      <c r="G108" s="259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49"/>
      <c r="AA108" s="149"/>
      <c r="AB108" s="149"/>
      <c r="AC108" s="149"/>
      <c r="AD108" s="149"/>
      <c r="AE108" s="149"/>
      <c r="AF108" s="149"/>
      <c r="AG108" s="149" t="s">
        <v>152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">
      <c r="A109" s="181">
        <v>34</v>
      </c>
      <c r="B109" s="182" t="s">
        <v>261</v>
      </c>
      <c r="C109" s="192" t="s">
        <v>262</v>
      </c>
      <c r="D109" s="183" t="s">
        <v>251</v>
      </c>
      <c r="E109" s="184">
        <v>165.99856</v>
      </c>
      <c r="F109" s="185"/>
      <c r="G109" s="186">
        <f>ROUND(E109*F109,2)</f>
        <v>0</v>
      </c>
      <c r="H109" s="185"/>
      <c r="I109" s="186">
        <f>ROUND(E109*H109,2)</f>
        <v>0</v>
      </c>
      <c r="J109" s="185"/>
      <c r="K109" s="186">
        <f>ROUND(E109*J109,2)</f>
        <v>0</v>
      </c>
      <c r="L109" s="186">
        <v>21</v>
      </c>
      <c r="M109" s="186">
        <f>G109*(1+L109/100)</f>
        <v>0</v>
      </c>
      <c r="N109" s="184">
        <v>0</v>
      </c>
      <c r="O109" s="184">
        <f>ROUND(E109*N109,2)</f>
        <v>0</v>
      </c>
      <c r="P109" s="184">
        <v>0</v>
      </c>
      <c r="Q109" s="184">
        <f>ROUND(E109*P109,2)</f>
        <v>0</v>
      </c>
      <c r="R109" s="186"/>
      <c r="S109" s="186" t="s">
        <v>122</v>
      </c>
      <c r="T109" s="187" t="s">
        <v>122</v>
      </c>
      <c r="U109" s="160">
        <v>0</v>
      </c>
      <c r="V109" s="160">
        <f>ROUND(E109*U109,2)</f>
        <v>0</v>
      </c>
      <c r="W109" s="160"/>
      <c r="X109" s="160" t="s">
        <v>256</v>
      </c>
      <c r="Y109" s="160" t="s">
        <v>124</v>
      </c>
      <c r="Z109" s="149"/>
      <c r="AA109" s="149"/>
      <c r="AB109" s="149"/>
      <c r="AC109" s="149"/>
      <c r="AD109" s="149"/>
      <c r="AE109" s="149"/>
      <c r="AF109" s="149"/>
      <c r="AG109" s="149" t="s">
        <v>257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81">
        <v>35</v>
      </c>
      <c r="B110" s="182" t="s">
        <v>263</v>
      </c>
      <c r="C110" s="192" t="s">
        <v>264</v>
      </c>
      <c r="D110" s="183" t="s">
        <v>251</v>
      </c>
      <c r="E110" s="184">
        <v>5.9285199999999998</v>
      </c>
      <c r="F110" s="185"/>
      <c r="G110" s="186">
        <f>ROUND(E110*F110,2)</f>
        <v>0</v>
      </c>
      <c r="H110" s="185"/>
      <c r="I110" s="186">
        <f>ROUND(E110*H110,2)</f>
        <v>0</v>
      </c>
      <c r="J110" s="185"/>
      <c r="K110" s="186">
        <f>ROUND(E110*J110,2)</f>
        <v>0</v>
      </c>
      <c r="L110" s="186">
        <v>21</v>
      </c>
      <c r="M110" s="186">
        <f>G110*(1+L110/100)</f>
        <v>0</v>
      </c>
      <c r="N110" s="184">
        <v>0</v>
      </c>
      <c r="O110" s="184">
        <f>ROUND(E110*N110,2)</f>
        <v>0</v>
      </c>
      <c r="P110" s="184">
        <v>0</v>
      </c>
      <c r="Q110" s="184">
        <f>ROUND(E110*P110,2)</f>
        <v>0</v>
      </c>
      <c r="R110" s="186"/>
      <c r="S110" s="186" t="s">
        <v>122</v>
      </c>
      <c r="T110" s="187" t="s">
        <v>122</v>
      </c>
      <c r="U110" s="160">
        <v>0.94199999999999995</v>
      </c>
      <c r="V110" s="160">
        <f>ROUND(E110*U110,2)</f>
        <v>5.58</v>
      </c>
      <c r="W110" s="160"/>
      <c r="X110" s="160" t="s">
        <v>256</v>
      </c>
      <c r="Y110" s="160" t="s">
        <v>124</v>
      </c>
      <c r="Z110" s="149"/>
      <c r="AA110" s="149"/>
      <c r="AB110" s="149"/>
      <c r="AC110" s="149"/>
      <c r="AD110" s="149"/>
      <c r="AE110" s="149"/>
      <c r="AF110" s="149"/>
      <c r="AG110" s="149" t="s">
        <v>257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">
      <c r="A111" s="181">
        <v>36</v>
      </c>
      <c r="B111" s="182" t="s">
        <v>265</v>
      </c>
      <c r="C111" s="192" t="s">
        <v>266</v>
      </c>
      <c r="D111" s="183" t="s">
        <v>251</v>
      </c>
      <c r="E111" s="184">
        <v>23.714079999999999</v>
      </c>
      <c r="F111" s="185"/>
      <c r="G111" s="186">
        <f>ROUND(E111*F111,2)</f>
        <v>0</v>
      </c>
      <c r="H111" s="185"/>
      <c r="I111" s="186">
        <f>ROUND(E111*H111,2)</f>
        <v>0</v>
      </c>
      <c r="J111" s="185"/>
      <c r="K111" s="186">
        <f>ROUND(E111*J111,2)</f>
        <v>0</v>
      </c>
      <c r="L111" s="186">
        <v>21</v>
      </c>
      <c r="M111" s="186">
        <f>G111*(1+L111/100)</f>
        <v>0</v>
      </c>
      <c r="N111" s="184">
        <v>0</v>
      </c>
      <c r="O111" s="184">
        <f>ROUND(E111*N111,2)</f>
        <v>0</v>
      </c>
      <c r="P111" s="184">
        <v>0</v>
      </c>
      <c r="Q111" s="184">
        <f>ROUND(E111*P111,2)</f>
        <v>0</v>
      </c>
      <c r="R111" s="186"/>
      <c r="S111" s="186" t="s">
        <v>122</v>
      </c>
      <c r="T111" s="187" t="s">
        <v>122</v>
      </c>
      <c r="U111" s="160">
        <v>0.105</v>
      </c>
      <c r="V111" s="160">
        <f>ROUND(E111*U111,2)</f>
        <v>2.4900000000000002</v>
      </c>
      <c r="W111" s="160"/>
      <c r="X111" s="160" t="s">
        <v>256</v>
      </c>
      <c r="Y111" s="160" t="s">
        <v>124</v>
      </c>
      <c r="Z111" s="149"/>
      <c r="AA111" s="149"/>
      <c r="AB111" s="149"/>
      <c r="AC111" s="149"/>
      <c r="AD111" s="149"/>
      <c r="AE111" s="149"/>
      <c r="AF111" s="149"/>
      <c r="AG111" s="149" t="s">
        <v>257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ht="22.5" outlineLevel="1" x14ac:dyDescent="0.2">
      <c r="A112" s="181">
        <v>37</v>
      </c>
      <c r="B112" s="182" t="s">
        <v>267</v>
      </c>
      <c r="C112" s="192" t="s">
        <v>268</v>
      </c>
      <c r="D112" s="183" t="s">
        <v>251</v>
      </c>
      <c r="E112" s="184">
        <v>5.9285199999999998</v>
      </c>
      <c r="F112" s="185"/>
      <c r="G112" s="186">
        <f>ROUND(E112*F112,2)</f>
        <v>0</v>
      </c>
      <c r="H112" s="185"/>
      <c r="I112" s="186">
        <f>ROUND(E112*H112,2)</f>
        <v>0</v>
      </c>
      <c r="J112" s="185"/>
      <c r="K112" s="186">
        <f>ROUND(E112*J112,2)</f>
        <v>0</v>
      </c>
      <c r="L112" s="186">
        <v>21</v>
      </c>
      <c r="M112" s="186">
        <f>G112*(1+L112/100)</f>
        <v>0</v>
      </c>
      <c r="N112" s="184">
        <v>0</v>
      </c>
      <c r="O112" s="184">
        <f>ROUND(E112*N112,2)</f>
        <v>0</v>
      </c>
      <c r="P112" s="184">
        <v>0</v>
      </c>
      <c r="Q112" s="184">
        <f>ROUND(E112*P112,2)</f>
        <v>0</v>
      </c>
      <c r="R112" s="186"/>
      <c r="S112" s="186" t="s">
        <v>122</v>
      </c>
      <c r="T112" s="187" t="s">
        <v>122</v>
      </c>
      <c r="U112" s="160">
        <v>0</v>
      </c>
      <c r="V112" s="160">
        <f>ROUND(E112*U112,2)</f>
        <v>0</v>
      </c>
      <c r="W112" s="160"/>
      <c r="X112" s="160" t="s">
        <v>256</v>
      </c>
      <c r="Y112" s="160" t="s">
        <v>124</v>
      </c>
      <c r="Z112" s="149"/>
      <c r="AA112" s="149"/>
      <c r="AB112" s="149"/>
      <c r="AC112" s="149"/>
      <c r="AD112" s="149"/>
      <c r="AE112" s="149"/>
      <c r="AF112" s="149"/>
      <c r="AG112" s="149" t="s">
        <v>257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x14ac:dyDescent="0.2">
      <c r="A113" s="165" t="s">
        <v>117</v>
      </c>
      <c r="B113" s="166" t="s">
        <v>89</v>
      </c>
      <c r="C113" s="188" t="s">
        <v>29</v>
      </c>
      <c r="D113" s="167"/>
      <c r="E113" s="168"/>
      <c r="F113" s="169"/>
      <c r="G113" s="169">
        <f>SUMIF(AG114:AG116,"&lt;&gt;NOR",G114:G116)</f>
        <v>0</v>
      </c>
      <c r="H113" s="169"/>
      <c r="I113" s="169">
        <f>SUM(I114:I116)</f>
        <v>0</v>
      </c>
      <c r="J113" s="169"/>
      <c r="K113" s="169">
        <f>SUM(K114:K116)</f>
        <v>0</v>
      </c>
      <c r="L113" s="169"/>
      <c r="M113" s="169">
        <f>SUM(M114:M116)</f>
        <v>0</v>
      </c>
      <c r="N113" s="168"/>
      <c r="O113" s="168">
        <f>SUM(O114:O116)</f>
        <v>0</v>
      </c>
      <c r="P113" s="168"/>
      <c r="Q113" s="168">
        <f>SUM(Q114:Q116)</f>
        <v>0</v>
      </c>
      <c r="R113" s="169"/>
      <c r="S113" s="169"/>
      <c r="T113" s="170"/>
      <c r="U113" s="164"/>
      <c r="V113" s="164">
        <f>SUM(V114:V116)</f>
        <v>0</v>
      </c>
      <c r="W113" s="164"/>
      <c r="X113" s="164"/>
      <c r="Y113" s="164"/>
      <c r="AG113" t="s">
        <v>118</v>
      </c>
    </row>
    <row r="114" spans="1:60" outlineLevel="1" x14ac:dyDescent="0.2">
      <c r="A114" s="172">
        <v>38</v>
      </c>
      <c r="B114" s="173" t="s">
        <v>269</v>
      </c>
      <c r="C114" s="189" t="s">
        <v>419</v>
      </c>
      <c r="D114" s="174" t="s">
        <v>270</v>
      </c>
      <c r="E114" s="175">
        <v>1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21</v>
      </c>
      <c r="M114" s="177">
        <f>G114*(1+L114/100)</f>
        <v>0</v>
      </c>
      <c r="N114" s="175">
        <v>0</v>
      </c>
      <c r="O114" s="175">
        <f>ROUND(E114*N114,2)</f>
        <v>0</v>
      </c>
      <c r="P114" s="175">
        <v>0</v>
      </c>
      <c r="Q114" s="175">
        <f>ROUND(E114*P114,2)</f>
        <v>0</v>
      </c>
      <c r="R114" s="177"/>
      <c r="S114" s="177" t="s">
        <v>122</v>
      </c>
      <c r="T114" s="178" t="s">
        <v>163</v>
      </c>
      <c r="U114" s="160">
        <v>0</v>
      </c>
      <c r="V114" s="160">
        <f>ROUND(E114*U114,2)</f>
        <v>0</v>
      </c>
      <c r="W114" s="160"/>
      <c r="X114" s="160" t="s">
        <v>271</v>
      </c>
      <c r="Y114" s="160" t="s">
        <v>124</v>
      </c>
      <c r="Z114" s="149"/>
      <c r="AA114" s="149"/>
      <c r="AB114" s="149"/>
      <c r="AC114" s="149"/>
      <c r="AD114" s="149"/>
      <c r="AE114" s="149"/>
      <c r="AF114" s="149"/>
      <c r="AG114" s="149" t="s">
        <v>272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 x14ac:dyDescent="0.2">
      <c r="A115" s="156"/>
      <c r="B115" s="157"/>
      <c r="C115" s="258" t="s">
        <v>273</v>
      </c>
      <c r="D115" s="259"/>
      <c r="E115" s="259"/>
      <c r="F115" s="259"/>
      <c r="G115" s="259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49"/>
      <c r="AA115" s="149"/>
      <c r="AB115" s="149"/>
      <c r="AC115" s="149"/>
      <c r="AD115" s="149"/>
      <c r="AE115" s="149"/>
      <c r="AF115" s="149"/>
      <c r="AG115" s="149" t="s">
        <v>152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2" x14ac:dyDescent="0.2">
      <c r="A116" s="156"/>
      <c r="B116" s="157"/>
      <c r="C116" s="190" t="s">
        <v>183</v>
      </c>
      <c r="D116" s="162"/>
      <c r="E116" s="163">
        <v>1</v>
      </c>
      <c r="F116" s="160"/>
      <c r="G116" s="160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49"/>
      <c r="AA116" s="149"/>
      <c r="AB116" s="149"/>
      <c r="AC116" s="149"/>
      <c r="AD116" s="149"/>
      <c r="AE116" s="149"/>
      <c r="AF116" s="149"/>
      <c r="AG116" s="149" t="s">
        <v>127</v>
      </c>
      <c r="AH116" s="149">
        <v>0</v>
      </c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x14ac:dyDescent="0.2">
      <c r="A117" s="3"/>
      <c r="B117" s="4"/>
      <c r="C117" s="193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E117">
        <v>12</v>
      </c>
      <c r="AF117">
        <v>21</v>
      </c>
      <c r="AG117" t="s">
        <v>103</v>
      </c>
    </row>
    <row r="118" spans="1:60" x14ac:dyDescent="0.2">
      <c r="A118" s="152"/>
      <c r="B118" s="153" t="s">
        <v>31</v>
      </c>
      <c r="C118" s="194"/>
      <c r="D118" s="154"/>
      <c r="E118" s="155"/>
      <c r="F118" s="155"/>
      <c r="G118" s="171">
        <f>G8+G15+G76+G84+G97+G102+G113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f>SUMIF(L7:L116,AE117,G7:G116)</f>
        <v>0</v>
      </c>
      <c r="AF118">
        <f>SUMIF(L7:L116,AF117,G7:G116)</f>
        <v>0</v>
      </c>
      <c r="AG118" t="s">
        <v>274</v>
      </c>
    </row>
    <row r="119" spans="1:60" x14ac:dyDescent="0.2">
      <c r="A119" s="3"/>
      <c r="B119" s="4"/>
      <c r="C119" s="193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60" x14ac:dyDescent="0.2">
      <c r="A120" s="3"/>
      <c r="B120" s="4"/>
      <c r="C120" s="193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">
      <c r="A121" s="3"/>
      <c r="B121" s="4"/>
      <c r="C121" s="193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">
      <c r="C122" s="195"/>
      <c r="D122" s="10"/>
      <c r="AG122" t="s">
        <v>275</v>
      </c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2">
    <mergeCell ref="C31:G31"/>
    <mergeCell ref="C37:G37"/>
    <mergeCell ref="C40:G40"/>
    <mergeCell ref="C43:G43"/>
    <mergeCell ref="C46:G46"/>
    <mergeCell ref="C104:G104"/>
    <mergeCell ref="C108:G108"/>
    <mergeCell ref="C115:G115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workbookViewId="0">
      <pane ySplit="7" topLeftCell="A98" activePane="bottomLeft" state="frozen"/>
      <selection pane="bottomLeft" activeCell="A107" sqref="A107:XFD112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59</v>
      </c>
      <c r="C3" s="252" t="s">
        <v>412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60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SUMIF(AG9:AG12,"&lt;&gt;NOR",G9:G12)</f>
        <v>0</v>
      </c>
      <c r="H8" s="169"/>
      <c r="I8" s="169">
        <f>SUM(I9:I12)</f>
        <v>0</v>
      </c>
      <c r="J8" s="169"/>
      <c r="K8" s="169">
        <f>SUM(K9:K12)</f>
        <v>0</v>
      </c>
      <c r="L8" s="169"/>
      <c r="M8" s="169">
        <f>SUM(M9:M12)</f>
        <v>0</v>
      </c>
      <c r="N8" s="168"/>
      <c r="O8" s="168">
        <f>SUM(O9:O12)</f>
        <v>0</v>
      </c>
      <c r="P8" s="168"/>
      <c r="Q8" s="168">
        <f>SUM(Q9:Q12)</f>
        <v>0</v>
      </c>
      <c r="R8" s="169"/>
      <c r="S8" s="169"/>
      <c r="T8" s="170"/>
      <c r="U8" s="164"/>
      <c r="V8" s="164">
        <f>SUM(V9:V12)</f>
        <v>86.15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619.75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86.15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353</v>
      </c>
      <c r="D10" s="162"/>
      <c r="E10" s="163">
        <v>619.75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128</v>
      </c>
      <c r="C11" s="189" t="s">
        <v>129</v>
      </c>
      <c r="D11" s="174" t="s">
        <v>130</v>
      </c>
      <c r="E11" s="175">
        <v>25.5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 t="s">
        <v>131</v>
      </c>
      <c r="S11" s="177" t="s">
        <v>122</v>
      </c>
      <c r="T11" s="178" t="s">
        <v>122</v>
      </c>
      <c r="U11" s="160">
        <v>0</v>
      </c>
      <c r="V11" s="160">
        <f>ROUND(E11*U11,2)</f>
        <v>0</v>
      </c>
      <c r="W11" s="160"/>
      <c r="X11" s="160" t="s">
        <v>132</v>
      </c>
      <c r="Y11" s="160" t="s">
        <v>124</v>
      </c>
      <c r="Z11" s="149"/>
      <c r="AA11" s="149"/>
      <c r="AB11" s="149"/>
      <c r="AC11" s="149"/>
      <c r="AD11" s="149"/>
      <c r="AE11" s="149"/>
      <c r="AF11" s="149"/>
      <c r="AG11" s="149" t="s">
        <v>133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90" t="s">
        <v>134</v>
      </c>
      <c r="D12" s="162"/>
      <c r="E12" s="163">
        <v>25.5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127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x14ac:dyDescent="0.2">
      <c r="A13" s="165" t="s">
        <v>117</v>
      </c>
      <c r="B13" s="166" t="s">
        <v>72</v>
      </c>
      <c r="C13" s="188" t="s">
        <v>73</v>
      </c>
      <c r="D13" s="167"/>
      <c r="E13" s="168"/>
      <c r="F13" s="169"/>
      <c r="G13" s="169">
        <f>SUMIF(AG14:AG15,"&lt;&gt;NOR",G14:G15)</f>
        <v>0</v>
      </c>
      <c r="H13" s="169"/>
      <c r="I13" s="169">
        <f>SUM(I14:I15)</f>
        <v>0</v>
      </c>
      <c r="J13" s="169"/>
      <c r="K13" s="169">
        <f>SUM(K14:K15)</f>
        <v>0</v>
      </c>
      <c r="L13" s="169"/>
      <c r="M13" s="169">
        <f>SUM(M14:M15)</f>
        <v>0</v>
      </c>
      <c r="N13" s="168"/>
      <c r="O13" s="168">
        <f>SUM(O14:O15)</f>
        <v>0</v>
      </c>
      <c r="P13" s="168"/>
      <c r="Q13" s="168">
        <f>SUM(Q14:Q15)</f>
        <v>3.24</v>
      </c>
      <c r="R13" s="169"/>
      <c r="S13" s="169"/>
      <c r="T13" s="170"/>
      <c r="U13" s="164"/>
      <c r="V13" s="164">
        <f>SUM(V14:V15)</f>
        <v>1.48</v>
      </c>
      <c r="W13" s="164"/>
      <c r="X13" s="164"/>
      <c r="Y13" s="164"/>
      <c r="AG13" t="s">
        <v>118</v>
      </c>
    </row>
    <row r="14" spans="1:60" outlineLevel="1" x14ac:dyDescent="0.2">
      <c r="A14" s="172">
        <v>3</v>
      </c>
      <c r="B14" s="173" t="s">
        <v>354</v>
      </c>
      <c r="C14" s="189" t="s">
        <v>355</v>
      </c>
      <c r="D14" s="174" t="s">
        <v>157</v>
      </c>
      <c r="E14" s="175">
        <v>12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21</v>
      </c>
      <c r="M14" s="177">
        <f>G14*(1+L14/100)</f>
        <v>0</v>
      </c>
      <c r="N14" s="175">
        <v>0</v>
      </c>
      <c r="O14" s="175">
        <f>ROUND(E14*N14,2)</f>
        <v>0</v>
      </c>
      <c r="P14" s="175">
        <v>0.27</v>
      </c>
      <c r="Q14" s="175">
        <f>ROUND(E14*P14,2)</f>
        <v>3.24</v>
      </c>
      <c r="R14" s="177"/>
      <c r="S14" s="177" t="s">
        <v>122</v>
      </c>
      <c r="T14" s="178" t="s">
        <v>122</v>
      </c>
      <c r="U14" s="160">
        <v>0.123</v>
      </c>
      <c r="V14" s="160">
        <f>ROUND(E14*U14,2)</f>
        <v>1.48</v>
      </c>
      <c r="W14" s="160"/>
      <c r="X14" s="160" t="s">
        <v>123</v>
      </c>
      <c r="Y14" s="160" t="s">
        <v>124</v>
      </c>
      <c r="Z14" s="149"/>
      <c r="AA14" s="149"/>
      <c r="AB14" s="149"/>
      <c r="AC14" s="149"/>
      <c r="AD14" s="149"/>
      <c r="AE14" s="149"/>
      <c r="AF14" s="149"/>
      <c r="AG14" s="149" t="s">
        <v>125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90" t="s">
        <v>356</v>
      </c>
      <c r="D15" s="162"/>
      <c r="E15" s="163">
        <v>12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49"/>
      <c r="AA15" s="149"/>
      <c r="AB15" s="149"/>
      <c r="AC15" s="149"/>
      <c r="AD15" s="149"/>
      <c r="AE15" s="149"/>
      <c r="AF15" s="149"/>
      <c r="AG15" s="149" t="s">
        <v>127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x14ac:dyDescent="0.2">
      <c r="A16" s="165" t="s">
        <v>117</v>
      </c>
      <c r="B16" s="166" t="s">
        <v>74</v>
      </c>
      <c r="C16" s="188" t="s">
        <v>75</v>
      </c>
      <c r="D16" s="167"/>
      <c r="E16" s="168"/>
      <c r="F16" s="169"/>
      <c r="G16" s="169">
        <f>SUMIF(AG17:AG55,"&lt;&gt;NOR",G17:G55)</f>
        <v>0</v>
      </c>
      <c r="H16" s="169"/>
      <c r="I16" s="169">
        <f>SUM(I17:I55)</f>
        <v>0</v>
      </c>
      <c r="J16" s="169"/>
      <c r="K16" s="169">
        <f>SUM(K17:K55)</f>
        <v>0</v>
      </c>
      <c r="L16" s="169"/>
      <c r="M16" s="169">
        <f>SUM(M17:M55)</f>
        <v>0</v>
      </c>
      <c r="N16" s="168"/>
      <c r="O16" s="168">
        <f>SUM(O17:O55)</f>
        <v>2.62</v>
      </c>
      <c r="P16" s="168"/>
      <c r="Q16" s="168">
        <f>SUM(Q17:Q55)</f>
        <v>8.68</v>
      </c>
      <c r="R16" s="169"/>
      <c r="S16" s="169"/>
      <c r="T16" s="170"/>
      <c r="U16" s="164"/>
      <c r="V16" s="164">
        <f>SUM(V17:V55)</f>
        <v>1058.3</v>
      </c>
      <c r="W16" s="164"/>
      <c r="X16" s="164"/>
      <c r="Y16" s="164"/>
      <c r="AG16" t="s">
        <v>118</v>
      </c>
    </row>
    <row r="17" spans="1:60" ht="22.5" outlineLevel="1" x14ac:dyDescent="0.2">
      <c r="A17" s="172">
        <v>4</v>
      </c>
      <c r="B17" s="173" t="s">
        <v>135</v>
      </c>
      <c r="C17" s="189" t="s">
        <v>136</v>
      </c>
      <c r="D17" s="174" t="s">
        <v>121</v>
      </c>
      <c r="E17" s="175">
        <v>1457.9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0</v>
      </c>
      <c r="Q17" s="175">
        <f>ROUND(E17*P17,2)</f>
        <v>0</v>
      </c>
      <c r="R17" s="177"/>
      <c r="S17" s="177" t="s">
        <v>122</v>
      </c>
      <c r="T17" s="178" t="s">
        <v>122</v>
      </c>
      <c r="U17" s="160">
        <v>0.09</v>
      </c>
      <c r="V17" s="160">
        <f>ROUND(E17*U17,2)</f>
        <v>131.21</v>
      </c>
      <c r="W17" s="160"/>
      <c r="X17" s="160" t="s">
        <v>123</v>
      </c>
      <c r="Y17" s="160" t="s">
        <v>124</v>
      </c>
      <c r="Z17" s="149"/>
      <c r="AA17" s="149"/>
      <c r="AB17" s="149"/>
      <c r="AC17" s="149"/>
      <c r="AD17" s="149"/>
      <c r="AE17" s="149"/>
      <c r="AF17" s="149"/>
      <c r="AG17" s="149" t="s">
        <v>125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190" t="s">
        <v>353</v>
      </c>
      <c r="D18" s="162"/>
      <c r="E18" s="163">
        <v>619.75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190" t="s">
        <v>357</v>
      </c>
      <c r="D19" s="162"/>
      <c r="E19" s="163">
        <v>109.2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127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 x14ac:dyDescent="0.2">
      <c r="A20" s="156"/>
      <c r="B20" s="157"/>
      <c r="C20" s="190" t="s">
        <v>334</v>
      </c>
      <c r="D20" s="162"/>
      <c r="E20" s="163"/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49"/>
      <c r="AA20" s="149"/>
      <c r="AB20" s="149"/>
      <c r="AC20" s="149"/>
      <c r="AD20" s="149"/>
      <c r="AE20" s="149"/>
      <c r="AF20" s="149"/>
      <c r="AG20" s="149" t="s">
        <v>127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 x14ac:dyDescent="0.2">
      <c r="A21" s="156"/>
      <c r="B21" s="157"/>
      <c r="C21" s="190" t="s">
        <v>353</v>
      </c>
      <c r="D21" s="162"/>
      <c r="E21" s="163">
        <v>619.75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127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90" t="s">
        <v>357</v>
      </c>
      <c r="D22" s="162"/>
      <c r="E22" s="163">
        <v>109.2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49"/>
      <c r="AA22" s="149"/>
      <c r="AB22" s="149"/>
      <c r="AC22" s="149"/>
      <c r="AD22" s="149"/>
      <c r="AE22" s="149"/>
      <c r="AF22" s="149"/>
      <c r="AG22" s="149" t="s">
        <v>127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2.5" outlineLevel="1" x14ac:dyDescent="0.2">
      <c r="A23" s="172">
        <v>5</v>
      </c>
      <c r="B23" s="173" t="s">
        <v>142</v>
      </c>
      <c r="C23" s="189" t="s">
        <v>143</v>
      </c>
      <c r="D23" s="174" t="s">
        <v>121</v>
      </c>
      <c r="E23" s="175">
        <v>619.75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21</v>
      </c>
      <c r="M23" s="177">
        <f>G23*(1+L23/100)</f>
        <v>0</v>
      </c>
      <c r="N23" s="175">
        <v>6.9999999999999999E-4</v>
      </c>
      <c r="O23" s="175">
        <f>ROUND(E23*N23,2)</f>
        <v>0.43</v>
      </c>
      <c r="P23" s="175">
        <v>1.4E-2</v>
      </c>
      <c r="Q23" s="175">
        <f>ROUND(E23*P23,2)</f>
        <v>8.68</v>
      </c>
      <c r="R23" s="177"/>
      <c r="S23" s="177" t="s">
        <v>122</v>
      </c>
      <c r="T23" s="178" t="s">
        <v>122</v>
      </c>
      <c r="U23" s="160">
        <v>0.40333000000000002</v>
      </c>
      <c r="V23" s="160">
        <f>ROUND(E23*U23,2)</f>
        <v>249.96</v>
      </c>
      <c r="W23" s="160"/>
      <c r="X23" s="160" t="s">
        <v>123</v>
      </c>
      <c r="Y23" s="160" t="s">
        <v>124</v>
      </c>
      <c r="Z23" s="149"/>
      <c r="AA23" s="149"/>
      <c r="AB23" s="149"/>
      <c r="AC23" s="149"/>
      <c r="AD23" s="149"/>
      <c r="AE23" s="149"/>
      <c r="AF23" s="149"/>
      <c r="AG23" s="149" t="s">
        <v>125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190" t="s">
        <v>353</v>
      </c>
      <c r="D24" s="162"/>
      <c r="E24" s="163">
        <v>619.75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72">
        <v>6</v>
      </c>
      <c r="B25" s="173" t="s">
        <v>149</v>
      </c>
      <c r="C25" s="189" t="s">
        <v>150</v>
      </c>
      <c r="D25" s="174" t="s">
        <v>121</v>
      </c>
      <c r="E25" s="175">
        <v>728.95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0</v>
      </c>
      <c r="O25" s="175">
        <f>ROUND(E25*N25,2)</f>
        <v>0</v>
      </c>
      <c r="P25" s="175">
        <v>0</v>
      </c>
      <c r="Q25" s="175">
        <f>ROUND(E25*P25,2)</f>
        <v>0</v>
      </c>
      <c r="R25" s="177"/>
      <c r="S25" s="177" t="s">
        <v>122</v>
      </c>
      <c r="T25" s="178" t="s">
        <v>122</v>
      </c>
      <c r="U25" s="160">
        <v>0.84799999999999998</v>
      </c>
      <c r="V25" s="160">
        <f>ROUND(E25*U25,2)</f>
        <v>618.15</v>
      </c>
      <c r="W25" s="160"/>
      <c r="X25" s="160" t="s">
        <v>123</v>
      </c>
      <c r="Y25" s="160" t="s">
        <v>124</v>
      </c>
      <c r="Z25" s="149"/>
      <c r="AA25" s="149"/>
      <c r="AB25" s="149"/>
      <c r="AC25" s="149"/>
      <c r="AD25" s="149"/>
      <c r="AE25" s="149"/>
      <c r="AF25" s="149"/>
      <c r="AG25" s="149" t="s">
        <v>125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58" t="s">
        <v>151</v>
      </c>
      <c r="D26" s="259"/>
      <c r="E26" s="259"/>
      <c r="F26" s="259"/>
      <c r="G26" s="259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152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353</v>
      </c>
      <c r="D27" s="162"/>
      <c r="E27" s="163">
        <v>619.75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90" t="s">
        <v>357</v>
      </c>
      <c r="D28" s="162"/>
      <c r="E28" s="163">
        <v>109.2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49"/>
      <c r="AA28" s="149"/>
      <c r="AB28" s="149"/>
      <c r="AC28" s="149"/>
      <c r="AD28" s="149"/>
      <c r="AE28" s="149"/>
      <c r="AF28" s="149"/>
      <c r="AG28" s="149" t="s">
        <v>127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72">
        <v>7</v>
      </c>
      <c r="B29" s="173" t="s">
        <v>155</v>
      </c>
      <c r="C29" s="189" t="s">
        <v>156</v>
      </c>
      <c r="D29" s="174" t="s">
        <v>157</v>
      </c>
      <c r="E29" s="175">
        <v>104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5">
        <v>6.6E-4</v>
      </c>
      <c r="O29" s="175">
        <f>ROUND(E29*N29,2)</f>
        <v>7.0000000000000007E-2</v>
      </c>
      <c r="P29" s="175">
        <v>0</v>
      </c>
      <c r="Q29" s="175">
        <f>ROUND(E29*P29,2)</f>
        <v>0</v>
      </c>
      <c r="R29" s="177"/>
      <c r="S29" s="177" t="s">
        <v>122</v>
      </c>
      <c r="T29" s="178" t="s">
        <v>122</v>
      </c>
      <c r="U29" s="160">
        <v>0.189</v>
      </c>
      <c r="V29" s="160">
        <f>ROUND(E29*U29,2)</f>
        <v>19.66</v>
      </c>
      <c r="W29" s="160"/>
      <c r="X29" s="160" t="s">
        <v>123</v>
      </c>
      <c r="Y29" s="160" t="s">
        <v>124</v>
      </c>
      <c r="Z29" s="149"/>
      <c r="AA29" s="149"/>
      <c r="AB29" s="149"/>
      <c r="AC29" s="149"/>
      <c r="AD29" s="149"/>
      <c r="AE29" s="149"/>
      <c r="AF29" s="149"/>
      <c r="AG29" s="149" t="s">
        <v>125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258" t="s">
        <v>158</v>
      </c>
      <c r="D30" s="259"/>
      <c r="E30" s="259"/>
      <c r="F30" s="259"/>
      <c r="G30" s="259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152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 x14ac:dyDescent="0.2">
      <c r="A31" s="156"/>
      <c r="B31" s="157"/>
      <c r="C31" s="190" t="s">
        <v>358</v>
      </c>
      <c r="D31" s="162"/>
      <c r="E31" s="163">
        <v>104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127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72">
        <v>8</v>
      </c>
      <c r="B32" s="173" t="s">
        <v>289</v>
      </c>
      <c r="C32" s="189" t="s">
        <v>290</v>
      </c>
      <c r="D32" s="174" t="s">
        <v>157</v>
      </c>
      <c r="E32" s="175">
        <v>104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5">
        <v>7.6000000000000004E-4</v>
      </c>
      <c r="O32" s="175">
        <f>ROUND(E32*N32,2)</f>
        <v>0.08</v>
      </c>
      <c r="P32" s="175">
        <v>0</v>
      </c>
      <c r="Q32" s="175">
        <f>ROUND(E32*P32,2)</f>
        <v>0</v>
      </c>
      <c r="R32" s="177"/>
      <c r="S32" s="177" t="s">
        <v>122</v>
      </c>
      <c r="T32" s="178" t="s">
        <v>122</v>
      </c>
      <c r="U32" s="160">
        <v>0.189</v>
      </c>
      <c r="V32" s="160">
        <f>ROUND(E32*U32,2)</f>
        <v>19.66</v>
      </c>
      <c r="W32" s="160"/>
      <c r="X32" s="160" t="s">
        <v>123</v>
      </c>
      <c r="Y32" s="160" t="s">
        <v>124</v>
      </c>
      <c r="Z32" s="149"/>
      <c r="AA32" s="149"/>
      <c r="AB32" s="149"/>
      <c r="AC32" s="149"/>
      <c r="AD32" s="149"/>
      <c r="AE32" s="149"/>
      <c r="AF32" s="149"/>
      <c r="AG32" s="149" t="s">
        <v>125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258" t="s">
        <v>164</v>
      </c>
      <c r="D33" s="259"/>
      <c r="E33" s="259"/>
      <c r="F33" s="259"/>
      <c r="G33" s="259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152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 x14ac:dyDescent="0.2">
      <c r="A34" s="156"/>
      <c r="B34" s="157"/>
      <c r="C34" s="190" t="s">
        <v>358</v>
      </c>
      <c r="D34" s="162"/>
      <c r="E34" s="163">
        <v>104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127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72">
        <v>9</v>
      </c>
      <c r="B35" s="173" t="s">
        <v>161</v>
      </c>
      <c r="C35" s="189" t="s">
        <v>291</v>
      </c>
      <c r="D35" s="174" t="s">
        <v>157</v>
      </c>
      <c r="E35" s="175">
        <v>104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5">
        <v>7.6000000000000004E-4</v>
      </c>
      <c r="O35" s="175">
        <f>ROUND(E35*N35,2)</f>
        <v>0.08</v>
      </c>
      <c r="P35" s="175">
        <v>0</v>
      </c>
      <c r="Q35" s="175">
        <f>ROUND(E35*P35,2)</f>
        <v>0</v>
      </c>
      <c r="R35" s="177"/>
      <c r="S35" s="177" t="s">
        <v>122</v>
      </c>
      <c r="T35" s="178" t="s">
        <v>122</v>
      </c>
      <c r="U35" s="160">
        <v>0.189</v>
      </c>
      <c r="V35" s="160">
        <f>ROUND(E35*U35,2)</f>
        <v>19.66</v>
      </c>
      <c r="W35" s="160"/>
      <c r="X35" s="160" t="s">
        <v>123</v>
      </c>
      <c r="Y35" s="160" t="s">
        <v>124</v>
      </c>
      <c r="Z35" s="149"/>
      <c r="AA35" s="149"/>
      <c r="AB35" s="149"/>
      <c r="AC35" s="149"/>
      <c r="AD35" s="149"/>
      <c r="AE35" s="149"/>
      <c r="AF35" s="149"/>
      <c r="AG35" s="149" t="s">
        <v>125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258" t="s">
        <v>164</v>
      </c>
      <c r="D36" s="259"/>
      <c r="E36" s="259"/>
      <c r="F36" s="259"/>
      <c r="G36" s="259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49"/>
      <c r="AA36" s="149"/>
      <c r="AB36" s="149"/>
      <c r="AC36" s="149"/>
      <c r="AD36" s="149"/>
      <c r="AE36" s="149"/>
      <c r="AF36" s="149"/>
      <c r="AG36" s="149" t="s">
        <v>152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190" t="s">
        <v>358</v>
      </c>
      <c r="D37" s="162"/>
      <c r="E37" s="163">
        <v>104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127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">
      <c r="A38" s="172">
        <v>10</v>
      </c>
      <c r="B38" s="173" t="s">
        <v>173</v>
      </c>
      <c r="C38" s="189" t="s">
        <v>174</v>
      </c>
      <c r="D38" s="174" t="s">
        <v>175</v>
      </c>
      <c r="E38" s="175">
        <v>619.75</v>
      </c>
      <c r="F38" s="176"/>
      <c r="G38" s="177">
        <f>ROUND(E38*F38,2)</f>
        <v>0</v>
      </c>
      <c r="H38" s="176"/>
      <c r="I38" s="177">
        <f>ROUND(E38*H38,2)</f>
        <v>0</v>
      </c>
      <c r="J38" s="176"/>
      <c r="K38" s="177">
        <f>ROUND(E38*J38,2)</f>
        <v>0</v>
      </c>
      <c r="L38" s="177">
        <v>21</v>
      </c>
      <c r="M38" s="177">
        <f>G38*(1+L38/100)</f>
        <v>0</v>
      </c>
      <c r="N38" s="175">
        <v>0</v>
      </c>
      <c r="O38" s="175">
        <f>ROUND(E38*N38,2)</f>
        <v>0</v>
      </c>
      <c r="P38" s="175">
        <v>0</v>
      </c>
      <c r="Q38" s="175">
        <f>ROUND(E38*P38,2)</f>
        <v>0</v>
      </c>
      <c r="R38" s="177"/>
      <c r="S38" s="177" t="s">
        <v>176</v>
      </c>
      <c r="T38" s="178" t="s">
        <v>163</v>
      </c>
      <c r="U38" s="160">
        <v>0</v>
      </c>
      <c r="V38" s="160">
        <f>ROUND(E38*U38,2)</f>
        <v>0</v>
      </c>
      <c r="W38" s="160"/>
      <c r="X38" s="160" t="s">
        <v>123</v>
      </c>
      <c r="Y38" s="160" t="s">
        <v>124</v>
      </c>
      <c r="Z38" s="149"/>
      <c r="AA38" s="149"/>
      <c r="AB38" s="149"/>
      <c r="AC38" s="149"/>
      <c r="AD38" s="149"/>
      <c r="AE38" s="149"/>
      <c r="AF38" s="149"/>
      <c r="AG38" s="149" t="s">
        <v>125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2" x14ac:dyDescent="0.2">
      <c r="A39" s="156"/>
      <c r="B39" s="157"/>
      <c r="C39" s="190" t="s">
        <v>353</v>
      </c>
      <c r="D39" s="162"/>
      <c r="E39" s="163">
        <v>619.75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127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1" x14ac:dyDescent="0.2">
      <c r="A40" s="172">
        <v>11</v>
      </c>
      <c r="B40" s="173" t="s">
        <v>180</v>
      </c>
      <c r="C40" s="189" t="s">
        <v>181</v>
      </c>
      <c r="D40" s="174" t="s">
        <v>182</v>
      </c>
      <c r="E40" s="175">
        <v>1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5">
        <v>0</v>
      </c>
      <c r="O40" s="175">
        <f>ROUND(E40*N40,2)</f>
        <v>0</v>
      </c>
      <c r="P40" s="175">
        <v>0</v>
      </c>
      <c r="Q40" s="175">
        <f>ROUND(E40*P40,2)</f>
        <v>0</v>
      </c>
      <c r="R40" s="177"/>
      <c r="S40" s="177" t="s">
        <v>176</v>
      </c>
      <c r="T40" s="178" t="s">
        <v>163</v>
      </c>
      <c r="U40" s="160">
        <v>0</v>
      </c>
      <c r="V40" s="160">
        <f>ROUND(E40*U40,2)</f>
        <v>0</v>
      </c>
      <c r="W40" s="160"/>
      <c r="X40" s="160" t="s">
        <v>123</v>
      </c>
      <c r="Y40" s="160" t="s">
        <v>124</v>
      </c>
      <c r="Z40" s="149"/>
      <c r="AA40" s="149"/>
      <c r="AB40" s="149"/>
      <c r="AC40" s="149"/>
      <c r="AD40" s="149"/>
      <c r="AE40" s="149"/>
      <c r="AF40" s="149"/>
      <c r="AG40" s="149" t="s">
        <v>125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 x14ac:dyDescent="0.2">
      <c r="A41" s="156"/>
      <c r="B41" s="157"/>
      <c r="C41" s="190" t="s">
        <v>183</v>
      </c>
      <c r="D41" s="162"/>
      <c r="E41" s="163">
        <v>1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127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72">
        <v>12</v>
      </c>
      <c r="B42" s="173" t="s">
        <v>184</v>
      </c>
      <c r="C42" s="189" t="s">
        <v>185</v>
      </c>
      <c r="D42" s="174" t="s">
        <v>182</v>
      </c>
      <c r="E42" s="175">
        <v>1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5">
        <v>0</v>
      </c>
      <c r="O42" s="175">
        <f>ROUND(E42*N42,2)</f>
        <v>0</v>
      </c>
      <c r="P42" s="175">
        <v>0</v>
      </c>
      <c r="Q42" s="175">
        <f>ROUND(E42*P42,2)</f>
        <v>0</v>
      </c>
      <c r="R42" s="177"/>
      <c r="S42" s="177" t="s">
        <v>176</v>
      </c>
      <c r="T42" s="178" t="s">
        <v>163</v>
      </c>
      <c r="U42" s="160">
        <v>0</v>
      </c>
      <c r="V42" s="160">
        <f>ROUND(E42*U42,2)</f>
        <v>0</v>
      </c>
      <c r="W42" s="160"/>
      <c r="X42" s="160" t="s">
        <v>123</v>
      </c>
      <c r="Y42" s="160" t="s">
        <v>124</v>
      </c>
      <c r="Z42" s="149"/>
      <c r="AA42" s="149"/>
      <c r="AB42" s="149"/>
      <c r="AC42" s="149"/>
      <c r="AD42" s="149"/>
      <c r="AE42" s="149"/>
      <c r="AF42" s="149"/>
      <c r="AG42" s="149" t="s">
        <v>125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 x14ac:dyDescent="0.2">
      <c r="A43" s="156"/>
      <c r="B43" s="157"/>
      <c r="C43" s="190" t="s">
        <v>183</v>
      </c>
      <c r="D43" s="162"/>
      <c r="E43" s="163">
        <v>1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127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2.5" outlineLevel="1" x14ac:dyDescent="0.2">
      <c r="A44" s="172">
        <v>13</v>
      </c>
      <c r="B44" s="173" t="s">
        <v>186</v>
      </c>
      <c r="C44" s="189" t="s">
        <v>187</v>
      </c>
      <c r="D44" s="174" t="s">
        <v>182</v>
      </c>
      <c r="E44" s="175">
        <v>1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21</v>
      </c>
      <c r="M44" s="177">
        <f>G44*(1+L44/100)</f>
        <v>0</v>
      </c>
      <c r="N44" s="175">
        <v>0</v>
      </c>
      <c r="O44" s="175">
        <f>ROUND(E44*N44,2)</f>
        <v>0</v>
      </c>
      <c r="P44" s="175">
        <v>0</v>
      </c>
      <c r="Q44" s="175">
        <f>ROUND(E44*P44,2)</f>
        <v>0</v>
      </c>
      <c r="R44" s="177"/>
      <c r="S44" s="177" t="s">
        <v>176</v>
      </c>
      <c r="T44" s="178" t="s">
        <v>163</v>
      </c>
      <c r="U44" s="160">
        <v>0</v>
      </c>
      <c r="V44" s="160">
        <f>ROUND(E44*U44,2)</f>
        <v>0</v>
      </c>
      <c r="W44" s="160"/>
      <c r="X44" s="160" t="s">
        <v>123</v>
      </c>
      <c r="Y44" s="160" t="s">
        <v>124</v>
      </c>
      <c r="Z44" s="149"/>
      <c r="AA44" s="149"/>
      <c r="AB44" s="149"/>
      <c r="AC44" s="149"/>
      <c r="AD44" s="149"/>
      <c r="AE44" s="149"/>
      <c r="AF44" s="149"/>
      <c r="AG44" s="149" t="s">
        <v>125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2" x14ac:dyDescent="0.2">
      <c r="A45" s="156"/>
      <c r="B45" s="157"/>
      <c r="C45" s="190" t="s">
        <v>183</v>
      </c>
      <c r="D45" s="162"/>
      <c r="E45" s="163">
        <v>1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127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2.5" outlineLevel="1" x14ac:dyDescent="0.2">
      <c r="A46" s="172">
        <v>14</v>
      </c>
      <c r="B46" s="173" t="s">
        <v>190</v>
      </c>
      <c r="C46" s="189" t="s">
        <v>191</v>
      </c>
      <c r="D46" s="174" t="s">
        <v>121</v>
      </c>
      <c r="E46" s="175">
        <v>843.75250000000005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5">
        <v>2.2000000000000001E-3</v>
      </c>
      <c r="O46" s="175">
        <f>ROUND(E46*N46,2)</f>
        <v>1.86</v>
      </c>
      <c r="P46" s="175">
        <v>0</v>
      </c>
      <c r="Q46" s="175">
        <f>ROUND(E46*P46,2)</f>
        <v>0</v>
      </c>
      <c r="R46" s="177" t="s">
        <v>192</v>
      </c>
      <c r="S46" s="177" t="s">
        <v>122</v>
      </c>
      <c r="T46" s="178" t="s">
        <v>122</v>
      </c>
      <c r="U46" s="160">
        <v>0</v>
      </c>
      <c r="V46" s="160">
        <f>ROUND(E46*U46,2)</f>
        <v>0</v>
      </c>
      <c r="W46" s="160"/>
      <c r="X46" s="160" t="s">
        <v>193</v>
      </c>
      <c r="Y46" s="160" t="s">
        <v>124</v>
      </c>
      <c r="Z46" s="149"/>
      <c r="AA46" s="149"/>
      <c r="AB46" s="149"/>
      <c r="AC46" s="149"/>
      <c r="AD46" s="149"/>
      <c r="AE46" s="149"/>
      <c r="AF46" s="149"/>
      <c r="AG46" s="149" t="s">
        <v>194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90" t="s">
        <v>359</v>
      </c>
      <c r="D47" s="162"/>
      <c r="E47" s="163">
        <v>712.71249999999998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127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 x14ac:dyDescent="0.2">
      <c r="A48" s="156"/>
      <c r="B48" s="157"/>
      <c r="C48" s="190" t="s">
        <v>360</v>
      </c>
      <c r="D48" s="162"/>
      <c r="E48" s="163">
        <v>131.04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49"/>
      <c r="AA48" s="149"/>
      <c r="AB48" s="149"/>
      <c r="AC48" s="149"/>
      <c r="AD48" s="149"/>
      <c r="AE48" s="149"/>
      <c r="AF48" s="149"/>
      <c r="AG48" s="149" t="s">
        <v>127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72">
        <v>15</v>
      </c>
      <c r="B49" s="173" t="s">
        <v>199</v>
      </c>
      <c r="C49" s="189" t="s">
        <v>200</v>
      </c>
      <c r="D49" s="174" t="s">
        <v>175</v>
      </c>
      <c r="E49" s="175">
        <v>843.75250000000005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/>
      <c r="S49" s="177" t="s">
        <v>176</v>
      </c>
      <c r="T49" s="178" t="s">
        <v>163</v>
      </c>
      <c r="U49" s="160">
        <v>0</v>
      </c>
      <c r="V49" s="160">
        <f>ROUND(E49*U49,2)</f>
        <v>0</v>
      </c>
      <c r="W49" s="160"/>
      <c r="X49" s="160" t="s">
        <v>193</v>
      </c>
      <c r="Y49" s="160" t="s">
        <v>124</v>
      </c>
      <c r="Z49" s="149"/>
      <c r="AA49" s="149"/>
      <c r="AB49" s="149"/>
      <c r="AC49" s="149"/>
      <c r="AD49" s="149"/>
      <c r="AE49" s="149"/>
      <c r="AF49" s="149"/>
      <c r="AG49" s="149" t="s">
        <v>194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90" t="s">
        <v>359</v>
      </c>
      <c r="D50" s="162"/>
      <c r="E50" s="163">
        <v>712.71249999999998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49"/>
      <c r="AA50" s="149"/>
      <c r="AB50" s="149"/>
      <c r="AC50" s="149"/>
      <c r="AD50" s="149"/>
      <c r="AE50" s="149"/>
      <c r="AF50" s="149"/>
      <c r="AG50" s="149" t="s">
        <v>127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90" t="s">
        <v>360</v>
      </c>
      <c r="D51" s="162"/>
      <c r="E51" s="163">
        <v>131.04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127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72">
        <v>16</v>
      </c>
      <c r="B52" s="173" t="s">
        <v>201</v>
      </c>
      <c r="C52" s="189" t="s">
        <v>202</v>
      </c>
      <c r="D52" s="174" t="s">
        <v>121</v>
      </c>
      <c r="E52" s="175">
        <v>843.75250000000005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1.2E-4</v>
      </c>
      <c r="O52" s="175">
        <f>ROUND(E52*N52,2)</f>
        <v>0.1</v>
      </c>
      <c r="P52" s="175">
        <v>0</v>
      </c>
      <c r="Q52" s="175">
        <f>ROUND(E52*P52,2)</f>
        <v>0</v>
      </c>
      <c r="R52" s="177" t="s">
        <v>192</v>
      </c>
      <c r="S52" s="177" t="s">
        <v>122</v>
      </c>
      <c r="T52" s="178" t="s">
        <v>122</v>
      </c>
      <c r="U52" s="160">
        <v>0</v>
      </c>
      <c r="V52" s="160">
        <f>ROUND(E52*U52,2)</f>
        <v>0</v>
      </c>
      <c r="W52" s="160"/>
      <c r="X52" s="160" t="s">
        <v>193</v>
      </c>
      <c r="Y52" s="160" t="s">
        <v>124</v>
      </c>
      <c r="Z52" s="149"/>
      <c r="AA52" s="149"/>
      <c r="AB52" s="149"/>
      <c r="AC52" s="149"/>
      <c r="AD52" s="149"/>
      <c r="AE52" s="149"/>
      <c r="AF52" s="149"/>
      <c r="AG52" s="149" t="s">
        <v>194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190" t="s">
        <v>359</v>
      </c>
      <c r="D53" s="162"/>
      <c r="E53" s="163">
        <v>712.71249999999998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127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190" t="s">
        <v>360</v>
      </c>
      <c r="D54" s="162"/>
      <c r="E54" s="163">
        <v>131.04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127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">
      <c r="A55" s="156">
        <v>17</v>
      </c>
      <c r="B55" s="157" t="s">
        <v>203</v>
      </c>
      <c r="C55" s="191" t="s">
        <v>204</v>
      </c>
      <c r="D55" s="158" t="s">
        <v>0</v>
      </c>
      <c r="E55" s="179"/>
      <c r="F55" s="161"/>
      <c r="G55" s="160">
        <f>ROUND(E55*F55,2)</f>
        <v>0</v>
      </c>
      <c r="H55" s="161"/>
      <c r="I55" s="160">
        <f>ROUND(E55*H55,2)</f>
        <v>0</v>
      </c>
      <c r="J55" s="161"/>
      <c r="K55" s="160">
        <f>ROUND(E55*J55,2)</f>
        <v>0</v>
      </c>
      <c r="L55" s="160">
        <v>21</v>
      </c>
      <c r="M55" s="160">
        <f>G55*(1+L55/100)</f>
        <v>0</v>
      </c>
      <c r="N55" s="159">
        <v>0</v>
      </c>
      <c r="O55" s="159">
        <f>ROUND(E55*N55,2)</f>
        <v>0</v>
      </c>
      <c r="P55" s="159">
        <v>0</v>
      </c>
      <c r="Q55" s="159">
        <f>ROUND(E55*P55,2)</f>
        <v>0</v>
      </c>
      <c r="R55" s="160"/>
      <c r="S55" s="160" t="s">
        <v>122</v>
      </c>
      <c r="T55" s="160" t="s">
        <v>122</v>
      </c>
      <c r="U55" s="160">
        <v>0</v>
      </c>
      <c r="V55" s="160">
        <f>ROUND(E55*U55,2)</f>
        <v>0</v>
      </c>
      <c r="W55" s="160"/>
      <c r="X55" s="160" t="s">
        <v>205</v>
      </c>
      <c r="Y55" s="160" t="s">
        <v>124</v>
      </c>
      <c r="Z55" s="149"/>
      <c r="AA55" s="149"/>
      <c r="AB55" s="149"/>
      <c r="AC55" s="149"/>
      <c r="AD55" s="149"/>
      <c r="AE55" s="149"/>
      <c r="AF55" s="149"/>
      <c r="AG55" s="149" t="s">
        <v>206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x14ac:dyDescent="0.2">
      <c r="A56" s="165" t="s">
        <v>117</v>
      </c>
      <c r="B56" s="166" t="s">
        <v>78</v>
      </c>
      <c r="C56" s="188" t="s">
        <v>79</v>
      </c>
      <c r="D56" s="167"/>
      <c r="E56" s="168"/>
      <c r="F56" s="169"/>
      <c r="G56" s="169">
        <f>SUMIF(AG57:AG63,"&lt;&gt;NOR",G57:G63)</f>
        <v>0</v>
      </c>
      <c r="H56" s="169"/>
      <c r="I56" s="169">
        <f>SUM(I57:I63)</f>
        <v>0</v>
      </c>
      <c r="J56" s="169"/>
      <c r="K56" s="169">
        <f>SUM(K57:K63)</f>
        <v>0</v>
      </c>
      <c r="L56" s="169"/>
      <c r="M56" s="169">
        <f>SUM(M57:M63)</f>
        <v>0</v>
      </c>
      <c r="N56" s="168"/>
      <c r="O56" s="168">
        <f>SUM(O57:O63)</f>
        <v>0.01</v>
      </c>
      <c r="P56" s="168"/>
      <c r="Q56" s="168">
        <f>SUM(Q57:Q63)</f>
        <v>0.03</v>
      </c>
      <c r="R56" s="169"/>
      <c r="S56" s="169"/>
      <c r="T56" s="170"/>
      <c r="U56" s="164"/>
      <c r="V56" s="164">
        <f>SUM(V57:V63)</f>
        <v>7.05</v>
      </c>
      <c r="W56" s="164"/>
      <c r="X56" s="164"/>
      <c r="Y56" s="164"/>
      <c r="AG56" t="s">
        <v>118</v>
      </c>
    </row>
    <row r="57" spans="1:60" ht="22.5" outlineLevel="1" x14ac:dyDescent="0.2">
      <c r="A57" s="172">
        <v>18</v>
      </c>
      <c r="B57" s="173" t="s">
        <v>207</v>
      </c>
      <c r="C57" s="189" t="s">
        <v>208</v>
      </c>
      <c r="D57" s="174" t="s">
        <v>171</v>
      </c>
      <c r="E57" s="175">
        <v>6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2.31E-3</v>
      </c>
      <c r="O57" s="175">
        <f>ROUND(E57*N57,2)</f>
        <v>0.01</v>
      </c>
      <c r="P57" s="175">
        <v>0</v>
      </c>
      <c r="Q57" s="175">
        <f>ROUND(E57*P57,2)</f>
        <v>0</v>
      </c>
      <c r="R57" s="177"/>
      <c r="S57" s="177" t="s">
        <v>122</v>
      </c>
      <c r="T57" s="178" t="s">
        <v>122</v>
      </c>
      <c r="U57" s="160">
        <v>0.71</v>
      </c>
      <c r="V57" s="160">
        <f>ROUND(E57*U57,2)</f>
        <v>4.26</v>
      </c>
      <c r="W57" s="160"/>
      <c r="X57" s="160" t="s">
        <v>123</v>
      </c>
      <c r="Y57" s="160" t="s">
        <v>124</v>
      </c>
      <c r="Z57" s="149"/>
      <c r="AA57" s="149"/>
      <c r="AB57" s="149"/>
      <c r="AC57" s="149"/>
      <c r="AD57" s="149"/>
      <c r="AE57" s="149"/>
      <c r="AF57" s="149"/>
      <c r="AG57" s="149" t="s">
        <v>125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361</v>
      </c>
      <c r="D58" s="162"/>
      <c r="E58" s="163">
        <v>6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127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">
      <c r="A59" s="172">
        <v>19</v>
      </c>
      <c r="B59" s="173" t="s">
        <v>210</v>
      </c>
      <c r="C59" s="189" t="s">
        <v>211</v>
      </c>
      <c r="D59" s="174" t="s">
        <v>171</v>
      </c>
      <c r="E59" s="175">
        <v>6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1E-4</v>
      </c>
      <c r="O59" s="175">
        <f>ROUND(E59*N59,2)</f>
        <v>0</v>
      </c>
      <c r="P59" s="175">
        <v>0</v>
      </c>
      <c r="Q59" s="175">
        <f>ROUND(E59*P59,2)</f>
        <v>0</v>
      </c>
      <c r="R59" s="177"/>
      <c r="S59" s="177" t="s">
        <v>122</v>
      </c>
      <c r="T59" s="178" t="s">
        <v>122</v>
      </c>
      <c r="U59" s="160">
        <v>0.02</v>
      </c>
      <c r="V59" s="160">
        <f>ROUND(E59*U59,2)</f>
        <v>0.12</v>
      </c>
      <c r="W59" s="160"/>
      <c r="X59" s="160" t="s">
        <v>123</v>
      </c>
      <c r="Y59" s="160" t="s">
        <v>124</v>
      </c>
      <c r="Z59" s="149"/>
      <c r="AA59" s="149"/>
      <c r="AB59" s="149"/>
      <c r="AC59" s="149"/>
      <c r="AD59" s="149"/>
      <c r="AE59" s="149"/>
      <c r="AF59" s="149"/>
      <c r="AG59" s="149" t="s">
        <v>125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 x14ac:dyDescent="0.2">
      <c r="A60" s="156"/>
      <c r="B60" s="157"/>
      <c r="C60" s="190" t="s">
        <v>361</v>
      </c>
      <c r="D60" s="162"/>
      <c r="E60" s="163">
        <v>6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127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72">
        <v>20</v>
      </c>
      <c r="B61" s="173" t="s">
        <v>212</v>
      </c>
      <c r="C61" s="189" t="s">
        <v>213</v>
      </c>
      <c r="D61" s="174" t="s">
        <v>171</v>
      </c>
      <c r="E61" s="175">
        <v>6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21</v>
      </c>
      <c r="M61" s="177">
        <f>G61*(1+L61/100)</f>
        <v>0</v>
      </c>
      <c r="N61" s="175">
        <v>0</v>
      </c>
      <c r="O61" s="175">
        <f>ROUND(E61*N61,2)</f>
        <v>0</v>
      </c>
      <c r="P61" s="175">
        <v>4.1999999999999997E-3</v>
      </c>
      <c r="Q61" s="175">
        <f>ROUND(E61*P61,2)</f>
        <v>0.03</v>
      </c>
      <c r="R61" s="177"/>
      <c r="S61" s="177" t="s">
        <v>176</v>
      </c>
      <c r="T61" s="178" t="s">
        <v>122</v>
      </c>
      <c r="U61" s="160">
        <v>0.44500000000000001</v>
      </c>
      <c r="V61" s="160">
        <f>ROUND(E61*U61,2)</f>
        <v>2.67</v>
      </c>
      <c r="W61" s="160"/>
      <c r="X61" s="160" t="s">
        <v>123</v>
      </c>
      <c r="Y61" s="160" t="s">
        <v>124</v>
      </c>
      <c r="Z61" s="149"/>
      <c r="AA61" s="149"/>
      <c r="AB61" s="149"/>
      <c r="AC61" s="149"/>
      <c r="AD61" s="149"/>
      <c r="AE61" s="149"/>
      <c r="AF61" s="149"/>
      <c r="AG61" s="149" t="s">
        <v>125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90" t="s">
        <v>361</v>
      </c>
      <c r="D62" s="162"/>
      <c r="E62" s="163">
        <v>6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127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">
      <c r="A63" s="156">
        <v>21</v>
      </c>
      <c r="B63" s="157" t="s">
        <v>214</v>
      </c>
      <c r="C63" s="191" t="s">
        <v>215</v>
      </c>
      <c r="D63" s="158" t="s">
        <v>0</v>
      </c>
      <c r="E63" s="179"/>
      <c r="F63" s="161"/>
      <c r="G63" s="160">
        <f>ROUND(E63*F63,2)</f>
        <v>0</v>
      </c>
      <c r="H63" s="161"/>
      <c r="I63" s="160">
        <f>ROUND(E63*H63,2)</f>
        <v>0</v>
      </c>
      <c r="J63" s="161"/>
      <c r="K63" s="160">
        <f>ROUND(E63*J63,2)</f>
        <v>0</v>
      </c>
      <c r="L63" s="160">
        <v>21</v>
      </c>
      <c r="M63" s="160">
        <f>G63*(1+L63/100)</f>
        <v>0</v>
      </c>
      <c r="N63" s="159">
        <v>0</v>
      </c>
      <c r="O63" s="159">
        <f>ROUND(E63*N63,2)</f>
        <v>0</v>
      </c>
      <c r="P63" s="159">
        <v>0</v>
      </c>
      <c r="Q63" s="159">
        <f>ROUND(E63*P63,2)</f>
        <v>0</v>
      </c>
      <c r="R63" s="160"/>
      <c r="S63" s="160" t="s">
        <v>122</v>
      </c>
      <c r="T63" s="160" t="s">
        <v>122</v>
      </c>
      <c r="U63" s="160">
        <v>0</v>
      </c>
      <c r="V63" s="160">
        <f>ROUND(E63*U63,2)</f>
        <v>0</v>
      </c>
      <c r="W63" s="160"/>
      <c r="X63" s="160" t="s">
        <v>205</v>
      </c>
      <c r="Y63" s="160" t="s">
        <v>124</v>
      </c>
      <c r="Z63" s="149"/>
      <c r="AA63" s="149"/>
      <c r="AB63" s="149"/>
      <c r="AC63" s="149"/>
      <c r="AD63" s="149"/>
      <c r="AE63" s="149"/>
      <c r="AF63" s="149"/>
      <c r="AG63" s="149" t="s">
        <v>206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x14ac:dyDescent="0.2">
      <c r="A64" s="165" t="s">
        <v>117</v>
      </c>
      <c r="B64" s="166" t="s">
        <v>80</v>
      </c>
      <c r="C64" s="188" t="s">
        <v>81</v>
      </c>
      <c r="D64" s="167"/>
      <c r="E64" s="168"/>
      <c r="F64" s="169"/>
      <c r="G64" s="169">
        <f>SUMIF(AG65:AG73,"&lt;&gt;NOR",G65:G73)</f>
        <v>0</v>
      </c>
      <c r="H64" s="169"/>
      <c r="I64" s="169">
        <f>SUM(I65:I73)</f>
        <v>0</v>
      </c>
      <c r="J64" s="169"/>
      <c r="K64" s="169">
        <f>SUM(K65:K73)</f>
        <v>0</v>
      </c>
      <c r="L64" s="169"/>
      <c r="M64" s="169">
        <f>SUM(M65:M73)</f>
        <v>0</v>
      </c>
      <c r="N64" s="168"/>
      <c r="O64" s="168">
        <f>SUM(O65:O73)</f>
        <v>0.05</v>
      </c>
      <c r="P64" s="168"/>
      <c r="Q64" s="168">
        <f>SUM(Q65:Q73)</f>
        <v>0.05</v>
      </c>
      <c r="R64" s="169"/>
      <c r="S64" s="169"/>
      <c r="T64" s="170"/>
      <c r="U64" s="164"/>
      <c r="V64" s="164">
        <f>SUM(V65:V73)</f>
        <v>1.17</v>
      </c>
      <c r="W64" s="164"/>
      <c r="X64" s="164"/>
      <c r="Y64" s="164"/>
      <c r="AG64" t="s">
        <v>118</v>
      </c>
    </row>
    <row r="65" spans="1:60" ht="22.5" outlineLevel="1" x14ac:dyDescent="0.2">
      <c r="A65" s="172">
        <v>22</v>
      </c>
      <c r="B65" s="173" t="s">
        <v>362</v>
      </c>
      <c r="C65" s="189" t="s">
        <v>363</v>
      </c>
      <c r="D65" s="174" t="s">
        <v>121</v>
      </c>
      <c r="E65" s="175">
        <v>3.06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5">
        <v>0</v>
      </c>
      <c r="O65" s="175">
        <f>ROUND(E65*N65,2)</f>
        <v>0</v>
      </c>
      <c r="P65" s="175">
        <v>0</v>
      </c>
      <c r="Q65" s="175">
        <f>ROUND(E65*P65,2)</f>
        <v>0</v>
      </c>
      <c r="R65" s="177"/>
      <c r="S65" s="177" t="s">
        <v>122</v>
      </c>
      <c r="T65" s="178" t="s">
        <v>122</v>
      </c>
      <c r="U65" s="160">
        <v>0.29199999999999998</v>
      </c>
      <c r="V65" s="160">
        <f>ROUND(E65*U65,2)</f>
        <v>0.89</v>
      </c>
      <c r="W65" s="160"/>
      <c r="X65" s="160" t="s">
        <v>123</v>
      </c>
      <c r="Y65" s="160" t="s">
        <v>124</v>
      </c>
      <c r="Z65" s="149"/>
      <c r="AA65" s="149"/>
      <c r="AB65" s="149"/>
      <c r="AC65" s="149"/>
      <c r="AD65" s="149"/>
      <c r="AE65" s="149"/>
      <c r="AF65" s="149"/>
      <c r="AG65" s="149" t="s">
        <v>125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 x14ac:dyDescent="0.2">
      <c r="A66" s="156"/>
      <c r="B66" s="157"/>
      <c r="C66" s="190" t="s">
        <v>364</v>
      </c>
      <c r="D66" s="162"/>
      <c r="E66" s="163">
        <v>3.06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49"/>
      <c r="AA66" s="149"/>
      <c r="AB66" s="149"/>
      <c r="AC66" s="149"/>
      <c r="AD66" s="149"/>
      <c r="AE66" s="149"/>
      <c r="AF66" s="149"/>
      <c r="AG66" s="149" t="s">
        <v>127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">
      <c r="A67" s="172">
        <v>23</v>
      </c>
      <c r="B67" s="173" t="s">
        <v>365</v>
      </c>
      <c r="C67" s="189" t="s">
        <v>366</v>
      </c>
      <c r="D67" s="174" t="s">
        <v>121</v>
      </c>
      <c r="E67" s="175">
        <v>3.06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21</v>
      </c>
      <c r="M67" s="177">
        <f>G67*(1+L67/100)</f>
        <v>0</v>
      </c>
      <c r="N67" s="175">
        <v>0</v>
      </c>
      <c r="O67" s="175">
        <f>ROUND(E67*N67,2)</f>
        <v>0</v>
      </c>
      <c r="P67" s="175">
        <v>1.4999999999999999E-2</v>
      </c>
      <c r="Q67" s="175">
        <f>ROUND(E67*P67,2)</f>
        <v>0.05</v>
      </c>
      <c r="R67" s="177"/>
      <c r="S67" s="177" t="s">
        <v>122</v>
      </c>
      <c r="T67" s="178" t="s">
        <v>122</v>
      </c>
      <c r="U67" s="160">
        <v>0.09</v>
      </c>
      <c r="V67" s="160">
        <f>ROUND(E67*U67,2)</f>
        <v>0.28000000000000003</v>
      </c>
      <c r="W67" s="160"/>
      <c r="X67" s="160" t="s">
        <v>123</v>
      </c>
      <c r="Y67" s="160" t="s">
        <v>124</v>
      </c>
      <c r="Z67" s="149"/>
      <c r="AA67" s="149"/>
      <c r="AB67" s="149"/>
      <c r="AC67" s="149"/>
      <c r="AD67" s="149"/>
      <c r="AE67" s="149"/>
      <c r="AF67" s="149"/>
      <c r="AG67" s="149" t="s">
        <v>125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 x14ac:dyDescent="0.2">
      <c r="A68" s="156"/>
      <c r="B68" s="157"/>
      <c r="C68" s="190" t="s">
        <v>364</v>
      </c>
      <c r="D68" s="162"/>
      <c r="E68" s="163">
        <v>3.06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">
      <c r="A69" s="172">
        <v>24</v>
      </c>
      <c r="B69" s="173" t="s">
        <v>367</v>
      </c>
      <c r="C69" s="189" t="s">
        <v>368</v>
      </c>
      <c r="D69" s="174" t="s">
        <v>305</v>
      </c>
      <c r="E69" s="175">
        <v>7.6499999999999999E-2</v>
      </c>
      <c r="F69" s="176"/>
      <c r="G69" s="177">
        <f>ROUND(E69*F69,2)</f>
        <v>0</v>
      </c>
      <c r="H69" s="176"/>
      <c r="I69" s="177">
        <f>ROUND(E69*H69,2)</f>
        <v>0</v>
      </c>
      <c r="J69" s="176"/>
      <c r="K69" s="177">
        <f>ROUND(E69*J69,2)</f>
        <v>0</v>
      </c>
      <c r="L69" s="177">
        <v>21</v>
      </c>
      <c r="M69" s="177">
        <f>G69*(1+L69/100)</f>
        <v>0</v>
      </c>
      <c r="N69" s="175">
        <v>2.2970000000000001E-2</v>
      </c>
      <c r="O69" s="175">
        <f>ROUND(E69*N69,2)</f>
        <v>0</v>
      </c>
      <c r="P69" s="175">
        <v>0</v>
      </c>
      <c r="Q69" s="175">
        <f>ROUND(E69*P69,2)</f>
        <v>0</v>
      </c>
      <c r="R69" s="177"/>
      <c r="S69" s="177" t="s">
        <v>122</v>
      </c>
      <c r="T69" s="178" t="s">
        <v>122</v>
      </c>
      <c r="U69" s="160">
        <v>0</v>
      </c>
      <c r="V69" s="160">
        <f>ROUND(E69*U69,2)</f>
        <v>0</v>
      </c>
      <c r="W69" s="160"/>
      <c r="X69" s="160" t="s">
        <v>123</v>
      </c>
      <c r="Y69" s="160" t="s">
        <v>124</v>
      </c>
      <c r="Z69" s="149"/>
      <c r="AA69" s="149"/>
      <c r="AB69" s="149"/>
      <c r="AC69" s="149"/>
      <c r="AD69" s="149"/>
      <c r="AE69" s="149"/>
      <c r="AF69" s="149"/>
      <c r="AG69" s="149" t="s">
        <v>125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2" x14ac:dyDescent="0.2">
      <c r="A70" s="156"/>
      <c r="B70" s="157"/>
      <c r="C70" s="190" t="s">
        <v>369</v>
      </c>
      <c r="D70" s="162"/>
      <c r="E70" s="163">
        <v>7.6499999999999999E-2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127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ht="22.5" outlineLevel="1" x14ac:dyDescent="0.2">
      <c r="A71" s="172">
        <v>25</v>
      </c>
      <c r="B71" s="173" t="s">
        <v>370</v>
      </c>
      <c r="C71" s="189" t="s">
        <v>371</v>
      </c>
      <c r="D71" s="174" t="s">
        <v>121</v>
      </c>
      <c r="E71" s="175">
        <v>3.3660000000000001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5">
        <v>1.4800000000000001E-2</v>
      </c>
      <c r="O71" s="175">
        <f>ROUND(E71*N71,2)</f>
        <v>0.05</v>
      </c>
      <c r="P71" s="175">
        <v>0</v>
      </c>
      <c r="Q71" s="175">
        <f>ROUND(E71*P71,2)</f>
        <v>0</v>
      </c>
      <c r="R71" s="177" t="s">
        <v>192</v>
      </c>
      <c r="S71" s="177" t="s">
        <v>122</v>
      </c>
      <c r="T71" s="178" t="s">
        <v>122</v>
      </c>
      <c r="U71" s="160">
        <v>0</v>
      </c>
      <c r="V71" s="160">
        <f>ROUND(E71*U71,2)</f>
        <v>0</v>
      </c>
      <c r="W71" s="160"/>
      <c r="X71" s="160" t="s">
        <v>193</v>
      </c>
      <c r="Y71" s="160" t="s">
        <v>124</v>
      </c>
      <c r="Z71" s="149"/>
      <c r="AA71" s="149"/>
      <c r="AB71" s="149"/>
      <c r="AC71" s="149"/>
      <c r="AD71" s="149"/>
      <c r="AE71" s="149"/>
      <c r="AF71" s="149"/>
      <c r="AG71" s="149" t="s">
        <v>194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190" t="s">
        <v>372</v>
      </c>
      <c r="D72" s="162"/>
      <c r="E72" s="163">
        <v>3.3660000000000001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127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ht="22.5" outlineLevel="1" x14ac:dyDescent="0.2">
      <c r="A73" s="156">
        <v>26</v>
      </c>
      <c r="B73" s="157" t="s">
        <v>373</v>
      </c>
      <c r="C73" s="191" t="s">
        <v>374</v>
      </c>
      <c r="D73" s="158" t="s">
        <v>0</v>
      </c>
      <c r="E73" s="179"/>
      <c r="F73" s="161"/>
      <c r="G73" s="160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60"/>
      <c r="S73" s="160" t="s">
        <v>122</v>
      </c>
      <c r="T73" s="160" t="s">
        <v>122</v>
      </c>
      <c r="U73" s="160">
        <v>0</v>
      </c>
      <c r="V73" s="160">
        <f>ROUND(E73*U73,2)</f>
        <v>0</v>
      </c>
      <c r="W73" s="160"/>
      <c r="X73" s="160" t="s">
        <v>205</v>
      </c>
      <c r="Y73" s="160" t="s">
        <v>124</v>
      </c>
      <c r="Z73" s="149"/>
      <c r="AA73" s="149"/>
      <c r="AB73" s="149"/>
      <c r="AC73" s="149"/>
      <c r="AD73" s="149"/>
      <c r="AE73" s="149"/>
      <c r="AF73" s="149"/>
      <c r="AG73" s="149" t="s">
        <v>206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x14ac:dyDescent="0.2">
      <c r="A74" s="165" t="s">
        <v>117</v>
      </c>
      <c r="B74" s="166" t="s">
        <v>82</v>
      </c>
      <c r="C74" s="188" t="s">
        <v>83</v>
      </c>
      <c r="D74" s="167"/>
      <c r="E74" s="168"/>
      <c r="F74" s="169"/>
      <c r="G74" s="169">
        <f>SUMIF(AG75:AG83,"&lt;&gt;NOR",G75:G83)</f>
        <v>0</v>
      </c>
      <c r="H74" s="169"/>
      <c r="I74" s="169">
        <f>SUM(I75:I83)</f>
        <v>0</v>
      </c>
      <c r="J74" s="169"/>
      <c r="K74" s="169">
        <f>SUM(K75:K83)</f>
        <v>0</v>
      </c>
      <c r="L74" s="169"/>
      <c r="M74" s="169">
        <f>SUM(M75:M83)</f>
        <v>0</v>
      </c>
      <c r="N74" s="168"/>
      <c r="O74" s="168">
        <f>SUM(O75:O83)</f>
        <v>0.15</v>
      </c>
      <c r="P74" s="168"/>
      <c r="Q74" s="168">
        <f>SUM(Q75:Q83)</f>
        <v>0.39999999999999997</v>
      </c>
      <c r="R74" s="169"/>
      <c r="S74" s="169"/>
      <c r="T74" s="170"/>
      <c r="U74" s="164"/>
      <c r="V74" s="164">
        <f>SUM(V75:V83)</f>
        <v>48.480000000000004</v>
      </c>
      <c r="W74" s="164"/>
      <c r="X74" s="164"/>
      <c r="Y74" s="164"/>
      <c r="AG74" t="s">
        <v>118</v>
      </c>
    </row>
    <row r="75" spans="1:60" outlineLevel="1" x14ac:dyDescent="0.2">
      <c r="A75" s="172">
        <v>27</v>
      </c>
      <c r="B75" s="173" t="s">
        <v>375</v>
      </c>
      <c r="C75" s="189" t="s">
        <v>376</v>
      </c>
      <c r="D75" s="174" t="s">
        <v>121</v>
      </c>
      <c r="E75" s="175">
        <v>3.06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21</v>
      </c>
      <c r="M75" s="177">
        <f>G75*(1+L75/100)</f>
        <v>0</v>
      </c>
      <c r="N75" s="175">
        <v>0</v>
      </c>
      <c r="O75" s="175">
        <f>ROUND(E75*N75,2)</f>
        <v>0</v>
      </c>
      <c r="P75" s="175">
        <v>7.3200000000000001E-3</v>
      </c>
      <c r="Q75" s="175">
        <f>ROUND(E75*P75,2)</f>
        <v>0.02</v>
      </c>
      <c r="R75" s="177"/>
      <c r="S75" s="177" t="s">
        <v>122</v>
      </c>
      <c r="T75" s="178" t="s">
        <v>122</v>
      </c>
      <c r="U75" s="160">
        <v>0.115</v>
      </c>
      <c r="V75" s="160">
        <f>ROUND(E75*U75,2)</f>
        <v>0.35</v>
      </c>
      <c r="W75" s="160"/>
      <c r="X75" s="160" t="s">
        <v>123</v>
      </c>
      <c r="Y75" s="160" t="s">
        <v>124</v>
      </c>
      <c r="Z75" s="149"/>
      <c r="AA75" s="149"/>
      <c r="AB75" s="149"/>
      <c r="AC75" s="149"/>
      <c r="AD75" s="149"/>
      <c r="AE75" s="149"/>
      <c r="AF75" s="149"/>
      <c r="AG75" s="149" t="s">
        <v>125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190" t="s">
        <v>364</v>
      </c>
      <c r="D76" s="162"/>
      <c r="E76" s="163">
        <v>3.06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127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2.5" outlineLevel="1" x14ac:dyDescent="0.2">
      <c r="A77" s="172">
        <v>28</v>
      </c>
      <c r="B77" s="173" t="s">
        <v>312</v>
      </c>
      <c r="C77" s="189" t="s">
        <v>313</v>
      </c>
      <c r="D77" s="174" t="s">
        <v>171</v>
      </c>
      <c r="E77" s="175">
        <v>10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5">
        <v>0</v>
      </c>
      <c r="O77" s="175">
        <f>ROUND(E77*N77,2)</f>
        <v>0</v>
      </c>
      <c r="P77" s="175">
        <v>3.0300000000000001E-3</v>
      </c>
      <c r="Q77" s="175">
        <f>ROUND(E77*P77,2)</f>
        <v>0.03</v>
      </c>
      <c r="R77" s="177"/>
      <c r="S77" s="177" t="s">
        <v>122</v>
      </c>
      <c r="T77" s="178" t="s">
        <v>122</v>
      </c>
      <c r="U77" s="160">
        <v>8.0500000000000002E-2</v>
      </c>
      <c r="V77" s="160">
        <f>ROUND(E77*U77,2)</f>
        <v>0.81</v>
      </c>
      <c r="W77" s="160"/>
      <c r="X77" s="160" t="s">
        <v>123</v>
      </c>
      <c r="Y77" s="160" t="s">
        <v>124</v>
      </c>
      <c r="Z77" s="149"/>
      <c r="AA77" s="149"/>
      <c r="AB77" s="149"/>
      <c r="AC77" s="149"/>
      <c r="AD77" s="149"/>
      <c r="AE77" s="149"/>
      <c r="AF77" s="149"/>
      <c r="AG77" s="149" t="s">
        <v>125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190" t="s">
        <v>295</v>
      </c>
      <c r="D78" s="162"/>
      <c r="E78" s="163">
        <v>10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127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72">
        <v>29</v>
      </c>
      <c r="B79" s="173" t="s">
        <v>222</v>
      </c>
      <c r="C79" s="189" t="s">
        <v>223</v>
      </c>
      <c r="D79" s="174" t="s">
        <v>157</v>
      </c>
      <c r="E79" s="175">
        <v>104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5">
        <v>0</v>
      </c>
      <c r="O79" s="175">
        <f>ROUND(E79*N79,2)</f>
        <v>0</v>
      </c>
      <c r="P79" s="175">
        <v>3.3700000000000002E-3</v>
      </c>
      <c r="Q79" s="175">
        <f>ROUND(E79*P79,2)</f>
        <v>0.35</v>
      </c>
      <c r="R79" s="177"/>
      <c r="S79" s="177" t="s">
        <v>122</v>
      </c>
      <c r="T79" s="178" t="s">
        <v>122</v>
      </c>
      <c r="U79" s="160">
        <v>0.115</v>
      </c>
      <c r="V79" s="160">
        <f>ROUND(E79*U79,2)</f>
        <v>11.96</v>
      </c>
      <c r="W79" s="160"/>
      <c r="X79" s="160" t="s">
        <v>123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125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358</v>
      </c>
      <c r="D80" s="162"/>
      <c r="E80" s="163">
        <v>104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127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72">
        <v>30</v>
      </c>
      <c r="B81" s="173" t="s">
        <v>236</v>
      </c>
      <c r="C81" s="189" t="s">
        <v>237</v>
      </c>
      <c r="D81" s="174" t="s">
        <v>157</v>
      </c>
      <c r="E81" s="175">
        <v>104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1.4400000000000001E-3</v>
      </c>
      <c r="O81" s="175">
        <f>ROUND(E81*N81,2)</f>
        <v>0.15</v>
      </c>
      <c r="P81" s="175">
        <v>0</v>
      </c>
      <c r="Q81" s="175">
        <f>ROUND(E81*P81,2)</f>
        <v>0</v>
      </c>
      <c r="R81" s="177"/>
      <c r="S81" s="177" t="s">
        <v>176</v>
      </c>
      <c r="T81" s="178" t="s">
        <v>163</v>
      </c>
      <c r="U81" s="160">
        <v>0.34</v>
      </c>
      <c r="V81" s="160">
        <f>ROUND(E81*U81,2)</f>
        <v>35.36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358</v>
      </c>
      <c r="D82" s="162"/>
      <c r="E82" s="163">
        <v>104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56">
        <v>31</v>
      </c>
      <c r="B83" s="157" t="s">
        <v>244</v>
      </c>
      <c r="C83" s="191" t="s">
        <v>245</v>
      </c>
      <c r="D83" s="158" t="s">
        <v>0</v>
      </c>
      <c r="E83" s="179"/>
      <c r="F83" s="161"/>
      <c r="G83" s="160">
        <f>ROUND(E83*F83,2)</f>
        <v>0</v>
      </c>
      <c r="H83" s="161"/>
      <c r="I83" s="160">
        <f>ROUND(E83*H83,2)</f>
        <v>0</v>
      </c>
      <c r="J83" s="161"/>
      <c r="K83" s="160">
        <f>ROUND(E83*J83,2)</f>
        <v>0</v>
      </c>
      <c r="L83" s="160">
        <v>21</v>
      </c>
      <c r="M83" s="160">
        <f>G83*(1+L83/100)</f>
        <v>0</v>
      </c>
      <c r="N83" s="159">
        <v>0</v>
      </c>
      <c r="O83" s="159">
        <f>ROUND(E83*N83,2)</f>
        <v>0</v>
      </c>
      <c r="P83" s="159">
        <v>0</v>
      </c>
      <c r="Q83" s="159">
        <f>ROUND(E83*P83,2)</f>
        <v>0</v>
      </c>
      <c r="R83" s="160"/>
      <c r="S83" s="160" t="s">
        <v>122</v>
      </c>
      <c r="T83" s="160" t="s">
        <v>122</v>
      </c>
      <c r="U83" s="160">
        <v>0</v>
      </c>
      <c r="V83" s="160">
        <f>ROUND(E83*U83,2)</f>
        <v>0</v>
      </c>
      <c r="W83" s="160"/>
      <c r="X83" s="160" t="s">
        <v>205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206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x14ac:dyDescent="0.2">
      <c r="A84" s="165" t="s">
        <v>117</v>
      </c>
      <c r="B84" s="166" t="s">
        <v>84</v>
      </c>
      <c r="C84" s="188" t="s">
        <v>85</v>
      </c>
      <c r="D84" s="167"/>
      <c r="E84" s="168"/>
      <c r="F84" s="169"/>
      <c r="G84" s="169">
        <f>SUMIF(AG85:AG88,"&lt;&gt;NOR",G85:G88)</f>
        <v>0</v>
      </c>
      <c r="H84" s="169"/>
      <c r="I84" s="169">
        <f>SUM(I85:I88)</f>
        <v>0</v>
      </c>
      <c r="J84" s="169"/>
      <c r="K84" s="169">
        <f>SUM(K85:K88)</f>
        <v>0</v>
      </c>
      <c r="L84" s="169"/>
      <c r="M84" s="169">
        <f>SUM(M85:M88)</f>
        <v>0</v>
      </c>
      <c r="N84" s="168"/>
      <c r="O84" s="168">
        <f>SUM(O85:O88)</f>
        <v>0</v>
      </c>
      <c r="P84" s="168"/>
      <c r="Q84" s="168">
        <f>SUM(Q85:Q88)</f>
        <v>0</v>
      </c>
      <c r="R84" s="169"/>
      <c r="S84" s="169"/>
      <c r="T84" s="170"/>
      <c r="U84" s="164"/>
      <c r="V84" s="164">
        <f>SUM(V85:V88)</f>
        <v>0</v>
      </c>
      <c r="W84" s="164"/>
      <c r="X84" s="164"/>
      <c r="Y84" s="164"/>
      <c r="AG84" t="s">
        <v>118</v>
      </c>
    </row>
    <row r="85" spans="1:60" ht="45" outlineLevel="1" x14ac:dyDescent="0.2">
      <c r="A85" s="172">
        <v>32</v>
      </c>
      <c r="B85" s="173" t="s">
        <v>246</v>
      </c>
      <c r="C85" s="260" t="s">
        <v>422</v>
      </c>
      <c r="D85" s="174" t="s">
        <v>247</v>
      </c>
      <c r="E85" s="175">
        <v>1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5">
        <v>0</v>
      </c>
      <c r="O85" s="175">
        <f>ROUND(E85*N85,2)</f>
        <v>0</v>
      </c>
      <c r="P85" s="175">
        <v>0</v>
      </c>
      <c r="Q85" s="175">
        <f>ROUND(E85*P85,2)</f>
        <v>0</v>
      </c>
      <c r="R85" s="177"/>
      <c r="S85" s="177" t="s">
        <v>176</v>
      </c>
      <c r="T85" s="178" t="s">
        <v>163</v>
      </c>
      <c r="U85" s="160">
        <v>0</v>
      </c>
      <c r="V85" s="160">
        <f>ROUND(E85*U85,2)</f>
        <v>0</v>
      </c>
      <c r="W85" s="160"/>
      <c r="X85" s="160" t="s">
        <v>123</v>
      </c>
      <c r="Y85" s="160" t="s">
        <v>124</v>
      </c>
      <c r="Z85" s="149"/>
      <c r="AA85" s="149"/>
      <c r="AB85" s="149"/>
      <c r="AC85" s="149"/>
      <c r="AD85" s="149"/>
      <c r="AE85" s="149"/>
      <c r="AF85" s="149"/>
      <c r="AG85" s="149" t="s">
        <v>125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90" t="s">
        <v>183</v>
      </c>
      <c r="D86" s="162"/>
      <c r="E86" s="163">
        <v>1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49"/>
      <c r="AA86" s="149"/>
      <c r="AB86" s="149"/>
      <c r="AC86" s="149"/>
      <c r="AD86" s="149"/>
      <c r="AE86" s="149"/>
      <c r="AF86" s="149"/>
      <c r="AG86" s="149" t="s">
        <v>127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45" outlineLevel="1" x14ac:dyDescent="0.2">
      <c r="A87" s="172">
        <v>33</v>
      </c>
      <c r="B87" s="173" t="s">
        <v>248</v>
      </c>
      <c r="C87" s="260" t="s">
        <v>422</v>
      </c>
      <c r="D87" s="174" t="s">
        <v>247</v>
      </c>
      <c r="E87" s="175">
        <v>1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0</v>
      </c>
      <c r="Q87" s="175">
        <f>ROUND(E87*P87,2)</f>
        <v>0</v>
      </c>
      <c r="R87" s="177"/>
      <c r="S87" s="177" t="s">
        <v>176</v>
      </c>
      <c r="T87" s="178" t="s">
        <v>163</v>
      </c>
      <c r="U87" s="160">
        <v>0</v>
      </c>
      <c r="V87" s="160">
        <f>ROUND(E87*U87,2)</f>
        <v>0</v>
      </c>
      <c r="W87" s="160"/>
      <c r="X87" s="160" t="s">
        <v>123</v>
      </c>
      <c r="Y87" s="160" t="s">
        <v>124</v>
      </c>
      <c r="Z87" s="149"/>
      <c r="AA87" s="149"/>
      <c r="AB87" s="149"/>
      <c r="AC87" s="149"/>
      <c r="AD87" s="149"/>
      <c r="AE87" s="149"/>
      <c r="AF87" s="149"/>
      <c r="AG87" s="149" t="s">
        <v>125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183</v>
      </c>
      <c r="D88" s="162"/>
      <c r="E88" s="163">
        <v>1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127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x14ac:dyDescent="0.2">
      <c r="A89" s="165" t="s">
        <v>117</v>
      </c>
      <c r="B89" s="166" t="s">
        <v>86</v>
      </c>
      <c r="C89" s="188" t="s">
        <v>87</v>
      </c>
      <c r="D89" s="167"/>
      <c r="E89" s="168"/>
      <c r="F89" s="169"/>
      <c r="G89" s="169">
        <f>SUMIF(AG90:AG98,"&lt;&gt;NOR",G90:G98)</f>
        <v>0</v>
      </c>
      <c r="H89" s="169"/>
      <c r="I89" s="169">
        <f>SUM(I90:I98)</f>
        <v>0</v>
      </c>
      <c r="J89" s="169"/>
      <c r="K89" s="169">
        <f>SUM(K90:K98)</f>
        <v>0</v>
      </c>
      <c r="L89" s="169"/>
      <c r="M89" s="169">
        <f>SUM(M90:M98)</f>
        <v>0</v>
      </c>
      <c r="N89" s="168"/>
      <c r="O89" s="168">
        <f>SUM(O90:O98)</f>
        <v>0</v>
      </c>
      <c r="P89" s="168"/>
      <c r="Q89" s="168">
        <f>SUM(Q90:Q98)</f>
        <v>0</v>
      </c>
      <c r="R89" s="169"/>
      <c r="S89" s="169"/>
      <c r="T89" s="170"/>
      <c r="U89" s="164"/>
      <c r="V89" s="164">
        <f>SUM(V90:V98)</f>
        <v>22.94</v>
      </c>
      <c r="W89" s="164"/>
      <c r="X89" s="164"/>
      <c r="Y89" s="164"/>
      <c r="AG89" t="s">
        <v>118</v>
      </c>
    </row>
    <row r="90" spans="1:60" outlineLevel="1" x14ac:dyDescent="0.2">
      <c r="A90" s="172">
        <v>34</v>
      </c>
      <c r="B90" s="173" t="s">
        <v>249</v>
      </c>
      <c r="C90" s="189" t="s">
        <v>250</v>
      </c>
      <c r="D90" s="174" t="s">
        <v>251</v>
      </c>
      <c r="E90" s="175">
        <v>0.4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/>
      <c r="S90" s="177" t="s">
        <v>122</v>
      </c>
      <c r="T90" s="178" t="s">
        <v>122</v>
      </c>
      <c r="U90" s="160">
        <v>0</v>
      </c>
      <c r="V90" s="160">
        <f>ROUND(E90*U90,2)</f>
        <v>0</v>
      </c>
      <c r="W90" s="160"/>
      <c r="X90" s="160" t="s">
        <v>123</v>
      </c>
      <c r="Y90" s="160" t="s">
        <v>124</v>
      </c>
      <c r="Z90" s="149"/>
      <c r="AA90" s="149"/>
      <c r="AB90" s="149"/>
      <c r="AC90" s="149"/>
      <c r="AD90" s="149"/>
      <c r="AE90" s="149"/>
      <c r="AF90" s="149"/>
      <c r="AG90" s="149" t="s">
        <v>125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22.5" outlineLevel="2" x14ac:dyDescent="0.2">
      <c r="A91" s="156"/>
      <c r="B91" s="157"/>
      <c r="C91" s="258" t="s">
        <v>252</v>
      </c>
      <c r="D91" s="259"/>
      <c r="E91" s="259"/>
      <c r="F91" s="259"/>
      <c r="G91" s="259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49"/>
      <c r="AA91" s="149"/>
      <c r="AB91" s="149"/>
      <c r="AC91" s="149"/>
      <c r="AD91" s="149"/>
      <c r="AE91" s="149"/>
      <c r="AF91" s="149"/>
      <c r="AG91" s="149" t="s">
        <v>152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80" t="str">
        <f>C91</f>
        <v>Pro vyjádření výnosu ve prospěch zhotovitele je nutné jednotkovou cenu uvést se záporným znaménkem. (Získaná částka ponižuje náklad stavby.)</v>
      </c>
      <c r="BB91" s="149"/>
      <c r="BC91" s="149"/>
      <c r="BD91" s="149"/>
      <c r="BE91" s="149"/>
      <c r="BF91" s="149"/>
      <c r="BG91" s="149"/>
      <c r="BH91" s="149"/>
    </row>
    <row r="92" spans="1:60" outlineLevel="2" x14ac:dyDescent="0.2">
      <c r="A92" s="156"/>
      <c r="B92" s="157"/>
      <c r="C92" s="190" t="s">
        <v>377</v>
      </c>
      <c r="D92" s="162"/>
      <c r="E92" s="163">
        <v>0.4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49"/>
      <c r="AA92" s="149"/>
      <c r="AB92" s="149"/>
      <c r="AC92" s="149"/>
      <c r="AD92" s="149"/>
      <c r="AE92" s="149"/>
      <c r="AF92" s="149"/>
      <c r="AG92" s="149" t="s">
        <v>127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72">
        <v>35</v>
      </c>
      <c r="B93" s="173" t="s">
        <v>258</v>
      </c>
      <c r="C93" s="189" t="s">
        <v>259</v>
      </c>
      <c r="D93" s="174" t="s">
        <v>251</v>
      </c>
      <c r="E93" s="175">
        <v>12.390779999999999</v>
      </c>
      <c r="F93" s="176"/>
      <c r="G93" s="177">
        <f>ROUND(E93*F93,2)</f>
        <v>0</v>
      </c>
      <c r="H93" s="176"/>
      <c r="I93" s="177">
        <f>ROUND(E93*H93,2)</f>
        <v>0</v>
      </c>
      <c r="J93" s="176"/>
      <c r="K93" s="177">
        <f>ROUND(E93*J93,2)</f>
        <v>0</v>
      </c>
      <c r="L93" s="177">
        <v>21</v>
      </c>
      <c r="M93" s="177">
        <f>G93*(1+L93/100)</f>
        <v>0</v>
      </c>
      <c r="N93" s="175">
        <v>0</v>
      </c>
      <c r="O93" s="175">
        <f>ROUND(E93*N93,2)</f>
        <v>0</v>
      </c>
      <c r="P93" s="175">
        <v>0</v>
      </c>
      <c r="Q93" s="175">
        <f>ROUND(E93*P93,2)</f>
        <v>0</v>
      </c>
      <c r="R93" s="177"/>
      <c r="S93" s="177" t="s">
        <v>122</v>
      </c>
      <c r="T93" s="178" t="s">
        <v>122</v>
      </c>
      <c r="U93" s="160">
        <v>0.49</v>
      </c>
      <c r="V93" s="160">
        <f>ROUND(E93*U93,2)</f>
        <v>6.07</v>
      </c>
      <c r="W93" s="160"/>
      <c r="X93" s="160" t="s">
        <v>256</v>
      </c>
      <c r="Y93" s="160" t="s">
        <v>124</v>
      </c>
      <c r="Z93" s="149"/>
      <c r="AA93" s="149"/>
      <c r="AB93" s="149"/>
      <c r="AC93" s="149"/>
      <c r="AD93" s="149"/>
      <c r="AE93" s="149"/>
      <c r="AF93" s="149"/>
      <c r="AG93" s="149" t="s">
        <v>257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258" t="s">
        <v>260</v>
      </c>
      <c r="D94" s="259"/>
      <c r="E94" s="259"/>
      <c r="F94" s="259"/>
      <c r="G94" s="259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49"/>
      <c r="AA94" s="149"/>
      <c r="AB94" s="149"/>
      <c r="AC94" s="149"/>
      <c r="AD94" s="149"/>
      <c r="AE94" s="149"/>
      <c r="AF94" s="149"/>
      <c r="AG94" s="149" t="s">
        <v>152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">
      <c r="A95" s="181">
        <v>36</v>
      </c>
      <c r="B95" s="182" t="s">
        <v>261</v>
      </c>
      <c r="C95" s="192" t="s">
        <v>262</v>
      </c>
      <c r="D95" s="183" t="s">
        <v>251</v>
      </c>
      <c r="E95" s="184">
        <v>346.94182000000001</v>
      </c>
      <c r="F95" s="185"/>
      <c r="G95" s="186">
        <f>ROUND(E95*F95,2)</f>
        <v>0</v>
      </c>
      <c r="H95" s="185"/>
      <c r="I95" s="186">
        <f>ROUND(E95*H95,2)</f>
        <v>0</v>
      </c>
      <c r="J95" s="185"/>
      <c r="K95" s="186">
        <f>ROUND(E95*J95,2)</f>
        <v>0</v>
      </c>
      <c r="L95" s="186">
        <v>21</v>
      </c>
      <c r="M95" s="186">
        <f>G95*(1+L95/100)</f>
        <v>0</v>
      </c>
      <c r="N95" s="184">
        <v>0</v>
      </c>
      <c r="O95" s="184">
        <f>ROUND(E95*N95,2)</f>
        <v>0</v>
      </c>
      <c r="P95" s="184">
        <v>0</v>
      </c>
      <c r="Q95" s="184">
        <f>ROUND(E95*P95,2)</f>
        <v>0</v>
      </c>
      <c r="R95" s="186"/>
      <c r="S95" s="186" t="s">
        <v>122</v>
      </c>
      <c r="T95" s="187" t="s">
        <v>122</v>
      </c>
      <c r="U95" s="160">
        <v>0</v>
      </c>
      <c r="V95" s="160">
        <f>ROUND(E95*U95,2)</f>
        <v>0</v>
      </c>
      <c r="W95" s="160"/>
      <c r="X95" s="160" t="s">
        <v>256</v>
      </c>
      <c r="Y95" s="160" t="s">
        <v>124</v>
      </c>
      <c r="Z95" s="149"/>
      <c r="AA95" s="149"/>
      <c r="AB95" s="149"/>
      <c r="AC95" s="149"/>
      <c r="AD95" s="149"/>
      <c r="AE95" s="149"/>
      <c r="AF95" s="149"/>
      <c r="AG95" s="149" t="s">
        <v>257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">
      <c r="A96" s="181">
        <v>37</v>
      </c>
      <c r="B96" s="182" t="s">
        <v>263</v>
      </c>
      <c r="C96" s="192" t="s">
        <v>264</v>
      </c>
      <c r="D96" s="183" t="s">
        <v>251</v>
      </c>
      <c r="E96" s="184">
        <v>12.390779999999999</v>
      </c>
      <c r="F96" s="185"/>
      <c r="G96" s="186">
        <f>ROUND(E96*F96,2)</f>
        <v>0</v>
      </c>
      <c r="H96" s="185"/>
      <c r="I96" s="186">
        <f>ROUND(E96*H96,2)</f>
        <v>0</v>
      </c>
      <c r="J96" s="185"/>
      <c r="K96" s="186">
        <f>ROUND(E96*J96,2)</f>
        <v>0</v>
      </c>
      <c r="L96" s="186">
        <v>21</v>
      </c>
      <c r="M96" s="186">
        <f>G96*(1+L96/100)</f>
        <v>0</v>
      </c>
      <c r="N96" s="184">
        <v>0</v>
      </c>
      <c r="O96" s="184">
        <f>ROUND(E96*N96,2)</f>
        <v>0</v>
      </c>
      <c r="P96" s="184">
        <v>0</v>
      </c>
      <c r="Q96" s="184">
        <f>ROUND(E96*P96,2)</f>
        <v>0</v>
      </c>
      <c r="R96" s="186"/>
      <c r="S96" s="186" t="s">
        <v>122</v>
      </c>
      <c r="T96" s="187" t="s">
        <v>122</v>
      </c>
      <c r="U96" s="160">
        <v>0.94199999999999995</v>
      </c>
      <c r="V96" s="160">
        <f>ROUND(E96*U96,2)</f>
        <v>11.67</v>
      </c>
      <c r="W96" s="160"/>
      <c r="X96" s="160" t="s">
        <v>256</v>
      </c>
      <c r="Y96" s="160" t="s">
        <v>124</v>
      </c>
      <c r="Z96" s="149"/>
      <c r="AA96" s="149"/>
      <c r="AB96" s="149"/>
      <c r="AC96" s="149"/>
      <c r="AD96" s="149"/>
      <c r="AE96" s="149"/>
      <c r="AF96" s="149"/>
      <c r="AG96" s="149" t="s">
        <v>257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">
      <c r="A97" s="181">
        <v>38</v>
      </c>
      <c r="B97" s="182" t="s">
        <v>265</v>
      </c>
      <c r="C97" s="192" t="s">
        <v>266</v>
      </c>
      <c r="D97" s="183" t="s">
        <v>251</v>
      </c>
      <c r="E97" s="184">
        <v>49.563119999999998</v>
      </c>
      <c r="F97" s="185"/>
      <c r="G97" s="186">
        <f>ROUND(E97*F97,2)</f>
        <v>0</v>
      </c>
      <c r="H97" s="185"/>
      <c r="I97" s="186">
        <f>ROUND(E97*H97,2)</f>
        <v>0</v>
      </c>
      <c r="J97" s="185"/>
      <c r="K97" s="186">
        <f>ROUND(E97*J97,2)</f>
        <v>0</v>
      </c>
      <c r="L97" s="186">
        <v>21</v>
      </c>
      <c r="M97" s="186">
        <f>G97*(1+L97/100)</f>
        <v>0</v>
      </c>
      <c r="N97" s="184">
        <v>0</v>
      </c>
      <c r="O97" s="184">
        <f>ROUND(E97*N97,2)</f>
        <v>0</v>
      </c>
      <c r="P97" s="184">
        <v>0</v>
      </c>
      <c r="Q97" s="184">
        <f>ROUND(E97*P97,2)</f>
        <v>0</v>
      </c>
      <c r="R97" s="186"/>
      <c r="S97" s="186" t="s">
        <v>122</v>
      </c>
      <c r="T97" s="187" t="s">
        <v>122</v>
      </c>
      <c r="U97" s="160">
        <v>0.105</v>
      </c>
      <c r="V97" s="160">
        <f>ROUND(E97*U97,2)</f>
        <v>5.2</v>
      </c>
      <c r="W97" s="160"/>
      <c r="X97" s="160" t="s">
        <v>256</v>
      </c>
      <c r="Y97" s="160" t="s">
        <v>124</v>
      </c>
      <c r="Z97" s="149"/>
      <c r="AA97" s="149"/>
      <c r="AB97" s="149"/>
      <c r="AC97" s="149"/>
      <c r="AD97" s="149"/>
      <c r="AE97" s="149"/>
      <c r="AF97" s="149"/>
      <c r="AG97" s="149" t="s">
        <v>257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ht="22.5" outlineLevel="1" x14ac:dyDescent="0.2">
      <c r="A98" s="181">
        <v>39</v>
      </c>
      <c r="B98" s="182" t="s">
        <v>267</v>
      </c>
      <c r="C98" s="192" t="s">
        <v>268</v>
      </c>
      <c r="D98" s="183" t="s">
        <v>251</v>
      </c>
      <c r="E98" s="184">
        <v>12.390779999999999</v>
      </c>
      <c r="F98" s="185"/>
      <c r="G98" s="186">
        <f>ROUND(E98*F98,2)</f>
        <v>0</v>
      </c>
      <c r="H98" s="185"/>
      <c r="I98" s="186">
        <f>ROUND(E98*H98,2)</f>
        <v>0</v>
      </c>
      <c r="J98" s="185"/>
      <c r="K98" s="186">
        <f>ROUND(E98*J98,2)</f>
        <v>0</v>
      </c>
      <c r="L98" s="186">
        <v>21</v>
      </c>
      <c r="M98" s="186">
        <f>G98*(1+L98/100)</f>
        <v>0</v>
      </c>
      <c r="N98" s="184">
        <v>0</v>
      </c>
      <c r="O98" s="184">
        <f>ROUND(E98*N98,2)</f>
        <v>0</v>
      </c>
      <c r="P98" s="184">
        <v>0</v>
      </c>
      <c r="Q98" s="184">
        <f>ROUND(E98*P98,2)</f>
        <v>0</v>
      </c>
      <c r="R98" s="186"/>
      <c r="S98" s="186" t="s">
        <v>122</v>
      </c>
      <c r="T98" s="187" t="s">
        <v>122</v>
      </c>
      <c r="U98" s="160">
        <v>0</v>
      </c>
      <c r="V98" s="160">
        <f>ROUND(E98*U98,2)</f>
        <v>0</v>
      </c>
      <c r="W98" s="160"/>
      <c r="X98" s="160" t="s">
        <v>256</v>
      </c>
      <c r="Y98" s="160" t="s">
        <v>124</v>
      </c>
      <c r="Z98" s="149"/>
      <c r="AA98" s="149"/>
      <c r="AB98" s="149"/>
      <c r="AC98" s="149"/>
      <c r="AD98" s="149"/>
      <c r="AE98" s="149"/>
      <c r="AF98" s="149"/>
      <c r="AG98" s="149" t="s">
        <v>257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x14ac:dyDescent="0.2">
      <c r="A99" s="165" t="s">
        <v>117</v>
      </c>
      <c r="B99" s="166" t="s">
        <v>89</v>
      </c>
      <c r="C99" s="188" t="s">
        <v>29</v>
      </c>
      <c r="D99" s="167"/>
      <c r="E99" s="168"/>
      <c r="F99" s="169"/>
      <c r="G99" s="169">
        <f>SUMIF(AG100:AG102,"&lt;&gt;NOR",G100:G102)</f>
        <v>0</v>
      </c>
      <c r="H99" s="169"/>
      <c r="I99" s="169">
        <f>SUM(I100:I102)</f>
        <v>0</v>
      </c>
      <c r="J99" s="169"/>
      <c r="K99" s="169">
        <f>SUM(K100:K102)</f>
        <v>0</v>
      </c>
      <c r="L99" s="169"/>
      <c r="M99" s="169">
        <f>SUM(M100:M102)</f>
        <v>0</v>
      </c>
      <c r="N99" s="168"/>
      <c r="O99" s="168">
        <f>SUM(O100:O102)</f>
        <v>0</v>
      </c>
      <c r="P99" s="168"/>
      <c r="Q99" s="168">
        <f>SUM(Q100:Q102)</f>
        <v>0</v>
      </c>
      <c r="R99" s="169"/>
      <c r="S99" s="169"/>
      <c r="T99" s="170"/>
      <c r="U99" s="164"/>
      <c r="V99" s="164">
        <f>SUM(V100:V102)</f>
        <v>0</v>
      </c>
      <c r="W99" s="164"/>
      <c r="X99" s="164"/>
      <c r="Y99" s="164"/>
      <c r="AG99" t="s">
        <v>118</v>
      </c>
    </row>
    <row r="100" spans="1:60" outlineLevel="1" x14ac:dyDescent="0.2">
      <c r="A100" s="172">
        <v>40</v>
      </c>
      <c r="B100" s="173" t="s">
        <v>269</v>
      </c>
      <c r="C100" s="189" t="s">
        <v>420</v>
      </c>
      <c r="D100" s="174" t="s">
        <v>270</v>
      </c>
      <c r="E100" s="175">
        <v>1</v>
      </c>
      <c r="F100" s="176"/>
      <c r="G100" s="177">
        <f>ROUND(E100*F100,2)</f>
        <v>0</v>
      </c>
      <c r="H100" s="176"/>
      <c r="I100" s="177">
        <f>ROUND(E100*H100,2)</f>
        <v>0</v>
      </c>
      <c r="J100" s="176"/>
      <c r="K100" s="177">
        <f>ROUND(E100*J100,2)</f>
        <v>0</v>
      </c>
      <c r="L100" s="177">
        <v>21</v>
      </c>
      <c r="M100" s="177">
        <f>G100*(1+L100/100)</f>
        <v>0</v>
      </c>
      <c r="N100" s="175">
        <v>0</v>
      </c>
      <c r="O100" s="175">
        <f>ROUND(E100*N100,2)</f>
        <v>0</v>
      </c>
      <c r="P100" s="175">
        <v>0</v>
      </c>
      <c r="Q100" s="175">
        <f>ROUND(E100*P100,2)</f>
        <v>0</v>
      </c>
      <c r="R100" s="177"/>
      <c r="S100" s="177" t="s">
        <v>122</v>
      </c>
      <c r="T100" s="178" t="s">
        <v>163</v>
      </c>
      <c r="U100" s="160">
        <v>0</v>
      </c>
      <c r="V100" s="160">
        <f>ROUND(E100*U100,2)</f>
        <v>0</v>
      </c>
      <c r="W100" s="160"/>
      <c r="X100" s="160" t="s">
        <v>271</v>
      </c>
      <c r="Y100" s="160" t="s">
        <v>124</v>
      </c>
      <c r="Z100" s="149"/>
      <c r="AA100" s="149"/>
      <c r="AB100" s="149"/>
      <c r="AC100" s="149"/>
      <c r="AD100" s="149"/>
      <c r="AE100" s="149"/>
      <c r="AF100" s="149"/>
      <c r="AG100" s="149" t="s">
        <v>272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 x14ac:dyDescent="0.2">
      <c r="A101" s="156"/>
      <c r="B101" s="157"/>
      <c r="C101" s="258" t="s">
        <v>273</v>
      </c>
      <c r="D101" s="259"/>
      <c r="E101" s="259"/>
      <c r="F101" s="259"/>
      <c r="G101" s="259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49"/>
      <c r="AA101" s="149"/>
      <c r="AB101" s="149"/>
      <c r="AC101" s="149"/>
      <c r="AD101" s="149"/>
      <c r="AE101" s="149"/>
      <c r="AF101" s="149"/>
      <c r="AG101" s="149" t="s">
        <v>152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2" x14ac:dyDescent="0.2">
      <c r="A102" s="156"/>
      <c r="B102" s="157"/>
      <c r="C102" s="190" t="s">
        <v>183</v>
      </c>
      <c r="D102" s="162"/>
      <c r="E102" s="163">
        <v>1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49"/>
      <c r="AA102" s="149"/>
      <c r="AB102" s="149"/>
      <c r="AC102" s="149"/>
      <c r="AD102" s="149"/>
      <c r="AE102" s="149"/>
      <c r="AF102" s="149"/>
      <c r="AG102" s="149" t="s">
        <v>127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x14ac:dyDescent="0.2">
      <c r="A103" s="3"/>
      <c r="B103" s="4"/>
      <c r="C103" s="193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v>12</v>
      </c>
      <c r="AF103">
        <v>21</v>
      </c>
      <c r="AG103" t="s">
        <v>103</v>
      </c>
    </row>
    <row r="104" spans="1:60" x14ac:dyDescent="0.2">
      <c r="A104" s="152"/>
      <c r="B104" s="153" t="s">
        <v>31</v>
      </c>
      <c r="C104" s="194"/>
      <c r="D104" s="154"/>
      <c r="E104" s="155"/>
      <c r="F104" s="155"/>
      <c r="G104" s="171">
        <f>G8+G13+G16+G56+G64+G74+G84+G89+G99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f>SUMIF(L7:L102,AE103,G7:G102)</f>
        <v>0</v>
      </c>
      <c r="AF104">
        <f>SUMIF(L7:L102,AF103,G7:G102)</f>
        <v>0</v>
      </c>
      <c r="AG104" t="s">
        <v>274</v>
      </c>
    </row>
    <row r="105" spans="1:60" x14ac:dyDescent="0.2">
      <c r="A105" s="3"/>
      <c r="B105" s="4"/>
      <c r="C105" s="193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3"/>
      <c r="B106" s="4"/>
      <c r="C106" s="19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3"/>
      <c r="B107" s="4"/>
      <c r="C107" s="193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C108" s="195"/>
      <c r="D108" s="10"/>
      <c r="AG108" t="s">
        <v>275</v>
      </c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1">
    <mergeCell ref="C26:G26"/>
    <mergeCell ref="C30:G30"/>
    <mergeCell ref="C33:G33"/>
    <mergeCell ref="C36:G36"/>
    <mergeCell ref="C91:G91"/>
    <mergeCell ref="C94:G94"/>
    <mergeCell ref="C101:G101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4"/>
  <sheetViews>
    <sheetView workbookViewId="0">
      <pane ySplit="7" topLeftCell="A95" activePane="bottomLeft" state="frozen"/>
      <selection pane="bottomLeft" activeCell="A110" sqref="A110:XFD115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91</v>
      </c>
    </row>
    <row r="2" spans="1:60" ht="24.95" customHeight="1" x14ac:dyDescent="0.2">
      <c r="A2" s="141" t="s">
        <v>8</v>
      </c>
      <c r="B2" s="49" t="s">
        <v>42</v>
      </c>
      <c r="C2" s="252" t="s">
        <v>399</v>
      </c>
      <c r="D2" s="253"/>
      <c r="E2" s="253"/>
      <c r="F2" s="253"/>
      <c r="G2" s="254"/>
      <c r="AG2" t="s">
        <v>92</v>
      </c>
    </row>
    <row r="3" spans="1:60" ht="24.95" customHeight="1" x14ac:dyDescent="0.2">
      <c r="A3" s="141" t="s">
        <v>9</v>
      </c>
      <c r="B3" s="49" t="s">
        <v>61</v>
      </c>
      <c r="C3" s="252" t="s">
        <v>413</v>
      </c>
      <c r="D3" s="253"/>
      <c r="E3" s="253"/>
      <c r="F3" s="253"/>
      <c r="G3" s="254"/>
      <c r="AC3" s="122" t="s">
        <v>92</v>
      </c>
      <c r="AG3" t="s">
        <v>93</v>
      </c>
    </row>
    <row r="4" spans="1:60" ht="24.95" customHeight="1" x14ac:dyDescent="0.2">
      <c r="A4" s="142" t="s">
        <v>10</v>
      </c>
      <c r="B4" s="143" t="s">
        <v>62</v>
      </c>
      <c r="C4" s="255" t="s">
        <v>52</v>
      </c>
      <c r="D4" s="256"/>
      <c r="E4" s="256"/>
      <c r="F4" s="256"/>
      <c r="G4" s="257"/>
      <c r="AG4" t="s">
        <v>94</v>
      </c>
    </row>
    <row r="5" spans="1:60" x14ac:dyDescent="0.2">
      <c r="D5" s="10"/>
    </row>
    <row r="6" spans="1:60" ht="38.25" x14ac:dyDescent="0.2">
      <c r="A6" s="145" t="s">
        <v>95</v>
      </c>
      <c r="B6" s="147" t="s">
        <v>96</v>
      </c>
      <c r="C6" s="147" t="s">
        <v>97</v>
      </c>
      <c r="D6" s="146" t="s">
        <v>98</v>
      </c>
      <c r="E6" s="145" t="s">
        <v>99</v>
      </c>
      <c r="F6" s="144" t="s">
        <v>100</v>
      </c>
      <c r="G6" s="145" t="s">
        <v>31</v>
      </c>
      <c r="H6" s="148" t="s">
        <v>32</v>
      </c>
      <c r="I6" s="148" t="s">
        <v>101</v>
      </c>
      <c r="J6" s="148" t="s">
        <v>33</v>
      </c>
      <c r="K6" s="148" t="s">
        <v>102</v>
      </c>
      <c r="L6" s="148" t="s">
        <v>103</v>
      </c>
      <c r="M6" s="148" t="s">
        <v>104</v>
      </c>
      <c r="N6" s="148" t="s">
        <v>105</v>
      </c>
      <c r="O6" s="148" t="s">
        <v>106</v>
      </c>
      <c r="P6" s="148" t="s">
        <v>107</v>
      </c>
      <c r="Q6" s="148" t="s">
        <v>108</v>
      </c>
      <c r="R6" s="148" t="s">
        <v>109</v>
      </c>
      <c r="S6" s="148" t="s">
        <v>110</v>
      </c>
      <c r="T6" s="148" t="s">
        <v>111</v>
      </c>
      <c r="U6" s="148" t="s">
        <v>112</v>
      </c>
      <c r="V6" s="148" t="s">
        <v>113</v>
      </c>
      <c r="W6" s="148" t="s">
        <v>114</v>
      </c>
      <c r="X6" s="148" t="s">
        <v>115</v>
      </c>
      <c r="Y6" s="148" t="s">
        <v>116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ht="25.5" x14ac:dyDescent="0.2">
      <c r="A8" s="165" t="s">
        <v>117</v>
      </c>
      <c r="B8" s="166" t="s">
        <v>70</v>
      </c>
      <c r="C8" s="188" t="s">
        <v>71</v>
      </c>
      <c r="D8" s="167"/>
      <c r="E8" s="168"/>
      <c r="F8" s="169"/>
      <c r="G8" s="169">
        <f>SUMIF(AG9:AG14,"&lt;&gt;NOR",G9:G14)</f>
        <v>0</v>
      </c>
      <c r="H8" s="169"/>
      <c r="I8" s="169">
        <f>SUM(I9:I14)</f>
        <v>0</v>
      </c>
      <c r="J8" s="169"/>
      <c r="K8" s="169">
        <f>SUM(K9:K14)</f>
        <v>0</v>
      </c>
      <c r="L8" s="169"/>
      <c r="M8" s="169">
        <f>SUM(M9:M14)</f>
        <v>0</v>
      </c>
      <c r="N8" s="168"/>
      <c r="O8" s="168">
        <f>SUM(O9:O14)</f>
        <v>0</v>
      </c>
      <c r="P8" s="168"/>
      <c r="Q8" s="168">
        <f>SUM(Q9:Q14)</f>
        <v>0</v>
      </c>
      <c r="R8" s="169"/>
      <c r="S8" s="169"/>
      <c r="T8" s="170"/>
      <c r="U8" s="164"/>
      <c r="V8" s="164">
        <f>SUM(V9:V14)</f>
        <v>21.96</v>
      </c>
      <c r="W8" s="164"/>
      <c r="X8" s="164"/>
      <c r="Y8" s="164"/>
      <c r="AG8" t="s">
        <v>118</v>
      </c>
    </row>
    <row r="9" spans="1:60" outlineLevel="1" x14ac:dyDescent="0.2">
      <c r="A9" s="172">
        <v>1</v>
      </c>
      <c r="B9" s="173" t="s">
        <v>119</v>
      </c>
      <c r="C9" s="189" t="s">
        <v>120</v>
      </c>
      <c r="D9" s="174" t="s">
        <v>121</v>
      </c>
      <c r="E9" s="175">
        <v>157.94999999999999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122</v>
      </c>
      <c r="T9" s="178" t="s">
        <v>122</v>
      </c>
      <c r="U9" s="160">
        <v>0.13900000000000001</v>
      </c>
      <c r="V9" s="160">
        <f>ROUND(E9*U9,2)</f>
        <v>21.96</v>
      </c>
      <c r="W9" s="160"/>
      <c r="X9" s="160" t="s">
        <v>123</v>
      </c>
      <c r="Y9" s="160" t="s">
        <v>124</v>
      </c>
      <c r="Z9" s="149"/>
      <c r="AA9" s="149"/>
      <c r="AB9" s="149"/>
      <c r="AC9" s="149"/>
      <c r="AD9" s="149"/>
      <c r="AE9" s="149"/>
      <c r="AF9" s="149"/>
      <c r="AG9" s="149" t="s">
        <v>125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378</v>
      </c>
      <c r="D10" s="162"/>
      <c r="E10" s="163">
        <v>157.94999999999999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49"/>
      <c r="AA10" s="149"/>
      <c r="AB10" s="149"/>
      <c r="AC10" s="149"/>
      <c r="AD10" s="149"/>
      <c r="AE10" s="149"/>
      <c r="AF10" s="149"/>
      <c r="AG10" s="149" t="s">
        <v>127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379</v>
      </c>
      <c r="C11" s="189" t="s">
        <v>380</v>
      </c>
      <c r="D11" s="174" t="s">
        <v>381</v>
      </c>
      <c r="E11" s="175">
        <v>1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/>
      <c r="S11" s="177" t="s">
        <v>176</v>
      </c>
      <c r="T11" s="178" t="s">
        <v>163</v>
      </c>
      <c r="U11" s="160">
        <v>0</v>
      </c>
      <c r="V11" s="160">
        <f>ROUND(E11*U11,2)</f>
        <v>0</v>
      </c>
      <c r="W11" s="160"/>
      <c r="X11" s="160" t="s">
        <v>123</v>
      </c>
      <c r="Y11" s="160" t="s">
        <v>124</v>
      </c>
      <c r="Z11" s="149"/>
      <c r="AA11" s="149"/>
      <c r="AB11" s="149"/>
      <c r="AC11" s="149"/>
      <c r="AD11" s="149"/>
      <c r="AE11" s="149"/>
      <c r="AF11" s="149"/>
      <c r="AG11" s="149" t="s">
        <v>125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90" t="s">
        <v>183</v>
      </c>
      <c r="D12" s="162"/>
      <c r="E12" s="163">
        <v>1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49"/>
      <c r="AA12" s="149"/>
      <c r="AB12" s="149"/>
      <c r="AC12" s="149"/>
      <c r="AD12" s="149"/>
      <c r="AE12" s="149"/>
      <c r="AF12" s="149"/>
      <c r="AG12" s="149" t="s">
        <v>127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3</v>
      </c>
      <c r="B13" s="173" t="s">
        <v>128</v>
      </c>
      <c r="C13" s="189" t="s">
        <v>129</v>
      </c>
      <c r="D13" s="174" t="s">
        <v>130</v>
      </c>
      <c r="E13" s="175">
        <v>17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 t="s">
        <v>131</v>
      </c>
      <c r="S13" s="177" t="s">
        <v>122</v>
      </c>
      <c r="T13" s="178" t="s">
        <v>122</v>
      </c>
      <c r="U13" s="160">
        <v>0</v>
      </c>
      <c r="V13" s="160">
        <f>ROUND(E13*U13,2)</f>
        <v>0</v>
      </c>
      <c r="W13" s="160"/>
      <c r="X13" s="160" t="s">
        <v>132</v>
      </c>
      <c r="Y13" s="160" t="s">
        <v>124</v>
      </c>
      <c r="Z13" s="149"/>
      <c r="AA13" s="149"/>
      <c r="AB13" s="149"/>
      <c r="AC13" s="149"/>
      <c r="AD13" s="149"/>
      <c r="AE13" s="149"/>
      <c r="AF13" s="149"/>
      <c r="AG13" s="149" t="s">
        <v>133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190" t="s">
        <v>332</v>
      </c>
      <c r="D14" s="162"/>
      <c r="E14" s="163">
        <v>17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49"/>
      <c r="AA14" s="149"/>
      <c r="AB14" s="149"/>
      <c r="AC14" s="149"/>
      <c r="AD14" s="149"/>
      <c r="AE14" s="149"/>
      <c r="AF14" s="149"/>
      <c r="AG14" s="149" t="s">
        <v>127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x14ac:dyDescent="0.2">
      <c r="A15" s="165" t="s">
        <v>117</v>
      </c>
      <c r="B15" s="166" t="s">
        <v>74</v>
      </c>
      <c r="C15" s="188" t="s">
        <v>75</v>
      </c>
      <c r="D15" s="167"/>
      <c r="E15" s="168"/>
      <c r="F15" s="169"/>
      <c r="G15" s="169">
        <f>SUMIF(AG16:AG65,"&lt;&gt;NOR",G16:G65)</f>
        <v>0</v>
      </c>
      <c r="H15" s="169"/>
      <c r="I15" s="169">
        <f>SUM(I16:I65)</f>
        <v>0</v>
      </c>
      <c r="J15" s="169"/>
      <c r="K15" s="169">
        <f>SUM(K16:K65)</f>
        <v>0</v>
      </c>
      <c r="L15" s="169"/>
      <c r="M15" s="169">
        <f>SUM(M16:M65)</f>
        <v>0</v>
      </c>
      <c r="N15" s="168"/>
      <c r="O15" s="168">
        <f>SUM(O16:O65)</f>
        <v>0.83000000000000007</v>
      </c>
      <c r="P15" s="168"/>
      <c r="Q15" s="168">
        <f>SUM(Q16:Q65)</f>
        <v>2.21</v>
      </c>
      <c r="R15" s="169"/>
      <c r="S15" s="169"/>
      <c r="T15" s="170"/>
      <c r="U15" s="164"/>
      <c r="V15" s="164">
        <f>SUM(V16:V65)</f>
        <v>319.06999999999994</v>
      </c>
      <c r="W15" s="164"/>
      <c r="X15" s="164"/>
      <c r="Y15" s="164"/>
      <c r="AG15" t="s">
        <v>118</v>
      </c>
    </row>
    <row r="16" spans="1:60" ht="22.5" outlineLevel="1" x14ac:dyDescent="0.2">
      <c r="A16" s="172">
        <v>4</v>
      </c>
      <c r="B16" s="173" t="s">
        <v>135</v>
      </c>
      <c r="C16" s="189" t="s">
        <v>136</v>
      </c>
      <c r="D16" s="174" t="s">
        <v>121</v>
      </c>
      <c r="E16" s="175">
        <v>424.25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21</v>
      </c>
      <c r="M16" s="177">
        <f>G16*(1+L16/100)</f>
        <v>0</v>
      </c>
      <c r="N16" s="175">
        <v>0</v>
      </c>
      <c r="O16" s="175">
        <f>ROUND(E16*N16,2)</f>
        <v>0</v>
      </c>
      <c r="P16" s="175">
        <v>0</v>
      </c>
      <c r="Q16" s="175">
        <f>ROUND(E16*P16,2)</f>
        <v>0</v>
      </c>
      <c r="R16" s="177"/>
      <c r="S16" s="177" t="s">
        <v>122</v>
      </c>
      <c r="T16" s="178" t="s">
        <v>122</v>
      </c>
      <c r="U16" s="160">
        <v>0.09</v>
      </c>
      <c r="V16" s="160">
        <f>ROUND(E16*U16,2)</f>
        <v>38.18</v>
      </c>
      <c r="W16" s="160"/>
      <c r="X16" s="160" t="s">
        <v>123</v>
      </c>
      <c r="Y16" s="160" t="s">
        <v>124</v>
      </c>
      <c r="Z16" s="149"/>
      <c r="AA16" s="149"/>
      <c r="AB16" s="149"/>
      <c r="AC16" s="149"/>
      <c r="AD16" s="149"/>
      <c r="AE16" s="149"/>
      <c r="AF16" s="149"/>
      <c r="AG16" s="149" t="s">
        <v>125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2" x14ac:dyDescent="0.2">
      <c r="A17" s="156"/>
      <c r="B17" s="157"/>
      <c r="C17" s="190" t="s">
        <v>382</v>
      </c>
      <c r="D17" s="162"/>
      <c r="E17" s="163">
        <v>315.89999999999998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49"/>
      <c r="AA17" s="149"/>
      <c r="AB17" s="149"/>
      <c r="AC17" s="149"/>
      <c r="AD17" s="149"/>
      <c r="AE17" s="149"/>
      <c r="AF17" s="149"/>
      <c r="AG17" s="149" t="s">
        <v>127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90" t="s">
        <v>383</v>
      </c>
      <c r="D18" s="162"/>
      <c r="E18" s="163">
        <v>104.72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49"/>
      <c r="AA18" s="149"/>
      <c r="AB18" s="149"/>
      <c r="AC18" s="149"/>
      <c r="AD18" s="149"/>
      <c r="AE18" s="149"/>
      <c r="AF18" s="149"/>
      <c r="AG18" s="149" t="s">
        <v>127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190" t="s">
        <v>384</v>
      </c>
      <c r="D19" s="162"/>
      <c r="E19" s="163">
        <v>3.63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49"/>
      <c r="AA19" s="149"/>
      <c r="AB19" s="149"/>
      <c r="AC19" s="149"/>
      <c r="AD19" s="149"/>
      <c r="AE19" s="149"/>
      <c r="AF19" s="149"/>
      <c r="AG19" s="149" t="s">
        <v>127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t="22.5" outlineLevel="1" x14ac:dyDescent="0.2">
      <c r="A20" s="172">
        <v>5</v>
      </c>
      <c r="B20" s="173" t="s">
        <v>142</v>
      </c>
      <c r="C20" s="189" t="s">
        <v>143</v>
      </c>
      <c r="D20" s="174" t="s">
        <v>121</v>
      </c>
      <c r="E20" s="175">
        <v>157.94999999999999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5">
        <v>6.9999999999999999E-4</v>
      </c>
      <c r="O20" s="175">
        <f>ROUND(E20*N20,2)</f>
        <v>0.11</v>
      </c>
      <c r="P20" s="175">
        <v>1.4E-2</v>
      </c>
      <c r="Q20" s="175">
        <f>ROUND(E20*P20,2)</f>
        <v>2.21</v>
      </c>
      <c r="R20" s="177"/>
      <c r="S20" s="177" t="s">
        <v>122</v>
      </c>
      <c r="T20" s="178" t="s">
        <v>122</v>
      </c>
      <c r="U20" s="160">
        <v>0.40333000000000002</v>
      </c>
      <c r="V20" s="160">
        <f>ROUND(E20*U20,2)</f>
        <v>63.71</v>
      </c>
      <c r="W20" s="160"/>
      <c r="X20" s="160" t="s">
        <v>123</v>
      </c>
      <c r="Y20" s="160" t="s">
        <v>124</v>
      </c>
      <c r="Z20" s="149"/>
      <c r="AA20" s="149"/>
      <c r="AB20" s="149"/>
      <c r="AC20" s="149"/>
      <c r="AD20" s="149"/>
      <c r="AE20" s="149"/>
      <c r="AF20" s="149"/>
      <c r="AG20" s="149" t="s">
        <v>125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90" t="s">
        <v>378</v>
      </c>
      <c r="D21" s="162"/>
      <c r="E21" s="163">
        <v>157.94999999999999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49"/>
      <c r="AA21" s="149"/>
      <c r="AB21" s="149"/>
      <c r="AC21" s="149"/>
      <c r="AD21" s="149"/>
      <c r="AE21" s="149"/>
      <c r="AF21" s="149"/>
      <c r="AG21" s="149" t="s">
        <v>127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1" x14ac:dyDescent="0.2">
      <c r="A22" s="172">
        <v>6</v>
      </c>
      <c r="B22" s="173" t="s">
        <v>149</v>
      </c>
      <c r="C22" s="189" t="s">
        <v>150</v>
      </c>
      <c r="D22" s="174" t="s">
        <v>121</v>
      </c>
      <c r="E22" s="175">
        <v>212.125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5">
        <v>0</v>
      </c>
      <c r="O22" s="175">
        <f>ROUND(E22*N22,2)</f>
        <v>0</v>
      </c>
      <c r="P22" s="175">
        <v>0</v>
      </c>
      <c r="Q22" s="175">
        <f>ROUND(E22*P22,2)</f>
        <v>0</v>
      </c>
      <c r="R22" s="177"/>
      <c r="S22" s="177" t="s">
        <v>122</v>
      </c>
      <c r="T22" s="178" t="s">
        <v>122</v>
      </c>
      <c r="U22" s="160">
        <v>0.84799999999999998</v>
      </c>
      <c r="V22" s="160">
        <f>ROUND(E22*U22,2)</f>
        <v>179.88</v>
      </c>
      <c r="W22" s="160"/>
      <c r="X22" s="160" t="s">
        <v>123</v>
      </c>
      <c r="Y22" s="160" t="s">
        <v>124</v>
      </c>
      <c r="Z22" s="149"/>
      <c r="AA22" s="149"/>
      <c r="AB22" s="149"/>
      <c r="AC22" s="149"/>
      <c r="AD22" s="149"/>
      <c r="AE22" s="149"/>
      <c r="AF22" s="149"/>
      <c r="AG22" s="149" t="s">
        <v>125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258" t="s">
        <v>151</v>
      </c>
      <c r="D23" s="259"/>
      <c r="E23" s="259"/>
      <c r="F23" s="259"/>
      <c r="G23" s="259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49"/>
      <c r="AA23" s="149"/>
      <c r="AB23" s="149"/>
      <c r="AC23" s="149"/>
      <c r="AD23" s="149"/>
      <c r="AE23" s="149"/>
      <c r="AF23" s="149"/>
      <c r="AG23" s="149" t="s">
        <v>152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190" t="s">
        <v>378</v>
      </c>
      <c r="D24" s="162"/>
      <c r="E24" s="163">
        <v>157.94999999999999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49"/>
      <c r="AA24" s="149"/>
      <c r="AB24" s="149"/>
      <c r="AC24" s="149"/>
      <c r="AD24" s="149"/>
      <c r="AE24" s="149"/>
      <c r="AF24" s="149"/>
      <c r="AG24" s="149" t="s">
        <v>127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 x14ac:dyDescent="0.2">
      <c r="A25" s="156"/>
      <c r="B25" s="157"/>
      <c r="C25" s="190" t="s">
        <v>385</v>
      </c>
      <c r="D25" s="162"/>
      <c r="E25" s="163">
        <v>52.36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49"/>
      <c r="AA25" s="149"/>
      <c r="AB25" s="149"/>
      <c r="AC25" s="149"/>
      <c r="AD25" s="149"/>
      <c r="AE25" s="149"/>
      <c r="AF25" s="149"/>
      <c r="AG25" s="149" t="s">
        <v>127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2.5" outlineLevel="3" x14ac:dyDescent="0.2">
      <c r="A26" s="156"/>
      <c r="B26" s="157"/>
      <c r="C26" s="190" t="s">
        <v>139</v>
      </c>
      <c r="D26" s="162"/>
      <c r="E26" s="163"/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49"/>
      <c r="AA26" s="149"/>
      <c r="AB26" s="149"/>
      <c r="AC26" s="149"/>
      <c r="AD26" s="149"/>
      <c r="AE26" s="149"/>
      <c r="AF26" s="149"/>
      <c r="AG26" s="149" t="s">
        <v>127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3" x14ac:dyDescent="0.2">
      <c r="A27" s="156"/>
      <c r="B27" s="157"/>
      <c r="C27" s="190" t="s">
        <v>386</v>
      </c>
      <c r="D27" s="162"/>
      <c r="E27" s="163">
        <v>1.8149999999999999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49"/>
      <c r="AA27" s="149"/>
      <c r="AB27" s="149"/>
      <c r="AC27" s="149"/>
      <c r="AD27" s="149"/>
      <c r="AE27" s="149"/>
      <c r="AF27" s="149"/>
      <c r="AG27" s="149" t="s">
        <v>127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72">
        <v>7</v>
      </c>
      <c r="B28" s="173" t="s">
        <v>155</v>
      </c>
      <c r="C28" s="189" t="s">
        <v>156</v>
      </c>
      <c r="D28" s="174" t="s">
        <v>157</v>
      </c>
      <c r="E28" s="175">
        <v>65.23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5">
        <v>6.6E-4</v>
      </c>
      <c r="O28" s="175">
        <f>ROUND(E28*N28,2)</f>
        <v>0.04</v>
      </c>
      <c r="P28" s="175">
        <v>0</v>
      </c>
      <c r="Q28" s="175">
        <f>ROUND(E28*P28,2)</f>
        <v>0</v>
      </c>
      <c r="R28" s="177"/>
      <c r="S28" s="177" t="s">
        <v>122</v>
      </c>
      <c r="T28" s="178" t="s">
        <v>122</v>
      </c>
      <c r="U28" s="160">
        <v>0.189</v>
      </c>
      <c r="V28" s="160">
        <f>ROUND(E28*U28,2)</f>
        <v>12.33</v>
      </c>
      <c r="W28" s="160"/>
      <c r="X28" s="160" t="s">
        <v>123</v>
      </c>
      <c r="Y28" s="160" t="s">
        <v>124</v>
      </c>
      <c r="Z28" s="149"/>
      <c r="AA28" s="149"/>
      <c r="AB28" s="149"/>
      <c r="AC28" s="149"/>
      <c r="AD28" s="149"/>
      <c r="AE28" s="149"/>
      <c r="AF28" s="149"/>
      <c r="AG28" s="149" t="s">
        <v>125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258" t="s">
        <v>158</v>
      </c>
      <c r="D29" s="259"/>
      <c r="E29" s="259"/>
      <c r="F29" s="259"/>
      <c r="G29" s="259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49"/>
      <c r="AA29" s="149"/>
      <c r="AB29" s="149"/>
      <c r="AC29" s="149"/>
      <c r="AD29" s="149"/>
      <c r="AE29" s="149"/>
      <c r="AF29" s="149"/>
      <c r="AG29" s="149" t="s">
        <v>152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387</v>
      </c>
      <c r="D30" s="162"/>
      <c r="E30" s="163">
        <v>61.6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49"/>
      <c r="AA30" s="149"/>
      <c r="AB30" s="149"/>
      <c r="AC30" s="149"/>
      <c r="AD30" s="149"/>
      <c r="AE30" s="149"/>
      <c r="AF30" s="149"/>
      <c r="AG30" s="149" t="s">
        <v>127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3" x14ac:dyDescent="0.2">
      <c r="A31" s="156"/>
      <c r="B31" s="157"/>
      <c r="C31" s="190" t="s">
        <v>388</v>
      </c>
      <c r="D31" s="162"/>
      <c r="E31" s="163">
        <v>3.63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49"/>
      <c r="AA31" s="149"/>
      <c r="AB31" s="149"/>
      <c r="AC31" s="149"/>
      <c r="AD31" s="149"/>
      <c r="AE31" s="149"/>
      <c r="AF31" s="149"/>
      <c r="AG31" s="149" t="s">
        <v>127</v>
      </c>
      <c r="AH31" s="149">
        <v>0</v>
      </c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72">
        <v>8</v>
      </c>
      <c r="B32" s="173" t="s">
        <v>289</v>
      </c>
      <c r="C32" s="189" t="s">
        <v>290</v>
      </c>
      <c r="D32" s="174" t="s">
        <v>157</v>
      </c>
      <c r="E32" s="175">
        <v>65.23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5">
        <v>7.6000000000000004E-4</v>
      </c>
      <c r="O32" s="175">
        <f>ROUND(E32*N32,2)</f>
        <v>0.05</v>
      </c>
      <c r="P32" s="175">
        <v>0</v>
      </c>
      <c r="Q32" s="175">
        <f>ROUND(E32*P32,2)</f>
        <v>0</v>
      </c>
      <c r="R32" s="177"/>
      <c r="S32" s="177" t="s">
        <v>122</v>
      </c>
      <c r="T32" s="178" t="s">
        <v>122</v>
      </c>
      <c r="U32" s="160">
        <v>0.189</v>
      </c>
      <c r="V32" s="160">
        <f>ROUND(E32*U32,2)</f>
        <v>12.33</v>
      </c>
      <c r="W32" s="160"/>
      <c r="X32" s="160" t="s">
        <v>123</v>
      </c>
      <c r="Y32" s="160" t="s">
        <v>124</v>
      </c>
      <c r="Z32" s="149"/>
      <c r="AA32" s="149"/>
      <c r="AB32" s="149"/>
      <c r="AC32" s="149"/>
      <c r="AD32" s="149"/>
      <c r="AE32" s="149"/>
      <c r="AF32" s="149"/>
      <c r="AG32" s="149" t="s">
        <v>125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258" t="s">
        <v>164</v>
      </c>
      <c r="D33" s="259"/>
      <c r="E33" s="259"/>
      <c r="F33" s="259"/>
      <c r="G33" s="259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49"/>
      <c r="AA33" s="149"/>
      <c r="AB33" s="149"/>
      <c r="AC33" s="149"/>
      <c r="AD33" s="149"/>
      <c r="AE33" s="149"/>
      <c r="AF33" s="149"/>
      <c r="AG33" s="149" t="s">
        <v>152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 x14ac:dyDescent="0.2">
      <c r="A34" s="156"/>
      <c r="B34" s="157"/>
      <c r="C34" s="190" t="s">
        <v>387</v>
      </c>
      <c r="D34" s="162"/>
      <c r="E34" s="163">
        <v>61.6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49"/>
      <c r="AA34" s="149"/>
      <c r="AB34" s="149"/>
      <c r="AC34" s="149"/>
      <c r="AD34" s="149"/>
      <c r="AE34" s="149"/>
      <c r="AF34" s="149"/>
      <c r="AG34" s="149" t="s">
        <v>127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 x14ac:dyDescent="0.2">
      <c r="A35" s="156"/>
      <c r="B35" s="157"/>
      <c r="C35" s="190" t="s">
        <v>388</v>
      </c>
      <c r="D35" s="162"/>
      <c r="E35" s="163">
        <v>3.63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49"/>
      <c r="AA35" s="149"/>
      <c r="AB35" s="149"/>
      <c r="AC35" s="149"/>
      <c r="AD35" s="149"/>
      <c r="AE35" s="149"/>
      <c r="AF35" s="149"/>
      <c r="AG35" s="149" t="s">
        <v>127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72">
        <v>9</v>
      </c>
      <c r="B36" s="173" t="s">
        <v>161</v>
      </c>
      <c r="C36" s="189" t="s">
        <v>162</v>
      </c>
      <c r="D36" s="174" t="s">
        <v>157</v>
      </c>
      <c r="E36" s="175">
        <v>65.23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21</v>
      </c>
      <c r="M36" s="177">
        <f>G36*(1+L36/100)</f>
        <v>0</v>
      </c>
      <c r="N36" s="175">
        <v>7.6000000000000004E-4</v>
      </c>
      <c r="O36" s="175">
        <f>ROUND(E36*N36,2)</f>
        <v>0.05</v>
      </c>
      <c r="P36" s="175">
        <v>0</v>
      </c>
      <c r="Q36" s="175">
        <f>ROUND(E36*P36,2)</f>
        <v>0</v>
      </c>
      <c r="R36" s="177"/>
      <c r="S36" s="177" t="s">
        <v>122</v>
      </c>
      <c r="T36" s="178" t="s">
        <v>163</v>
      </c>
      <c r="U36" s="160">
        <v>0.189</v>
      </c>
      <c r="V36" s="160">
        <f>ROUND(E36*U36,2)</f>
        <v>12.33</v>
      </c>
      <c r="W36" s="160"/>
      <c r="X36" s="160" t="s">
        <v>123</v>
      </c>
      <c r="Y36" s="160" t="s">
        <v>124</v>
      </c>
      <c r="Z36" s="149"/>
      <c r="AA36" s="149"/>
      <c r="AB36" s="149"/>
      <c r="AC36" s="149"/>
      <c r="AD36" s="149"/>
      <c r="AE36" s="149"/>
      <c r="AF36" s="149"/>
      <c r="AG36" s="149" t="s">
        <v>125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258" t="s">
        <v>164</v>
      </c>
      <c r="D37" s="259"/>
      <c r="E37" s="259"/>
      <c r="F37" s="259"/>
      <c r="G37" s="259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49"/>
      <c r="AA37" s="149"/>
      <c r="AB37" s="149"/>
      <c r="AC37" s="149"/>
      <c r="AD37" s="149"/>
      <c r="AE37" s="149"/>
      <c r="AF37" s="149"/>
      <c r="AG37" s="149" t="s">
        <v>152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 x14ac:dyDescent="0.2">
      <c r="A38" s="156"/>
      <c r="B38" s="157"/>
      <c r="C38" s="190" t="s">
        <v>387</v>
      </c>
      <c r="D38" s="162"/>
      <c r="E38" s="163">
        <v>61.6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49"/>
      <c r="AA38" s="149"/>
      <c r="AB38" s="149"/>
      <c r="AC38" s="149"/>
      <c r="AD38" s="149"/>
      <c r="AE38" s="149"/>
      <c r="AF38" s="149"/>
      <c r="AG38" s="149" t="s">
        <v>127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190" t="s">
        <v>388</v>
      </c>
      <c r="D39" s="162"/>
      <c r="E39" s="163">
        <v>3.63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49"/>
      <c r="AA39" s="149"/>
      <c r="AB39" s="149"/>
      <c r="AC39" s="149"/>
      <c r="AD39" s="149"/>
      <c r="AE39" s="149"/>
      <c r="AF39" s="149"/>
      <c r="AG39" s="149" t="s">
        <v>127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33.75" outlineLevel="1" x14ac:dyDescent="0.2">
      <c r="A40" s="172">
        <v>10</v>
      </c>
      <c r="B40" s="173" t="s">
        <v>169</v>
      </c>
      <c r="C40" s="189" t="s">
        <v>170</v>
      </c>
      <c r="D40" s="174" t="s">
        <v>171</v>
      </c>
      <c r="E40" s="175">
        <v>1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5">
        <v>5.5999999999999999E-3</v>
      </c>
      <c r="O40" s="175">
        <f>ROUND(E40*N40,2)</f>
        <v>0.01</v>
      </c>
      <c r="P40" s="175">
        <v>0</v>
      </c>
      <c r="Q40" s="175">
        <f>ROUND(E40*P40,2)</f>
        <v>0</v>
      </c>
      <c r="R40" s="177"/>
      <c r="S40" s="177" t="s">
        <v>122</v>
      </c>
      <c r="T40" s="178" t="s">
        <v>122</v>
      </c>
      <c r="U40" s="160">
        <v>0.314</v>
      </c>
      <c r="V40" s="160">
        <f>ROUND(E40*U40,2)</f>
        <v>0.31</v>
      </c>
      <c r="W40" s="160"/>
      <c r="X40" s="160" t="s">
        <v>123</v>
      </c>
      <c r="Y40" s="160" t="s">
        <v>124</v>
      </c>
      <c r="Z40" s="149"/>
      <c r="AA40" s="149"/>
      <c r="AB40" s="149"/>
      <c r="AC40" s="149"/>
      <c r="AD40" s="149"/>
      <c r="AE40" s="149"/>
      <c r="AF40" s="149"/>
      <c r="AG40" s="149" t="s">
        <v>125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 x14ac:dyDescent="0.2">
      <c r="A41" s="156"/>
      <c r="B41" s="157"/>
      <c r="C41" s="190" t="s">
        <v>183</v>
      </c>
      <c r="D41" s="162"/>
      <c r="E41" s="163">
        <v>1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49"/>
      <c r="AA41" s="149"/>
      <c r="AB41" s="149"/>
      <c r="AC41" s="149"/>
      <c r="AD41" s="149"/>
      <c r="AE41" s="149"/>
      <c r="AF41" s="149"/>
      <c r="AG41" s="149" t="s">
        <v>127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72">
        <v>11</v>
      </c>
      <c r="B42" s="173" t="s">
        <v>173</v>
      </c>
      <c r="C42" s="189" t="s">
        <v>174</v>
      </c>
      <c r="D42" s="174" t="s">
        <v>175</v>
      </c>
      <c r="E42" s="175">
        <v>157.94999999999999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5">
        <v>0</v>
      </c>
      <c r="O42" s="175">
        <f>ROUND(E42*N42,2)</f>
        <v>0</v>
      </c>
      <c r="P42" s="175">
        <v>0</v>
      </c>
      <c r="Q42" s="175">
        <f>ROUND(E42*P42,2)</f>
        <v>0</v>
      </c>
      <c r="R42" s="177"/>
      <c r="S42" s="177" t="s">
        <v>176</v>
      </c>
      <c r="T42" s="178" t="s">
        <v>163</v>
      </c>
      <c r="U42" s="160">
        <v>0</v>
      </c>
      <c r="V42" s="160">
        <f>ROUND(E42*U42,2)</f>
        <v>0</v>
      </c>
      <c r="W42" s="160"/>
      <c r="X42" s="160" t="s">
        <v>123</v>
      </c>
      <c r="Y42" s="160" t="s">
        <v>124</v>
      </c>
      <c r="Z42" s="149"/>
      <c r="AA42" s="149"/>
      <c r="AB42" s="149"/>
      <c r="AC42" s="149"/>
      <c r="AD42" s="149"/>
      <c r="AE42" s="149"/>
      <c r="AF42" s="149"/>
      <c r="AG42" s="149" t="s">
        <v>125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2" x14ac:dyDescent="0.2">
      <c r="A43" s="156"/>
      <c r="B43" s="157"/>
      <c r="C43" s="190" t="s">
        <v>378</v>
      </c>
      <c r="D43" s="162"/>
      <c r="E43" s="163">
        <v>157.94999999999999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49"/>
      <c r="AA43" s="149"/>
      <c r="AB43" s="149"/>
      <c r="AC43" s="149"/>
      <c r="AD43" s="149"/>
      <c r="AE43" s="149"/>
      <c r="AF43" s="149"/>
      <c r="AG43" s="149" t="s">
        <v>127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">
      <c r="A44" s="172">
        <v>12</v>
      </c>
      <c r="B44" s="173" t="s">
        <v>177</v>
      </c>
      <c r="C44" s="189" t="s">
        <v>178</v>
      </c>
      <c r="D44" s="174" t="s">
        <v>175</v>
      </c>
      <c r="E44" s="175">
        <v>123.2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21</v>
      </c>
      <c r="M44" s="177">
        <f>G44*(1+L44/100)</f>
        <v>0</v>
      </c>
      <c r="N44" s="175">
        <v>0</v>
      </c>
      <c r="O44" s="175">
        <f>ROUND(E44*N44,2)</f>
        <v>0</v>
      </c>
      <c r="P44" s="175">
        <v>0</v>
      </c>
      <c r="Q44" s="175">
        <f>ROUND(E44*P44,2)</f>
        <v>0</v>
      </c>
      <c r="R44" s="177"/>
      <c r="S44" s="177" t="s">
        <v>176</v>
      </c>
      <c r="T44" s="178" t="s">
        <v>163</v>
      </c>
      <c r="U44" s="160">
        <v>0</v>
      </c>
      <c r="V44" s="160">
        <f>ROUND(E44*U44,2)</f>
        <v>0</v>
      </c>
      <c r="W44" s="160"/>
      <c r="X44" s="160" t="s">
        <v>123</v>
      </c>
      <c r="Y44" s="160" t="s">
        <v>124</v>
      </c>
      <c r="Z44" s="149"/>
      <c r="AA44" s="149"/>
      <c r="AB44" s="149"/>
      <c r="AC44" s="149"/>
      <c r="AD44" s="149"/>
      <c r="AE44" s="149"/>
      <c r="AF44" s="149"/>
      <c r="AG44" s="149" t="s">
        <v>125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2" x14ac:dyDescent="0.2">
      <c r="A45" s="156"/>
      <c r="B45" s="157"/>
      <c r="C45" s="190" t="s">
        <v>389</v>
      </c>
      <c r="D45" s="162"/>
      <c r="E45" s="163">
        <v>123.2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49"/>
      <c r="AA45" s="149"/>
      <c r="AB45" s="149"/>
      <c r="AC45" s="149"/>
      <c r="AD45" s="149"/>
      <c r="AE45" s="149"/>
      <c r="AF45" s="149"/>
      <c r="AG45" s="149" t="s">
        <v>127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">
      <c r="A46" s="172">
        <v>13</v>
      </c>
      <c r="B46" s="173" t="s">
        <v>180</v>
      </c>
      <c r="C46" s="189" t="s">
        <v>181</v>
      </c>
      <c r="D46" s="174" t="s">
        <v>182</v>
      </c>
      <c r="E46" s="175">
        <v>1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5">
        <v>0</v>
      </c>
      <c r="O46" s="175">
        <f>ROUND(E46*N46,2)</f>
        <v>0</v>
      </c>
      <c r="P46" s="175">
        <v>0</v>
      </c>
      <c r="Q46" s="175">
        <f>ROUND(E46*P46,2)</f>
        <v>0</v>
      </c>
      <c r="R46" s="177"/>
      <c r="S46" s="177" t="s">
        <v>176</v>
      </c>
      <c r="T46" s="178" t="s">
        <v>163</v>
      </c>
      <c r="U46" s="160">
        <v>0</v>
      </c>
      <c r="V46" s="160">
        <f>ROUND(E46*U46,2)</f>
        <v>0</v>
      </c>
      <c r="W46" s="160"/>
      <c r="X46" s="160" t="s">
        <v>123</v>
      </c>
      <c r="Y46" s="160" t="s">
        <v>124</v>
      </c>
      <c r="Z46" s="149"/>
      <c r="AA46" s="149"/>
      <c r="AB46" s="149"/>
      <c r="AC46" s="149"/>
      <c r="AD46" s="149"/>
      <c r="AE46" s="149"/>
      <c r="AF46" s="149"/>
      <c r="AG46" s="149" t="s">
        <v>125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90" t="s">
        <v>183</v>
      </c>
      <c r="D47" s="162"/>
      <c r="E47" s="163">
        <v>1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49"/>
      <c r="AA47" s="149"/>
      <c r="AB47" s="149"/>
      <c r="AC47" s="149"/>
      <c r="AD47" s="149"/>
      <c r="AE47" s="149"/>
      <c r="AF47" s="149"/>
      <c r="AG47" s="149" t="s">
        <v>127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">
      <c r="A48" s="172">
        <v>14</v>
      </c>
      <c r="B48" s="173" t="s">
        <v>184</v>
      </c>
      <c r="C48" s="189" t="s">
        <v>185</v>
      </c>
      <c r="D48" s="174" t="s">
        <v>182</v>
      </c>
      <c r="E48" s="175">
        <v>1</v>
      </c>
      <c r="F48" s="176"/>
      <c r="G48" s="177">
        <f>ROUND(E48*F48,2)</f>
        <v>0</v>
      </c>
      <c r="H48" s="176"/>
      <c r="I48" s="177">
        <f>ROUND(E48*H48,2)</f>
        <v>0</v>
      </c>
      <c r="J48" s="176"/>
      <c r="K48" s="177">
        <f>ROUND(E48*J48,2)</f>
        <v>0</v>
      </c>
      <c r="L48" s="177">
        <v>21</v>
      </c>
      <c r="M48" s="177">
        <f>G48*(1+L48/100)</f>
        <v>0</v>
      </c>
      <c r="N48" s="175">
        <v>0</v>
      </c>
      <c r="O48" s="175">
        <f>ROUND(E48*N48,2)</f>
        <v>0</v>
      </c>
      <c r="P48" s="175">
        <v>0</v>
      </c>
      <c r="Q48" s="175">
        <f>ROUND(E48*P48,2)</f>
        <v>0</v>
      </c>
      <c r="R48" s="177"/>
      <c r="S48" s="177" t="s">
        <v>176</v>
      </c>
      <c r="T48" s="178" t="s">
        <v>163</v>
      </c>
      <c r="U48" s="160">
        <v>0</v>
      </c>
      <c r="V48" s="160">
        <f>ROUND(E48*U48,2)</f>
        <v>0</v>
      </c>
      <c r="W48" s="160"/>
      <c r="X48" s="160" t="s">
        <v>123</v>
      </c>
      <c r="Y48" s="160" t="s">
        <v>124</v>
      </c>
      <c r="Z48" s="149"/>
      <c r="AA48" s="149"/>
      <c r="AB48" s="149"/>
      <c r="AC48" s="149"/>
      <c r="AD48" s="149"/>
      <c r="AE48" s="149"/>
      <c r="AF48" s="149"/>
      <c r="AG48" s="149" t="s">
        <v>125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 x14ac:dyDescent="0.2">
      <c r="A49" s="156"/>
      <c r="B49" s="157"/>
      <c r="C49" s="190" t="s">
        <v>183</v>
      </c>
      <c r="D49" s="162"/>
      <c r="E49" s="163">
        <v>1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49"/>
      <c r="AA49" s="149"/>
      <c r="AB49" s="149"/>
      <c r="AC49" s="149"/>
      <c r="AD49" s="149"/>
      <c r="AE49" s="149"/>
      <c r="AF49" s="149"/>
      <c r="AG49" s="149" t="s">
        <v>127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2.5" outlineLevel="1" x14ac:dyDescent="0.2">
      <c r="A50" s="172">
        <v>15</v>
      </c>
      <c r="B50" s="173" t="s">
        <v>186</v>
      </c>
      <c r="C50" s="189" t="s">
        <v>187</v>
      </c>
      <c r="D50" s="174" t="s">
        <v>182</v>
      </c>
      <c r="E50" s="175">
        <v>1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21</v>
      </c>
      <c r="M50" s="177">
        <f>G50*(1+L50/100)</f>
        <v>0</v>
      </c>
      <c r="N50" s="175">
        <v>0</v>
      </c>
      <c r="O50" s="175">
        <f>ROUND(E50*N50,2)</f>
        <v>0</v>
      </c>
      <c r="P50" s="175">
        <v>0</v>
      </c>
      <c r="Q50" s="175">
        <f>ROUND(E50*P50,2)</f>
        <v>0</v>
      </c>
      <c r="R50" s="177"/>
      <c r="S50" s="177" t="s">
        <v>176</v>
      </c>
      <c r="T50" s="178" t="s">
        <v>163</v>
      </c>
      <c r="U50" s="160">
        <v>0</v>
      </c>
      <c r="V50" s="160">
        <f>ROUND(E50*U50,2)</f>
        <v>0</v>
      </c>
      <c r="W50" s="160"/>
      <c r="X50" s="160" t="s">
        <v>123</v>
      </c>
      <c r="Y50" s="160" t="s">
        <v>124</v>
      </c>
      <c r="Z50" s="149"/>
      <c r="AA50" s="149"/>
      <c r="AB50" s="149"/>
      <c r="AC50" s="149"/>
      <c r="AD50" s="149"/>
      <c r="AE50" s="149"/>
      <c r="AF50" s="149"/>
      <c r="AG50" s="149" t="s">
        <v>125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 x14ac:dyDescent="0.2">
      <c r="A51" s="156"/>
      <c r="B51" s="157"/>
      <c r="C51" s="190" t="s">
        <v>183</v>
      </c>
      <c r="D51" s="162"/>
      <c r="E51" s="163">
        <v>1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49"/>
      <c r="AA51" s="149"/>
      <c r="AB51" s="149"/>
      <c r="AC51" s="149"/>
      <c r="AD51" s="149"/>
      <c r="AE51" s="149"/>
      <c r="AF51" s="149"/>
      <c r="AG51" s="149" t="s">
        <v>127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ht="22.5" outlineLevel="1" x14ac:dyDescent="0.2">
      <c r="A52" s="172">
        <v>16</v>
      </c>
      <c r="B52" s="173" t="s">
        <v>190</v>
      </c>
      <c r="C52" s="189" t="s">
        <v>191</v>
      </c>
      <c r="D52" s="174" t="s">
        <v>121</v>
      </c>
      <c r="E52" s="175">
        <v>247.17609999999999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2.2000000000000001E-3</v>
      </c>
      <c r="O52" s="175">
        <f>ROUND(E52*N52,2)</f>
        <v>0.54</v>
      </c>
      <c r="P52" s="175">
        <v>0</v>
      </c>
      <c r="Q52" s="175">
        <f>ROUND(E52*P52,2)</f>
        <v>0</v>
      </c>
      <c r="R52" s="177" t="s">
        <v>192</v>
      </c>
      <c r="S52" s="177" t="s">
        <v>122</v>
      </c>
      <c r="T52" s="178" t="s">
        <v>122</v>
      </c>
      <c r="U52" s="160">
        <v>0</v>
      </c>
      <c r="V52" s="160">
        <f>ROUND(E52*U52,2)</f>
        <v>0</v>
      </c>
      <c r="W52" s="160"/>
      <c r="X52" s="160" t="s">
        <v>193</v>
      </c>
      <c r="Y52" s="160" t="s">
        <v>124</v>
      </c>
      <c r="Z52" s="149"/>
      <c r="AA52" s="149"/>
      <c r="AB52" s="149"/>
      <c r="AC52" s="149"/>
      <c r="AD52" s="149"/>
      <c r="AE52" s="149"/>
      <c r="AF52" s="149"/>
      <c r="AG52" s="149" t="s">
        <v>194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190" t="s">
        <v>390</v>
      </c>
      <c r="D53" s="162"/>
      <c r="E53" s="163">
        <v>181.64250000000001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49"/>
      <c r="AA53" s="149"/>
      <c r="AB53" s="149"/>
      <c r="AC53" s="149"/>
      <c r="AD53" s="149"/>
      <c r="AE53" s="149"/>
      <c r="AF53" s="149"/>
      <c r="AG53" s="149" t="s">
        <v>127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190" t="s">
        <v>391</v>
      </c>
      <c r="D54" s="162"/>
      <c r="E54" s="163">
        <v>63.355600000000003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49"/>
      <c r="AA54" s="149"/>
      <c r="AB54" s="149"/>
      <c r="AC54" s="149"/>
      <c r="AD54" s="149"/>
      <c r="AE54" s="149"/>
      <c r="AF54" s="149"/>
      <c r="AG54" s="149" t="s">
        <v>127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2.5" outlineLevel="3" x14ac:dyDescent="0.2">
      <c r="A55" s="156"/>
      <c r="B55" s="157"/>
      <c r="C55" s="190" t="s">
        <v>139</v>
      </c>
      <c r="D55" s="162"/>
      <c r="E55" s="163"/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49"/>
      <c r="AA55" s="149"/>
      <c r="AB55" s="149"/>
      <c r="AC55" s="149"/>
      <c r="AD55" s="149"/>
      <c r="AE55" s="149"/>
      <c r="AF55" s="149"/>
      <c r="AG55" s="149" t="s">
        <v>127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190" t="s">
        <v>392</v>
      </c>
      <c r="D56" s="162"/>
      <c r="E56" s="163">
        <v>2.1779999999999999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49"/>
      <c r="AA56" s="149"/>
      <c r="AB56" s="149"/>
      <c r="AC56" s="149"/>
      <c r="AD56" s="149"/>
      <c r="AE56" s="149"/>
      <c r="AF56" s="149"/>
      <c r="AG56" s="149" t="s">
        <v>127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72">
        <v>17</v>
      </c>
      <c r="B57" s="173" t="s">
        <v>199</v>
      </c>
      <c r="C57" s="189" t="s">
        <v>200</v>
      </c>
      <c r="D57" s="174" t="s">
        <v>175</v>
      </c>
      <c r="E57" s="175">
        <v>246.6525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0</v>
      </c>
      <c r="O57" s="175">
        <f>ROUND(E57*N57,2)</f>
        <v>0</v>
      </c>
      <c r="P57" s="175">
        <v>0</v>
      </c>
      <c r="Q57" s="175">
        <f>ROUND(E57*P57,2)</f>
        <v>0</v>
      </c>
      <c r="R57" s="177"/>
      <c r="S57" s="177" t="s">
        <v>176</v>
      </c>
      <c r="T57" s="178" t="s">
        <v>163</v>
      </c>
      <c r="U57" s="160">
        <v>0</v>
      </c>
      <c r="V57" s="160">
        <f>ROUND(E57*U57,2)</f>
        <v>0</v>
      </c>
      <c r="W57" s="160"/>
      <c r="X57" s="160" t="s">
        <v>193</v>
      </c>
      <c r="Y57" s="160" t="s">
        <v>124</v>
      </c>
      <c r="Z57" s="149"/>
      <c r="AA57" s="149"/>
      <c r="AB57" s="149"/>
      <c r="AC57" s="149"/>
      <c r="AD57" s="149"/>
      <c r="AE57" s="149"/>
      <c r="AF57" s="149"/>
      <c r="AG57" s="149" t="s">
        <v>194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390</v>
      </c>
      <c r="D58" s="162"/>
      <c r="E58" s="163">
        <v>181.64250000000001</v>
      </c>
      <c r="F58" s="160"/>
      <c r="G58" s="160"/>
      <c r="H58" s="160"/>
      <c r="I58" s="160"/>
      <c r="J58" s="160"/>
      <c r="K58" s="160"/>
      <c r="L58" s="160"/>
      <c r="M58" s="160"/>
      <c r="N58" s="159"/>
      <c r="O58" s="159"/>
      <c r="P58" s="159"/>
      <c r="Q58" s="159"/>
      <c r="R58" s="160"/>
      <c r="S58" s="160"/>
      <c r="T58" s="160"/>
      <c r="U58" s="160"/>
      <c r="V58" s="160"/>
      <c r="W58" s="160"/>
      <c r="X58" s="160"/>
      <c r="Y58" s="160"/>
      <c r="Z58" s="149"/>
      <c r="AA58" s="149"/>
      <c r="AB58" s="149"/>
      <c r="AC58" s="149"/>
      <c r="AD58" s="149"/>
      <c r="AE58" s="149"/>
      <c r="AF58" s="149"/>
      <c r="AG58" s="149" t="s">
        <v>127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190" t="s">
        <v>393</v>
      </c>
      <c r="D59" s="162"/>
      <c r="E59" s="163">
        <v>62.832000000000001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49"/>
      <c r="AA59" s="149"/>
      <c r="AB59" s="149"/>
      <c r="AC59" s="149"/>
      <c r="AD59" s="149"/>
      <c r="AE59" s="149"/>
      <c r="AF59" s="149"/>
      <c r="AG59" s="149" t="s">
        <v>127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190" t="s">
        <v>392</v>
      </c>
      <c r="D60" s="162"/>
      <c r="E60" s="163">
        <v>2.1779999999999999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49"/>
      <c r="AA60" s="149"/>
      <c r="AB60" s="149"/>
      <c r="AC60" s="149"/>
      <c r="AD60" s="149"/>
      <c r="AE60" s="149"/>
      <c r="AF60" s="149"/>
      <c r="AG60" s="149" t="s">
        <v>127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72">
        <v>18</v>
      </c>
      <c r="B61" s="173" t="s">
        <v>201</v>
      </c>
      <c r="C61" s="189" t="s">
        <v>202</v>
      </c>
      <c r="D61" s="174" t="s">
        <v>121</v>
      </c>
      <c r="E61" s="175">
        <v>246.6525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21</v>
      </c>
      <c r="M61" s="177">
        <f>G61*(1+L61/100)</f>
        <v>0</v>
      </c>
      <c r="N61" s="175">
        <v>1.2E-4</v>
      </c>
      <c r="O61" s="175">
        <f>ROUND(E61*N61,2)</f>
        <v>0.03</v>
      </c>
      <c r="P61" s="175">
        <v>0</v>
      </c>
      <c r="Q61" s="175">
        <f>ROUND(E61*P61,2)</f>
        <v>0</v>
      </c>
      <c r="R61" s="177" t="s">
        <v>192</v>
      </c>
      <c r="S61" s="177" t="s">
        <v>122</v>
      </c>
      <c r="T61" s="178" t="s">
        <v>122</v>
      </c>
      <c r="U61" s="160">
        <v>0</v>
      </c>
      <c r="V61" s="160">
        <f>ROUND(E61*U61,2)</f>
        <v>0</v>
      </c>
      <c r="W61" s="160"/>
      <c r="X61" s="160" t="s">
        <v>193</v>
      </c>
      <c r="Y61" s="160" t="s">
        <v>124</v>
      </c>
      <c r="Z61" s="149"/>
      <c r="AA61" s="149"/>
      <c r="AB61" s="149"/>
      <c r="AC61" s="149"/>
      <c r="AD61" s="149"/>
      <c r="AE61" s="149"/>
      <c r="AF61" s="149"/>
      <c r="AG61" s="149" t="s">
        <v>194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90" t="s">
        <v>390</v>
      </c>
      <c r="D62" s="162"/>
      <c r="E62" s="163">
        <v>181.64250000000001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49"/>
      <c r="AA62" s="149"/>
      <c r="AB62" s="149"/>
      <c r="AC62" s="149"/>
      <c r="AD62" s="149"/>
      <c r="AE62" s="149"/>
      <c r="AF62" s="149"/>
      <c r="AG62" s="149" t="s">
        <v>127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90" t="s">
        <v>393</v>
      </c>
      <c r="D63" s="162"/>
      <c r="E63" s="163">
        <v>62.832000000000001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49"/>
      <c r="AA63" s="149"/>
      <c r="AB63" s="149"/>
      <c r="AC63" s="149"/>
      <c r="AD63" s="149"/>
      <c r="AE63" s="149"/>
      <c r="AF63" s="149"/>
      <c r="AG63" s="149" t="s">
        <v>127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90" t="s">
        <v>392</v>
      </c>
      <c r="D64" s="162"/>
      <c r="E64" s="163">
        <v>2.1779999999999999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49"/>
      <c r="AA64" s="149"/>
      <c r="AB64" s="149"/>
      <c r="AC64" s="149"/>
      <c r="AD64" s="149"/>
      <c r="AE64" s="149"/>
      <c r="AF64" s="149"/>
      <c r="AG64" s="149" t="s">
        <v>127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56">
        <v>19</v>
      </c>
      <c r="B65" s="157" t="s">
        <v>203</v>
      </c>
      <c r="C65" s="191" t="s">
        <v>204</v>
      </c>
      <c r="D65" s="158" t="s">
        <v>0</v>
      </c>
      <c r="E65" s="179"/>
      <c r="F65" s="161"/>
      <c r="G65" s="160">
        <f>ROUND(E65*F65,2)</f>
        <v>0</v>
      </c>
      <c r="H65" s="161"/>
      <c r="I65" s="160">
        <f>ROUND(E65*H65,2)</f>
        <v>0</v>
      </c>
      <c r="J65" s="161"/>
      <c r="K65" s="160">
        <f>ROUND(E65*J65,2)</f>
        <v>0</v>
      </c>
      <c r="L65" s="160">
        <v>21</v>
      </c>
      <c r="M65" s="160">
        <f>G65*(1+L65/100)</f>
        <v>0</v>
      </c>
      <c r="N65" s="159">
        <v>0</v>
      </c>
      <c r="O65" s="159">
        <f>ROUND(E65*N65,2)</f>
        <v>0</v>
      </c>
      <c r="P65" s="159">
        <v>0</v>
      </c>
      <c r="Q65" s="159">
        <f>ROUND(E65*P65,2)</f>
        <v>0</v>
      </c>
      <c r="R65" s="160"/>
      <c r="S65" s="160" t="s">
        <v>122</v>
      </c>
      <c r="T65" s="160" t="s">
        <v>122</v>
      </c>
      <c r="U65" s="160">
        <v>0</v>
      </c>
      <c r="V65" s="160">
        <f>ROUND(E65*U65,2)</f>
        <v>0</v>
      </c>
      <c r="W65" s="160"/>
      <c r="X65" s="160" t="s">
        <v>205</v>
      </c>
      <c r="Y65" s="160" t="s">
        <v>124</v>
      </c>
      <c r="Z65" s="149"/>
      <c r="AA65" s="149"/>
      <c r="AB65" s="149"/>
      <c r="AC65" s="149"/>
      <c r="AD65" s="149"/>
      <c r="AE65" s="149"/>
      <c r="AF65" s="149"/>
      <c r="AG65" s="149" t="s">
        <v>206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x14ac:dyDescent="0.2">
      <c r="A66" s="165" t="s">
        <v>117</v>
      </c>
      <c r="B66" s="166" t="s">
        <v>78</v>
      </c>
      <c r="C66" s="188" t="s">
        <v>79</v>
      </c>
      <c r="D66" s="167"/>
      <c r="E66" s="168"/>
      <c r="F66" s="169"/>
      <c r="G66" s="169">
        <f>SUMIF(AG67:AG73,"&lt;&gt;NOR",G67:G73)</f>
        <v>0</v>
      </c>
      <c r="H66" s="169"/>
      <c r="I66" s="169">
        <f>SUM(I67:I73)</f>
        <v>0</v>
      </c>
      <c r="J66" s="169"/>
      <c r="K66" s="169">
        <f>SUM(K67:K73)</f>
        <v>0</v>
      </c>
      <c r="L66" s="169"/>
      <c r="M66" s="169">
        <f>SUM(M67:M73)</f>
        <v>0</v>
      </c>
      <c r="N66" s="168"/>
      <c r="O66" s="168">
        <f>SUM(O67:O73)</f>
        <v>0</v>
      </c>
      <c r="P66" s="168"/>
      <c r="Q66" s="168">
        <f>SUM(Q67:Q73)</f>
        <v>0.01</v>
      </c>
      <c r="R66" s="169"/>
      <c r="S66" s="169"/>
      <c r="T66" s="170"/>
      <c r="U66" s="164"/>
      <c r="V66" s="164">
        <f>SUM(V67:V73)</f>
        <v>2.35</v>
      </c>
      <c r="W66" s="164"/>
      <c r="X66" s="164"/>
      <c r="Y66" s="164"/>
      <c r="AG66" t="s">
        <v>118</v>
      </c>
    </row>
    <row r="67" spans="1:60" ht="22.5" outlineLevel="1" x14ac:dyDescent="0.2">
      <c r="A67" s="172">
        <v>20</v>
      </c>
      <c r="B67" s="173" t="s">
        <v>207</v>
      </c>
      <c r="C67" s="189" t="s">
        <v>208</v>
      </c>
      <c r="D67" s="174" t="s">
        <v>171</v>
      </c>
      <c r="E67" s="175">
        <v>2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21</v>
      </c>
      <c r="M67" s="177">
        <f>G67*(1+L67/100)</f>
        <v>0</v>
      </c>
      <c r="N67" s="175">
        <v>2.31E-3</v>
      </c>
      <c r="O67" s="175">
        <f>ROUND(E67*N67,2)</f>
        <v>0</v>
      </c>
      <c r="P67" s="175">
        <v>0</v>
      </c>
      <c r="Q67" s="175">
        <f>ROUND(E67*P67,2)</f>
        <v>0</v>
      </c>
      <c r="R67" s="177"/>
      <c r="S67" s="177" t="s">
        <v>122</v>
      </c>
      <c r="T67" s="178" t="s">
        <v>122</v>
      </c>
      <c r="U67" s="160">
        <v>0.71</v>
      </c>
      <c r="V67" s="160">
        <f>ROUND(E67*U67,2)</f>
        <v>1.42</v>
      </c>
      <c r="W67" s="160"/>
      <c r="X67" s="160" t="s">
        <v>123</v>
      </c>
      <c r="Y67" s="160" t="s">
        <v>124</v>
      </c>
      <c r="Z67" s="149"/>
      <c r="AA67" s="149"/>
      <c r="AB67" s="149"/>
      <c r="AC67" s="149"/>
      <c r="AD67" s="149"/>
      <c r="AE67" s="149"/>
      <c r="AF67" s="149"/>
      <c r="AG67" s="149" t="s">
        <v>125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 x14ac:dyDescent="0.2">
      <c r="A68" s="156"/>
      <c r="B68" s="157"/>
      <c r="C68" s="190" t="s">
        <v>209</v>
      </c>
      <c r="D68" s="162"/>
      <c r="E68" s="163">
        <v>2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49"/>
      <c r="AA68" s="149"/>
      <c r="AB68" s="149"/>
      <c r="AC68" s="149"/>
      <c r="AD68" s="149"/>
      <c r="AE68" s="149"/>
      <c r="AF68" s="149"/>
      <c r="AG68" s="149" t="s">
        <v>127</v>
      </c>
      <c r="AH68" s="149">
        <v>0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">
      <c r="A69" s="172">
        <v>21</v>
      </c>
      <c r="B69" s="173" t="s">
        <v>210</v>
      </c>
      <c r="C69" s="189" t="s">
        <v>211</v>
      </c>
      <c r="D69" s="174" t="s">
        <v>171</v>
      </c>
      <c r="E69" s="175">
        <v>2</v>
      </c>
      <c r="F69" s="176"/>
      <c r="G69" s="177">
        <f>ROUND(E69*F69,2)</f>
        <v>0</v>
      </c>
      <c r="H69" s="176"/>
      <c r="I69" s="177">
        <f>ROUND(E69*H69,2)</f>
        <v>0</v>
      </c>
      <c r="J69" s="176"/>
      <c r="K69" s="177">
        <f>ROUND(E69*J69,2)</f>
        <v>0</v>
      </c>
      <c r="L69" s="177">
        <v>21</v>
      </c>
      <c r="M69" s="177">
        <f>G69*(1+L69/100)</f>
        <v>0</v>
      </c>
      <c r="N69" s="175">
        <v>1E-4</v>
      </c>
      <c r="O69" s="175">
        <f>ROUND(E69*N69,2)</f>
        <v>0</v>
      </c>
      <c r="P69" s="175">
        <v>0</v>
      </c>
      <c r="Q69" s="175">
        <f>ROUND(E69*P69,2)</f>
        <v>0</v>
      </c>
      <c r="R69" s="177"/>
      <c r="S69" s="177" t="s">
        <v>122</v>
      </c>
      <c r="T69" s="178" t="s">
        <v>122</v>
      </c>
      <c r="U69" s="160">
        <v>0.02</v>
      </c>
      <c r="V69" s="160">
        <f>ROUND(E69*U69,2)</f>
        <v>0.04</v>
      </c>
      <c r="W69" s="160"/>
      <c r="X69" s="160" t="s">
        <v>123</v>
      </c>
      <c r="Y69" s="160" t="s">
        <v>124</v>
      </c>
      <c r="Z69" s="149"/>
      <c r="AA69" s="149"/>
      <c r="AB69" s="149"/>
      <c r="AC69" s="149"/>
      <c r="AD69" s="149"/>
      <c r="AE69" s="149"/>
      <c r="AF69" s="149"/>
      <c r="AG69" s="149" t="s">
        <v>125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2" x14ac:dyDescent="0.2">
      <c r="A70" s="156"/>
      <c r="B70" s="157"/>
      <c r="C70" s="190" t="s">
        <v>209</v>
      </c>
      <c r="D70" s="162"/>
      <c r="E70" s="163">
        <v>2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49"/>
      <c r="AA70" s="149"/>
      <c r="AB70" s="149"/>
      <c r="AC70" s="149"/>
      <c r="AD70" s="149"/>
      <c r="AE70" s="149"/>
      <c r="AF70" s="149"/>
      <c r="AG70" s="149" t="s">
        <v>127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72">
        <v>22</v>
      </c>
      <c r="B71" s="173" t="s">
        <v>212</v>
      </c>
      <c r="C71" s="189" t="s">
        <v>213</v>
      </c>
      <c r="D71" s="174" t="s">
        <v>171</v>
      </c>
      <c r="E71" s="175">
        <v>2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5">
        <v>0</v>
      </c>
      <c r="O71" s="175">
        <f>ROUND(E71*N71,2)</f>
        <v>0</v>
      </c>
      <c r="P71" s="175">
        <v>4.1999999999999997E-3</v>
      </c>
      <c r="Q71" s="175">
        <f>ROUND(E71*P71,2)</f>
        <v>0.01</v>
      </c>
      <c r="R71" s="177"/>
      <c r="S71" s="177" t="s">
        <v>176</v>
      </c>
      <c r="T71" s="178" t="s">
        <v>122</v>
      </c>
      <c r="U71" s="160">
        <v>0.44500000000000001</v>
      </c>
      <c r="V71" s="160">
        <f>ROUND(E71*U71,2)</f>
        <v>0.89</v>
      </c>
      <c r="W71" s="160"/>
      <c r="X71" s="160" t="s">
        <v>123</v>
      </c>
      <c r="Y71" s="160" t="s">
        <v>124</v>
      </c>
      <c r="Z71" s="149"/>
      <c r="AA71" s="149"/>
      <c r="AB71" s="149"/>
      <c r="AC71" s="149"/>
      <c r="AD71" s="149"/>
      <c r="AE71" s="149"/>
      <c r="AF71" s="149"/>
      <c r="AG71" s="149" t="s">
        <v>125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190" t="s">
        <v>209</v>
      </c>
      <c r="D72" s="162"/>
      <c r="E72" s="163">
        <v>2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49"/>
      <c r="AA72" s="149"/>
      <c r="AB72" s="149"/>
      <c r="AC72" s="149"/>
      <c r="AD72" s="149"/>
      <c r="AE72" s="149"/>
      <c r="AF72" s="149"/>
      <c r="AG72" s="149" t="s">
        <v>127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">
      <c r="A73" s="156">
        <v>23</v>
      </c>
      <c r="B73" s="157" t="s">
        <v>214</v>
      </c>
      <c r="C73" s="191" t="s">
        <v>215</v>
      </c>
      <c r="D73" s="158" t="s">
        <v>0</v>
      </c>
      <c r="E73" s="179"/>
      <c r="F73" s="161"/>
      <c r="G73" s="160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60"/>
      <c r="S73" s="160" t="s">
        <v>122</v>
      </c>
      <c r="T73" s="160" t="s">
        <v>122</v>
      </c>
      <c r="U73" s="160">
        <v>0</v>
      </c>
      <c r="V73" s="160">
        <f>ROUND(E73*U73,2)</f>
        <v>0</v>
      </c>
      <c r="W73" s="160"/>
      <c r="X73" s="160" t="s">
        <v>205</v>
      </c>
      <c r="Y73" s="160" t="s">
        <v>124</v>
      </c>
      <c r="Z73" s="149"/>
      <c r="AA73" s="149"/>
      <c r="AB73" s="149"/>
      <c r="AC73" s="149"/>
      <c r="AD73" s="149"/>
      <c r="AE73" s="149"/>
      <c r="AF73" s="149"/>
      <c r="AG73" s="149" t="s">
        <v>206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x14ac:dyDescent="0.2">
      <c r="A74" s="165" t="s">
        <v>117</v>
      </c>
      <c r="B74" s="166" t="s">
        <v>82</v>
      </c>
      <c r="C74" s="188" t="s">
        <v>83</v>
      </c>
      <c r="D74" s="167"/>
      <c r="E74" s="168"/>
      <c r="F74" s="169"/>
      <c r="G74" s="169">
        <f>SUMIF(AG75:AG85,"&lt;&gt;NOR",G75:G85)</f>
        <v>0</v>
      </c>
      <c r="H74" s="169"/>
      <c r="I74" s="169">
        <f>SUM(I75:I85)</f>
        <v>0</v>
      </c>
      <c r="J74" s="169"/>
      <c r="K74" s="169">
        <f>SUM(K75:K85)</f>
        <v>0</v>
      </c>
      <c r="L74" s="169"/>
      <c r="M74" s="169">
        <f>SUM(M75:M85)</f>
        <v>0</v>
      </c>
      <c r="N74" s="168"/>
      <c r="O74" s="168">
        <f>SUM(O75:O85)</f>
        <v>0.42</v>
      </c>
      <c r="P74" s="168"/>
      <c r="Q74" s="168">
        <f>SUM(Q75:Q85)</f>
        <v>0.22</v>
      </c>
      <c r="R74" s="169"/>
      <c r="S74" s="169"/>
      <c r="T74" s="170"/>
      <c r="U74" s="164"/>
      <c r="V74" s="164">
        <f>SUM(V75:V85)</f>
        <v>59.849999999999994</v>
      </c>
      <c r="W74" s="164"/>
      <c r="X74" s="164"/>
      <c r="Y74" s="164"/>
      <c r="AG74" t="s">
        <v>118</v>
      </c>
    </row>
    <row r="75" spans="1:60" outlineLevel="1" x14ac:dyDescent="0.2">
      <c r="A75" s="172">
        <v>24</v>
      </c>
      <c r="B75" s="173" t="s">
        <v>394</v>
      </c>
      <c r="C75" s="189" t="s">
        <v>395</v>
      </c>
      <c r="D75" s="174" t="s">
        <v>171</v>
      </c>
      <c r="E75" s="175">
        <v>3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21</v>
      </c>
      <c r="M75" s="177">
        <f>G75*(1+L75/100)</f>
        <v>0</v>
      </c>
      <c r="N75" s="175">
        <v>8.6999999999999994E-3</v>
      </c>
      <c r="O75" s="175">
        <f>ROUND(E75*N75,2)</f>
        <v>0.03</v>
      </c>
      <c r="P75" s="175">
        <v>0</v>
      </c>
      <c r="Q75" s="175">
        <f>ROUND(E75*P75,2)</f>
        <v>0</v>
      </c>
      <c r="R75" s="177"/>
      <c r="S75" s="177" t="s">
        <v>122</v>
      </c>
      <c r="T75" s="178" t="s">
        <v>122</v>
      </c>
      <c r="U75" s="160">
        <v>0.87509999999999999</v>
      </c>
      <c r="V75" s="160">
        <f>ROUND(E75*U75,2)</f>
        <v>2.63</v>
      </c>
      <c r="W75" s="160"/>
      <c r="X75" s="160" t="s">
        <v>123</v>
      </c>
      <c r="Y75" s="160" t="s">
        <v>124</v>
      </c>
      <c r="Z75" s="149"/>
      <c r="AA75" s="149"/>
      <c r="AB75" s="149"/>
      <c r="AC75" s="149"/>
      <c r="AD75" s="149"/>
      <c r="AE75" s="149"/>
      <c r="AF75" s="149"/>
      <c r="AG75" s="149" t="s">
        <v>125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190" t="s">
        <v>343</v>
      </c>
      <c r="D76" s="162"/>
      <c r="E76" s="163">
        <v>3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49"/>
      <c r="AA76" s="149"/>
      <c r="AB76" s="149"/>
      <c r="AC76" s="149"/>
      <c r="AD76" s="149"/>
      <c r="AE76" s="149"/>
      <c r="AF76" s="149"/>
      <c r="AG76" s="149" t="s">
        <v>127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2.5" outlineLevel="1" x14ac:dyDescent="0.2">
      <c r="A77" s="172">
        <v>25</v>
      </c>
      <c r="B77" s="173" t="s">
        <v>312</v>
      </c>
      <c r="C77" s="189" t="s">
        <v>313</v>
      </c>
      <c r="D77" s="174" t="s">
        <v>171</v>
      </c>
      <c r="E77" s="175">
        <v>3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5">
        <v>0</v>
      </c>
      <c r="O77" s="175">
        <f>ROUND(E77*N77,2)</f>
        <v>0</v>
      </c>
      <c r="P77" s="175">
        <v>3.0300000000000001E-3</v>
      </c>
      <c r="Q77" s="175">
        <f>ROUND(E77*P77,2)</f>
        <v>0.01</v>
      </c>
      <c r="R77" s="177"/>
      <c r="S77" s="177" t="s">
        <v>122</v>
      </c>
      <c r="T77" s="178" t="s">
        <v>122</v>
      </c>
      <c r="U77" s="160">
        <v>8.0500000000000002E-2</v>
      </c>
      <c r="V77" s="160">
        <f>ROUND(E77*U77,2)</f>
        <v>0.24</v>
      </c>
      <c r="W77" s="160"/>
      <c r="X77" s="160" t="s">
        <v>123</v>
      </c>
      <c r="Y77" s="160" t="s">
        <v>124</v>
      </c>
      <c r="Z77" s="149"/>
      <c r="AA77" s="149"/>
      <c r="AB77" s="149"/>
      <c r="AC77" s="149"/>
      <c r="AD77" s="149"/>
      <c r="AE77" s="149"/>
      <c r="AF77" s="149"/>
      <c r="AG77" s="149" t="s">
        <v>125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190" t="s">
        <v>343</v>
      </c>
      <c r="D78" s="162"/>
      <c r="E78" s="163">
        <v>3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49"/>
      <c r="AA78" s="149"/>
      <c r="AB78" s="149"/>
      <c r="AC78" s="149"/>
      <c r="AD78" s="149"/>
      <c r="AE78" s="149"/>
      <c r="AF78" s="149"/>
      <c r="AG78" s="149" t="s">
        <v>127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72">
        <v>26</v>
      </c>
      <c r="B79" s="173" t="s">
        <v>222</v>
      </c>
      <c r="C79" s="189" t="s">
        <v>223</v>
      </c>
      <c r="D79" s="174" t="s">
        <v>157</v>
      </c>
      <c r="E79" s="175">
        <v>61.6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5">
        <v>0</v>
      </c>
      <c r="O79" s="175">
        <f>ROUND(E79*N79,2)</f>
        <v>0</v>
      </c>
      <c r="P79" s="175">
        <v>3.3700000000000002E-3</v>
      </c>
      <c r="Q79" s="175">
        <f>ROUND(E79*P79,2)</f>
        <v>0.21</v>
      </c>
      <c r="R79" s="177"/>
      <c r="S79" s="177" t="s">
        <v>122</v>
      </c>
      <c r="T79" s="178" t="s">
        <v>122</v>
      </c>
      <c r="U79" s="160">
        <v>0.115</v>
      </c>
      <c r="V79" s="160">
        <f>ROUND(E79*U79,2)</f>
        <v>7.08</v>
      </c>
      <c r="W79" s="160"/>
      <c r="X79" s="160" t="s">
        <v>123</v>
      </c>
      <c r="Y79" s="160" t="s">
        <v>124</v>
      </c>
      <c r="Z79" s="149"/>
      <c r="AA79" s="149"/>
      <c r="AB79" s="149"/>
      <c r="AC79" s="149"/>
      <c r="AD79" s="149"/>
      <c r="AE79" s="149"/>
      <c r="AF79" s="149"/>
      <c r="AG79" s="149" t="s">
        <v>125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387</v>
      </c>
      <c r="D80" s="162"/>
      <c r="E80" s="163">
        <v>61.6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49"/>
      <c r="AA80" s="149"/>
      <c r="AB80" s="149"/>
      <c r="AC80" s="149"/>
      <c r="AD80" s="149"/>
      <c r="AE80" s="149"/>
      <c r="AF80" s="149"/>
      <c r="AG80" s="149" t="s">
        <v>127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ht="22.5" outlineLevel="1" x14ac:dyDescent="0.2">
      <c r="A81" s="172">
        <v>27</v>
      </c>
      <c r="B81" s="173" t="s">
        <v>228</v>
      </c>
      <c r="C81" s="189" t="s">
        <v>229</v>
      </c>
      <c r="D81" s="174" t="s">
        <v>157</v>
      </c>
      <c r="E81" s="175">
        <v>61.6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1.24E-3</v>
      </c>
      <c r="O81" s="175">
        <f>ROUND(E81*N81,2)</f>
        <v>0.08</v>
      </c>
      <c r="P81" s="175">
        <v>0</v>
      </c>
      <c r="Q81" s="175">
        <f>ROUND(E81*P81,2)</f>
        <v>0</v>
      </c>
      <c r="R81" s="177"/>
      <c r="S81" s="177" t="s">
        <v>176</v>
      </c>
      <c r="T81" s="178" t="s">
        <v>163</v>
      </c>
      <c r="U81" s="160">
        <v>0.29572999999999999</v>
      </c>
      <c r="V81" s="160">
        <f>ROUND(E81*U81,2)</f>
        <v>18.22</v>
      </c>
      <c r="W81" s="160"/>
      <c r="X81" s="160" t="s">
        <v>123</v>
      </c>
      <c r="Y81" s="160" t="s">
        <v>124</v>
      </c>
      <c r="Z81" s="149"/>
      <c r="AA81" s="149"/>
      <c r="AB81" s="149"/>
      <c r="AC81" s="149"/>
      <c r="AD81" s="149"/>
      <c r="AE81" s="149"/>
      <c r="AF81" s="149"/>
      <c r="AG81" s="149" t="s">
        <v>125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387</v>
      </c>
      <c r="D82" s="162"/>
      <c r="E82" s="163">
        <v>61.6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49"/>
      <c r="AA82" s="149"/>
      <c r="AB82" s="149"/>
      <c r="AC82" s="149"/>
      <c r="AD82" s="149"/>
      <c r="AE82" s="149"/>
      <c r="AF82" s="149"/>
      <c r="AG82" s="149" t="s">
        <v>127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72">
        <v>28</v>
      </c>
      <c r="B83" s="173" t="s">
        <v>238</v>
      </c>
      <c r="C83" s="189" t="s">
        <v>239</v>
      </c>
      <c r="D83" s="174" t="s">
        <v>157</v>
      </c>
      <c r="E83" s="175">
        <v>62.9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21</v>
      </c>
      <c r="M83" s="177">
        <f>G83*(1+L83/100)</f>
        <v>0</v>
      </c>
      <c r="N83" s="175">
        <v>5.0000000000000001E-3</v>
      </c>
      <c r="O83" s="175">
        <f>ROUND(E83*N83,2)</f>
        <v>0.31</v>
      </c>
      <c r="P83" s="175">
        <v>0</v>
      </c>
      <c r="Q83" s="175">
        <f>ROUND(E83*P83,2)</f>
        <v>0</v>
      </c>
      <c r="R83" s="177"/>
      <c r="S83" s="177" t="s">
        <v>176</v>
      </c>
      <c r="T83" s="178" t="s">
        <v>163</v>
      </c>
      <c r="U83" s="160">
        <v>0.50365000000000004</v>
      </c>
      <c r="V83" s="160">
        <f>ROUND(E83*U83,2)</f>
        <v>31.68</v>
      </c>
      <c r="W83" s="160"/>
      <c r="X83" s="160" t="s">
        <v>123</v>
      </c>
      <c r="Y83" s="160" t="s">
        <v>124</v>
      </c>
      <c r="Z83" s="149"/>
      <c r="AA83" s="149"/>
      <c r="AB83" s="149"/>
      <c r="AC83" s="149"/>
      <c r="AD83" s="149"/>
      <c r="AE83" s="149"/>
      <c r="AF83" s="149"/>
      <c r="AG83" s="149" t="s">
        <v>125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 x14ac:dyDescent="0.2">
      <c r="A84" s="156"/>
      <c r="B84" s="157"/>
      <c r="C84" s="190" t="s">
        <v>396</v>
      </c>
      <c r="D84" s="162"/>
      <c r="E84" s="163">
        <v>62.9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49"/>
      <c r="AA84" s="149"/>
      <c r="AB84" s="149"/>
      <c r="AC84" s="149"/>
      <c r="AD84" s="149"/>
      <c r="AE84" s="149"/>
      <c r="AF84" s="149"/>
      <c r="AG84" s="149" t="s">
        <v>127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56">
        <v>29</v>
      </c>
      <c r="B85" s="157" t="s">
        <v>244</v>
      </c>
      <c r="C85" s="191" t="s">
        <v>245</v>
      </c>
      <c r="D85" s="158" t="s">
        <v>0</v>
      </c>
      <c r="E85" s="179"/>
      <c r="F85" s="161"/>
      <c r="G85" s="160">
        <f>ROUND(E85*F85,2)</f>
        <v>0</v>
      </c>
      <c r="H85" s="161"/>
      <c r="I85" s="160">
        <f>ROUND(E85*H85,2)</f>
        <v>0</v>
      </c>
      <c r="J85" s="161"/>
      <c r="K85" s="160">
        <f>ROUND(E85*J85,2)</f>
        <v>0</v>
      </c>
      <c r="L85" s="160">
        <v>21</v>
      </c>
      <c r="M85" s="160">
        <f>G85*(1+L85/100)</f>
        <v>0</v>
      </c>
      <c r="N85" s="159">
        <v>0</v>
      </c>
      <c r="O85" s="159">
        <f>ROUND(E85*N85,2)</f>
        <v>0</v>
      </c>
      <c r="P85" s="159">
        <v>0</v>
      </c>
      <c r="Q85" s="159">
        <f>ROUND(E85*P85,2)</f>
        <v>0</v>
      </c>
      <c r="R85" s="160"/>
      <c r="S85" s="160" t="s">
        <v>122</v>
      </c>
      <c r="T85" s="160" t="s">
        <v>122</v>
      </c>
      <c r="U85" s="160">
        <v>0</v>
      </c>
      <c r="V85" s="160">
        <f>ROUND(E85*U85,2)</f>
        <v>0</v>
      </c>
      <c r="W85" s="160"/>
      <c r="X85" s="160" t="s">
        <v>205</v>
      </c>
      <c r="Y85" s="160" t="s">
        <v>124</v>
      </c>
      <c r="Z85" s="149"/>
      <c r="AA85" s="149"/>
      <c r="AB85" s="149"/>
      <c r="AC85" s="149"/>
      <c r="AD85" s="149"/>
      <c r="AE85" s="149"/>
      <c r="AF85" s="149"/>
      <c r="AG85" s="149" t="s">
        <v>206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x14ac:dyDescent="0.2">
      <c r="A86" s="165" t="s">
        <v>117</v>
      </c>
      <c r="B86" s="166" t="s">
        <v>84</v>
      </c>
      <c r="C86" s="188" t="s">
        <v>85</v>
      </c>
      <c r="D86" s="167"/>
      <c r="E86" s="168"/>
      <c r="F86" s="169"/>
      <c r="G86" s="169">
        <f>SUMIF(AG87:AG90,"&lt;&gt;NOR",G87:G90)</f>
        <v>0</v>
      </c>
      <c r="H86" s="169"/>
      <c r="I86" s="169">
        <f>SUM(I87:I90)</f>
        <v>0</v>
      </c>
      <c r="J86" s="169"/>
      <c r="K86" s="169">
        <f>SUM(K87:K90)</f>
        <v>0</v>
      </c>
      <c r="L86" s="169"/>
      <c r="M86" s="169">
        <f>SUM(M87:M90)</f>
        <v>0</v>
      </c>
      <c r="N86" s="168"/>
      <c r="O86" s="168">
        <f>SUM(O87:O90)</f>
        <v>0</v>
      </c>
      <c r="P86" s="168"/>
      <c r="Q86" s="168">
        <f>SUM(Q87:Q90)</f>
        <v>0</v>
      </c>
      <c r="R86" s="169"/>
      <c r="S86" s="169"/>
      <c r="T86" s="170"/>
      <c r="U86" s="164"/>
      <c r="V86" s="164">
        <f>SUM(V87:V90)</f>
        <v>0</v>
      </c>
      <c r="W86" s="164"/>
      <c r="X86" s="164"/>
      <c r="Y86" s="164"/>
      <c r="AG86" t="s">
        <v>118</v>
      </c>
    </row>
    <row r="87" spans="1:60" ht="45" outlineLevel="1" x14ac:dyDescent="0.2">
      <c r="A87" s="172">
        <v>30</v>
      </c>
      <c r="B87" s="173" t="s">
        <v>246</v>
      </c>
      <c r="C87" s="260" t="s">
        <v>422</v>
      </c>
      <c r="D87" s="174" t="s">
        <v>247</v>
      </c>
      <c r="E87" s="175">
        <v>1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0</v>
      </c>
      <c r="Q87" s="175">
        <f>ROUND(E87*P87,2)</f>
        <v>0</v>
      </c>
      <c r="R87" s="177"/>
      <c r="S87" s="177" t="s">
        <v>176</v>
      </c>
      <c r="T87" s="178" t="s">
        <v>163</v>
      </c>
      <c r="U87" s="160">
        <v>0</v>
      </c>
      <c r="V87" s="160">
        <f>ROUND(E87*U87,2)</f>
        <v>0</v>
      </c>
      <c r="W87" s="160"/>
      <c r="X87" s="160" t="s">
        <v>123</v>
      </c>
      <c r="Y87" s="160" t="s">
        <v>124</v>
      </c>
      <c r="Z87" s="149"/>
      <c r="AA87" s="149"/>
      <c r="AB87" s="149"/>
      <c r="AC87" s="149"/>
      <c r="AD87" s="149"/>
      <c r="AE87" s="149"/>
      <c r="AF87" s="149"/>
      <c r="AG87" s="149" t="s">
        <v>125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183</v>
      </c>
      <c r="D88" s="162"/>
      <c r="E88" s="163">
        <v>1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49"/>
      <c r="AA88" s="149"/>
      <c r="AB88" s="149"/>
      <c r="AC88" s="149"/>
      <c r="AD88" s="149"/>
      <c r="AE88" s="149"/>
      <c r="AF88" s="149"/>
      <c r="AG88" s="149" t="s">
        <v>127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ht="45" outlineLevel="1" x14ac:dyDescent="0.2">
      <c r="A89" s="172">
        <v>31</v>
      </c>
      <c r="B89" s="173" t="s">
        <v>248</v>
      </c>
      <c r="C89" s="260" t="s">
        <v>422</v>
      </c>
      <c r="D89" s="174" t="s">
        <v>247</v>
      </c>
      <c r="E89" s="175">
        <v>1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21</v>
      </c>
      <c r="M89" s="177">
        <f>G89*(1+L89/100)</f>
        <v>0</v>
      </c>
      <c r="N89" s="175">
        <v>0</v>
      </c>
      <c r="O89" s="175">
        <f>ROUND(E89*N89,2)</f>
        <v>0</v>
      </c>
      <c r="P89" s="175">
        <v>0</v>
      </c>
      <c r="Q89" s="175">
        <f>ROUND(E89*P89,2)</f>
        <v>0</v>
      </c>
      <c r="R89" s="177"/>
      <c r="S89" s="177" t="s">
        <v>176</v>
      </c>
      <c r="T89" s="178" t="s">
        <v>163</v>
      </c>
      <c r="U89" s="160">
        <v>0</v>
      </c>
      <c r="V89" s="160">
        <f>ROUND(E89*U89,2)</f>
        <v>0</v>
      </c>
      <c r="W89" s="160"/>
      <c r="X89" s="160" t="s">
        <v>123</v>
      </c>
      <c r="Y89" s="160" t="s">
        <v>124</v>
      </c>
      <c r="Z89" s="149"/>
      <c r="AA89" s="149"/>
      <c r="AB89" s="149"/>
      <c r="AC89" s="149"/>
      <c r="AD89" s="149"/>
      <c r="AE89" s="149"/>
      <c r="AF89" s="149"/>
      <c r="AG89" s="149" t="s">
        <v>125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 x14ac:dyDescent="0.2">
      <c r="A90" s="156"/>
      <c r="B90" s="157"/>
      <c r="C90" s="190" t="s">
        <v>183</v>
      </c>
      <c r="D90" s="162"/>
      <c r="E90" s="163">
        <v>1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49"/>
      <c r="AA90" s="149"/>
      <c r="AB90" s="149"/>
      <c r="AC90" s="149"/>
      <c r="AD90" s="149"/>
      <c r="AE90" s="149"/>
      <c r="AF90" s="149"/>
      <c r="AG90" s="149" t="s">
        <v>127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x14ac:dyDescent="0.2">
      <c r="A91" s="165" t="s">
        <v>117</v>
      </c>
      <c r="B91" s="166" t="s">
        <v>86</v>
      </c>
      <c r="C91" s="188" t="s">
        <v>87</v>
      </c>
      <c r="D91" s="167"/>
      <c r="E91" s="168"/>
      <c r="F91" s="169"/>
      <c r="G91" s="169">
        <f>SUMIF(AG92:AG102,"&lt;&gt;NOR",G92:G102)</f>
        <v>0</v>
      </c>
      <c r="H91" s="169"/>
      <c r="I91" s="169">
        <f>SUM(I92:I102)</f>
        <v>0</v>
      </c>
      <c r="J91" s="169"/>
      <c r="K91" s="169">
        <f>SUM(K92:K102)</f>
        <v>0</v>
      </c>
      <c r="L91" s="169"/>
      <c r="M91" s="169">
        <f>SUM(M92:M102)</f>
        <v>0</v>
      </c>
      <c r="N91" s="168"/>
      <c r="O91" s="168">
        <f>SUM(O92:O102)</f>
        <v>0</v>
      </c>
      <c r="P91" s="168"/>
      <c r="Q91" s="168">
        <f>SUM(Q92:Q102)</f>
        <v>0</v>
      </c>
      <c r="R91" s="169"/>
      <c r="S91" s="169"/>
      <c r="T91" s="170"/>
      <c r="U91" s="164"/>
      <c r="V91" s="164">
        <f>SUM(V92:V102)</f>
        <v>6.7799999999999994</v>
      </c>
      <c r="W91" s="164"/>
      <c r="X91" s="164"/>
      <c r="Y91" s="164"/>
      <c r="AG91" t="s">
        <v>118</v>
      </c>
    </row>
    <row r="92" spans="1:60" outlineLevel="1" x14ac:dyDescent="0.2">
      <c r="A92" s="172">
        <v>32</v>
      </c>
      <c r="B92" s="173" t="s">
        <v>249</v>
      </c>
      <c r="C92" s="189" t="s">
        <v>250</v>
      </c>
      <c r="D92" s="174" t="s">
        <v>251</v>
      </c>
      <c r="E92" s="175">
        <v>0.22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5">
        <v>0</v>
      </c>
      <c r="O92" s="175">
        <f>ROUND(E92*N92,2)</f>
        <v>0</v>
      </c>
      <c r="P92" s="175">
        <v>0</v>
      </c>
      <c r="Q92" s="175">
        <f>ROUND(E92*P92,2)</f>
        <v>0</v>
      </c>
      <c r="R92" s="177"/>
      <c r="S92" s="177" t="s">
        <v>122</v>
      </c>
      <c r="T92" s="178" t="s">
        <v>122</v>
      </c>
      <c r="U92" s="160">
        <v>0</v>
      </c>
      <c r="V92" s="160">
        <f>ROUND(E92*U92,2)</f>
        <v>0</v>
      </c>
      <c r="W92" s="160"/>
      <c r="X92" s="160" t="s">
        <v>123</v>
      </c>
      <c r="Y92" s="160" t="s">
        <v>124</v>
      </c>
      <c r="Z92" s="149"/>
      <c r="AA92" s="149"/>
      <c r="AB92" s="149"/>
      <c r="AC92" s="149"/>
      <c r="AD92" s="149"/>
      <c r="AE92" s="149"/>
      <c r="AF92" s="149"/>
      <c r="AG92" s="149" t="s">
        <v>125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t="22.5" outlineLevel="2" x14ac:dyDescent="0.2">
      <c r="A93" s="156"/>
      <c r="B93" s="157"/>
      <c r="C93" s="258" t="s">
        <v>252</v>
      </c>
      <c r="D93" s="259"/>
      <c r="E93" s="259"/>
      <c r="F93" s="259"/>
      <c r="G93" s="259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49"/>
      <c r="AA93" s="149"/>
      <c r="AB93" s="149"/>
      <c r="AC93" s="149"/>
      <c r="AD93" s="149"/>
      <c r="AE93" s="149"/>
      <c r="AF93" s="149"/>
      <c r="AG93" s="149" t="s">
        <v>152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80" t="str">
        <f>C93</f>
        <v>Pro vyjádření výnosu ve prospěch zhotovitele je nutné jednotkovou cenu uvést se záporným znaménkem. (Získaná částka ponižuje náklad stavby.)</v>
      </c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190" t="s">
        <v>397</v>
      </c>
      <c r="D94" s="162"/>
      <c r="E94" s="163">
        <v>0.22</v>
      </c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49"/>
      <c r="AA94" s="149"/>
      <c r="AB94" s="149"/>
      <c r="AC94" s="149"/>
      <c r="AD94" s="149"/>
      <c r="AE94" s="149"/>
      <c r="AF94" s="149"/>
      <c r="AG94" s="149" t="s">
        <v>127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2.5" outlineLevel="1" x14ac:dyDescent="0.2">
      <c r="A95" s="172">
        <v>33</v>
      </c>
      <c r="B95" s="173" t="s">
        <v>267</v>
      </c>
      <c r="C95" s="189" t="s">
        <v>268</v>
      </c>
      <c r="D95" s="174" t="s">
        <v>251</v>
      </c>
      <c r="E95" s="175">
        <v>2.2160000000000002</v>
      </c>
      <c r="F95" s="176"/>
      <c r="G95" s="177">
        <f>ROUND(E95*F95,2)</f>
        <v>0</v>
      </c>
      <c r="H95" s="176"/>
      <c r="I95" s="177">
        <f>ROUND(E95*H95,2)</f>
        <v>0</v>
      </c>
      <c r="J95" s="176"/>
      <c r="K95" s="177">
        <f>ROUND(E95*J95,2)</f>
        <v>0</v>
      </c>
      <c r="L95" s="177">
        <v>21</v>
      </c>
      <c r="M95" s="177">
        <f>G95*(1+L95/100)</f>
        <v>0</v>
      </c>
      <c r="N95" s="175">
        <v>0</v>
      </c>
      <c r="O95" s="175">
        <f>ROUND(E95*N95,2)</f>
        <v>0</v>
      </c>
      <c r="P95" s="175">
        <v>0</v>
      </c>
      <c r="Q95" s="175">
        <f>ROUND(E95*P95,2)</f>
        <v>0</v>
      </c>
      <c r="R95" s="177"/>
      <c r="S95" s="177" t="s">
        <v>122</v>
      </c>
      <c r="T95" s="178" t="s">
        <v>122</v>
      </c>
      <c r="U95" s="160">
        <v>0</v>
      </c>
      <c r="V95" s="160">
        <f>ROUND(E95*U95,2)</f>
        <v>0</v>
      </c>
      <c r="W95" s="160"/>
      <c r="X95" s="160" t="s">
        <v>123</v>
      </c>
      <c r="Y95" s="160" t="s">
        <v>124</v>
      </c>
      <c r="Z95" s="149"/>
      <c r="AA95" s="149"/>
      <c r="AB95" s="149"/>
      <c r="AC95" s="149"/>
      <c r="AD95" s="149"/>
      <c r="AE95" s="149"/>
      <c r="AF95" s="149"/>
      <c r="AG95" s="149" t="s">
        <v>125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2" x14ac:dyDescent="0.2">
      <c r="A96" s="156"/>
      <c r="B96" s="157"/>
      <c r="C96" s="190" t="s">
        <v>398</v>
      </c>
      <c r="D96" s="162"/>
      <c r="E96" s="163">
        <v>2.2160000000000002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49"/>
      <c r="AA96" s="149"/>
      <c r="AB96" s="149"/>
      <c r="AC96" s="149"/>
      <c r="AD96" s="149"/>
      <c r="AE96" s="149"/>
      <c r="AF96" s="149"/>
      <c r="AG96" s="149" t="s">
        <v>127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">
      <c r="A97" s="181">
        <v>34</v>
      </c>
      <c r="B97" s="182" t="s">
        <v>254</v>
      </c>
      <c r="C97" s="192" t="s">
        <v>255</v>
      </c>
      <c r="D97" s="183" t="s">
        <v>251</v>
      </c>
      <c r="E97" s="184">
        <v>2.4363800000000002</v>
      </c>
      <c r="F97" s="185"/>
      <c r="G97" s="186">
        <f>ROUND(E97*F97,2)</f>
        <v>0</v>
      </c>
      <c r="H97" s="185"/>
      <c r="I97" s="186">
        <f>ROUND(E97*H97,2)</f>
        <v>0</v>
      </c>
      <c r="J97" s="185"/>
      <c r="K97" s="186">
        <f>ROUND(E97*J97,2)</f>
        <v>0</v>
      </c>
      <c r="L97" s="186">
        <v>21</v>
      </c>
      <c r="M97" s="186">
        <f>G97*(1+L97/100)</f>
        <v>0</v>
      </c>
      <c r="N97" s="184">
        <v>0</v>
      </c>
      <c r="O97" s="184">
        <f>ROUND(E97*N97,2)</f>
        <v>0</v>
      </c>
      <c r="P97" s="184">
        <v>0</v>
      </c>
      <c r="Q97" s="184">
        <f>ROUND(E97*P97,2)</f>
        <v>0</v>
      </c>
      <c r="R97" s="186"/>
      <c r="S97" s="186" t="s">
        <v>122</v>
      </c>
      <c r="T97" s="187" t="s">
        <v>122</v>
      </c>
      <c r="U97" s="160">
        <v>0.93300000000000005</v>
      </c>
      <c r="V97" s="160">
        <f>ROUND(E97*U97,2)</f>
        <v>2.27</v>
      </c>
      <c r="W97" s="160"/>
      <c r="X97" s="160" t="s">
        <v>256</v>
      </c>
      <c r="Y97" s="160" t="s">
        <v>124</v>
      </c>
      <c r="Z97" s="149"/>
      <c r="AA97" s="149"/>
      <c r="AB97" s="149"/>
      <c r="AC97" s="149"/>
      <c r="AD97" s="149"/>
      <c r="AE97" s="149"/>
      <c r="AF97" s="149"/>
      <c r="AG97" s="149" t="s">
        <v>257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72">
        <v>35</v>
      </c>
      <c r="B98" s="173" t="s">
        <v>258</v>
      </c>
      <c r="C98" s="189" t="s">
        <v>259</v>
      </c>
      <c r="D98" s="174" t="s">
        <v>251</v>
      </c>
      <c r="E98" s="175">
        <v>2.4363800000000002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0</v>
      </c>
      <c r="O98" s="175">
        <f>ROUND(E98*N98,2)</f>
        <v>0</v>
      </c>
      <c r="P98" s="175">
        <v>0</v>
      </c>
      <c r="Q98" s="175">
        <f>ROUND(E98*P98,2)</f>
        <v>0</v>
      </c>
      <c r="R98" s="177"/>
      <c r="S98" s="177" t="s">
        <v>122</v>
      </c>
      <c r="T98" s="178" t="s">
        <v>122</v>
      </c>
      <c r="U98" s="160">
        <v>0.49</v>
      </c>
      <c r="V98" s="160">
        <f>ROUND(E98*U98,2)</f>
        <v>1.19</v>
      </c>
      <c r="W98" s="160"/>
      <c r="X98" s="160" t="s">
        <v>256</v>
      </c>
      <c r="Y98" s="160" t="s">
        <v>124</v>
      </c>
      <c r="Z98" s="149"/>
      <c r="AA98" s="149"/>
      <c r="AB98" s="149"/>
      <c r="AC98" s="149"/>
      <c r="AD98" s="149"/>
      <c r="AE98" s="149"/>
      <c r="AF98" s="149"/>
      <c r="AG98" s="149" t="s">
        <v>257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258" t="s">
        <v>260</v>
      </c>
      <c r="D99" s="259"/>
      <c r="E99" s="259"/>
      <c r="F99" s="259"/>
      <c r="G99" s="259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49"/>
      <c r="AA99" s="149"/>
      <c r="AB99" s="149"/>
      <c r="AC99" s="149"/>
      <c r="AD99" s="149"/>
      <c r="AE99" s="149"/>
      <c r="AF99" s="149"/>
      <c r="AG99" s="149" t="s">
        <v>152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">
      <c r="A100" s="181">
        <v>36</v>
      </c>
      <c r="B100" s="182" t="s">
        <v>261</v>
      </c>
      <c r="C100" s="192" t="s">
        <v>262</v>
      </c>
      <c r="D100" s="183" t="s">
        <v>251</v>
      </c>
      <c r="E100" s="184">
        <v>68.218699999999998</v>
      </c>
      <c r="F100" s="185"/>
      <c r="G100" s="186">
        <f>ROUND(E100*F100,2)</f>
        <v>0</v>
      </c>
      <c r="H100" s="185"/>
      <c r="I100" s="186">
        <f>ROUND(E100*H100,2)</f>
        <v>0</v>
      </c>
      <c r="J100" s="185"/>
      <c r="K100" s="186">
        <f>ROUND(E100*J100,2)</f>
        <v>0</v>
      </c>
      <c r="L100" s="186">
        <v>21</v>
      </c>
      <c r="M100" s="186">
        <f>G100*(1+L100/100)</f>
        <v>0</v>
      </c>
      <c r="N100" s="184">
        <v>0</v>
      </c>
      <c r="O100" s="184">
        <f>ROUND(E100*N100,2)</f>
        <v>0</v>
      </c>
      <c r="P100" s="184">
        <v>0</v>
      </c>
      <c r="Q100" s="184">
        <f>ROUND(E100*P100,2)</f>
        <v>0</v>
      </c>
      <c r="R100" s="186"/>
      <c r="S100" s="186" t="s">
        <v>122</v>
      </c>
      <c r="T100" s="187" t="s">
        <v>122</v>
      </c>
      <c r="U100" s="160">
        <v>0</v>
      </c>
      <c r="V100" s="160">
        <f>ROUND(E100*U100,2)</f>
        <v>0</v>
      </c>
      <c r="W100" s="160"/>
      <c r="X100" s="160" t="s">
        <v>256</v>
      </c>
      <c r="Y100" s="160" t="s">
        <v>124</v>
      </c>
      <c r="Z100" s="149"/>
      <c r="AA100" s="149"/>
      <c r="AB100" s="149"/>
      <c r="AC100" s="149"/>
      <c r="AD100" s="149"/>
      <c r="AE100" s="149"/>
      <c r="AF100" s="149"/>
      <c r="AG100" s="149" t="s">
        <v>257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">
      <c r="A101" s="181">
        <v>37</v>
      </c>
      <c r="B101" s="182" t="s">
        <v>263</v>
      </c>
      <c r="C101" s="192" t="s">
        <v>264</v>
      </c>
      <c r="D101" s="183" t="s">
        <v>251</v>
      </c>
      <c r="E101" s="184">
        <v>2.4363800000000002</v>
      </c>
      <c r="F101" s="185"/>
      <c r="G101" s="186">
        <f>ROUND(E101*F101,2)</f>
        <v>0</v>
      </c>
      <c r="H101" s="185"/>
      <c r="I101" s="186">
        <f>ROUND(E101*H101,2)</f>
        <v>0</v>
      </c>
      <c r="J101" s="185"/>
      <c r="K101" s="186">
        <f>ROUND(E101*J101,2)</f>
        <v>0</v>
      </c>
      <c r="L101" s="186">
        <v>21</v>
      </c>
      <c r="M101" s="186">
        <f>G101*(1+L101/100)</f>
        <v>0</v>
      </c>
      <c r="N101" s="184">
        <v>0</v>
      </c>
      <c r="O101" s="184">
        <f>ROUND(E101*N101,2)</f>
        <v>0</v>
      </c>
      <c r="P101" s="184">
        <v>0</v>
      </c>
      <c r="Q101" s="184">
        <f>ROUND(E101*P101,2)</f>
        <v>0</v>
      </c>
      <c r="R101" s="186"/>
      <c r="S101" s="186" t="s">
        <v>122</v>
      </c>
      <c r="T101" s="187" t="s">
        <v>122</v>
      </c>
      <c r="U101" s="160">
        <v>0.94199999999999995</v>
      </c>
      <c r="V101" s="160">
        <f>ROUND(E101*U101,2)</f>
        <v>2.2999999999999998</v>
      </c>
      <c r="W101" s="160"/>
      <c r="X101" s="160" t="s">
        <v>256</v>
      </c>
      <c r="Y101" s="160" t="s">
        <v>124</v>
      </c>
      <c r="Z101" s="149"/>
      <c r="AA101" s="149"/>
      <c r="AB101" s="149"/>
      <c r="AC101" s="149"/>
      <c r="AD101" s="149"/>
      <c r="AE101" s="149"/>
      <c r="AF101" s="149"/>
      <c r="AG101" s="149" t="s">
        <v>257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">
      <c r="A102" s="181">
        <v>38</v>
      </c>
      <c r="B102" s="182" t="s">
        <v>265</v>
      </c>
      <c r="C102" s="192" t="s">
        <v>266</v>
      </c>
      <c r="D102" s="183" t="s">
        <v>251</v>
      </c>
      <c r="E102" s="184">
        <v>9.7455300000000005</v>
      </c>
      <c r="F102" s="185"/>
      <c r="G102" s="186">
        <f>ROUND(E102*F102,2)</f>
        <v>0</v>
      </c>
      <c r="H102" s="185"/>
      <c r="I102" s="186">
        <f>ROUND(E102*H102,2)</f>
        <v>0</v>
      </c>
      <c r="J102" s="185"/>
      <c r="K102" s="186">
        <f>ROUND(E102*J102,2)</f>
        <v>0</v>
      </c>
      <c r="L102" s="186">
        <v>21</v>
      </c>
      <c r="M102" s="186">
        <f>G102*(1+L102/100)</f>
        <v>0</v>
      </c>
      <c r="N102" s="184">
        <v>0</v>
      </c>
      <c r="O102" s="184">
        <f>ROUND(E102*N102,2)</f>
        <v>0</v>
      </c>
      <c r="P102" s="184">
        <v>0</v>
      </c>
      <c r="Q102" s="184">
        <f>ROUND(E102*P102,2)</f>
        <v>0</v>
      </c>
      <c r="R102" s="186"/>
      <c r="S102" s="186" t="s">
        <v>122</v>
      </c>
      <c r="T102" s="187" t="s">
        <v>122</v>
      </c>
      <c r="U102" s="160">
        <v>0.105</v>
      </c>
      <c r="V102" s="160">
        <f>ROUND(E102*U102,2)</f>
        <v>1.02</v>
      </c>
      <c r="W102" s="160"/>
      <c r="X102" s="160" t="s">
        <v>256</v>
      </c>
      <c r="Y102" s="160" t="s">
        <v>124</v>
      </c>
      <c r="Z102" s="149"/>
      <c r="AA102" s="149"/>
      <c r="AB102" s="149"/>
      <c r="AC102" s="149"/>
      <c r="AD102" s="149"/>
      <c r="AE102" s="149"/>
      <c r="AF102" s="149"/>
      <c r="AG102" s="149" t="s">
        <v>257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x14ac:dyDescent="0.2">
      <c r="A103" s="165" t="s">
        <v>117</v>
      </c>
      <c r="B103" s="166" t="s">
        <v>89</v>
      </c>
      <c r="C103" s="188" t="s">
        <v>29</v>
      </c>
      <c r="D103" s="167"/>
      <c r="E103" s="168"/>
      <c r="F103" s="169"/>
      <c r="G103" s="169">
        <f>SUMIF(AG104:AG105,"&lt;&gt;NOR",G104:G105)</f>
        <v>0</v>
      </c>
      <c r="H103" s="169"/>
      <c r="I103" s="169">
        <f>SUM(I104:I105)</f>
        <v>0</v>
      </c>
      <c r="J103" s="169"/>
      <c r="K103" s="169">
        <f>SUM(K104:K105)</f>
        <v>0</v>
      </c>
      <c r="L103" s="169"/>
      <c r="M103" s="169">
        <f>SUM(M104:M105)</f>
        <v>0</v>
      </c>
      <c r="N103" s="168"/>
      <c r="O103" s="168">
        <f>SUM(O104:O105)</f>
        <v>0</v>
      </c>
      <c r="P103" s="168"/>
      <c r="Q103" s="168">
        <f>SUM(Q104:Q105)</f>
        <v>0</v>
      </c>
      <c r="R103" s="169"/>
      <c r="S103" s="169"/>
      <c r="T103" s="170"/>
      <c r="U103" s="164"/>
      <c r="V103" s="164">
        <f>SUM(V104:V105)</f>
        <v>0</v>
      </c>
      <c r="W103" s="164"/>
      <c r="X103" s="164"/>
      <c r="Y103" s="164"/>
      <c r="AG103" t="s">
        <v>118</v>
      </c>
    </row>
    <row r="104" spans="1:60" outlineLevel="1" x14ac:dyDescent="0.2">
      <c r="A104" s="172">
        <v>39</v>
      </c>
      <c r="B104" s="173" t="s">
        <v>269</v>
      </c>
      <c r="C104" s="189" t="s">
        <v>420</v>
      </c>
      <c r="D104" s="174" t="s">
        <v>270</v>
      </c>
      <c r="E104" s="175">
        <v>1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21</v>
      </c>
      <c r="M104" s="177">
        <f>G104*(1+L104/100)</f>
        <v>0</v>
      </c>
      <c r="N104" s="175">
        <v>0</v>
      </c>
      <c r="O104" s="175">
        <f>ROUND(E104*N104,2)</f>
        <v>0</v>
      </c>
      <c r="P104" s="175">
        <v>0</v>
      </c>
      <c r="Q104" s="175">
        <f>ROUND(E104*P104,2)</f>
        <v>0</v>
      </c>
      <c r="R104" s="177"/>
      <c r="S104" s="177" t="s">
        <v>122</v>
      </c>
      <c r="T104" s="178" t="s">
        <v>163</v>
      </c>
      <c r="U104" s="160">
        <v>0</v>
      </c>
      <c r="V104" s="160">
        <f>ROUND(E104*U104,2)</f>
        <v>0</v>
      </c>
      <c r="W104" s="160"/>
      <c r="X104" s="160" t="s">
        <v>271</v>
      </c>
      <c r="Y104" s="160" t="s">
        <v>124</v>
      </c>
      <c r="Z104" s="149"/>
      <c r="AA104" s="149"/>
      <c r="AB104" s="149"/>
      <c r="AC104" s="149"/>
      <c r="AD104" s="149"/>
      <c r="AE104" s="149"/>
      <c r="AF104" s="149"/>
      <c r="AG104" s="149" t="s">
        <v>272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 x14ac:dyDescent="0.2">
      <c r="A105" s="156"/>
      <c r="B105" s="157"/>
      <c r="C105" s="258" t="s">
        <v>273</v>
      </c>
      <c r="D105" s="259"/>
      <c r="E105" s="259"/>
      <c r="F105" s="259"/>
      <c r="G105" s="259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49"/>
      <c r="AA105" s="149"/>
      <c r="AB105" s="149"/>
      <c r="AC105" s="149"/>
      <c r="AD105" s="149"/>
      <c r="AE105" s="149"/>
      <c r="AF105" s="149"/>
      <c r="AG105" s="149" t="s">
        <v>152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x14ac:dyDescent="0.2">
      <c r="A106" s="3"/>
      <c r="B106" s="4"/>
      <c r="C106" s="19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AE106">
        <v>12</v>
      </c>
      <c r="AF106">
        <v>21</v>
      </c>
      <c r="AG106" t="s">
        <v>103</v>
      </c>
    </row>
    <row r="107" spans="1:60" x14ac:dyDescent="0.2">
      <c r="A107" s="152"/>
      <c r="B107" s="153" t="s">
        <v>31</v>
      </c>
      <c r="C107" s="194"/>
      <c r="D107" s="154"/>
      <c r="E107" s="155"/>
      <c r="F107" s="155"/>
      <c r="G107" s="171">
        <f>G8+G15+G66+G74+G86+G91+G103</f>
        <v>0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AE107">
        <f>SUMIF(L7:L105,AE106,G7:G105)</f>
        <v>0</v>
      </c>
      <c r="AF107">
        <f>SUMIF(L7:L105,AF106,G7:G105)</f>
        <v>0</v>
      </c>
      <c r="AG107" t="s">
        <v>274</v>
      </c>
    </row>
    <row r="108" spans="1:60" x14ac:dyDescent="0.2">
      <c r="A108" s="3"/>
      <c r="B108" s="4"/>
      <c r="C108" s="193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A109" s="3"/>
      <c r="B109" s="4"/>
      <c r="C109" s="193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A110" s="3"/>
      <c r="B110" s="4"/>
      <c r="C110" s="193"/>
      <c r="D110" s="6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 x14ac:dyDescent="0.2">
      <c r="C111" s="195"/>
      <c r="D111" s="10"/>
      <c r="AG111" t="s">
        <v>275</v>
      </c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</sheetData>
  <mergeCells count="11">
    <mergeCell ref="C23:G23"/>
    <mergeCell ref="C29:G29"/>
    <mergeCell ref="C33:G33"/>
    <mergeCell ref="C37:G37"/>
    <mergeCell ref="C93:G93"/>
    <mergeCell ref="C99:G99"/>
    <mergeCell ref="C105:G105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96" fitToHeight="0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58</vt:i4>
      </vt:variant>
    </vt:vector>
  </HeadingPairs>
  <TitlesOfParts>
    <vt:vector size="66" baseType="lpstr">
      <vt:lpstr>Stavba</vt:lpstr>
      <vt:lpstr>VzorPolozky</vt:lpstr>
      <vt:lpstr>SO01 Střecha 1</vt:lpstr>
      <vt:lpstr>SO02 Střecha 2</vt:lpstr>
      <vt:lpstr>SO03 Střecha 3</vt:lpstr>
      <vt:lpstr>SO04 Střecha 4</vt:lpstr>
      <vt:lpstr>SO05 Střecha 5</vt:lpstr>
      <vt:lpstr>SO08 Střřecha 8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Střecha 1'!Názvy_tisku</vt:lpstr>
      <vt:lpstr>'SO02 Střecha 2'!Názvy_tisku</vt:lpstr>
      <vt:lpstr>'SO03 Střecha 3'!Názvy_tisku</vt:lpstr>
      <vt:lpstr>'SO04 Střecha 4'!Názvy_tisku</vt:lpstr>
      <vt:lpstr>'SO05 Střecha 5'!Názvy_tisku</vt:lpstr>
      <vt:lpstr>'SO08 Střřecha 8'!Názvy_tisku</vt:lpstr>
      <vt:lpstr>oadresa</vt:lpstr>
      <vt:lpstr>Stavba!Objednatel</vt:lpstr>
      <vt:lpstr>Stavba!Objekt</vt:lpstr>
      <vt:lpstr>'SO01 Střecha 1'!Oblast_tisku</vt:lpstr>
      <vt:lpstr>'SO02 Střecha 2'!Oblast_tisku</vt:lpstr>
      <vt:lpstr>'SO03 Střecha 3'!Oblast_tisku</vt:lpstr>
      <vt:lpstr>'SO04 Střecha 4'!Oblast_tisku</vt:lpstr>
      <vt:lpstr>'SO05 Střecha 5'!Oblast_tisku</vt:lpstr>
      <vt:lpstr>'SO08 Střřecha 8'!Oblast_tisku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Kadlčík Stanislav</cp:lastModifiedBy>
  <cp:lastPrinted>2025-07-23T07:34:40Z</cp:lastPrinted>
  <dcterms:created xsi:type="dcterms:W3CDTF">2009-04-08T07:15:50Z</dcterms:created>
  <dcterms:modified xsi:type="dcterms:W3CDTF">2025-07-23T07:34:46Z</dcterms:modified>
</cp:coreProperties>
</file>