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ptiBau s.r.o\INVENTE\Třeboň 2024\Budějovická\"/>
    </mc:Choice>
  </mc:AlternateContent>
  <bookViews>
    <workbookView xWindow="0" yWindow="0" windowWidth="0" windowHeight="0"/>
  </bookViews>
  <sheets>
    <sheet name="Rekapitulace stavby" sheetId="1" r:id="rId1"/>
    <sheet name="SO_101 - Komunikace, zpev..." sheetId="2" r:id="rId2"/>
    <sheet name="SO_301.1 - Vodovodní řad" sheetId="3" r:id="rId3"/>
    <sheet name="SO_301.2 - Vodovodní příp..." sheetId="4" r:id="rId4"/>
    <sheet name="SO_302.1 - Jednotná kanal..." sheetId="5" r:id="rId5"/>
    <sheet name="SO_302.2 - Jednotné kanal..." sheetId="6" r:id="rId6"/>
    <sheet name="SO_303.1 - Dešťová kanali..." sheetId="7" r:id="rId7"/>
    <sheet name="SO_303.2 - Dešťové kanali..." sheetId="8" r:id="rId8"/>
    <sheet name="SO_401 - Veřejné osvětlení" sheetId="9" r:id="rId9"/>
    <sheet name="VON - Vedlejší a ostatní ..." sheetId="10" r:id="rId10"/>
    <sheet name="Seznam figur" sheetId="11" r:id="rId11"/>
    <sheet name="Pokyny pro vyplnění" sheetId="12" r:id="rId12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'SO_101 - Komunikace, zpev...'!$C$84:$K$334</definedName>
    <definedName name="_xlnm.Print_Area" localSheetId="1">'SO_101 - Komunikace, zpev...'!$C$4:$J$39,'SO_101 - Komunikace, zpev...'!$C$45:$J$66,'SO_101 - Komunikace, zpev...'!$C$72:$K$334</definedName>
    <definedName name="_xlnm.Print_Titles" localSheetId="1">'SO_101 - Komunikace, zpev...'!$84:$84</definedName>
    <definedName name="_xlnm._FilterDatabase" localSheetId="2" hidden="1">'SO_301.1 - Vodovodní řad'!$C$88:$K$288</definedName>
    <definedName name="_xlnm.Print_Area" localSheetId="2">'SO_301.1 - Vodovodní řad'!$C$4:$J$39,'SO_301.1 - Vodovodní řad'!$C$45:$J$70,'SO_301.1 - Vodovodní řad'!$C$76:$K$288</definedName>
    <definedName name="_xlnm.Print_Titles" localSheetId="2">'SO_301.1 - Vodovodní řad'!$88:$88</definedName>
    <definedName name="_xlnm._FilterDatabase" localSheetId="3" hidden="1">'SO_301.2 - Vodovodní příp...'!$C$88:$K$238</definedName>
    <definedName name="_xlnm.Print_Area" localSheetId="3">'SO_301.2 - Vodovodní příp...'!$C$4:$J$39,'SO_301.2 - Vodovodní příp...'!$C$45:$J$70,'SO_301.2 - Vodovodní příp...'!$C$76:$K$238</definedName>
    <definedName name="_xlnm.Print_Titles" localSheetId="3">'SO_301.2 - Vodovodní příp...'!$88:$88</definedName>
    <definedName name="_xlnm._FilterDatabase" localSheetId="4" hidden="1">'SO_302.1 - Jednotná kanal...'!$C$89:$K$269</definedName>
    <definedName name="_xlnm.Print_Area" localSheetId="4">'SO_302.1 - Jednotná kanal...'!$C$4:$J$39,'SO_302.1 - Jednotná kanal...'!$C$45:$J$71,'SO_302.1 - Jednotná kanal...'!$C$77:$K$269</definedName>
    <definedName name="_xlnm.Print_Titles" localSheetId="4">'SO_302.1 - Jednotná kanal...'!$89:$89</definedName>
    <definedName name="_xlnm._FilterDatabase" localSheetId="5" hidden="1">'SO_302.2 - Jednotné kanal...'!$C$90:$K$227</definedName>
    <definedName name="_xlnm.Print_Area" localSheetId="5">'SO_302.2 - Jednotné kanal...'!$C$4:$J$39,'SO_302.2 - Jednotné kanal...'!$C$45:$J$72,'SO_302.2 - Jednotné kanal...'!$C$78:$K$227</definedName>
    <definedName name="_xlnm.Print_Titles" localSheetId="5">'SO_302.2 - Jednotné kanal...'!$90:$90</definedName>
    <definedName name="_xlnm._FilterDatabase" localSheetId="6" hidden="1">'SO_303.1 - Dešťová kanali...'!$C$91:$K$347</definedName>
    <definedName name="_xlnm.Print_Area" localSheetId="6">'SO_303.1 - Dešťová kanali...'!$C$4:$J$39,'SO_303.1 - Dešťová kanali...'!$C$45:$J$73,'SO_303.1 - Dešťová kanali...'!$C$79:$K$347</definedName>
    <definedName name="_xlnm.Print_Titles" localSheetId="6">'SO_303.1 - Dešťová kanali...'!$91:$91</definedName>
    <definedName name="_xlnm._FilterDatabase" localSheetId="7" hidden="1">'SO_303.2 - Dešťové kanali...'!$C$88:$K$196</definedName>
    <definedName name="_xlnm.Print_Area" localSheetId="7">'SO_303.2 - Dešťové kanali...'!$C$4:$J$39,'SO_303.2 - Dešťové kanali...'!$C$45:$J$70,'SO_303.2 - Dešťové kanali...'!$C$76:$K$196</definedName>
    <definedName name="_xlnm.Print_Titles" localSheetId="7">'SO_303.2 - Dešťové kanali...'!$88:$88</definedName>
    <definedName name="_xlnm._FilterDatabase" localSheetId="8" hidden="1">'SO_401 - Veřejné osvětlení'!$C$84:$K$168</definedName>
    <definedName name="_xlnm.Print_Area" localSheetId="8">'SO_401 - Veřejné osvětlení'!$C$4:$J$39,'SO_401 - Veřejné osvětlení'!$C$45:$J$66,'SO_401 - Veřejné osvětlení'!$C$72:$K$168</definedName>
    <definedName name="_xlnm.Print_Titles" localSheetId="8">'SO_401 - Veřejné osvětlení'!$84:$84</definedName>
    <definedName name="_xlnm._FilterDatabase" localSheetId="9" hidden="1">'VON - Vedlejší a ostatní ...'!$C$85:$K$155</definedName>
    <definedName name="_xlnm.Print_Area" localSheetId="9">'VON - Vedlejší a ostatní ...'!$C$4:$J$39,'VON - Vedlejší a ostatní ...'!$C$45:$J$67,'VON - Vedlejší a ostatní ...'!$C$73:$K$155</definedName>
    <definedName name="_xlnm.Print_Titles" localSheetId="9">'VON - Vedlejší a ostatní ...'!$85:$85</definedName>
    <definedName name="_xlnm.Print_Area" localSheetId="10">'Seznam figur'!$C$4:$G$381</definedName>
    <definedName name="_xlnm.Print_Titles" localSheetId="10">'Seznam figur'!$9:$9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D7"/>
  <c i="10" r="J37"/>
  <c r="J36"/>
  <c i="1" r="AY64"/>
  <c i="10" r="J35"/>
  <c i="1" r="AX64"/>
  <c i="10"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T88"/>
  <c r="R89"/>
  <c r="R88"/>
  <c r="P89"/>
  <c r="P88"/>
  <c r="J82"/>
  <c r="F82"/>
  <c r="F80"/>
  <c r="E78"/>
  <c r="J54"/>
  <c r="F54"/>
  <c r="F52"/>
  <c r="E50"/>
  <c r="J24"/>
  <c r="E24"/>
  <c r="J83"/>
  <c r="J23"/>
  <c r="J18"/>
  <c r="E18"/>
  <c r="F83"/>
  <c r="J17"/>
  <c r="J12"/>
  <c r="J52"/>
  <c r="E7"/>
  <c r="E76"/>
  <c i="9" r="J37"/>
  <c r="J36"/>
  <c i="1" r="AY63"/>
  <c i="9" r="J35"/>
  <c i="1" r="AX63"/>
  <c i="9"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T114"/>
  <c r="R115"/>
  <c r="R114"/>
  <c r="P115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1"/>
  <c r="F81"/>
  <c r="F79"/>
  <c r="E77"/>
  <c r="J54"/>
  <c r="F54"/>
  <c r="F52"/>
  <c r="E50"/>
  <c r="J24"/>
  <c r="E24"/>
  <c r="J82"/>
  <c r="J23"/>
  <c r="J18"/>
  <c r="E18"/>
  <c r="F82"/>
  <c r="J17"/>
  <c r="J12"/>
  <c r="J79"/>
  <c r="E7"/>
  <c r="E48"/>
  <c i="8" r="J37"/>
  <c r="J36"/>
  <c i="1" r="AY62"/>
  <c i="8" r="J35"/>
  <c i="1" r="AX62"/>
  <c i="8" r="BI195"/>
  <c r="BH195"/>
  <c r="BG195"/>
  <c r="BF195"/>
  <c r="T195"/>
  <c r="T194"/>
  <c r="R195"/>
  <c r="R194"/>
  <c r="P195"/>
  <c r="P194"/>
  <c r="BI191"/>
  <c r="BH191"/>
  <c r="BG191"/>
  <c r="BF191"/>
  <c r="T191"/>
  <c r="R191"/>
  <c r="P191"/>
  <c r="BI188"/>
  <c r="BH188"/>
  <c r="BG188"/>
  <c r="BF188"/>
  <c r="T188"/>
  <c r="R188"/>
  <c r="P188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3"/>
  <c r="BH173"/>
  <c r="BG173"/>
  <c r="BF173"/>
  <c r="T173"/>
  <c r="T172"/>
  <c r="R173"/>
  <c r="R172"/>
  <c r="P173"/>
  <c r="P172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T143"/>
  <c r="R144"/>
  <c r="R143"/>
  <c r="P144"/>
  <c r="P143"/>
  <c r="BI140"/>
  <c r="BH140"/>
  <c r="BG140"/>
  <c r="BF140"/>
  <c r="T140"/>
  <c r="T139"/>
  <c r="R140"/>
  <c r="R139"/>
  <c r="P140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5"/>
  <c r="F85"/>
  <c r="F83"/>
  <c r="E81"/>
  <c r="J54"/>
  <c r="F54"/>
  <c r="F52"/>
  <c r="E50"/>
  <c r="J24"/>
  <c r="E24"/>
  <c r="J86"/>
  <c r="J23"/>
  <c r="J18"/>
  <c r="E18"/>
  <c r="F86"/>
  <c r="J17"/>
  <c r="J12"/>
  <c r="J52"/>
  <c r="E7"/>
  <c r="E48"/>
  <c i="7" r="J37"/>
  <c r="J36"/>
  <c i="1" r="AY61"/>
  <c i="7" r="J35"/>
  <c i="1" r="AX61"/>
  <c i="7" r="BI345"/>
  <c r="BH345"/>
  <c r="BG345"/>
  <c r="BF345"/>
  <c r="T345"/>
  <c r="R345"/>
  <c r="P345"/>
  <c r="BI343"/>
  <c r="BH343"/>
  <c r="BG343"/>
  <c r="BF343"/>
  <c r="T343"/>
  <c r="R343"/>
  <c r="P343"/>
  <c r="BI339"/>
  <c r="BH339"/>
  <c r="BG339"/>
  <c r="BF339"/>
  <c r="T339"/>
  <c r="R339"/>
  <c r="P339"/>
  <c r="BI336"/>
  <c r="BH336"/>
  <c r="BG336"/>
  <c r="BF336"/>
  <c r="T336"/>
  <c r="R336"/>
  <c r="P336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1"/>
  <c r="BH321"/>
  <c r="BG321"/>
  <c r="BF321"/>
  <c r="T321"/>
  <c r="R321"/>
  <c r="P321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7"/>
  <c r="BH307"/>
  <c r="BG307"/>
  <c r="BF307"/>
  <c r="T307"/>
  <c r="R307"/>
  <c r="P307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78"/>
  <c r="BH278"/>
  <c r="BG278"/>
  <c r="BF278"/>
  <c r="T278"/>
  <c r="R278"/>
  <c r="P278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5"/>
  <c r="BH95"/>
  <c r="BG95"/>
  <c r="BF95"/>
  <c r="T95"/>
  <c r="R95"/>
  <c r="P95"/>
  <c r="J88"/>
  <c r="F88"/>
  <c r="F86"/>
  <c r="E84"/>
  <c r="J54"/>
  <c r="F54"/>
  <c r="F52"/>
  <c r="E50"/>
  <c r="J24"/>
  <c r="E24"/>
  <c r="J89"/>
  <c r="J23"/>
  <c r="J18"/>
  <c r="E18"/>
  <c r="F89"/>
  <c r="J17"/>
  <c r="J12"/>
  <c r="J52"/>
  <c r="E7"/>
  <c r="E82"/>
  <c i="6" r="J37"/>
  <c r="J36"/>
  <c i="1" r="AY60"/>
  <c i="6" r="J35"/>
  <c i="1" r="AX60"/>
  <c i="6" r="BI226"/>
  <c r="BH226"/>
  <c r="BG226"/>
  <c r="BF226"/>
  <c r="T226"/>
  <c r="T225"/>
  <c r="R226"/>
  <c r="R225"/>
  <c r="P226"/>
  <c r="P225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T185"/>
  <c r="R186"/>
  <c r="R185"/>
  <c r="P186"/>
  <c r="P185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T153"/>
  <c r="R154"/>
  <c r="R153"/>
  <c r="P154"/>
  <c r="P153"/>
  <c r="BI150"/>
  <c r="BH150"/>
  <c r="BG150"/>
  <c r="BF150"/>
  <c r="T150"/>
  <c r="T149"/>
  <c r="R150"/>
  <c r="R149"/>
  <c r="P150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7"/>
  <c r="F87"/>
  <c r="F85"/>
  <c r="E83"/>
  <c r="J54"/>
  <c r="F54"/>
  <c r="F52"/>
  <c r="E50"/>
  <c r="J24"/>
  <c r="E24"/>
  <c r="J88"/>
  <c r="J23"/>
  <c r="J18"/>
  <c r="E18"/>
  <c r="F55"/>
  <c r="J17"/>
  <c r="J12"/>
  <c r="J52"/>
  <c r="E7"/>
  <c r="E81"/>
  <c i="5" r="J37"/>
  <c r="J36"/>
  <c i="1" r="AY59"/>
  <c i="5" r="J35"/>
  <c i="1" r="AX59"/>
  <c i="5" r="BI267"/>
  <c r="BH267"/>
  <c r="BG267"/>
  <c r="BF267"/>
  <c r="T267"/>
  <c r="R267"/>
  <c r="P267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3"/>
  <c r="BH93"/>
  <c r="BG93"/>
  <c r="BF93"/>
  <c r="T93"/>
  <c r="R93"/>
  <c r="P93"/>
  <c r="J86"/>
  <c r="F86"/>
  <c r="F84"/>
  <c r="E82"/>
  <c r="J54"/>
  <c r="F54"/>
  <c r="F52"/>
  <c r="E50"/>
  <c r="J24"/>
  <c r="E24"/>
  <c r="J87"/>
  <c r="J23"/>
  <c r="J18"/>
  <c r="E18"/>
  <c r="F55"/>
  <c r="J17"/>
  <c r="J12"/>
  <c r="J52"/>
  <c r="E7"/>
  <c r="E80"/>
  <c i="4" r="J37"/>
  <c r="J36"/>
  <c i="1" r="AY58"/>
  <c i="4" r="J35"/>
  <c i="1" r="AX58"/>
  <c i="4" r="BI237"/>
  <c r="BH237"/>
  <c r="BG237"/>
  <c r="BF237"/>
  <c r="T237"/>
  <c r="T236"/>
  <c r="R237"/>
  <c r="R236"/>
  <c r="P237"/>
  <c r="P23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T139"/>
  <c r="R140"/>
  <c r="R139"/>
  <c r="P140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5"/>
  <c r="F85"/>
  <c r="F83"/>
  <c r="E81"/>
  <c r="J54"/>
  <c r="F54"/>
  <c r="F52"/>
  <c r="E50"/>
  <c r="J24"/>
  <c r="E24"/>
  <c r="J55"/>
  <c r="J23"/>
  <c r="J18"/>
  <c r="E18"/>
  <c r="F86"/>
  <c r="J17"/>
  <c r="J12"/>
  <c r="J83"/>
  <c r="E7"/>
  <c r="E79"/>
  <c i="3" r="J37"/>
  <c r="J36"/>
  <c i="1" r="AY57"/>
  <c i="3" r="J35"/>
  <c i="1" r="AX57"/>
  <c i="3" r="BI287"/>
  <c r="BH287"/>
  <c r="BG287"/>
  <c r="BF287"/>
  <c r="T287"/>
  <c r="T286"/>
  <c r="R287"/>
  <c r="R286"/>
  <c r="P287"/>
  <c r="P286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4"/>
  <c r="BH244"/>
  <c r="BG244"/>
  <c r="BF244"/>
  <c r="T244"/>
  <c r="R244"/>
  <c r="P244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T139"/>
  <c r="R140"/>
  <c r="R139"/>
  <c r="P140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5"/>
  <c r="F85"/>
  <c r="F83"/>
  <c r="E81"/>
  <c r="J54"/>
  <c r="F54"/>
  <c r="F52"/>
  <c r="E50"/>
  <c r="J24"/>
  <c r="E24"/>
  <c r="J55"/>
  <c r="J23"/>
  <c r="J18"/>
  <c r="E18"/>
  <c r="F86"/>
  <c r="J17"/>
  <c r="J12"/>
  <c r="J83"/>
  <c r="E7"/>
  <c r="E48"/>
  <c i="2" r="J37"/>
  <c r="J36"/>
  <c i="1" r="AY56"/>
  <c i="2" r="J35"/>
  <c i="1" r="AX56"/>
  <c i="2" r="BI332"/>
  <c r="BH332"/>
  <c r="BG332"/>
  <c r="BF332"/>
  <c r="T332"/>
  <c r="R332"/>
  <c r="P332"/>
  <c r="BI329"/>
  <c r="BH329"/>
  <c r="BG329"/>
  <c r="BF329"/>
  <c r="T329"/>
  <c r="R329"/>
  <c r="P329"/>
  <c r="BI325"/>
  <c r="BH325"/>
  <c r="BG325"/>
  <c r="BF325"/>
  <c r="T325"/>
  <c r="R325"/>
  <c r="P325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89"/>
  <c r="BH289"/>
  <c r="BG289"/>
  <c r="BF289"/>
  <c r="T289"/>
  <c r="R289"/>
  <c r="P289"/>
  <c r="BI282"/>
  <c r="BH282"/>
  <c r="BG282"/>
  <c r="BF282"/>
  <c r="T282"/>
  <c r="R282"/>
  <c r="P282"/>
  <c r="BI277"/>
  <c r="BH277"/>
  <c r="BG277"/>
  <c r="BF277"/>
  <c r="T277"/>
  <c r="R277"/>
  <c r="P277"/>
  <c r="BI272"/>
  <c r="BH272"/>
  <c r="BG272"/>
  <c r="BF272"/>
  <c r="T272"/>
  <c r="R272"/>
  <c r="P272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8"/>
  <c r="BH218"/>
  <c r="BG218"/>
  <c r="BF218"/>
  <c r="T218"/>
  <c r="R218"/>
  <c r="P218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26"/>
  <c r="BH126"/>
  <c r="BG126"/>
  <c r="BF126"/>
  <c r="T126"/>
  <c r="R126"/>
  <c r="P126"/>
  <c r="BI117"/>
  <c r="BH117"/>
  <c r="BG117"/>
  <c r="BF117"/>
  <c r="T117"/>
  <c r="R117"/>
  <c r="P117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1"/>
  <c r="F81"/>
  <c r="F79"/>
  <c r="E77"/>
  <c r="J54"/>
  <c r="F54"/>
  <c r="F52"/>
  <c r="E50"/>
  <c r="J24"/>
  <c r="E24"/>
  <c r="J82"/>
  <c r="J23"/>
  <c r="J18"/>
  <c r="E18"/>
  <c r="F82"/>
  <c r="J17"/>
  <c r="J12"/>
  <c r="J52"/>
  <c r="E7"/>
  <c r="E75"/>
  <c i="1" r="L50"/>
  <c r="AM50"/>
  <c r="AM49"/>
  <c r="L49"/>
  <c r="AM47"/>
  <c r="L47"/>
  <c r="L45"/>
  <c r="L44"/>
  <c i="10" r="BK141"/>
  <c i="9" r="BK92"/>
  <c i="7" r="BK336"/>
  <c r="J262"/>
  <c r="J216"/>
  <c i="10" r="J93"/>
  <c i="9" r="J141"/>
  <c r="BK108"/>
  <c i="8" r="J92"/>
  <c i="7" r="BK285"/>
  <c r="J238"/>
  <c r="BK170"/>
  <c i="6" r="J141"/>
  <c i="5" r="BK254"/>
  <c r="J197"/>
  <c r="BK129"/>
  <c i="4" r="BK185"/>
  <c r="BK104"/>
  <c i="3" r="J207"/>
  <c r="BK173"/>
  <c i="2" r="BK247"/>
  <c r="J148"/>
  <c i="10" r="J110"/>
  <c i="9" r="J139"/>
  <c r="BK90"/>
  <c i="7" r="BK296"/>
  <c r="J223"/>
  <c r="J157"/>
  <c i="6" r="J215"/>
  <c r="BK193"/>
  <c r="J110"/>
  <c i="5" r="J184"/>
  <c i="4" r="BK127"/>
  <c i="3" r="BK271"/>
  <c r="J249"/>
  <c r="BK221"/>
  <c r="BK207"/>
  <c r="BK182"/>
  <c i="2" r="J265"/>
  <c r="J205"/>
  <c r="J170"/>
  <c r="J152"/>
  <c i="9" r="BK120"/>
  <c r="J88"/>
  <c i="8" r="J152"/>
  <c i="7" r="BK307"/>
  <c r="BK265"/>
  <c r="BK228"/>
  <c i="6" r="BK186"/>
  <c r="BK154"/>
  <c i="5" r="J236"/>
  <c r="J182"/>
  <c i="4" r="BK237"/>
  <c r="J206"/>
  <c i="3" r="J284"/>
  <c r="BK240"/>
  <c r="BK197"/>
  <c r="J135"/>
  <c i="2" r="BK318"/>
  <c r="BK259"/>
  <c r="BK92"/>
  <c i="9" r="BK154"/>
  <c r="BK102"/>
  <c i="8" r="BK119"/>
  <c i="7" r="J299"/>
  <c r="BK221"/>
  <c i="6" r="J222"/>
  <c r="BK165"/>
  <c r="BK114"/>
  <c i="5" r="J192"/>
  <c r="J103"/>
  <c i="4" r="BK173"/>
  <c r="BK123"/>
  <c i="2" r="BK218"/>
  <c i="9" r="J160"/>
  <c r="J108"/>
  <c i="8" r="J181"/>
  <c r="BK140"/>
  <c r="J100"/>
  <c i="7" r="J296"/>
  <c r="BK271"/>
  <c r="BK238"/>
  <c r="J218"/>
  <c r="BK124"/>
  <c i="6" r="J190"/>
  <c i="5" r="BK261"/>
  <c r="J195"/>
  <c r="BK107"/>
  <c i="4" r="J194"/>
  <c r="J166"/>
  <c r="BK92"/>
  <c i="3" r="J240"/>
  <c r="BK216"/>
  <c r="BK166"/>
  <c r="J140"/>
  <c r="BK109"/>
  <c i="2" r="J140"/>
  <c i="10" r="J113"/>
  <c i="9" r="J148"/>
  <c r="J115"/>
  <c i="8" r="BK191"/>
  <c r="J123"/>
  <c i="7" r="J318"/>
  <c r="J240"/>
  <c r="BK179"/>
  <c r="BK95"/>
  <c i="5" r="BK258"/>
  <c r="BK222"/>
  <c r="BK204"/>
  <c r="BK93"/>
  <c i="4" r="J153"/>
  <c i="3" r="BK223"/>
  <c r="BK187"/>
  <c r="BK96"/>
  <c i="2" r="J289"/>
  <c r="J223"/>
  <c r="BK126"/>
  <c i="7" r="BK187"/>
  <c i="6" r="J201"/>
  <c r="J165"/>
  <c i="5" r="BK232"/>
  <c r="BK158"/>
  <c i="4" r="J213"/>
  <c r="J100"/>
  <c i="3" r="J177"/>
  <c i="2" r="J318"/>
  <c r="J227"/>
  <c i="10" r="BK113"/>
  <c i="9" r="BK148"/>
  <c i="8" r="J184"/>
  <c i="7" r="BK302"/>
  <c r="BK231"/>
  <c i="10" r="J106"/>
  <c i="9" r="BK88"/>
  <c i="8" r="J109"/>
  <c i="7" r="J291"/>
  <c r="J242"/>
  <c r="J161"/>
  <c i="5" r="BK265"/>
  <c r="BK166"/>
  <c i="4" r="J237"/>
  <c r="J140"/>
  <c i="3" r="J216"/>
  <c r="J159"/>
  <c i="2" r="J325"/>
  <c r="J175"/>
  <c r="BK88"/>
  <c i="9" r="J158"/>
  <c r="BK126"/>
  <c i="8" r="BK184"/>
  <c i="7" r="BK339"/>
  <c r="J184"/>
  <c i="6" r="J226"/>
  <c r="BK141"/>
  <c i="5" r="BK229"/>
  <c r="BK179"/>
  <c i="4" r="BK224"/>
  <c i="3" r="BK235"/>
  <c r="J218"/>
  <c r="J204"/>
  <c r="J173"/>
  <c r="BK100"/>
  <c i="2" r="J267"/>
  <c r="BK227"/>
  <c i="10" r="J131"/>
  <c i="9" r="BK134"/>
  <c r="J92"/>
  <c i="8" r="J96"/>
  <c i="7" r="J244"/>
  <c r="J205"/>
  <c r="J116"/>
  <c i="6" r="J167"/>
  <c r="J94"/>
  <c i="5" r="J166"/>
  <c i="4" r="BK178"/>
  <c r="BK145"/>
  <c i="3" r="BK281"/>
  <c r="BK238"/>
  <c r="J194"/>
  <c r="BK162"/>
  <c i="2" r="BK325"/>
  <c r="J213"/>
  <c r="BK144"/>
  <c r="J104"/>
  <c i="10" r="J89"/>
  <c i="9" r="BK124"/>
  <c r="BK98"/>
  <c i="8" r="BK123"/>
  <c i="7" r="BK233"/>
  <c r="BK157"/>
  <c r="BK108"/>
  <c i="6" r="J170"/>
  <c i="5" r="J261"/>
  <c r="BK155"/>
  <c i="4" r="J161"/>
  <c r="BK140"/>
  <c i="3" r="F37"/>
  <c i="9" r="J132"/>
  <c r="J90"/>
  <c i="8" r="BK114"/>
  <c i="7" r="J282"/>
  <c r="J236"/>
  <c r="J151"/>
  <c i="6" r="BK226"/>
  <c r="J102"/>
  <c i="5" r="BK162"/>
  <c i="4" r="J135"/>
  <c i="3" r="J268"/>
  <c r="J197"/>
  <c r="BK153"/>
  <c i="2" r="J311"/>
  <c r="J251"/>
  <c r="J165"/>
  <c r="J92"/>
  <c i="6" r="J209"/>
  <c r="BK150"/>
  <c i="5" r="J222"/>
  <c r="J150"/>
  <c i="4" r="BK210"/>
  <c i="3" r="BK199"/>
  <c r="J157"/>
  <c r="BK119"/>
  <c i="2" r="BK267"/>
  <c r="BK170"/>
  <c i="10" r="J125"/>
  <c i="9" r="J106"/>
  <c i="7" r="BK329"/>
  <c r="J249"/>
  <c i="10" r="BK125"/>
  <c i="9" r="BK164"/>
  <c r="BK122"/>
  <c i="8" r="BK152"/>
  <c i="7" r="BK326"/>
  <c r="BK251"/>
  <c r="BK198"/>
  <c r="J104"/>
  <c i="5" r="J267"/>
  <c r="BK206"/>
  <c r="J171"/>
  <c r="J93"/>
  <c i="4" r="BK168"/>
  <c i="3" r="J271"/>
  <c r="BK135"/>
  <c i="2" r="BK314"/>
  <c r="BK298"/>
  <c r="J188"/>
  <c i="10" r="BK106"/>
  <c i="9" r="BK141"/>
  <c i="8" r="J114"/>
  <c i="7" r="J271"/>
  <c r="BK218"/>
  <c r="J134"/>
  <c i="6" r="BK209"/>
  <c r="BK177"/>
  <c i="5" r="J174"/>
  <c i="4" r="BK234"/>
  <c r="J145"/>
  <c r="BK100"/>
  <c i="3" r="J252"/>
  <c r="BK233"/>
  <c r="J187"/>
  <c r="BK127"/>
  <c r="J92"/>
  <c i="2" r="BK277"/>
  <c r="BK235"/>
  <c i="10" r="BK128"/>
  <c i="9" r="BK132"/>
  <c r="J100"/>
  <c i="8" r="J131"/>
  <c i="7" r="BK299"/>
  <c r="J253"/>
  <c i="6" r="J193"/>
  <c r="BK170"/>
  <c r="J119"/>
  <c i="5" r="BK197"/>
  <c r="BK119"/>
  <c i="4" r="J234"/>
  <c r="BK188"/>
  <c i="3" r="J287"/>
  <c r="J244"/>
  <c r="BK180"/>
  <c i="2" r="J329"/>
  <c r="BK311"/>
  <c r="J231"/>
  <c r="BK100"/>
  <c i="9" r="J162"/>
  <c r="BK112"/>
  <c i="8" r="BK159"/>
  <c r="BK104"/>
  <c i="7" r="J287"/>
  <c r="BK116"/>
  <c i="6" r="J197"/>
  <c r="J133"/>
  <c i="5" r="BK240"/>
  <c r="J138"/>
  <c i="4" r="J199"/>
  <c r="BK163"/>
  <c i="2" r="BK294"/>
  <c i="9" r="BK158"/>
  <c i="8" r="J191"/>
  <c r="BK154"/>
  <c i="7" r="BK332"/>
  <c r="J276"/>
  <c r="BK242"/>
  <c r="J221"/>
  <c r="J143"/>
  <c i="6" r="BK222"/>
  <c r="BK124"/>
  <c i="5" r="J248"/>
  <c r="BK111"/>
  <c i="4" r="BK199"/>
  <c r="J158"/>
  <c i="3" r="BK278"/>
  <c r="J233"/>
  <c r="J168"/>
  <c r="J153"/>
  <c r="J123"/>
  <c i="2" r="J197"/>
  <c i="10" r="J138"/>
  <c i="9" r="J152"/>
  <c r="J124"/>
  <c i="8" r="J159"/>
  <c i="7" r="BK343"/>
  <c r="BK216"/>
  <c r="J108"/>
  <c i="6" r="J154"/>
  <c i="5" r="BK236"/>
  <c r="J213"/>
  <c r="BK146"/>
  <c i="4" r="BK194"/>
  <c r="J96"/>
  <c i="3" r="BK218"/>
  <c r="BK175"/>
  <c r="J114"/>
  <c i="2" r="J301"/>
  <c r="BK188"/>
  <c r="BK104"/>
  <c i="7" r="J147"/>
  <c i="6" r="J186"/>
  <c r="J129"/>
  <c i="5" r="BK202"/>
  <c r="J129"/>
  <c i="4" r="J180"/>
  <c i="3" r="BK284"/>
  <c r="J185"/>
  <c r="BK140"/>
  <c i="2" r="BK242"/>
  <c r="BK159"/>
  <c i="10" r="BK144"/>
  <c i="9" r="J110"/>
  <c i="8" r="BK181"/>
  <c i="7" r="J314"/>
  <c i="10" r="BK97"/>
  <c i="9" r="J144"/>
  <c r="J102"/>
  <c i="8" r="J168"/>
  <c r="J104"/>
  <c i="7" r="J293"/>
  <c r="J187"/>
  <c r="J100"/>
  <c i="6" r="BK106"/>
  <c i="5" r="BK219"/>
  <c r="BK215"/>
  <c r="BK174"/>
  <c r="J115"/>
  <c i="3" r="BK268"/>
  <c r="J155"/>
  <c r="J104"/>
  <c i="2" r="BK301"/>
  <c r="BK213"/>
  <c i="10" r="J122"/>
  <c i="9" r="BK150"/>
  <c r="BK118"/>
  <c i="8" r="BK149"/>
  <c i="7" r="BK321"/>
  <c r="BK257"/>
  <c r="J124"/>
  <c i="6" r="BK179"/>
  <c i="5" r="J204"/>
  <c r="J158"/>
  <c i="4" r="BK180"/>
  <c r="J104"/>
  <c i="3" r="J211"/>
  <c r="BK194"/>
  <c r="BK145"/>
  <c i="2" r="J305"/>
  <c r="J259"/>
  <c r="J184"/>
  <c r="J88"/>
  <c i="9" r="J150"/>
  <c r="J118"/>
  <c i="8" r="BK164"/>
  <c i="7" r="J336"/>
  <c r="BK269"/>
  <c r="J201"/>
  <c r="BK139"/>
  <c i="6" r="BK175"/>
  <c r="BK145"/>
  <c i="5" r="J251"/>
  <c r="BK186"/>
  <c i="4" r="J210"/>
  <c r="BK148"/>
  <c r="J92"/>
  <c i="3" r="BK274"/>
  <c r="J230"/>
  <c r="J127"/>
  <c i="2" r="BK265"/>
  <c r="BK184"/>
  <c r="J155"/>
  <c i="10" r="J118"/>
  <c i="9" r="J136"/>
  <c r="BK110"/>
  <c i="7" r="BK310"/>
  <c r="J247"/>
  <c r="BK165"/>
  <c r="J139"/>
  <c i="6" r="J179"/>
  <c r="BK137"/>
  <c i="5" r="J202"/>
  <c i="4" r="J168"/>
  <c r="BK151"/>
  <c i="2" r="BK329"/>
  <c i="9" r="J112"/>
  <c i="8" r="J164"/>
  <c i="7" r="J329"/>
  <c r="BK293"/>
  <c r="BK260"/>
  <c r="BK236"/>
  <c r="BK210"/>
  <c r="BK134"/>
  <c i="6" r="BK219"/>
  <c i="5" r="BK267"/>
  <c r="BK171"/>
  <c i="4" r="BK231"/>
  <c r="J188"/>
  <c r="J163"/>
  <c r="J148"/>
  <c i="3" r="BK230"/>
  <c r="BK177"/>
  <c r="BK155"/>
  <c r="BK131"/>
  <c i="2" r="BK201"/>
  <c i="10" r="J148"/>
  <c r="J134"/>
  <c i="9" r="J154"/>
  <c r="J128"/>
  <c r="BK96"/>
  <c i="8" r="BK127"/>
  <c i="7" r="J332"/>
  <c r="BK244"/>
  <c r="J181"/>
  <c r="J120"/>
  <c i="6" r="BK129"/>
  <c i="5" r="J229"/>
  <c r="BK177"/>
  <c i="4" r="BK202"/>
  <c r="BK131"/>
  <c i="3" r="J228"/>
  <c r="BK185"/>
  <c r="J150"/>
  <c i="2" r="BK305"/>
  <c r="J235"/>
  <c r="BK152"/>
  <c r="J100"/>
  <c i="7" r="BK129"/>
  <c i="6" r="J175"/>
  <c i="5" r="J254"/>
  <c r="BK188"/>
  <c r="J107"/>
  <c i="4" r="J127"/>
  <c i="3" r="BK260"/>
  <c r="J182"/>
  <c i="2" r="J332"/>
  <c r="BK251"/>
  <c r="BK175"/>
  <c i="10" r="J152"/>
  <c r="BK89"/>
  <c i="9" r="BK104"/>
  <c i="8" r="J154"/>
  <c i="7" r="BK255"/>
  <c i="9" r="BK128"/>
  <c r="J94"/>
  <c i="8" r="J166"/>
  <c i="7" r="J343"/>
  <c r="J265"/>
  <c r="BK201"/>
  <c i="6" r="BK94"/>
  <c i="5" r="J224"/>
  <c r="BK213"/>
  <c r="BK192"/>
  <c r="J119"/>
  <c i="4" r="BK183"/>
  <c i="3" r="BK213"/>
  <c r="BK150"/>
  <c i="2" r="BK332"/>
  <c r="BK308"/>
  <c r="J239"/>
  <c r="J159"/>
  <c i="9" r="J156"/>
  <c i="8" r="BK178"/>
  <c r="J140"/>
  <c i="7" r="J302"/>
  <c r="J231"/>
  <c r="J170"/>
  <c i="6" r="J150"/>
  <c i="5" r="J186"/>
  <c r="BK99"/>
  <c i="4" r="J218"/>
  <c r="J109"/>
  <c i="3" r="J274"/>
  <c r="J213"/>
  <c r="J199"/>
  <c r="J170"/>
  <c r="BK114"/>
  <c i="2" r="BK282"/>
  <c r="BK255"/>
  <c r="BK165"/>
  <c r="J126"/>
  <c i="10" r="BK148"/>
  <c i="9" r="BK146"/>
  <c r="BK115"/>
  <c i="8" r="BK188"/>
  <c i="7" r="BK291"/>
  <c r="J257"/>
  <c r="J213"/>
  <c r="BK184"/>
  <c r="BK104"/>
  <c i="6" r="J181"/>
  <c i="5" r="J265"/>
  <c r="BK208"/>
  <c r="J155"/>
  <c i="4" r="BK221"/>
  <c r="J185"/>
  <c r="J119"/>
  <c i="3" r="J278"/>
  <c r="BK189"/>
  <c r="J96"/>
  <c i="2" r="J308"/>
  <c r="J209"/>
  <c r="BK137"/>
  <c i="10" r="J128"/>
  <c i="8" r="J173"/>
  <c r="BK131"/>
  <c i="7" r="BK278"/>
  <c r="BK205"/>
  <c r="J112"/>
  <c i="6" r="BK190"/>
  <c i="5" r="BK251"/>
  <c r="J142"/>
  <c i="4" r="BK228"/>
  <c i="10" r="BK138"/>
  <c i="9" r="BK160"/>
  <c r="BK100"/>
  <c i="8" r="J144"/>
  <c i="7" r="BK276"/>
  <c i="10" r="BK134"/>
  <c i="8" r="J188"/>
  <c r="BK100"/>
  <c i="7" r="BK314"/>
  <c r="J260"/>
  <c r="BK191"/>
  <c i="6" r="BK159"/>
  <c i="5" r="BK248"/>
  <c r="J219"/>
  <c r="BK200"/>
  <c r="J162"/>
  <c r="J99"/>
  <c i="4" r="J156"/>
  <c i="3" r="J166"/>
  <c r="BK123"/>
  <c i="2" r="BK289"/>
  <c r="BK205"/>
  <c r="J137"/>
  <c i="10" r="BK93"/>
  <c i="8" r="BK173"/>
  <c r="BK109"/>
  <c i="7" r="J310"/>
  <c r="BK240"/>
  <c r="BK194"/>
  <c i="6" r="BK197"/>
  <c i="5" r="J188"/>
  <c r="BK124"/>
  <c i="2" r="BK180"/>
  <c r="BK107"/>
  <c i="10" r="BK118"/>
  <c i="9" r="BK136"/>
  <c i="8" r="BK157"/>
  <c i="7" r="BK282"/>
  <c r="BK226"/>
  <c r="J174"/>
  <c i="6" r="J162"/>
  <c r="BK102"/>
  <c i="5" r="BK195"/>
  <c r="BK103"/>
  <c i="4" r="BK213"/>
  <c r="J176"/>
  <c i="3" r="J256"/>
  <c r="BK192"/>
  <c r="J109"/>
  <c i="2" r="J298"/>
  <c r="BK223"/>
  <c r="J180"/>
  <c i="10" r="J97"/>
  <c i="9" r="BK130"/>
  <c i="8" r="BK162"/>
  <c i="7" r="BK345"/>
  <c r="BK273"/>
  <c r="J210"/>
  <c i="6" r="J159"/>
  <c r="BK98"/>
  <c i="5" r="BK184"/>
  <c i="4" r="J221"/>
  <c i="8" r="J119"/>
  <c i="7" r="J269"/>
  <c r="J228"/>
  <c r="J179"/>
  <c r="BK100"/>
  <c i="6" r="BK162"/>
  <c i="5" r="J179"/>
  <c i="4" r="BK218"/>
  <c r="J171"/>
  <c r="BK153"/>
  <c i="3" r="J281"/>
  <c r="J235"/>
  <c r="J202"/>
  <c r="BK157"/>
  <c r="J100"/>
  <c i="10" r="J144"/>
  <c i="9" r="BK162"/>
  <c r="J122"/>
  <c i="8" r="BK168"/>
  <c i="7" r="J339"/>
  <c r="BK247"/>
  <c r="BK174"/>
  <c i="6" r="BK172"/>
  <c i="5" r="J243"/>
  <c r="J215"/>
  <c i="4" r="BK206"/>
  <c r="BK109"/>
  <c i="3" r="BK204"/>
  <c r="BK159"/>
  <c i="2" r="J255"/>
  <c r="J133"/>
  <c i="1" r="AS55"/>
  <c i="6" r="J204"/>
  <c r="BK119"/>
  <c i="5" r="J208"/>
  <c r="BK142"/>
  <c i="4" r="BK158"/>
  <c i="3" r="BK244"/>
  <c r="BK147"/>
  <c i="2" r="J294"/>
  <c r="BK231"/>
  <c r="BK140"/>
  <c i="10" r="BK131"/>
  <c i="9" r="J166"/>
  <c i="7" r="J278"/>
  <c r="J226"/>
  <c i="9" r="BK166"/>
  <c r="J126"/>
  <c r="J98"/>
  <c i="8" r="BK96"/>
  <c i="7" r="BK262"/>
  <c r="BK181"/>
  <c i="6" r="BK201"/>
  <c i="5" r="J258"/>
  <c r="BK243"/>
  <c r="J146"/>
  <c i="4" r="J190"/>
  <c r="BK166"/>
  <c i="3" r="BK226"/>
  <c r="J175"/>
  <c i="2" r="BK272"/>
  <c r="J201"/>
  <c r="J107"/>
  <c i="9" r="J164"/>
  <c r="J134"/>
  <c r="BK94"/>
  <c i="8" r="J157"/>
  <c i="7" r="BK213"/>
  <c r="J129"/>
  <c i="6" r="BK204"/>
  <c r="J124"/>
  <c i="5" r="BK190"/>
  <c r="BK134"/>
  <c i="4" r="J123"/>
  <c i="3" r="BK287"/>
  <c r="J263"/>
  <c r="J238"/>
  <c r="BK228"/>
  <c r="J209"/>
  <c r="BK202"/>
  <c i="2" r="J272"/>
  <c r="BK239"/>
  <c r="BK197"/>
  <c r="BK155"/>
  <c r="J117"/>
  <c i="9" r="J130"/>
  <c i="8" r="BK195"/>
  <c r="J162"/>
  <c i="7" r="J326"/>
  <c r="BK267"/>
  <c r="J251"/>
  <c i="6" r="BK215"/>
  <c r="J172"/>
  <c r="BK133"/>
  <c i="5" r="BK224"/>
  <c r="J111"/>
  <c i="4" r="J231"/>
  <c r="J131"/>
  <c i="3" r="BK263"/>
  <c r="J221"/>
  <c r="J164"/>
  <c r="BK104"/>
  <c i="2" r="J322"/>
  <c r="J282"/>
  <c r="BK133"/>
  <c i="10" r="BK102"/>
  <c i="9" r="J120"/>
  <c i="8" r="BK144"/>
  <c i="7" r="BK318"/>
  <c r="J267"/>
  <c r="BK151"/>
  <c i="6" r="J219"/>
  <c r="J145"/>
  <c r="BK110"/>
  <c i="5" r="J190"/>
  <c r="J134"/>
  <c i="4" r="BK156"/>
  <c r="BK135"/>
  <c i="10" r="BK110"/>
  <c i="9" r="BK152"/>
  <c r="J96"/>
  <c i="8" r="J178"/>
  <c r="J135"/>
  <c i="7" r="J321"/>
  <c r="J285"/>
  <c r="J255"/>
  <c r="J233"/>
  <c r="J194"/>
  <c r="BK112"/>
  <c i="6" r="BK212"/>
  <c r="J98"/>
  <c i="5" r="J200"/>
  <c i="4" r="J202"/>
  <c r="J173"/>
  <c r="BK114"/>
  <c i="3" r="BK252"/>
  <c r="J223"/>
  <c r="BK170"/>
  <c r="J145"/>
  <c i="2" r="J242"/>
  <c i="10" r="BK152"/>
  <c r="BK122"/>
  <c i="9" r="BK139"/>
  <c r="BK106"/>
  <c i="8" r="J149"/>
  <c r="BK92"/>
  <c i="7" r="BK287"/>
  <c r="J191"/>
  <c r="BK143"/>
  <c i="6" r="BK167"/>
  <c i="5" r="J232"/>
  <c r="J211"/>
  <c r="J124"/>
  <c i="4" r="J178"/>
  <c i="3" r="BK249"/>
  <c r="J180"/>
  <c i="2" r="BK322"/>
  <c r="J262"/>
  <c r="BK209"/>
  <c r="BK117"/>
  <c i="7" r="J165"/>
  <c i="6" r="BK181"/>
  <c r="J106"/>
  <c i="5" r="J177"/>
  <c r="BK115"/>
  <c i="4" r="BK190"/>
  <c r="BK96"/>
  <c i="3" r="J189"/>
  <c r="J131"/>
  <c i="2" r="J277"/>
  <c r="J218"/>
  <c r="J144"/>
  <c i="4" r="BK176"/>
  <c r="J114"/>
  <c i="10" r="J102"/>
  <c i="9" r="J146"/>
  <c i="8" r="J195"/>
  <c r="BK166"/>
  <c r="J127"/>
  <c i="7" r="J307"/>
  <c r="J273"/>
  <c r="BK249"/>
  <c r="BK223"/>
  <c r="BK161"/>
  <c r="J95"/>
  <c i="6" r="J137"/>
  <c i="5" r="BK211"/>
  <c r="BK150"/>
  <c i="4" r="J228"/>
  <c r="J183"/>
  <c r="BK161"/>
  <c r="BK119"/>
  <c i="3" r="BK256"/>
  <c r="J226"/>
  <c r="BK211"/>
  <c r="J162"/>
  <c r="J147"/>
  <c r="J119"/>
  <c i="2" r="J192"/>
  <c i="10" r="J141"/>
  <c i="9" r="BK156"/>
  <c r="BK144"/>
  <c r="J104"/>
  <c i="8" r="BK135"/>
  <c i="7" r="J345"/>
  <c r="BK253"/>
  <c r="J198"/>
  <c r="BK147"/>
  <c i="6" r="J212"/>
  <c r="J114"/>
  <c i="5" r="J206"/>
  <c r="BK138"/>
  <c i="4" r="BK171"/>
  <c i="3" r="J260"/>
  <c r="J192"/>
  <c r="BK168"/>
  <c i="2" r="J314"/>
  <c r="J247"/>
  <c r="BK148"/>
  <c r="J96"/>
  <c i="7" r="BK120"/>
  <c i="6" r="J177"/>
  <c i="5" r="J240"/>
  <c r="BK182"/>
  <c i="4" r="J224"/>
  <c r="J151"/>
  <c i="3" r="BK209"/>
  <c r="BK164"/>
  <c r="BK92"/>
  <c i="2" r="BK262"/>
  <c r="BK192"/>
  <c r="BK96"/>
  <c i="10" l="1" r="R137"/>
  <c r="R147"/>
  <c r="T147"/>
  <c r="P117"/>
  <c i="2" r="BK158"/>
  <c r="J158"/>
  <c r="J62"/>
  <c r="P238"/>
  <c r="T317"/>
  <c i="3" r="P144"/>
  <c r="R248"/>
  <c r="BK267"/>
  <c r="J267"/>
  <c r="J67"/>
  <c r="P277"/>
  <c i="4" r="P144"/>
  <c r="BK209"/>
  <c r="J209"/>
  <c r="J65"/>
  <c r="P217"/>
  <c i="5" r="P170"/>
  <c r="BK239"/>
  <c r="J239"/>
  <c r="J66"/>
  <c r="P247"/>
  <c r="R257"/>
  <c i="6" r="BK93"/>
  <c r="J93"/>
  <c r="J61"/>
  <c r="T158"/>
  <c r="P189"/>
  <c r="BK208"/>
  <c r="T218"/>
  <c i="2" r="R87"/>
  <c r="T158"/>
  <c r="BK317"/>
  <c r="J317"/>
  <c r="J64"/>
  <c r="P328"/>
  <c i="3" r="T91"/>
  <c r="T248"/>
  <c r="BK277"/>
  <c r="J277"/>
  <c r="J68"/>
  <c i="4" r="R144"/>
  <c r="P209"/>
  <c r="T227"/>
  <c i="5" r="T170"/>
  <c r="P239"/>
  <c r="BK257"/>
  <c r="J257"/>
  <c r="J69"/>
  <c r="T264"/>
  <c i="6" r="BK200"/>
  <c r="J200"/>
  <c r="J67"/>
  <c r="P208"/>
  <c i="7" r="BK178"/>
  <c r="J178"/>
  <c r="J62"/>
  <c r="T178"/>
  <c r="R190"/>
  <c r="P197"/>
  <c r="P295"/>
  <c r="T317"/>
  <c r="R335"/>
  <c i="8" r="BK91"/>
  <c r="BK187"/>
  <c r="J187"/>
  <c r="J68"/>
  <c i="9" r="T87"/>
  <c r="T86"/>
  <c r="P143"/>
  <c i="10" r="R92"/>
  <c r="R87"/>
  <c i="2" r="BK87"/>
  <c r="R238"/>
  <c r="BK328"/>
  <c r="J328"/>
  <c r="J65"/>
  <c i="3" r="T144"/>
  <c r="BK259"/>
  <c r="J259"/>
  <c r="J65"/>
  <c r="P267"/>
  <c r="P266"/>
  <c r="T277"/>
  <c i="4" r="R91"/>
  <c r="BK198"/>
  <c r="J198"/>
  <c r="J64"/>
  <c r="T209"/>
  <c r="BK227"/>
  <c r="J227"/>
  <c r="J68"/>
  <c i="5" r="BK92"/>
  <c r="J92"/>
  <c r="J61"/>
  <c r="BK170"/>
  <c r="J170"/>
  <c r="J64"/>
  <c r="R228"/>
  <c r="T247"/>
  <c r="P264"/>
  <c i="6" r="R93"/>
  <c r="BK158"/>
  <c r="J158"/>
  <c r="J64"/>
  <c r="P200"/>
  <c r="T208"/>
  <c r="T207"/>
  <c i="7" r="BK209"/>
  <c r="J209"/>
  <c r="J65"/>
  <c r="R295"/>
  <c r="BK317"/>
  <c r="J317"/>
  <c r="J68"/>
  <c r="P325"/>
  <c r="T342"/>
  <c i="8" r="P148"/>
  <c r="R177"/>
  <c i="9" r="R87"/>
  <c r="R86"/>
  <c r="P117"/>
  <c r="BK138"/>
  <c r="J138"/>
  <c r="J64"/>
  <c r="P138"/>
  <c i="2" r="BE325"/>
  <c i="3" r="P91"/>
  <c i="4" r="P91"/>
  <c r="T198"/>
  <c r="BK217"/>
  <c r="J217"/>
  <c r="J67"/>
  <c r="P227"/>
  <c i="5" r="R170"/>
  <c r="T239"/>
  <c r="T257"/>
  <c i="6" r="R158"/>
  <c r="R189"/>
  <c r="R208"/>
  <c i="7" r="R94"/>
  <c r="P178"/>
  <c r="BK190"/>
  <c r="J190"/>
  <c r="J63"/>
  <c r="BK197"/>
  <c r="J197"/>
  <c r="J64"/>
  <c r="R197"/>
  <c r="T295"/>
  <c r="P317"/>
  <c r="P335"/>
  <c i="8" r="T91"/>
  <c r="T90"/>
  <c r="T148"/>
  <c r="P177"/>
  <c i="9" r="T117"/>
  <c r="R138"/>
  <c i="2" r="P87"/>
  <c r="BK238"/>
  <c r="J238"/>
  <c r="J63"/>
  <c r="R317"/>
  <c i="3" r="BK91"/>
  <c r="R91"/>
  <c r="P248"/>
  <c r="P259"/>
  <c r="R267"/>
  <c i="4" r="T91"/>
  <c r="P198"/>
  <c r="R227"/>
  <c i="5" r="R92"/>
  <c r="P154"/>
  <c r="BK161"/>
  <c r="J161"/>
  <c r="J63"/>
  <c r="R161"/>
  <c r="BK228"/>
  <c r="J228"/>
  <c r="J65"/>
  <c r="R239"/>
  <c r="P257"/>
  <c i="6" r="P93"/>
  <c r="P92"/>
  <c r="P158"/>
  <c r="BK189"/>
  <c r="J189"/>
  <c r="J66"/>
  <c r="R200"/>
  <c r="P218"/>
  <c i="7" r="P94"/>
  <c r="T209"/>
  <c r="P306"/>
  <c r="T325"/>
  <c r="BK342"/>
  <c r="J342"/>
  <c r="J72"/>
  <c i="9" r="BK87"/>
  <c r="J87"/>
  <c r="J61"/>
  <c r="BK143"/>
  <c r="J143"/>
  <c r="J65"/>
  <c i="10" r="BK92"/>
  <c r="J92"/>
  <c r="J62"/>
  <c r="BK101"/>
  <c r="J101"/>
  <c r="J63"/>
  <c r="P101"/>
  <c r="BK117"/>
  <c r="J117"/>
  <c r="J64"/>
  <c r="R117"/>
  <c r="BK137"/>
  <c r="J137"/>
  <c r="J65"/>
  <c r="P137"/>
  <c r="P147"/>
  <c i="2" r="T87"/>
  <c r="R158"/>
  <c r="P317"/>
  <c r="T328"/>
  <c i="3" r="BK144"/>
  <c r="J144"/>
  <c r="J63"/>
  <c r="BK248"/>
  <c r="J248"/>
  <c r="J64"/>
  <c r="R259"/>
  <c r="T267"/>
  <c r="T266"/>
  <c i="4" r="T144"/>
  <c r="R209"/>
  <c r="T217"/>
  <c r="T216"/>
  <c i="5" r="T92"/>
  <c r="R154"/>
  <c r="T161"/>
  <c r="P228"/>
  <c r="R247"/>
  <c r="BK264"/>
  <c r="J264"/>
  <c r="J70"/>
  <c i="6" r="T189"/>
  <c r="R218"/>
  <c i="7" r="P209"/>
  <c r="BK306"/>
  <c r="J306"/>
  <c r="J67"/>
  <c r="R317"/>
  <c r="R325"/>
  <c r="R342"/>
  <c i="8" r="P91"/>
  <c r="P90"/>
  <c r="BK148"/>
  <c r="J148"/>
  <c r="J64"/>
  <c r="P187"/>
  <c i="9" r="P87"/>
  <c r="P86"/>
  <c r="P85"/>
  <c i="1" r="AU63"/>
  <c i="9" r="R143"/>
  <c i="2" r="P158"/>
  <c r="T238"/>
  <c r="R328"/>
  <c i="3" r="R144"/>
  <c r="T259"/>
  <c r="R277"/>
  <c i="4" r="BK91"/>
  <c r="J91"/>
  <c r="J61"/>
  <c r="BK144"/>
  <c r="J144"/>
  <c r="J63"/>
  <c r="R198"/>
  <c r="R217"/>
  <c r="R216"/>
  <c i="5" r="P92"/>
  <c r="P91"/>
  <c r="BK154"/>
  <c r="J154"/>
  <c r="J62"/>
  <c r="T154"/>
  <c r="P161"/>
  <c r="T228"/>
  <c r="BK247"/>
  <c r="J247"/>
  <c r="J68"/>
  <c r="R264"/>
  <c i="6" r="T93"/>
  <c r="T92"/>
  <c r="T91"/>
  <c r="T200"/>
  <c r="BK218"/>
  <c r="J218"/>
  <c r="J70"/>
  <c i="7" r="BK94"/>
  <c r="J94"/>
  <c r="J61"/>
  <c r="R209"/>
  <c r="R306"/>
  <c r="BK325"/>
  <c r="T335"/>
  <c i="8" r="T177"/>
  <c r="T176"/>
  <c r="T187"/>
  <c i="9" r="BK117"/>
  <c r="J117"/>
  <c r="J63"/>
  <c r="T143"/>
  <c i="7" r="T94"/>
  <c r="T93"/>
  <c r="R178"/>
  <c r="P190"/>
  <c r="T190"/>
  <c r="T197"/>
  <c r="BK295"/>
  <c r="J295"/>
  <c r="J66"/>
  <c r="T306"/>
  <c r="BK335"/>
  <c r="J335"/>
  <c r="J71"/>
  <c r="P342"/>
  <c i="8" r="R91"/>
  <c r="R90"/>
  <c r="R148"/>
  <c r="BK177"/>
  <c r="J177"/>
  <c r="J67"/>
  <c r="R187"/>
  <c i="9" r="R117"/>
  <c r="T138"/>
  <c i="10" r="P92"/>
  <c r="P87"/>
  <c r="P86"/>
  <c i="1" r="AU64"/>
  <c i="10" r="T92"/>
  <c r="T87"/>
  <c r="R101"/>
  <c r="T101"/>
  <c r="T117"/>
  <c r="T137"/>
  <c r="BK147"/>
  <c r="J147"/>
  <c r="J66"/>
  <c i="2" r="F55"/>
  <c r="J79"/>
  <c r="BE92"/>
  <c r="BE126"/>
  <c r="BE137"/>
  <c r="BE155"/>
  <c r="BE188"/>
  <c r="BE209"/>
  <c r="BE213"/>
  <c r="BE227"/>
  <c r="BE239"/>
  <c r="BE247"/>
  <c r="BE265"/>
  <c r="BE272"/>
  <c r="BE308"/>
  <c r="BE314"/>
  <c i="3" r="F55"/>
  <c r="BE114"/>
  <c r="BE135"/>
  <c r="BE145"/>
  <c r="BE150"/>
  <c r="BE162"/>
  <c r="BE166"/>
  <c r="BE175"/>
  <c r="BE197"/>
  <c r="BE221"/>
  <c r="BE271"/>
  <c r="BE278"/>
  <c i="4" r="BE119"/>
  <c r="BE163"/>
  <c r="BE183"/>
  <c r="BE206"/>
  <c r="BK236"/>
  <c r="J236"/>
  <c r="J69"/>
  <c i="5" r="BE99"/>
  <c r="BE103"/>
  <c r="BE166"/>
  <c r="BE186"/>
  <c r="BE206"/>
  <c i="6" r="J85"/>
  <c r="BE110"/>
  <c r="BE114"/>
  <c r="BE145"/>
  <c r="BE167"/>
  <c r="BE170"/>
  <c r="BE172"/>
  <c r="BE212"/>
  <c i="7" r="BE112"/>
  <c r="BE134"/>
  <c r="BE181"/>
  <c i="2" r="BE88"/>
  <c r="BE107"/>
  <c r="BE144"/>
  <c r="BE201"/>
  <c r="BE205"/>
  <c r="BE231"/>
  <c r="BE242"/>
  <c r="BE259"/>
  <c r="BE282"/>
  <c r="BE298"/>
  <c r="BE322"/>
  <c r="BE329"/>
  <c r="BE332"/>
  <c i="3" r="J86"/>
  <c r="BE92"/>
  <c r="BE140"/>
  <c r="BE157"/>
  <c r="BE173"/>
  <c r="BE177"/>
  <c r="BE238"/>
  <c r="BE240"/>
  <c r="BE244"/>
  <c r="BE263"/>
  <c r="BE284"/>
  <c i="4" r="J86"/>
  <c r="BE104"/>
  <c r="BE140"/>
  <c r="BE199"/>
  <c r="BE218"/>
  <c r="BE228"/>
  <c r="BE231"/>
  <c r="BE234"/>
  <c i="5" r="J84"/>
  <c r="BE115"/>
  <c r="BE158"/>
  <c r="BE192"/>
  <c r="BE197"/>
  <c r="BE200"/>
  <c r="BE224"/>
  <c i="6" r="E48"/>
  <c r="F88"/>
  <c r="BE141"/>
  <c r="BE190"/>
  <c r="BE193"/>
  <c r="BE197"/>
  <c r="BK149"/>
  <c r="J149"/>
  <c r="J62"/>
  <c r="BK153"/>
  <c r="J153"/>
  <c r="J63"/>
  <c r="BK225"/>
  <c r="J225"/>
  <c r="J71"/>
  <c i="7" r="F55"/>
  <c r="BE104"/>
  <c r="BE161"/>
  <c r="BE184"/>
  <c r="BE187"/>
  <c r="BE194"/>
  <c r="BE293"/>
  <c i="8" r="E79"/>
  <c r="BE157"/>
  <c r="BE181"/>
  <c r="BE184"/>
  <c r="BK194"/>
  <c r="J194"/>
  <c r="J69"/>
  <c i="9" r="E75"/>
  <c r="BE88"/>
  <c r="BE92"/>
  <c r="BE94"/>
  <c r="BE130"/>
  <c i="10" r="F55"/>
  <c r="BE118"/>
  <c r="BE144"/>
  <c r="BK88"/>
  <c r="J88"/>
  <c r="J61"/>
  <c i="2" r="BE165"/>
  <c i="3" r="BE104"/>
  <c r="BE159"/>
  <c r="BE164"/>
  <c r="BE189"/>
  <c r="BE199"/>
  <c r="BE213"/>
  <c r="BE218"/>
  <c r="BE274"/>
  <c i="4" r="BE100"/>
  <c r="BE123"/>
  <c r="BE127"/>
  <c r="BE131"/>
  <c r="BE135"/>
  <c r="BE151"/>
  <c r="BE210"/>
  <c r="BE213"/>
  <c r="BE221"/>
  <c r="BE224"/>
  <c i="5" r="E48"/>
  <c r="J55"/>
  <c r="F87"/>
  <c r="BE124"/>
  <c r="BE134"/>
  <c r="BE142"/>
  <c r="BE146"/>
  <c r="BE184"/>
  <c r="BE188"/>
  <c r="BE202"/>
  <c r="BE213"/>
  <c r="BE248"/>
  <c i="6" r="J55"/>
  <c r="BE119"/>
  <c r="BE133"/>
  <c r="BE159"/>
  <c r="BE165"/>
  <c r="BE175"/>
  <c r="BE177"/>
  <c r="BE179"/>
  <c r="BE181"/>
  <c r="BE186"/>
  <c r="BE209"/>
  <c i="7" r="E48"/>
  <c r="BE108"/>
  <c r="BE120"/>
  <c r="BE165"/>
  <c r="BE170"/>
  <c r="BE174"/>
  <c r="BE191"/>
  <c r="BE205"/>
  <c r="BE267"/>
  <c r="BE278"/>
  <c r="BE282"/>
  <c r="BE314"/>
  <c i="8" r="F55"/>
  <c r="BE149"/>
  <c r="BE152"/>
  <c i="9" r="BE98"/>
  <c r="BE100"/>
  <c r="BE102"/>
  <c r="BE120"/>
  <c r="BE122"/>
  <c r="BE124"/>
  <c r="BE156"/>
  <c r="BE162"/>
  <c r="BE164"/>
  <c i="2" r="BE180"/>
  <c i="4" r="BE145"/>
  <c r="BE148"/>
  <c r="BE171"/>
  <c r="BE185"/>
  <c r="BE188"/>
  <c r="BE190"/>
  <c r="BE194"/>
  <c r="BK139"/>
  <c r="J139"/>
  <c r="J62"/>
  <c i="5" r="BE119"/>
  <c r="BE171"/>
  <c r="BE174"/>
  <c r="BE179"/>
  <c r="BE204"/>
  <c r="BE254"/>
  <c r="BE258"/>
  <c r="BE265"/>
  <c r="BE267"/>
  <c i="6" r="BE94"/>
  <c r="BE106"/>
  <c r="BE162"/>
  <c i="7" r="BE201"/>
  <c r="BE216"/>
  <c r="BE218"/>
  <c r="BE238"/>
  <c r="BE240"/>
  <c r="BE269"/>
  <c r="BE271"/>
  <c r="BE291"/>
  <c r="BE307"/>
  <c r="BE321"/>
  <c r="BE336"/>
  <c i="8" r="BE114"/>
  <c r="BE135"/>
  <c r="BE140"/>
  <c i="9" r="J55"/>
  <c r="BE96"/>
  <c r="BE115"/>
  <c r="BE118"/>
  <c r="BE141"/>
  <c r="BE146"/>
  <c r="BE148"/>
  <c r="BE160"/>
  <c r="BE166"/>
  <c i="10" r="J80"/>
  <c i="2" r="J55"/>
  <c r="BE175"/>
  <c r="BE218"/>
  <c r="BE255"/>
  <c r="BE277"/>
  <c r="BE294"/>
  <c i="3" r="J52"/>
  <c r="BE100"/>
  <c r="BE131"/>
  <c r="BE153"/>
  <c r="BE155"/>
  <c r="BE182"/>
  <c r="BE185"/>
  <c r="BE202"/>
  <c r="BE207"/>
  <c r="BE209"/>
  <c r="BE211"/>
  <c r="BE228"/>
  <c r="BE233"/>
  <c r="BE235"/>
  <c r="BE249"/>
  <c r="BE252"/>
  <c r="BK139"/>
  <c r="J139"/>
  <c r="J62"/>
  <c r="BK286"/>
  <c r="J286"/>
  <c r="J69"/>
  <c i="4" r="E48"/>
  <c r="BE96"/>
  <c r="BE114"/>
  <c r="BE166"/>
  <c r="BE202"/>
  <c i="5" r="BE138"/>
  <c r="BE150"/>
  <c r="BE190"/>
  <c r="BE232"/>
  <c r="BE240"/>
  <c r="BE243"/>
  <c i="6" r="BE98"/>
  <c r="BE124"/>
  <c r="BE129"/>
  <c r="BE201"/>
  <c r="BE204"/>
  <c r="BE219"/>
  <c i="7" r="J55"/>
  <c r="J86"/>
  <c r="BE95"/>
  <c r="BE100"/>
  <c r="BE143"/>
  <c r="BE147"/>
  <c r="BE151"/>
  <c r="BE157"/>
  <c r="BE198"/>
  <c r="BE231"/>
  <c r="BE233"/>
  <c r="BE236"/>
  <c r="BE260"/>
  <c r="BE262"/>
  <c r="BE276"/>
  <c r="BE287"/>
  <c r="BE296"/>
  <c r="BE302"/>
  <c r="BE343"/>
  <c i="8" r="J83"/>
  <c r="BE109"/>
  <c r="BE119"/>
  <c r="BE154"/>
  <c r="BK139"/>
  <c r="J139"/>
  <c r="J62"/>
  <c i="9" r="J52"/>
  <c r="BE108"/>
  <c r="BE110"/>
  <c r="BE126"/>
  <c r="BE128"/>
  <c r="BE158"/>
  <c i="10" r="E48"/>
  <c r="BE102"/>
  <c r="BE125"/>
  <c r="BE138"/>
  <c r="BE148"/>
  <c r="BE152"/>
  <c i="2" r="BE104"/>
  <c r="BE117"/>
  <c r="BE140"/>
  <c r="BE148"/>
  <c r="BE159"/>
  <c r="BE192"/>
  <c r="BE223"/>
  <c r="BE251"/>
  <c r="BE289"/>
  <c r="BE301"/>
  <c i="3" r="E79"/>
  <c r="BE96"/>
  <c r="BE109"/>
  <c r="BE123"/>
  <c r="BE180"/>
  <c r="BE216"/>
  <c r="BE226"/>
  <c r="BE230"/>
  <c r="BE256"/>
  <c r="BE260"/>
  <c r="BE268"/>
  <c r="BE281"/>
  <c r="BE287"/>
  <c i="4" r="J52"/>
  <c r="F55"/>
  <c r="BE92"/>
  <c r="BE153"/>
  <c r="BE156"/>
  <c r="BE158"/>
  <c r="BE161"/>
  <c r="BE168"/>
  <c r="BE173"/>
  <c r="BE176"/>
  <c r="BE237"/>
  <c i="5" r="BE93"/>
  <c r="BE107"/>
  <c r="BE129"/>
  <c r="BE155"/>
  <c r="BE162"/>
  <c r="BE195"/>
  <c r="BE219"/>
  <c r="BE222"/>
  <c r="BE229"/>
  <c i="6" r="BE102"/>
  <c r="BE137"/>
  <c r="BE154"/>
  <c r="BK185"/>
  <c r="J185"/>
  <c r="J65"/>
  <c i="7" r="BE139"/>
  <c r="BE179"/>
  <c r="BE249"/>
  <c r="BE251"/>
  <c r="BE253"/>
  <c r="BE255"/>
  <c r="BE265"/>
  <c r="BE326"/>
  <c r="BE329"/>
  <c r="BE332"/>
  <c r="BE345"/>
  <c i="8" r="J55"/>
  <c r="BE96"/>
  <c r="BE100"/>
  <c r="BE104"/>
  <c r="BE127"/>
  <c r="BE131"/>
  <c r="BE144"/>
  <c r="BE159"/>
  <c r="BE162"/>
  <c r="BE164"/>
  <c r="BE166"/>
  <c r="BE188"/>
  <c i="9" r="F55"/>
  <c r="BE112"/>
  <c r="BE144"/>
  <c i="10" r="J55"/>
  <c r="BE89"/>
  <c r="BE97"/>
  <c r="BE113"/>
  <c i="2" r="E48"/>
  <c r="BE96"/>
  <c r="BE100"/>
  <c r="BE133"/>
  <c r="BE152"/>
  <c r="BE170"/>
  <c r="BE184"/>
  <c r="BE197"/>
  <c r="BE235"/>
  <c r="BE262"/>
  <c r="BE267"/>
  <c r="BE305"/>
  <c r="BE311"/>
  <c r="BE318"/>
  <c i="3" r="BE119"/>
  <c r="BE127"/>
  <c r="BE147"/>
  <c r="BE168"/>
  <c r="BE170"/>
  <c r="BE187"/>
  <c r="BE192"/>
  <c r="BE194"/>
  <c r="BE204"/>
  <c r="BE223"/>
  <c i="1" r="BD57"/>
  <c i="4" r="BE109"/>
  <c r="BE178"/>
  <c r="BE180"/>
  <c i="5" r="BE111"/>
  <c r="BE177"/>
  <c r="BE182"/>
  <c r="BE208"/>
  <c r="BE211"/>
  <c r="BE215"/>
  <c r="BE236"/>
  <c r="BE251"/>
  <c r="BE261"/>
  <c i="6" r="BE150"/>
  <c r="BE215"/>
  <c r="BE222"/>
  <c r="BE226"/>
  <c i="7" r="BE116"/>
  <c r="BE124"/>
  <c r="BE129"/>
  <c r="BE210"/>
  <c r="BE213"/>
  <c r="BE221"/>
  <c r="BE223"/>
  <c r="BE226"/>
  <c r="BE228"/>
  <c r="BE247"/>
  <c r="BE257"/>
  <c r="BE273"/>
  <c r="BE299"/>
  <c r="BE318"/>
  <c i="8" r="BE123"/>
  <c r="BE178"/>
  <c r="BK143"/>
  <c r="J143"/>
  <c r="J63"/>
  <c r="BK172"/>
  <c r="J172"/>
  <c r="J65"/>
  <c i="9" r="BE104"/>
  <c r="BE106"/>
  <c r="BE132"/>
  <c r="BE134"/>
  <c r="BE136"/>
  <c r="BE139"/>
  <c r="BE154"/>
  <c i="10" r="BE122"/>
  <c r="BE131"/>
  <c i="7" r="BE242"/>
  <c r="BE244"/>
  <c r="BE285"/>
  <c r="BE310"/>
  <c r="BE339"/>
  <c i="8" r="BE92"/>
  <c r="BE168"/>
  <c r="BE173"/>
  <c r="BE191"/>
  <c r="BE195"/>
  <c i="9" r="BE90"/>
  <c r="BE150"/>
  <c r="BE152"/>
  <c r="BK114"/>
  <c r="J114"/>
  <c r="J62"/>
  <c i="10" r="BE93"/>
  <c r="BE106"/>
  <c r="BE110"/>
  <c r="BE128"/>
  <c r="BE134"/>
  <c r="BE141"/>
  <c i="7" r="F36"/>
  <c i="1" r="BC61"/>
  <c i="9" r="J34"/>
  <c i="1" r="AW63"/>
  <c i="8" r="J34"/>
  <c i="1" r="AW62"/>
  <c i="9" r="F36"/>
  <c i="1" r="BC63"/>
  <c i="6" r="F34"/>
  <c i="1" r="BA60"/>
  <c i="5" r="F37"/>
  <c i="1" r="BD59"/>
  <c i="8" r="F36"/>
  <c i="1" r="BC62"/>
  <c i="2" r="F34"/>
  <c i="1" r="BA56"/>
  <c r="BA55"/>
  <c r="AW55"/>
  <c i="2" r="F37"/>
  <c i="1" r="BD56"/>
  <c r="BD55"/>
  <c i="7" r="F35"/>
  <c i="1" r="BB61"/>
  <c i="3" r="J34"/>
  <c i="1" r="AW57"/>
  <c i="4" r="F36"/>
  <c i="1" r="BC58"/>
  <c i="5" r="F34"/>
  <c i="1" r="BA59"/>
  <c i="8" r="F37"/>
  <c i="1" r="BD62"/>
  <c i="2" r="F36"/>
  <c i="1" r="BC56"/>
  <c r="BC55"/>
  <c i="3" r="F36"/>
  <c i="1" r="BC57"/>
  <c i="7" r="F34"/>
  <c i="1" r="BA61"/>
  <c i="6" r="F35"/>
  <c i="1" r="BB60"/>
  <c i="5" r="F36"/>
  <c i="1" r="BC59"/>
  <c i="4" r="F35"/>
  <c i="1" r="BB58"/>
  <c i="9" r="F34"/>
  <c i="1" r="BA63"/>
  <c i="6" r="F37"/>
  <c i="1" r="BD60"/>
  <c i="7" r="F37"/>
  <c i="1" r="BD61"/>
  <c i="5" r="J34"/>
  <c i="1" r="AW59"/>
  <c i="3" r="F35"/>
  <c i="1" r="BB57"/>
  <c i="10" r="F37"/>
  <c i="1" r="BD64"/>
  <c i="2" r="F35"/>
  <c i="1" r="BB56"/>
  <c r="BB55"/>
  <c r="AX55"/>
  <c i="4" r="F34"/>
  <c i="1" r="BA58"/>
  <c i="3" r="F34"/>
  <c i="1" r="BA57"/>
  <c i="9" r="F37"/>
  <c i="1" r="BD63"/>
  <c i="10" r="J34"/>
  <c i="1" r="AW64"/>
  <c i="4" r="J34"/>
  <c i="1" r="AW58"/>
  <c i="6" r="J34"/>
  <c i="1" r="AW60"/>
  <c i="5" r="F35"/>
  <c i="1" r="BB59"/>
  <c r="AS54"/>
  <c i="8" r="F35"/>
  <c i="1" r="BB62"/>
  <c i="10" r="F34"/>
  <c i="1" r="BA64"/>
  <c i="2" r="J34"/>
  <c i="1" r="AW56"/>
  <c i="9" r="F35"/>
  <c i="1" r="BB63"/>
  <c i="10" r="F35"/>
  <c i="1" r="BB64"/>
  <c i="6" r="F36"/>
  <c i="1" r="BC60"/>
  <c i="8" r="F34"/>
  <c i="1" r="BA62"/>
  <c i="10" r="F36"/>
  <c i="1" r="BC64"/>
  <c i="7" r="J34"/>
  <c i="1" r="AW61"/>
  <c i="4" r="F37"/>
  <c i="1" r="BD58"/>
  <c i="10" l="1" r="R86"/>
  <c r="T86"/>
  <c i="7" r="R324"/>
  <c i="4" r="T90"/>
  <c r="T89"/>
  <c i="3" r="R90"/>
  <c i="8" r="T89"/>
  <c i="6" r="R207"/>
  <c i="9" r="T85"/>
  <c i="5" r="R246"/>
  <c i="2" r="T86"/>
  <c r="T85"/>
  <c i="4" r="P90"/>
  <c i="6" r="R92"/>
  <c r="R91"/>
  <c i="7" r="T324"/>
  <c i="5" r="R91"/>
  <c r="R90"/>
  <c i="2" r="P86"/>
  <c r="P85"/>
  <c i="1" r="AU56"/>
  <c i="7" r="R93"/>
  <c r="R92"/>
  <c i="3" r="P90"/>
  <c r="P89"/>
  <c i="1" r="AU57"/>
  <c i="5" r="T246"/>
  <c i="7" r="T92"/>
  <c i="5" r="T91"/>
  <c r="T90"/>
  <c i="3" r="R266"/>
  <c i="9" r="R85"/>
  <c i="8" r="R176"/>
  <c i="6" r="BK207"/>
  <c r="J207"/>
  <c r="J68"/>
  <c i="4" r="P216"/>
  <c i="8" r="R89"/>
  <c r="P176"/>
  <c i="4" r="R90"/>
  <c r="R89"/>
  <c i="2" r="BK86"/>
  <c r="J86"/>
  <c r="J60"/>
  <c i="8" r="BK90"/>
  <c r="J90"/>
  <c r="J60"/>
  <c i="6" r="P207"/>
  <c r="P91"/>
  <c i="1" r="AU60"/>
  <c i="3" r="T90"/>
  <c r="T89"/>
  <c i="7" r="BK324"/>
  <c r="J324"/>
  <c r="J69"/>
  <c i="8" r="P89"/>
  <c i="1" r="AU62"/>
  <c i="7" r="P93"/>
  <c r="P92"/>
  <c i="1" r="AU61"/>
  <c i="7" r="P324"/>
  <c i="5" r="P246"/>
  <c r="P90"/>
  <c i="1" r="AU59"/>
  <c i="3" r="BK90"/>
  <c r="J90"/>
  <c r="J60"/>
  <c i="2" r="R86"/>
  <c r="R85"/>
  <c i="3" r="J91"/>
  <c r="J61"/>
  <c i="4" r="BK216"/>
  <c r="J216"/>
  <c r="J66"/>
  <c i="5" r="BK91"/>
  <c r="J91"/>
  <c r="J60"/>
  <c r="BK246"/>
  <c r="J246"/>
  <c r="J67"/>
  <c i="7" r="J325"/>
  <c r="J70"/>
  <c i="8" r="BK176"/>
  <c r="J176"/>
  <c r="J66"/>
  <c i="10" r="BK87"/>
  <c r="J87"/>
  <c r="J60"/>
  <c i="2" r="J87"/>
  <c r="J61"/>
  <c i="3" r="BK266"/>
  <c r="J266"/>
  <c r="J66"/>
  <c i="7" r="BK93"/>
  <c r="J93"/>
  <c r="J60"/>
  <c i="8" r="J91"/>
  <c r="J61"/>
  <c i="6" r="BK92"/>
  <c r="BK91"/>
  <c r="J91"/>
  <c r="J59"/>
  <c i="9" r="BK86"/>
  <c r="BK85"/>
  <c r="J85"/>
  <c r="J59"/>
  <c i="6" r="J208"/>
  <c r="J69"/>
  <c i="4" r="BK90"/>
  <c r="J90"/>
  <c r="J60"/>
  <c i="1" r="AY55"/>
  <c i="10" r="F33"/>
  <c i="1" r="AZ64"/>
  <c i="5" r="F33"/>
  <c i="1" r="AZ59"/>
  <c i="3" r="F33"/>
  <c i="1" r="AZ57"/>
  <c i="2" r="F33"/>
  <c i="1" r="AZ56"/>
  <c r="AZ55"/>
  <c r="AV55"/>
  <c r="AT55"/>
  <c i="8" r="J33"/>
  <c i="1" r="AV62"/>
  <c r="AT62"/>
  <c i="7" r="J33"/>
  <c i="1" r="AV61"/>
  <c r="AT61"/>
  <c i="6" r="F33"/>
  <c i="1" r="AZ60"/>
  <c i="9" r="F33"/>
  <c i="1" r="AZ63"/>
  <c r="BD54"/>
  <c r="W33"/>
  <c r="BA54"/>
  <c r="W30"/>
  <c i="6" r="J33"/>
  <c i="1" r="AV60"/>
  <c r="AT60"/>
  <c i="9" r="J33"/>
  <c i="1" r="AV63"/>
  <c r="AT63"/>
  <c r="BC54"/>
  <c r="AY54"/>
  <c i="2" r="J33"/>
  <c i="1" r="AV56"/>
  <c r="AT56"/>
  <c i="5" r="J33"/>
  <c i="1" r="AV59"/>
  <c r="AT59"/>
  <c r="AU55"/>
  <c i="4" r="J33"/>
  <c i="1" r="AV58"/>
  <c r="AT58"/>
  <c i="10" r="J33"/>
  <c i="1" r="AV64"/>
  <c r="AT64"/>
  <c i="4" r="F33"/>
  <c i="1" r="AZ58"/>
  <c i="8" r="F33"/>
  <c i="1" r="AZ62"/>
  <c r="BB54"/>
  <c r="W31"/>
  <c i="3" r="J33"/>
  <c i="1" r="AV57"/>
  <c r="AT57"/>
  <c i="7" r="F33"/>
  <c i="1" r="AZ61"/>
  <c i="4" l="1" r="P89"/>
  <c i="1" r="AU58"/>
  <c i="3" r="R89"/>
  <c i="4" r="BK89"/>
  <c r="J89"/>
  <c i="5" r="BK90"/>
  <c r="J90"/>
  <c i="3" r="BK89"/>
  <c r="J89"/>
  <c r="J59"/>
  <c i="6" r="J92"/>
  <c r="J60"/>
  <c i="7" r="BK92"/>
  <c r="J92"/>
  <c i="10" r="BK86"/>
  <c r="J86"/>
  <c r="J59"/>
  <c i="9" r="J86"/>
  <c r="J60"/>
  <c i="2" r="BK85"/>
  <c r="J85"/>
  <c i="8" r="BK89"/>
  <c r="J89"/>
  <c r="J59"/>
  <c i="1" r="AZ54"/>
  <c r="W29"/>
  <c i="2" r="J30"/>
  <c i="1" r="AG56"/>
  <c r="AN56"/>
  <c i="4" r="J30"/>
  <c i="1" r="AG58"/>
  <c r="AN58"/>
  <c i="6" r="J30"/>
  <c i="1" r="AG60"/>
  <c r="AN60"/>
  <c i="5" r="J30"/>
  <c i="1" r="AG59"/>
  <c r="AN59"/>
  <c i="9" r="J30"/>
  <c i="1" r="AG63"/>
  <c r="AN63"/>
  <c r="AU54"/>
  <c r="W32"/>
  <c r="AW54"/>
  <c r="AK30"/>
  <c i="7" r="J30"/>
  <c i="1" r="AG61"/>
  <c r="AN61"/>
  <c r="AX54"/>
  <c i="5" l="1" r="J59"/>
  <c i="2" r="J59"/>
  <c i="4" r="J59"/>
  <c i="7" r="J39"/>
  <c i="4" r="J39"/>
  <c i="7" r="J59"/>
  <c i="2" r="J39"/>
  <c i="5" r="J39"/>
  <c i="6" r="J39"/>
  <c i="9" r="J39"/>
  <c i="1" r="AG55"/>
  <c i="3" r="J30"/>
  <c i="1" r="AG57"/>
  <c r="AN57"/>
  <c r="AV54"/>
  <c r="AK29"/>
  <c i="8" r="J30"/>
  <c i="1" r="AG62"/>
  <c r="AN62"/>
  <c i="10" r="J30"/>
  <c i="1" r="AG64"/>
  <c r="AN64"/>
  <c l="1" r="AN55"/>
  <c i="3" r="J39"/>
  <c i="10" r="J39"/>
  <c i="8" r="J39"/>
  <c i="1" r="AG54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<sst xmlns="http://schemas.openxmlformats.org/spreadsheetml/2006/main">
  <si>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</si>
  <si>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</si>
  <si>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</si>
  <si>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</si>
  <si>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</si>
  <si>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{b284bba4-e258-4fe9-a105-73809dfafa22}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</si>
  <si>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</si>
  <si>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</si>
  <si>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</si>
  <si>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</si>
  <si>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</si>
  <si>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</si>
  <si>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</si>
  <si>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</si>
  <si>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2024-05-17IV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</si>
  <si>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</si>
  <si>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</si>
  <si>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MK v ul. Budějovické v Třeboni – 5. etapa</t>
  </si>
  <si>
    <t>KSO:</t>
  </si>
  <si>
    <t/>
  </si>
  <si>
    <t>CC-CZ:</t>
  </si>
  <si>
    <t>Místo:</t>
  </si>
  <si>
    <t>Třeboň</t>
  </si>
  <si>
    <t>Datum:</t>
  </si>
  <si>
    <t>17. 5. 2024</t>
  </si>
  <si>
    <t>Zadavatel:</t>
  </si>
  <si>
    <t>IČ:</t>
  </si>
  <si>
    <t>Město Třeboň, Palackého nám. 46/II, 379 01 Třeboň</t>
  </si>
  <si>
    <t>DIČ:</t>
  </si>
  <si>
    <t>Účastník:</t>
  </si>
  <si>
    <t>Vyplň údaj</t>
  </si>
  <si>
    <t>Projektant:</t>
  </si>
  <si>
    <t>25171232</t>
  </si>
  <si>
    <t>INVENTE, s.r.o., Žerotínova 483/1, 370 04 Č.Buděj.</t>
  </si>
  <si>
    <t>CZ25171232</t>
  </si>
  <si>
    <t>True</t>
  </si>
  <si>
    <t>Zpracovatel:</t>
  </si>
  <si>
    <t xml:space="preserve"> </t>
  </si>
  <si>
    <t>Poznámka:</t>
  </si>
  <si>
    <t>Při zpracování nabídky je nutné vycházet ze všech částí dokumentace (technické zprávy, seznamu pozice, všech výkresů a specifikace materiálu). Povinností dodavatele je překontrolovat specifikaci materiálu a případný chybějící materiál nebo výkony doplnit a ocenit. Součástí ceny musí být veškeré náklady, aby cena byla konečná a zahrnovala celou dodávku a montáž akce. Dodávka akce se předpokládá včetně kompletní montáže, veškerého souvisejícího doplňkového, podružného a montážního materiálu tak, aby celé zařízení bylo funkční a splňovalo všechny předpisy, které se na ně vztahují. Uchazeč je povinnen si před podáním cenové nabídky řádně prostudovat projektovou dokumentaci a překontrolovat výkaz výměr. Na případné nesrovnalosti, mezi výkazem výměr a projektovou dokumentací, zjištěné v průběhu realizace stavby nebude brán zřetel a vzniklé náklady půjdou k tíži zhotovitele. 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</si>
  <si>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</si>
  <si>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</si>
  <si>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</si>
  <si>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</si>
  <si>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</si>
  <si>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</si>
  <si>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</si>
  <si>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</si>
  <si>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</si>
  <si>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</si>
  <si>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</si>
  <si>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</si>
  <si>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</si>
  <si>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</si>
  <si>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</si>
  <si>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</si>
  <si>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</si>
  <si>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</si>
  <si>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</si>
  <si>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</si>
  <si>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</si>
  <si>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</si>
  <si>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</si>
  <si>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</si>
  <si>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</si>
  <si>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</si>
  <si>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</si>
  <si>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</si>
  <si>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</si>
  <si>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</si>
  <si>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</si>
  <si>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</si>
  <si>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</si>
  <si>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</si>
  <si>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</si>
  <si>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</si>
  <si>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</si>
  <si>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</si>
  <si>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SO_101</t>
  </si>
  <si>
    <t>Komunikace, zpevněné plochy a odvodnění komunikace – ul. Budějovická</t>
  </si>
  <si>
    <t>STA</t>
  </si>
  <si>
    <t>1</t>
  </si>
  <si>
    <t>{8ecb07cf-b7e3-4271-8ee8-f6bc80dcdcaf}</t>
  </si>
  <si>
    <t>2</t>
  </si>
  <si>
    <t>/</t>
  </si>
  <si>
    <t>Soupis</t>
  </si>
  <si>
    <t>###NOINSERT###</t>
  </si>
  <si>
    <t>SO_301.1</t>
  </si>
  <si>
    <t>Vodovodní řad</t>
  </si>
  <si>
    <t>{0833cebb-2bd3-4691-bd4a-49c605cfd22a}</t>
  </si>
  <si>
    <t>SO_301.2</t>
  </si>
  <si>
    <t>Vodovodní přípojky</t>
  </si>
  <si>
    <t>{7bf35ed8-8121-45fd-839f-6f0824daed20}</t>
  </si>
  <si>
    <t>SO_302.1</t>
  </si>
  <si>
    <t>Jednotná kanalizace</t>
  </si>
  <si>
    <t>{a4bb02f8-90c0-446c-a44a-cc7d8493be5a}</t>
  </si>
  <si>
    <t>SO_302.2</t>
  </si>
  <si>
    <t>Jednotné kanalizační přípojky</t>
  </si>
  <si>
    <t>{080cab76-2b6d-476f-b663-4141a971beda}</t>
  </si>
  <si>
    <t>SO_303.1</t>
  </si>
  <si>
    <t>Dešťová kanalizace</t>
  </si>
  <si>
    <t>{b4bddcc5-8782-425a-b2fc-48ab9cb7ff1f}</t>
  </si>
  <si>
    <t>SO_303.2</t>
  </si>
  <si>
    <t>Dešťové kanalizační přípojky</t>
  </si>
  <si>
    <t>{5ff218a3-4697-44c6-84be-53c7f66bae89}</t>
  </si>
  <si>
    <t>SO_401</t>
  </si>
  <si>
    <t>Veřejné osvětlení</t>
  </si>
  <si>
    <t>{b18f0f20-f21d-4736-ba59-f51eb2914442}</t>
  </si>
  <si>
    <t>VON</t>
  </si>
  <si>
    <t>Vedlejší a ostatní náklady</t>
  </si>
  <si>
    <t>{82c896e3-2b96-426d-a0d6-9833eea8e369}</t>
  </si>
  <si>
    <t>OBR_1</t>
  </si>
  <si>
    <t>Obrubník silniční, 10-12 cm</t>
  </si>
  <si>
    <t>m</t>
  </si>
  <si>
    <t>196,167</t>
  </si>
  <si>
    <t>3</t>
  </si>
  <si>
    <t>OBR_2</t>
  </si>
  <si>
    <t>Obrubník nájezdový, 2 cm</t>
  </si>
  <si>
    <t>84,235</t>
  </si>
  <si>
    <t>KRYCÍ LIST SOUPISU PRACÍ</t>
  </si>
  <si>
    <t>OBR_3</t>
  </si>
  <si>
    <t>Obrubník nájezdový, 0 cm</t>
  </si>
  <si>
    <t>271,598</t>
  </si>
  <si>
    <t>OBR_4</t>
  </si>
  <si>
    <t>Obrubník chodníkový, 6 cm, vodicí linie</t>
  </si>
  <si>
    <t>25,611</t>
  </si>
  <si>
    <t>OBR_5</t>
  </si>
  <si>
    <t>Obrubník chodníkový, 0 cm</t>
  </si>
  <si>
    <t>96,677</t>
  </si>
  <si>
    <t>S1</t>
  </si>
  <si>
    <t>Konstrukce asfaltové vozovky</t>
  </si>
  <si>
    <t>m2</t>
  </si>
  <si>
    <t>898,161</t>
  </si>
  <si>
    <t>Objekt:</t>
  </si>
  <si>
    <t>S2_I</t>
  </si>
  <si>
    <t>Konstrukce parkovišť - Parkovací stání - Širokospárá dlažba červená 210x140x80 mm (spára 30 mm)</t>
  </si>
  <si>
    <t>148,179</t>
  </si>
  <si>
    <t>SO_101 - Komunikace, zpevněné plochy a odvodnění komunikace – ul. Budějovická</t>
  </si>
  <si>
    <t>S2_II</t>
  </si>
  <si>
    <t xml:space="preserve">Konstrukce parkovišť - Dlážděné manipul. pl. -  Širokospárá dlažba černá 210x140x80 mm (spára 30 mm)</t>
  </si>
  <si>
    <t>46,282</t>
  </si>
  <si>
    <t>S2_III</t>
  </si>
  <si>
    <t>Konstrukce parkovišť/vozovek -Dlážděná pochozí plocha prahu - Zámková dlažba červená 100x200x80 mm</t>
  </si>
  <si>
    <t>12,294</t>
  </si>
  <si>
    <t>S3_I</t>
  </si>
  <si>
    <t>Konstrukce chodníků - Zámková dlažba šedá 100x200x80 mm</t>
  </si>
  <si>
    <t>307,985</t>
  </si>
  <si>
    <t>S3_II</t>
  </si>
  <si>
    <t>Konstrukce chodníků - Hmatové prvky - červená dlažba s výstupky</t>
  </si>
  <si>
    <t>25,402</t>
  </si>
  <si>
    <t>S3_III</t>
  </si>
  <si>
    <t>Konstrukce chodníků - Odrazový proužek/okapový chodník - Zámková dlažba šedá 100x200x80 mm</t>
  </si>
  <si>
    <t>54,75</t>
  </si>
  <si>
    <t>S3_IV</t>
  </si>
  <si>
    <t>Konstrukce chodníků - Dlážděné vjezdy - Zámková dlažba černá 100x200x80 mm</t>
  </si>
  <si>
    <t>197,873</t>
  </si>
  <si>
    <t>ZP</t>
  </si>
  <si>
    <t>Zelené pásy</t>
  </si>
  <si>
    <t>211,387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</si>
  <si>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</si>
  <si>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</si>
  <si>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</si>
  <si>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</si>
  <si>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</si>
  <si>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</si>
  <si>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</si>
  <si>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</si>
  <si>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</si>
  <si>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</si>
  <si>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</si>
  <si>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</si>
  <si>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</si>
  <si>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</si>
  <si>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</si>
  <si>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</si>
  <si>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</si>
  <si>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</si>
  <si>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</si>
  <si>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</si>
  <si>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</si>
  <si>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</si>
  <si>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</si>
  <si>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</si>
  <si>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</si>
  <si>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</si>
  <si>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</si>
  <si>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</si>
  <si>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113107211</t>
  </si>
  <si>
    <t>Odstranění podkladu z kameniva těženého tl do 100 mm strojně pl přes 200 m2</t>
  </si>
  <si>
    <t>CS ÚRS 2026 01</t>
  </si>
  <si>
    <t>4</t>
  </si>
  <si>
    <t>460837703</t>
  </si>
  <si>
    <t>PP</t>
  </si>
  <si>
    <t>Odstranění podkladů nebo krytů strojně plochy jednotlivě přes 200 m2 s přemístěním hmot na skládku na vzdálenost do 20 m nebo s naložením na dopravní prostředek z kameniva těženého, o tl. vrstvy do 100 mm</t>
  </si>
  <si>
    <t>Online PSC</t>
  </si>
  <si>
    <t>https://podminky.urs.cz/item/CS_URS_2026_01/113107211</t>
  </si>
  <si>
    <t>VV</t>
  </si>
  <si>
    <t>1800</t>
  </si>
  <si>
    <t>113154254</t>
  </si>
  <si>
    <t>Frézování živičného krytu tl 100 mm pruh š přes 0,5 do 1 m pl přes 500 do 1000 m2 s překážkami v trase</t>
  </si>
  <si>
    <t>CS ÚRS 2024 01</t>
  </si>
  <si>
    <t>240769896</t>
  </si>
  <si>
    <t>Frézování živičného podkladu nebo krytu s naložením na dopravní prostředek plochy přes 500 do 1 000 m2 s překážkami v trase pruhu šířky do 1 m, tloušťky vrstvy 100 mm</t>
  </si>
  <si>
    <t>https://podminky.urs.cz/item/CS_URS_2024_01/113154254</t>
  </si>
  <si>
    <t>3000*0,6 'Přepočtené koeficientem množství</t>
  </si>
  <si>
    <t>113201112</t>
  </si>
  <si>
    <t>Vytrhání obrub silničních ležatých</t>
  </si>
  <si>
    <t>27365336</t>
  </si>
  <si>
    <t>Vytrhání obrub s vybouráním lože, s přemístěním hmot na skládku na vzdálenost do 3 m nebo s naložením na dopravní prostředek silničních ležatých</t>
  </si>
  <si>
    <t>https://podminky.urs.cz/item/CS_URS_2026_01/113201112</t>
  </si>
  <si>
    <t>107*2</t>
  </si>
  <si>
    <t>113204111</t>
  </si>
  <si>
    <t>Vytrhání obrub záhonových</t>
  </si>
  <si>
    <t>-1790357319</t>
  </si>
  <si>
    <t>Vytrhání obrub s vybouráním lože, s přemístěním hmot na skládku na vzdálenost do 3 m nebo s naložením na dopravní prostředek záhonových</t>
  </si>
  <si>
    <t>https://podminky.urs.cz/item/CS_URS_2026_01/113204111</t>
  </si>
  <si>
    <t>50</t>
  </si>
  <si>
    <t>5</t>
  </si>
  <si>
    <t>121151113</t>
  </si>
  <si>
    <t>Sejmutí ornice plochy do 500 m2 tl vrstvy do 200 mm strojně</t>
  </si>
  <si>
    <t>-822678817</t>
  </si>
  <si>
    <t>Sejmutí ornice strojně při souvislé ploše přes 100 do 500 m2, tl. vrstvy do 200 mm</t>
  </si>
  <si>
    <t>https://podminky.urs.cz/item/CS_URS_2026_01/121151113</t>
  </si>
  <si>
    <t>6</t>
  </si>
  <si>
    <t>122452205</t>
  </si>
  <si>
    <t>Odkopávky a prokopávky nezapažené pro silnice a dálnice v hornině třídy těžitelnosti II objem do 1000 m3 strojně</t>
  </si>
  <si>
    <t>m3</t>
  </si>
  <si>
    <t>595327971</t>
  </si>
  <si>
    <t>Odkopávky a prokopávky nezapažené pro silnice a dálnice strojně v hornině třídy těžitelnosti II přes 500 do 1 000 m3</t>
  </si>
  <si>
    <t>https://podminky.urs.cz/item/CS_URS_2026_01/122452205</t>
  </si>
  <si>
    <t>(S1)*(0,41-0,15)</t>
  </si>
  <si>
    <t>(S2_I+S2_II+S2_III)*(0,42-0,15)</t>
  </si>
  <si>
    <t>(S3_I+S3_II+S3_III+S3_IV)*(0,4-0,15)</t>
  </si>
  <si>
    <t>"případná výměna aktivní zóny</t>
  </si>
  <si>
    <t>S1*0,3</t>
  </si>
  <si>
    <t>(S2_I+S2_II+S2_III+S3_IV)*0,3</t>
  </si>
  <si>
    <t>Součet</t>
  </si>
  <si>
    <t>7</t>
  </si>
  <si>
    <t>1225-R01</t>
  </si>
  <si>
    <t xml:space="preserve">Vodorovné přemístění výkopku na skládku, (vč. poplatku za uložení) dle platné legislativy -  zeminy a kamení zatříděného do Katalogu odpadů pod kódem 17 05 04 </t>
  </si>
  <si>
    <t>R-položka</t>
  </si>
  <si>
    <t>468465409</t>
  </si>
  <si>
    <t xml:space="preserve">Vodorovné přemístění výkopku na skládku, (vč. poplatku za uložení) dle platné legislativy - zeminy a kamení zatříděného do Katalogu odpadů pod kódem 17 05 04 </t>
  </si>
  <si>
    <t>8</t>
  </si>
  <si>
    <t>181151321</t>
  </si>
  <si>
    <t>Plošná úprava terénu přes 500 m2 zemina skupiny 1 až 4 nerovnosti přes 100 do 150 mm v rovinně a svahu do 1:5</t>
  </si>
  <si>
    <t>-1104003263</t>
  </si>
  <si>
    <t>Plošná úprava terénu v zemině skupiny 1 až 4 s urovnáním povrchu bez doplnění ornice souvislé plochy přes 500 m2 při nerovnostech terénu přes 100 do 150 mm v rovině nebo na svahu do 1:5</t>
  </si>
  <si>
    <t>https://podminky.urs.cz/item/CS_URS_2026_01/181151321</t>
  </si>
  <si>
    <t>(S1)</t>
  </si>
  <si>
    <t>(S2_I+S2_II+S2_III)</t>
  </si>
  <si>
    <t>(S3_I+S3_II+S3_III+S3_IV)</t>
  </si>
  <si>
    <t>9</t>
  </si>
  <si>
    <t>181152302</t>
  </si>
  <si>
    <t>Úprava pláně pro silnice a dálnice v zářezech se zhutněním</t>
  </si>
  <si>
    <t>-2020349042</t>
  </si>
  <si>
    <t>Úprava pláně na stavbách silnic a dálnic strojně v zářezech mimo skalních se zhutněním</t>
  </si>
  <si>
    <t>https://podminky.urs.cz/item/CS_URS_2026_01/181152302</t>
  </si>
  <si>
    <t>S1+S2_I+S2_III+S3_I+S3_II+S3_III+S3_IV+S2_II</t>
  </si>
  <si>
    <t>10</t>
  </si>
  <si>
    <t>1812-R1</t>
  </si>
  <si>
    <t xml:space="preserve">Provedení hlinito-písčité vrstvy tl. 100 mm po uhutnění </t>
  </si>
  <si>
    <t>85156806</t>
  </si>
  <si>
    <t>11</t>
  </si>
  <si>
    <t>181351006</t>
  </si>
  <si>
    <t>Rozprostření ornice tl vrstvy přes 300 do 400 mm pl do 100 m2 v rovině nebo ve svahu do 1:5 strojně</t>
  </si>
  <si>
    <t>-1596052074</t>
  </si>
  <si>
    <t>Rozprostření a urovnání ornice v rovině nebo ve svahu sklonu do 1:5 strojně při souvislé ploše do 100 m2, tl. vrstvy přes 300 do 400 mm</t>
  </si>
  <si>
    <t>https://podminky.urs.cz/item/CS_URS_2026_01/181351006</t>
  </si>
  <si>
    <t>M</t>
  </si>
  <si>
    <t>10364101</t>
  </si>
  <si>
    <t>zemina pro terénní úpravy - ornice</t>
  </si>
  <si>
    <t>t</t>
  </si>
  <si>
    <t>780780387</t>
  </si>
  <si>
    <t>ZP*0,4*1,6</t>
  </si>
  <si>
    <t>13</t>
  </si>
  <si>
    <t>181451131</t>
  </si>
  <si>
    <t>Založení parkového trávníku výsevem pl přes 1000 m2 v rovině a ve svahu do 1:5</t>
  </si>
  <si>
    <t>191164551</t>
  </si>
  <si>
    <t>Založení trávníku na půdě předem připravené plochy přes 1000 m2 výsevem včetně utažení parkového v rovině nebo na svahu do 1:5</t>
  </si>
  <si>
    <t>https://podminky.urs.cz/item/CS_URS_2026_01/181451131</t>
  </si>
  <si>
    <t>14</t>
  </si>
  <si>
    <t>00572410</t>
  </si>
  <si>
    <t>osivo směs travní parková</t>
  </si>
  <si>
    <t>kg</t>
  </si>
  <si>
    <t>-999206734</t>
  </si>
  <si>
    <t>211,387*0,15 'Přepočtené koeficientem množství</t>
  </si>
  <si>
    <t>15</t>
  </si>
  <si>
    <t>1999-R03</t>
  </si>
  <si>
    <t>Zajištění opatření pro ochranu zemní pláně</t>
  </si>
  <si>
    <t>soubor</t>
  </si>
  <si>
    <t>-1791559168</t>
  </si>
  <si>
    <t>P</t>
  </si>
  <si>
    <t>Poznámka k položce:_x000d_
Ochrana zemní pláně_x000d_
Před pokládkou konstrukčních vrstev musí být zemní pláň vyčištěna a práce na pokládce_x000d_
konstrukčních vrstev vozovky nesmějí být zahájeny bez převzetí pláně._x000d_
Dokončená zemní pláň musí být chráněna. Skládky stavebního materiálu jsou na zemní pláni_x000d_
zakázány. Zemní práce doporučujeme provádět v suchém období. (viz ČSN 73 6133)._x000d_
Zakrývání výkopku - ochrana před povětrnostními vlivy, deštěm.</t>
  </si>
  <si>
    <t>Komunikace pozemní</t>
  </si>
  <si>
    <t>16</t>
  </si>
  <si>
    <t>56468111R</t>
  </si>
  <si>
    <t>Podklad z kameniva hrubého drceného vel. 0-125 mm plochy přes 100 m2 tl 300 mm</t>
  </si>
  <si>
    <t>100990040</t>
  </si>
  <si>
    <t>Podklad z kameniva hrubého drceného vel. 0-125 mm, s rozprostřením a zhutněním plochy přes 100 m2, po zhutnění tl. 300 mm</t>
  </si>
  <si>
    <t>Poznámka k položce:_x000d_
Případná výměna aktivní zóny</t>
  </si>
  <si>
    <t>(S2_I+S2_II+S2_III+S3_IV)</t>
  </si>
  <si>
    <t>17</t>
  </si>
  <si>
    <t>56485101R</t>
  </si>
  <si>
    <t>Podklad ze štěrkodrtě ŠD plochy přes 100 m2 tl 150 mm</t>
  </si>
  <si>
    <t>1815427584</t>
  </si>
  <si>
    <t>Podklad ze štěrkodrti ŠD s rozprostřením a zhutněním plochy přes 100 m2, po zhutnění tl. 150 mm</t>
  </si>
  <si>
    <t>https://podminky.urs.cz/item/CS_URS_2026_01/56485101R</t>
  </si>
  <si>
    <t xml:space="preserve">Poznámka k položce:_x000d_
ŠDA 0/32_x000d_
</t>
  </si>
  <si>
    <t>S2_III+S1+S2_I+S2_II+S3_III+S3_I+S3_II+S3_III+S3_IV</t>
  </si>
  <si>
    <t>18</t>
  </si>
  <si>
    <t>564851111</t>
  </si>
  <si>
    <t>1808643635</t>
  </si>
  <si>
    <t>https://podminky.urs.cz/item/CS_URS_2026_01/564851111</t>
  </si>
  <si>
    <t xml:space="preserve">Poznámka k položce:_x000d_
ŠDA 0/63_x000d_
_x000d_
</t>
  </si>
  <si>
    <t>19</t>
  </si>
  <si>
    <t>565155111</t>
  </si>
  <si>
    <t>Asfaltový beton vrstva podkladní ACP 16 S tl 70 mm š do 3 m z nemodifikovaného asfaltu</t>
  </si>
  <si>
    <t>-2125903739</t>
  </si>
  <si>
    <t>Asfaltový beton vrstva podkladní ACP 16 z nemodifikovaného asfaltu s rozprostřením a zhutněním ACP 16 S v pruhu šířky přes 1,5 do 3 m, po zhutnění tl. 70 mm</t>
  </si>
  <si>
    <t>https://podminky.urs.cz/item/CS_URS_2026_01/565155111</t>
  </si>
  <si>
    <t>Poznámka k položce:_x000d_
ČSN EN 13108–1</t>
  </si>
  <si>
    <t>20</t>
  </si>
  <si>
    <t>567921112</t>
  </si>
  <si>
    <t>Podklad z mezerovitého betonu MCB tl 150 mm</t>
  </si>
  <si>
    <t>-1404243710</t>
  </si>
  <si>
    <t>Podklad z mezerovitého betonu MCB tl. 150 mm</t>
  </si>
  <si>
    <t>https://podminky.urs.cz/item/CS_URS_2026_01/567921112</t>
  </si>
  <si>
    <t>S2_I+S2_II+S2_III+S3_I+S3_II+S3_III+S3_IV</t>
  </si>
  <si>
    <t>573111111</t>
  </si>
  <si>
    <t>Postřik živičný infiltrační s posypem z asfaltu množství 0,60 kg/m2</t>
  </si>
  <si>
    <t>-851145069</t>
  </si>
  <si>
    <t>Postřik infiltrační PI z asfaltu silničního s posypem kamenivem, v množství 0,60 kg/m2</t>
  </si>
  <si>
    <t>https://podminky.urs.cz/item/CS_URS_2026_01/573111111</t>
  </si>
  <si>
    <t>22</t>
  </si>
  <si>
    <t>573211107</t>
  </si>
  <si>
    <t>Postřik živičný spojovací z asfaltu v množství 0,30 kg/m2</t>
  </si>
  <si>
    <t>-1887203038</t>
  </si>
  <si>
    <t>Postřik spojovací PS bez posypu kamenivem z asfaltu silničního, v množství 0,30 kg/m2</t>
  </si>
  <si>
    <t>https://podminky.urs.cz/item/CS_URS_2026_01/573211107</t>
  </si>
  <si>
    <t>23</t>
  </si>
  <si>
    <t>577134141</t>
  </si>
  <si>
    <t>Asfaltový beton vrstva obrusná ACO 11+ tl 40 mm š přes 3 m z modifikovaného asfaltu</t>
  </si>
  <si>
    <t>-1826110639</t>
  </si>
  <si>
    <t>Asfaltový beton vrstva obrusná ACO 11 z modifikovaného asfaltu s rozprostřením a se zhutněním ACO 11+ v pruhu šířky přes 3 m, po zhutnění tl. 40 mm</t>
  </si>
  <si>
    <t>https://podminky.urs.cz/item/CS_URS_2026_01/577134141</t>
  </si>
  <si>
    <t>24</t>
  </si>
  <si>
    <t>596211110</t>
  </si>
  <si>
    <t>Kladení zámkové dlažby komunikací pro pěší ručně tl 60 mm skupiny A pl do 50 m2</t>
  </si>
  <si>
    <t>-712532422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</si>
  <si>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</si>
  <si>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https://podminky.urs.cz/item/CS_URS_2026_01/596211110</t>
  </si>
  <si>
    <t>S3_III+S3_I+S3_II</t>
  </si>
  <si>
    <t>25</t>
  </si>
  <si>
    <t>59245018</t>
  </si>
  <si>
    <t>dlažba skladebná betonová 200x100mm tl 60mm přírodní</t>
  </si>
  <si>
    <t>1474007988</t>
  </si>
  <si>
    <t>S3_III+S3_I</t>
  </si>
  <si>
    <t>362,735*1,05 'Přepočtené koeficientem množství</t>
  </si>
  <si>
    <t>61</t>
  </si>
  <si>
    <t>59245006</t>
  </si>
  <si>
    <t>dlažba pro nevidomé betonová 200x100mm tl 60mm barevná</t>
  </si>
  <si>
    <t>309152547</t>
  </si>
  <si>
    <t>25,402*1,05 'Přepočtené koeficientem množství</t>
  </si>
  <si>
    <t>29</t>
  </si>
  <si>
    <t>596212210</t>
  </si>
  <si>
    <t>Kladení zámkové dlažby pozemních komunikací ručně tl 80 mm skupiny A pl do 50 m2</t>
  </si>
  <si>
    <t>1583345811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</si>
  <si>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</si>
  <si>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https://podminky.urs.cz/item/CS_URS_2026_01/596212210</t>
  </si>
  <si>
    <t>S3_IV+S2_III+S2_III</t>
  </si>
  <si>
    <t>30</t>
  </si>
  <si>
    <t>59245005.I</t>
  </si>
  <si>
    <t>dlažba tvar obdélník betonová 200x100x80mm barevná</t>
  </si>
  <si>
    <t>286195636</t>
  </si>
  <si>
    <t>"černá</t>
  </si>
  <si>
    <t>197,873*1,05 'Přepočtené koeficientem množství</t>
  </si>
  <si>
    <t>31</t>
  </si>
  <si>
    <t>59245005.II</t>
  </si>
  <si>
    <t>580633734</t>
  </si>
  <si>
    <t>"červená</t>
  </si>
  <si>
    <t>12,294*1,05 'Přepočtené koeficientem množství</t>
  </si>
  <si>
    <t>32</t>
  </si>
  <si>
    <t>596412210</t>
  </si>
  <si>
    <t>Kladení dlažby z vegetačních tvárnic pozemních komunikací tl 80 mm pl do 50 m2</t>
  </si>
  <si>
    <t>-45900284</t>
  </si>
  <si>
    <t>Kladení dlažby z betonových vegetačních dlaždic pozemních komunikací s ložem z kameniva těženého nebo drceného tl. do 50 mm, s vyplněním spár a vegetačních otvorů, s hutněním vibrováním tl. 80 mm, pro plochy do 50 m2</t>
  </si>
  <si>
    <t>https://podminky.urs.cz/item/CS_URS_2024_01/596412210</t>
  </si>
  <si>
    <t>S2_II+S2_I</t>
  </si>
  <si>
    <t>33</t>
  </si>
  <si>
    <t>5924601R1</t>
  </si>
  <si>
    <t>Vegetační dlažba červená, 210x140x80 mm, šířka spáry 30 mm</t>
  </si>
  <si>
    <t>45110544</t>
  </si>
  <si>
    <t>148,179*1,01 'Přepočtené koeficientem množství</t>
  </si>
  <si>
    <t>34</t>
  </si>
  <si>
    <t>5924601R2</t>
  </si>
  <si>
    <t>Vegetační dlažba šedá 210x140x80 mm, šířka spáry 30 mm</t>
  </si>
  <si>
    <t>-1538756519</t>
  </si>
  <si>
    <t>46,282*1,01 'Přepočtené koeficientem množství</t>
  </si>
  <si>
    <t>35</t>
  </si>
  <si>
    <t>5-R1</t>
  </si>
  <si>
    <t>Oprava vozovky v ul Třebízského - dvě vrstvy živice</t>
  </si>
  <si>
    <t>-440995493</t>
  </si>
  <si>
    <t>Poznámka k položce:_x000d_
Bude účtováno dle skutečnosti na základě rozsahu prací, dohodnutého v průběhu realizace</t>
  </si>
  <si>
    <t>Ostatní konstrukce a práce, bourání</t>
  </si>
  <si>
    <t>36</t>
  </si>
  <si>
    <t>914111111</t>
  </si>
  <si>
    <t>Montáž svislé dopravní značky do velikosti 1 m2 objímkami na sloupek nebo konzolu</t>
  </si>
  <si>
    <t>kus</t>
  </si>
  <si>
    <t>1644421200</t>
  </si>
  <si>
    <t>Montáž svislé dopravní značky základní velikosti do 1 m2 objímkami na sloupky nebo konzoly</t>
  </si>
  <si>
    <t>https://podminky.urs.cz/item/CS_URS_2026_01/914111111</t>
  </si>
  <si>
    <t>37</t>
  </si>
  <si>
    <t>40445651</t>
  </si>
  <si>
    <t>informativní značky zónové IZ1, IZ2, IZ8, IZ9 1000x1000mm</t>
  </si>
  <si>
    <t>1123812760</t>
  </si>
  <si>
    <t>"IZ8a, IZ8b</t>
  </si>
  <si>
    <t>2+1</t>
  </si>
  <si>
    <t>38</t>
  </si>
  <si>
    <t>40445625</t>
  </si>
  <si>
    <t>informativní značky provozní IP8, IP9, IP11-IP13 500x700mm</t>
  </si>
  <si>
    <t>522982067</t>
  </si>
  <si>
    <t>1"IP12+225</t>
  </si>
  <si>
    <t>39</t>
  </si>
  <si>
    <t>40445612</t>
  </si>
  <si>
    <t>značky upravující přednost P2, P3, P8 750mm</t>
  </si>
  <si>
    <t>-1725690701</t>
  </si>
  <si>
    <t>"P2</t>
  </si>
  <si>
    <t>40</t>
  </si>
  <si>
    <t>40445608</t>
  </si>
  <si>
    <t>značky upravující přednost P1, P4 700mm</t>
  </si>
  <si>
    <t>-1002626937</t>
  </si>
  <si>
    <t>"P4</t>
  </si>
  <si>
    <t>41</t>
  </si>
  <si>
    <t>40445654</t>
  </si>
  <si>
    <t>informativní značky zónové IZ5 1000x750mm</t>
  </si>
  <si>
    <t>-1929839746</t>
  </si>
  <si>
    <t>42</t>
  </si>
  <si>
    <t>914511111</t>
  </si>
  <si>
    <t>Montáž sloupku dopravních značek délky do 3,5 m s betonovým základem</t>
  </si>
  <si>
    <t>791820116</t>
  </si>
  <si>
    <t>Montáž sloupku dopravních značek délky do 3,5 m do betonového základu</t>
  </si>
  <si>
    <t>https://podminky.urs.cz/item/CS_URS_2026_01/914511111</t>
  </si>
  <si>
    <t>43</t>
  </si>
  <si>
    <t>40445235</t>
  </si>
  <si>
    <t>sloupek pro dopravní značku Al D 60mm v 3,5m</t>
  </si>
  <si>
    <t>-595072806</t>
  </si>
  <si>
    <t>44</t>
  </si>
  <si>
    <t>916131213</t>
  </si>
  <si>
    <t>Osazení silničního obrubníku betonového stojatého s boční opěrou do lože z betonu prostého</t>
  </si>
  <si>
    <t>407497073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</si>
  <si>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</si>
  <si>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https://podminky.urs.cz/item/CS_URS_2026_01/916131213</t>
  </si>
  <si>
    <t>OBR_1+OBR_2+OBR_3</t>
  </si>
  <si>
    <t>45</t>
  </si>
  <si>
    <t>59217031</t>
  </si>
  <si>
    <t>obrubník silniční betonový 1000x150x250mm</t>
  </si>
  <si>
    <t>583241723</t>
  </si>
  <si>
    <t>196,167*1,02 'Přepočtené koeficientem množství</t>
  </si>
  <si>
    <t>46</t>
  </si>
  <si>
    <t>59217030</t>
  </si>
  <si>
    <t>obrubník silniční betonový přechodový 1000x150x150-250mm</t>
  </si>
  <si>
    <t>128484864</t>
  </si>
  <si>
    <t>18*1,02 'Přepočtené koeficientem množství</t>
  </si>
  <si>
    <t>47</t>
  </si>
  <si>
    <t>59217029</t>
  </si>
  <si>
    <t>obrubník silniční betonový nájezdový 1000x150x150mm</t>
  </si>
  <si>
    <t>-1633511717</t>
  </si>
  <si>
    <t>OBR_2+OBR_3</t>
  </si>
  <si>
    <t>-18"přechodový obrubník</t>
  </si>
  <si>
    <t>-15,5"obruba R7</t>
  </si>
  <si>
    <t>322,333*1,02 'Přepočtené koeficientem množství</t>
  </si>
  <si>
    <t>48</t>
  </si>
  <si>
    <t>59217074</t>
  </si>
  <si>
    <t>obrubník silniční obloukový betonový R 0,5-16m 250x300mm</t>
  </si>
  <si>
    <t>239657192</t>
  </si>
  <si>
    <t>"R7</t>
  </si>
  <si>
    <t>8+7,5</t>
  </si>
  <si>
    <t>49</t>
  </si>
  <si>
    <t>916331112</t>
  </si>
  <si>
    <t>Osazení zahradního obrubníku betonového do lože z betonu s boční opěrou</t>
  </si>
  <si>
    <t>-1719325553</t>
  </si>
  <si>
    <t>Osazení zahradního obrubníku betonového s ložem tl. od 50 do 100 mm z betonu prostého tř. C 12/15 s boční opěrou z betonu prostého tř. C 12/15</t>
  </si>
  <si>
    <t>https://podminky.urs.cz/item/CS_URS_2026_01/916331112</t>
  </si>
  <si>
    <t>OBR_4+OBR_5</t>
  </si>
  <si>
    <t>59217017</t>
  </si>
  <si>
    <t>obrubník betonový chodníkový 1000x100x250mm</t>
  </si>
  <si>
    <t>738533093</t>
  </si>
  <si>
    <t>122,288*1,02 'Přepočtené koeficientem množství</t>
  </si>
  <si>
    <t>51</t>
  </si>
  <si>
    <t>919731122</t>
  </si>
  <si>
    <t>Zarovnání styčné plochy podkladu nebo krytu živičného tl přes 50 do 100 mm</t>
  </si>
  <si>
    <t>1223403742</t>
  </si>
  <si>
    <t>Zarovnání styčné plochy podkladu nebo krytu podél vybourané části komunikace nebo zpevněné plochy živičné tl. přes 50 do 100 mm</t>
  </si>
  <si>
    <t>https://podminky.urs.cz/item/CS_URS_2026_01/919731122</t>
  </si>
  <si>
    <t>10+10+5+10</t>
  </si>
  <si>
    <t>52</t>
  </si>
  <si>
    <t>919732211</t>
  </si>
  <si>
    <t>Styčná spára napojení nového živičného povrchu na stávající za tepla š 15 mm hl 25 mm s prořezáním</t>
  </si>
  <si>
    <t>-1971621421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</si>
  <si>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</si>
  <si>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https://podminky.urs.cz/item/CS_URS_2026_01/919732211</t>
  </si>
  <si>
    <t>53</t>
  </si>
  <si>
    <t>919735112</t>
  </si>
  <si>
    <t>Řezání stávajícího živičného krytu hl přes 50 do 100 mm</t>
  </si>
  <si>
    <t>1016171718</t>
  </si>
  <si>
    <t>Řezání stávajícího živičného krytu nebo podkladu hloubky přes 50 do 100 mm</t>
  </si>
  <si>
    <t>https://podminky.urs.cz/item/CS_URS_2026_01/919735112</t>
  </si>
  <si>
    <t>54</t>
  </si>
  <si>
    <t>966006132</t>
  </si>
  <si>
    <t>Odstranění značek dopravních nebo orientačních se sloupky s betonovými patkami</t>
  </si>
  <si>
    <t>-1144491955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</si>
  <si>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</si>
  <si>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https://podminky.urs.cz/item/CS_URS_2026_01/966006132</t>
  </si>
  <si>
    <t>55</t>
  </si>
  <si>
    <t>966006211</t>
  </si>
  <si>
    <t>Odstranění svislých dopravních značek ze sloupů, sloupků nebo konzol</t>
  </si>
  <si>
    <t>-93523406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</si>
  <si>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</si>
  <si>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https://podminky.urs.cz/item/CS_URS_2026_01/966006211</t>
  </si>
  <si>
    <t>997</t>
  </si>
  <si>
    <t>Přesun sutě</t>
  </si>
  <si>
    <t>56</t>
  </si>
  <si>
    <t>99722-R01</t>
  </si>
  <si>
    <t>Odvoz suti a vybouraných hmot na skládku, (vč. poplatku za uložení) dle platné legislativy - odpadu asfaltového bez dehtu kód odpadu 17 03 02</t>
  </si>
  <si>
    <t>-901316575</t>
  </si>
  <si>
    <t>Poznámka k položce:_x000d_
PAU ZAS-T1</t>
  </si>
  <si>
    <t>414</t>
  </si>
  <si>
    <t>57</t>
  </si>
  <si>
    <t>99722-R02</t>
  </si>
  <si>
    <t>Odvoz suti a vybouraných hmot na skládku, (vč. poplatku za uložení) dle platné legislativy - odpadu betonového kód odpadu 17 01 01</t>
  </si>
  <si>
    <t>1285777260</t>
  </si>
  <si>
    <t>62,06+2+0,246</t>
  </si>
  <si>
    <t>58</t>
  </si>
  <si>
    <t>99722-R03</t>
  </si>
  <si>
    <t>Odvoz suti a vybouraných hmot na skládku, (vč. poplatku za uložení) dle platné legislativy - zeminy a kamení kód odpadu 17 05 04</t>
  </si>
  <si>
    <t>667725147</t>
  </si>
  <si>
    <t>324</t>
  </si>
  <si>
    <t>998</t>
  </si>
  <si>
    <t>Přesun hmot</t>
  </si>
  <si>
    <t>59</t>
  </si>
  <si>
    <t>998223011</t>
  </si>
  <si>
    <t>Přesun hmot pro pozemní komunikace s krytem dlážděným</t>
  </si>
  <si>
    <t>1796383161</t>
  </si>
  <si>
    <t>Přesun hmot pro pozemní komunikace s krytem dlážděným dopravní vzdálenost do 200 m jakékoliv délky objektu</t>
  </si>
  <si>
    <t>https://podminky.urs.cz/item/CS_URS_2026_01/998223011</t>
  </si>
  <si>
    <t>60</t>
  </si>
  <si>
    <t>998223091</t>
  </si>
  <si>
    <t>Příplatek k přesunu hmot pro pozemní komunikace s krytem dlážděným za zvětšený přesun do 1000 m</t>
  </si>
  <si>
    <t>1132339837</t>
  </si>
  <si>
    <t>Přesun hmot pro pozemní komunikace s krytem dlážděným Příplatek k ceně za zvětšený přesun přes vymezenou vodorovnou dopravní vzdálenost do 1000 m</t>
  </si>
  <si>
    <t>https://podminky.urs.cz/item/CS_URS_2026_01/998223091</t>
  </si>
  <si>
    <t>f1</t>
  </si>
  <si>
    <t>13,67</t>
  </si>
  <si>
    <t>f100</t>
  </si>
  <si>
    <t>378,12</t>
  </si>
  <si>
    <t>f11</t>
  </si>
  <si>
    <t>155,46</t>
  </si>
  <si>
    <t>f2</t>
  </si>
  <si>
    <t>34,21</t>
  </si>
  <si>
    <t>f8</t>
  </si>
  <si>
    <t>107,58</t>
  </si>
  <si>
    <t>f9</t>
  </si>
  <si>
    <t>SO_301.1 - Vodovodní řad</t>
  </si>
  <si>
    <t xml:space="preserve">    4 - Vodorovné konstrukce</t>
  </si>
  <si>
    <t xml:space="preserve">    8 - Trubní vedení</t>
  </si>
  <si>
    <t xml:space="preserve">    997 - Doprava suti a vybouraných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</si>
  <si>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</si>
  <si>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</si>
  <si>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</si>
  <si>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</si>
  <si>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132254104</t>
  </si>
  <si>
    <t>Hloubení rýh zapažených š do 800 mm v hornině třídy těžitelnosti I skupiny 3 objem přes 100 m3 strojně</t>
  </si>
  <si>
    <t>2025014213</t>
  </si>
  <si>
    <t>Hloubení zapažených rýh šířky do 800 mm strojně s urovnáním dna do předepsaného profilu a spádu v hornině třídy těžitelnosti I skupiny 3 přes 100 m3</t>
  </si>
  <si>
    <t>https://podminky.urs.cz/item/CS_URS_2026_01/132254104</t>
  </si>
  <si>
    <t>151101101</t>
  </si>
  <si>
    <t>Zřízení příložného pažení a rozepření stěn rýh hl do 2 m</t>
  </si>
  <si>
    <t>279765673</t>
  </si>
  <si>
    <t>Zřízení pažení a rozepření stěn rýh pro podzemní vedení příložné pro jakoukoliv mezerovitost, hloubky do 2 m</t>
  </si>
  <si>
    <t>https://podminky.urs.cz/item/CS_URS_2026_01/151101101</t>
  </si>
  <si>
    <t>151101111</t>
  </si>
  <si>
    <t>Odstranění příložného pažení a rozepření stěn rýh hl do 2 m</t>
  </si>
  <si>
    <t>1143814882</t>
  </si>
  <si>
    <t>Odstranění pažení a rozepření stěn rýh pro podzemní vedení s uložením materiálu na vzdálenost do 3 m od kraje výkopu příložné, hloubky do 2 m</t>
  </si>
  <si>
    <t>https://podminky.urs.cz/item/CS_URS_2026_01/151101111</t>
  </si>
  <si>
    <t>162751117</t>
  </si>
  <si>
    <t>Vodorovné přemístění přes 9 000 do 10000 m výkopku/sypaniny z horniny třídy těžitelnosti I skupiny 1 až 3</t>
  </si>
  <si>
    <t>1053672086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</si>
  <si>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</si>
  <si>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</si>
  <si>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odvoz na skládku</t>
  </si>
  <si>
    <t>167151111</t>
  </si>
  <si>
    <t>Nakládání výkopku z hornin třídy těžitelnosti I skupiny 1 až 3 přes 100 m3</t>
  </si>
  <si>
    <t>-430759355</t>
  </si>
  <si>
    <t>Nakládání, skládání a překládání neulehlého výkopku nebo sypaniny strojně nakládání, množství přes 100 m3, z hornin třídy těžitelnosti I, skupiny 1 až 3</t>
  </si>
  <si>
    <t>https://podminky.urs.cz/item/CS_URS_2026_01/167151111</t>
  </si>
  <si>
    <t>zemina odvezená na skládku</t>
  </si>
  <si>
    <t>171201231</t>
  </si>
  <si>
    <t>Poplatek za předání recyklačnímu zařízení zeminy a kamení kód odpadu 17 05 04</t>
  </si>
  <si>
    <t>843837476</t>
  </si>
  <si>
    <t>Poplatek za předání zeminy a kamení recyklačnímu zařízení zatříděné do Katalogu odpadů pod kódem 17 05 04</t>
  </si>
  <si>
    <t>https://podminky.urs.cz/item/CS_URS_2026_01/171201231</t>
  </si>
  <si>
    <t>155,46*2 'Přepočtené koeficientem množství</t>
  </si>
  <si>
    <t>171251201</t>
  </si>
  <si>
    <t>Uložení sypaniny na skládky nebo meziskládky</t>
  </si>
  <si>
    <t>-1306137014</t>
  </si>
  <si>
    <t>Uložení sypaniny na skládky nebo meziskládky bez hutnění s upravením uložené sypaniny do předepsaného tvaru</t>
  </si>
  <si>
    <t>https://podminky.urs.cz/item/CS_URS_2026_01/171251201</t>
  </si>
  <si>
    <t>174151101</t>
  </si>
  <si>
    <t>Zásyp jam, šachet rýh nebo kolem objektů sypaninou se zhutněním</t>
  </si>
  <si>
    <t>-1243614450</t>
  </si>
  <si>
    <t>Zásyp sypaninou z jakékoliv horniny strojně s uložením výkopku ve vrstvách se zhutněním jam, šachet, rýh nebo kolem objektů v těchto vykopávkách</t>
  </si>
  <si>
    <t>https://podminky.urs.cz/item/CS_URS_2026_01/174151101</t>
  </si>
  <si>
    <t>f11-f1-f2</t>
  </si>
  <si>
    <t>103641R0</t>
  </si>
  <si>
    <t>zemina pro terénní úpravy a zásyp</t>
  </si>
  <si>
    <t>907994955</t>
  </si>
  <si>
    <t>107,58*2 'Přepočtené koeficientem množství</t>
  </si>
  <si>
    <t>175151101</t>
  </si>
  <si>
    <t>Obsypání potrubí strojně sypaninou bez prohození, uloženou do 3 m</t>
  </si>
  <si>
    <t>457458391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</si>
  <si>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</si>
  <si>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https://podminky.urs.cz/item/CS_URS_2026_01/175151101</t>
  </si>
  <si>
    <t>58337302</t>
  </si>
  <si>
    <t>štěrkopísek frakce 0/16</t>
  </si>
  <si>
    <t>1239330292</t>
  </si>
  <si>
    <t>34,21*2 'Přepočtené koeficientem množství</t>
  </si>
  <si>
    <t>Vodorovné konstrukce</t>
  </si>
  <si>
    <t>451573111</t>
  </si>
  <si>
    <t>Lože pod potrubí otevřený výkop ze štěrkopísku</t>
  </si>
  <si>
    <t>-1734727</t>
  </si>
  <si>
    <t>Lože pod potrubí, stoky a drobné objekty v otevřeném výkopu z písku a štěrkopísku do 63 mm</t>
  </si>
  <si>
    <t>https://podminky.urs.cz/item/CS_URS_2026_01/451573111</t>
  </si>
  <si>
    <t>Trubní vedení</t>
  </si>
  <si>
    <t>871251R50</t>
  </si>
  <si>
    <t>Napojení na stávající vodovodní řad</t>
  </si>
  <si>
    <t>-1185627755</t>
  </si>
  <si>
    <t>Montáž chráničky</t>
  </si>
  <si>
    <t>850311811</t>
  </si>
  <si>
    <t>Bourání stávajícího potrubí z trub litinových DN 150</t>
  </si>
  <si>
    <t>1199449783</t>
  </si>
  <si>
    <t>Bourání stávajícího potrubí z trub litinových hrdlových nebo přírubových v otevřeném výkopu DN do 150</t>
  </si>
  <si>
    <t>https://podminky.urs.cz/item/CS_URS_2026_01/850311811</t>
  </si>
  <si>
    <t>857242122</t>
  </si>
  <si>
    <t>Montáž litinových tvarovek jednoosých přírubových otevřený výkop DN 80</t>
  </si>
  <si>
    <t>720568765</t>
  </si>
  <si>
    <t>Montáž litinových tvarovek na potrubí litinovém tlakovém jednoosých na potrubí z trub přírubových v otevřeném výkopu, kanálu nebo v šachtě DN 80</t>
  </si>
  <si>
    <t>https://podminky.urs.cz/item/CS_URS_2026_01/857242122</t>
  </si>
  <si>
    <t>55254047</t>
  </si>
  <si>
    <t>koleno 90° s patkou přírubové litinové vodovodní N-kus PN10/40 DN 80</t>
  </si>
  <si>
    <t>-258911491</t>
  </si>
  <si>
    <t>55253236</t>
  </si>
  <si>
    <t>tvarovka přírubová litinová vodovodní FF-kus PN10/16 DN 80 dl 250mm</t>
  </si>
  <si>
    <t>916868493</t>
  </si>
  <si>
    <t>55259R91</t>
  </si>
  <si>
    <t>spojka zakusovací DN 80</t>
  </si>
  <si>
    <t>444840908</t>
  </si>
  <si>
    <t>857262122</t>
  </si>
  <si>
    <t>Montáž litinových tvarovek jednoosých přírubových otevřený výkop DN 100</t>
  </si>
  <si>
    <t>-590975579</t>
  </si>
  <si>
    <t>Montáž litinových tvarovek na potrubí litinovém tlakovém jednoosých na potrubí z trub přírubových v otevřeném výkopu, kanálu nebo v šachtě DN 100</t>
  </si>
  <si>
    <t>https://podminky.urs.cz/item/CS_URS_2026_01/857262122</t>
  </si>
  <si>
    <t>28654410</t>
  </si>
  <si>
    <t>příruba volná k lemovému nákružku z polypropylénu 110</t>
  </si>
  <si>
    <t>-1526178217</t>
  </si>
  <si>
    <t>55255839</t>
  </si>
  <si>
    <t>příruba zaslepovací litinová vodovodní základní povrchová ochrana PN10/16 X-kus DN 100</t>
  </si>
  <si>
    <t>1156219080</t>
  </si>
  <si>
    <t>55259815</t>
  </si>
  <si>
    <t>přechod přírubový tvárná litina dl 200mm DN 100/80</t>
  </si>
  <si>
    <t>1403882446</t>
  </si>
  <si>
    <t>55259R90</t>
  </si>
  <si>
    <t>spojka zakusovací DN 100</t>
  </si>
  <si>
    <t>-1958419293</t>
  </si>
  <si>
    <t>857264122</t>
  </si>
  <si>
    <t>Montáž litinových tvarovek odbočných přírubových otevřený výkop DN 100</t>
  </si>
  <si>
    <t>876521467</t>
  </si>
  <si>
    <t>Montáž litinových tvarovek na potrubí litinovém tlakovém odbočných na potrubí z trub přírubových v otevřeném výkopu, kanálu nebo v šachtě DN 100</t>
  </si>
  <si>
    <t>https://podminky.urs.cz/item/CS_URS_2026_01/857264122</t>
  </si>
  <si>
    <t>55253515</t>
  </si>
  <si>
    <t>tvarovka přírubová litinová s přírubovou odbočkou,práškový epoxid tl 250µm T-kus DN 100/80</t>
  </si>
  <si>
    <t>1238061042</t>
  </si>
  <si>
    <t>26</t>
  </si>
  <si>
    <t>55253517</t>
  </si>
  <si>
    <t>tvarovka přírubová litinová s přírubovou odbočkou,práškový epoxid tl 250µm T-kus DN 100/100</t>
  </si>
  <si>
    <t>1048099710</t>
  </si>
  <si>
    <t>27</t>
  </si>
  <si>
    <t>871211211</t>
  </si>
  <si>
    <t>Montáž potrubí z PE100 RC SDR 11 otevřený výkop svařovaných elektrotvarovkou d 63 x 5,8 mm</t>
  </si>
  <si>
    <t>417081442</t>
  </si>
  <si>
    <t>Montáž vodovodního potrubí z polyetylenu PE100 RC v otevřeném výkopu svařovaných elektrotvarovkou SDR 11/PN16 d 63 x 5,8 mm</t>
  </si>
  <si>
    <t>https://podminky.urs.cz/item/CS_URS_2026_01/871211211</t>
  </si>
  <si>
    <t>28</t>
  </si>
  <si>
    <t>28613R02</t>
  </si>
  <si>
    <t>HDPE 100RC SDR11 63x5,7mm typ 1 dle PAS1075</t>
  </si>
  <si>
    <t>925436082</t>
  </si>
  <si>
    <t>871251211</t>
  </si>
  <si>
    <t>Montáž potrubí z PE100 RC SDR 11 otevřený výkop svařovaných elektrotvarovkou d 110 x 10,0 mm</t>
  </si>
  <si>
    <t>1733014897</t>
  </si>
  <si>
    <t>Montáž vodovodního potrubí z polyetylenu PE100 RC v otevřeném výkopu svařovaných elektrotvarovkou SDR 11/PN16 d 110 x 10,0 mm</t>
  </si>
  <si>
    <t>https://podminky.urs.cz/item/CS_URS_2026_01/871251211</t>
  </si>
  <si>
    <t>28613R03</t>
  </si>
  <si>
    <t>HDPE 100RC SDR11 110x10mm typ 2 dle PAS1075</t>
  </si>
  <si>
    <t>626699431</t>
  </si>
  <si>
    <t>871251R90</t>
  </si>
  <si>
    <t>1116978713</t>
  </si>
  <si>
    <t>28613970</t>
  </si>
  <si>
    <t>trubka ochranná PEHD D 160mm</t>
  </si>
  <si>
    <t>-1819180799</t>
  </si>
  <si>
    <t>9*2,2</t>
  </si>
  <si>
    <t>28655115</t>
  </si>
  <si>
    <t>manžeta chráničky vč. upínací pásky 110x160mm DN 100x150</t>
  </si>
  <si>
    <t>-1008465954</t>
  </si>
  <si>
    <t>877211113</t>
  </si>
  <si>
    <t>Montáž elektro T-kusů na vodovodním potrubí z PE trub d 63</t>
  </si>
  <si>
    <t>1942519306</t>
  </si>
  <si>
    <t>Montáž tvarovek na vodovodním plastovém potrubí z polyetylenu PE 100 elektrotvarovek SDR 11/PN16 T-kusů d 63</t>
  </si>
  <si>
    <t>https://podminky.urs.cz/item/CS_URS_2026_01/877211113</t>
  </si>
  <si>
    <t>28614R58</t>
  </si>
  <si>
    <t>elektrotvarovka T-kus PE 100 PN16 D 63-32 mm</t>
  </si>
  <si>
    <t>-266045779</t>
  </si>
  <si>
    <t>877251101</t>
  </si>
  <si>
    <t>Montáž elektrospojek na vodovodním potrubí z PE trub d 110</t>
  </si>
  <si>
    <t>-1810735557</t>
  </si>
  <si>
    <t>Montáž tvarovek na vodovodním plastovém potrubí z polyetylenu PE 100 elektrotvarovek SDR 11/PN16 spojek, oblouků nebo redukcí d 110</t>
  </si>
  <si>
    <t>https://podminky.urs.cz/item/CS_URS_2026_01/877251101</t>
  </si>
  <si>
    <t>28653136</t>
  </si>
  <si>
    <t>nákružek lemový PE 100 SDR11 110mm</t>
  </si>
  <si>
    <t>1588466834</t>
  </si>
  <si>
    <t>877251118</t>
  </si>
  <si>
    <t>Montáž elektrozáslepek na vodovodním potrubí z PE trub d 110</t>
  </si>
  <si>
    <t>-565574569</t>
  </si>
  <si>
    <t>Montáž tvarovek na vodovodním plastovém potrubí z polyetylenu PE 100 elektrotvarovek SDR 11/PN16 záslepek d 110</t>
  </si>
  <si>
    <t>https://podminky.urs.cz/item/CS_URS_2026_01/877251118</t>
  </si>
  <si>
    <t>28614588</t>
  </si>
  <si>
    <t>elektrozáslepka SDR11 PE 100 PN16 D 110mm KIT</t>
  </si>
  <si>
    <t>-26038084</t>
  </si>
  <si>
    <t>87725112R</t>
  </si>
  <si>
    <t>Montáž elektro navrtávacích T-kusů na vodovodním potrubí z PE trub d 110/63</t>
  </si>
  <si>
    <t>171453474</t>
  </si>
  <si>
    <t>Montáž tvarovek na vodovodním plastovém potrubí z polyetylenu PE 100 elektrotvarovek SDR 11/PN16 T-kusů navrtávacích d 110/63</t>
  </si>
  <si>
    <t>2861403R</t>
  </si>
  <si>
    <t>tvarovka T-kus navrtávací D 110-63mm</t>
  </si>
  <si>
    <t>-1702988441</t>
  </si>
  <si>
    <t>877261110</t>
  </si>
  <si>
    <t>Montáž elektrokolen 45° na vodovodním potrubí z PE trub d 110</t>
  </si>
  <si>
    <t>-110595950</t>
  </si>
  <si>
    <t>Montáž tvarovek na vodovodním plastovém potrubí z polyetylenu PE 100 elektrotvarovek SDR 11/PN16 kolen 45° d 110</t>
  </si>
  <si>
    <t>https://podminky.urs.cz/item/CS_URS_2026_01/877261110</t>
  </si>
  <si>
    <t>28614949</t>
  </si>
  <si>
    <t>elektrokoleno 45° PE 100 PN16 D 110mm</t>
  </si>
  <si>
    <t>90581111</t>
  </si>
  <si>
    <t>891247111</t>
  </si>
  <si>
    <t>Montáž hydrantů podzemních DN 80</t>
  </si>
  <si>
    <t>1107198473</t>
  </si>
  <si>
    <t>Montáž vodovodních armatur na potrubí hydrantů podzemních (bez osazení poklopů) DN 80</t>
  </si>
  <si>
    <t>https://podminky.urs.cz/item/CS_URS_2026_01/891247111</t>
  </si>
  <si>
    <t>42273594</t>
  </si>
  <si>
    <t>hydrant podzemní DN 80 PN 16 dvojitý uzávěr s koulí krycí v 1500mm</t>
  </si>
  <si>
    <t>-2019840546</t>
  </si>
  <si>
    <t>891261112</t>
  </si>
  <si>
    <t>Montáž vodovodních šoupátek otevřený výkop DN 100</t>
  </si>
  <si>
    <t>1364077215</t>
  </si>
  <si>
    <t>Montáž vodovodních armatur na potrubí šoupátek nebo klapek uzavíracích v otevřeném výkopu nebo v šachtách s osazením zemní soupravy (bez poklopů) DN 100</t>
  </si>
  <si>
    <t>https://podminky.urs.cz/item/CS_URS_2026_01/891261112</t>
  </si>
  <si>
    <t>42221117</t>
  </si>
  <si>
    <t>šoupátko s přírubami voda DN 100 PN16</t>
  </si>
  <si>
    <t>-1808986490</t>
  </si>
  <si>
    <t>42291068</t>
  </si>
  <si>
    <t>souprava zemní pro šoupátka DN 100-150mm Rd 1,25m</t>
  </si>
  <si>
    <t>-1143520434</t>
  </si>
  <si>
    <t>899401112</t>
  </si>
  <si>
    <t>Osazení poklopů uličních litinových šoupátkových</t>
  </si>
  <si>
    <t>786449401</t>
  </si>
  <si>
    <t>Osazení poklopů uličních s pevným rámem litinových šoupátkových</t>
  </si>
  <si>
    <t>https://podminky.urs.cz/item/CS_URS_2026_01/899401112</t>
  </si>
  <si>
    <t>42291352</t>
  </si>
  <si>
    <t>poklop litinový šoupátkový pro zemní soupravy osazení do terénu a do vozovky</t>
  </si>
  <si>
    <t>609291921</t>
  </si>
  <si>
    <t>899401113</t>
  </si>
  <si>
    <t>Osazení poklopů uličních litinových hydrantových</t>
  </si>
  <si>
    <t>2040079407</t>
  </si>
  <si>
    <t>Osazení poklopů uličních s pevným rámem litinových hydrantových</t>
  </si>
  <si>
    <t>https://podminky.urs.cz/item/CS_URS_2026_01/899401113</t>
  </si>
  <si>
    <t>42291452</t>
  </si>
  <si>
    <t>poklop litinový hydrantový DN 80</t>
  </si>
  <si>
    <t>207644957</t>
  </si>
  <si>
    <t>899721111</t>
  </si>
  <si>
    <t>Signalizační vodič DN do 150 mm na potrubí</t>
  </si>
  <si>
    <t>523934827</t>
  </si>
  <si>
    <t>Signalizační vodič na potrubí DN do 150 mm</t>
  </si>
  <si>
    <t>https://podminky.urs.cz/item/CS_URS_2026_01/899721111</t>
  </si>
  <si>
    <t>Poznámka k položce:_x000d_
CYY měděný 6 mm2</t>
  </si>
  <si>
    <t>899722113</t>
  </si>
  <si>
    <t>Krytí potrubí z plastů výstražnou fólií z PVC přes 25 do 34cm</t>
  </si>
  <si>
    <t>1645320</t>
  </si>
  <si>
    <t>Krytí potrubí z plastů výstražnou fólií z PVC šířky přes 25 do 34 cm</t>
  </si>
  <si>
    <t>https://podminky.urs.cz/item/CS_URS_2026_01/899722113</t>
  </si>
  <si>
    <t>Poznámka k položce:_x000d_
bílé barvy s nápisem "POZOR VODA"</t>
  </si>
  <si>
    <t>Doprava suti a vybouraných hmot</t>
  </si>
  <si>
    <t>997013501</t>
  </si>
  <si>
    <t>Odvoz suti a vybouraných hmot na skládku nebo meziskládku do 1 km se složením</t>
  </si>
  <si>
    <t>-1400478122</t>
  </si>
  <si>
    <t>Odvoz suti a vybouraných hmot na skládku nebo meziskládku se složením, na vzdálenost do 1 km</t>
  </si>
  <si>
    <t>https://podminky.urs.cz/item/CS_URS_2026_01/997013501</t>
  </si>
  <si>
    <t>997013509</t>
  </si>
  <si>
    <t>Příplatek k odvozu suti a vybouraných hmot na skládku ZKD 1 km přes 1 km</t>
  </si>
  <si>
    <t>1663060968</t>
  </si>
  <si>
    <t>Odvoz suti a vybouraných hmot na skládku nebo meziskládku se složením, na vzdálenost Příplatek k ceně za každý další započatý 1 km přes 1 km</t>
  </si>
  <si>
    <t>https://podminky.urs.cz/item/CS_URS_2026_01/997013509</t>
  </si>
  <si>
    <t>5,852*10 'Přepočtené koeficientem množství</t>
  </si>
  <si>
    <t>997013631</t>
  </si>
  <si>
    <t>Poplatek za uložení na skládce (skládkovné) stavebního odpadu směsného kód odpadu 17 09 04</t>
  </si>
  <si>
    <t>1260532576</t>
  </si>
  <si>
    <t>Poplatek za uložení stavebního odpadu na skládce (skládkovné) směsného stavebního a demoličního zatříděného do Katalogu odpadů pod kódem 17 09 04</t>
  </si>
  <si>
    <t>https://podminky.urs.cz/item/CS_URS_2026_01/997013631</t>
  </si>
  <si>
    <t>998276101</t>
  </si>
  <si>
    <t>Přesun hmot pro trubní vedení z trub z plastických hmot otevřený výkop</t>
  </si>
  <si>
    <t>560972188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</si>
  <si>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</si>
  <si>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https://podminky.urs.cz/item/CS_URS_2026_01/998276101</t>
  </si>
  <si>
    <t>998276124</t>
  </si>
  <si>
    <t>Příplatek k přesunu hmot pro trubní vedení z trub z plastických hmot za zvětšený přesun do 500 m</t>
  </si>
  <si>
    <t>-797900956</t>
  </si>
  <si>
    <t>Přesun hmot pro trubní vedení hloubené z trub z plastických hmot nebo sklolaminátových Příplatek k cenám za zvětšený přesun přes vymezenou dopravní vzdálenost do 500 m</t>
  </si>
  <si>
    <t>https://podminky.urs.cz/item/CS_URS_2026_01/998276124</t>
  </si>
  <si>
    <t>VRN</t>
  </si>
  <si>
    <t>Vedlejší rozpočtové náklady</t>
  </si>
  <si>
    <t>VRN1</t>
  </si>
  <si>
    <t>Průzkumné, geodetické a projektové práce</t>
  </si>
  <si>
    <t>012164000</t>
  </si>
  <si>
    <t>Vytyčení a zaměření inženýrských sítí</t>
  </si>
  <si>
    <t>CS ÚRS 2025 01</t>
  </si>
  <si>
    <t>1024</t>
  </si>
  <si>
    <t>336622228</t>
  </si>
  <si>
    <t>https://podminky.urs.cz/item/CS_URS_2025_01/012164000</t>
  </si>
  <si>
    <t>012444000</t>
  </si>
  <si>
    <t>Geodetické měření skutečného provedení stavby</t>
  </si>
  <si>
    <t>25408987</t>
  </si>
  <si>
    <t>https://podminky.urs.cz/item/CS_URS_2025_01/012444000</t>
  </si>
  <si>
    <t>62</t>
  </si>
  <si>
    <t>013254000</t>
  </si>
  <si>
    <t>Dokumentace skutečného provedení stavby</t>
  </si>
  <si>
    <t>951602284</t>
  </si>
  <si>
    <t>Dokumentace skutečného provedení stavby, pasport stavby</t>
  </si>
  <si>
    <t>https://podminky.urs.cz/item/CS_URS_2025_01/013254000</t>
  </si>
  <si>
    <t>VRN3</t>
  </si>
  <si>
    <t>Zařízení staveniště</t>
  </si>
  <si>
    <t>63</t>
  </si>
  <si>
    <t>032103000</t>
  </si>
  <si>
    <t>Náklady na stavební buňky, úpravu stávajících objektů</t>
  </si>
  <si>
    <t>-1739418250</t>
  </si>
  <si>
    <t>https://podminky.urs.cz/item/CS_URS_2025_01/032103000</t>
  </si>
  <si>
    <t>64</t>
  </si>
  <si>
    <t>033203000</t>
  </si>
  <si>
    <t>Spotřeba energií pro zařízení staveniště</t>
  </si>
  <si>
    <t>1691568193</t>
  </si>
  <si>
    <t>https://podminky.urs.cz/item/CS_URS_2025_01/033203000</t>
  </si>
  <si>
    <t>65</t>
  </si>
  <si>
    <t>032203R01</t>
  </si>
  <si>
    <t>Náklady na odstávku vodovodu (náhradní zásobování vodou atd.)</t>
  </si>
  <si>
    <t>-50195128</t>
  </si>
  <si>
    <t>VRN4</t>
  </si>
  <si>
    <t>Inženýrská činnost</t>
  </si>
  <si>
    <t>66</t>
  </si>
  <si>
    <t>043114R01</t>
  </si>
  <si>
    <t>Zkoušky tlakové, proplach a desinfekce vodovodního potrubí</t>
  </si>
  <si>
    <t>-66502700</t>
  </si>
  <si>
    <t>6,08</t>
  </si>
  <si>
    <t>260,25</t>
  </si>
  <si>
    <t>f12</t>
  </si>
  <si>
    <t>91,1</t>
  </si>
  <si>
    <t>18,24</t>
  </si>
  <si>
    <t>66,78</t>
  </si>
  <si>
    <t>SO_301.2 - Vodovodní přípojky</t>
  </si>
  <si>
    <t>132254103</t>
  </si>
  <si>
    <t>Hloubení rýh zapažených š do 800 mm v hornině třídy těžitelnosti I skupiny 3 objem do 100 m3 strojně</t>
  </si>
  <si>
    <t>1420675208</t>
  </si>
  <si>
    <t>Hloubení zapažených rýh šířky do 800 mm strojně s urovnáním dna do předepsaného profilu a spádu v hornině třídy těžitelnosti I skupiny 3 přes 50 do 100 m3</t>
  </si>
  <si>
    <t>https://podminky.urs.cz/item/CS_URS_2026_01/132254103</t>
  </si>
  <si>
    <t>91,1*2 'Přepočtené koeficientem množství</t>
  </si>
  <si>
    <t>f12-f1-f2</t>
  </si>
  <si>
    <t>66,78*2 'Přepočtené koeficientem množství</t>
  </si>
  <si>
    <t>18,24*2 'Přepočtené koeficientem množství</t>
  </si>
  <si>
    <t>871211811</t>
  </si>
  <si>
    <t>Bourání stávajícího potrubí z polyetylenu D do 50 mm</t>
  </si>
  <si>
    <t>966152617</t>
  </si>
  <si>
    <t>Bourání stávajícího potrubí z polyetylenu v otevřeném výkopu D do 50 mm</t>
  </si>
  <si>
    <t>https://podminky.urs.cz/item/CS_URS_2026_01/871211811</t>
  </si>
  <si>
    <t>871161211</t>
  </si>
  <si>
    <t>Montáž potrubí z PE100 RC SDR 11 otevřený výkop svařovaných elektrotvarovkou d 32 x 3,0 mm</t>
  </si>
  <si>
    <t>-2145219156</t>
  </si>
  <si>
    <t>Montáž vodovodního potrubí z polyetylenu PE100 RC v otevřeném výkopu svařovaných elektrotvarovkou SDR 11/PN16 d 32 x 3,0 mm</t>
  </si>
  <si>
    <t>https://podminky.urs.cz/item/CS_URS_2026_01/871161211</t>
  </si>
  <si>
    <t>28613R01</t>
  </si>
  <si>
    <t>HDPE 100RC SDR11 32x2,9mm typ 2 dle PAS1075</t>
  </si>
  <si>
    <t>1738928303</t>
  </si>
  <si>
    <t>28613R09</t>
  </si>
  <si>
    <t>HDPE 100RC SDR11 32x2,9mm typ 1 dle PAS1075</t>
  </si>
  <si>
    <t>1435775739</t>
  </si>
  <si>
    <t>Poznámka k položce:_x000d_
pro dočasné přípojky</t>
  </si>
  <si>
    <t>28613962</t>
  </si>
  <si>
    <t>trubka ochranná PEHD D 63mm</t>
  </si>
  <si>
    <t>-522627460</t>
  </si>
  <si>
    <t>6*2,7</t>
  </si>
  <si>
    <t>28655100</t>
  </si>
  <si>
    <t>manžeta chráničky vč. upínací pásky 32x63mm DN 25x50</t>
  </si>
  <si>
    <t>-1720998911</t>
  </si>
  <si>
    <t>877161101</t>
  </si>
  <si>
    <t>Montáž elektrospojek na vodovodním potrubí z PE trub d 32</t>
  </si>
  <si>
    <t>1138012927</t>
  </si>
  <si>
    <t>Montáž tvarovek na vodovodním plastovém potrubí z polyetylenu PE 100 elektrotvarovek SDR 11/PN16 spojek, oblouků nebo redukcí d 32</t>
  </si>
  <si>
    <t>https://podminky.urs.cz/item/CS_URS_2026_01/877161101</t>
  </si>
  <si>
    <t>28614R01</t>
  </si>
  <si>
    <t>mechanická spojka pro PE d32</t>
  </si>
  <si>
    <t>-527689350</t>
  </si>
  <si>
    <t>877161118</t>
  </si>
  <si>
    <t>Montáž elektrozáslepek na vodovodním potrubí z PE trub d 32</t>
  </si>
  <si>
    <t>-54707602</t>
  </si>
  <si>
    <t>Montáž tvarovek na vodovodním plastovém potrubí z polyetylenu PE 100 elektrotvarovek SDR 11/PN16 záslepek d 32</t>
  </si>
  <si>
    <t>https://podminky.urs.cz/item/CS_URS_2026_01/877161118</t>
  </si>
  <si>
    <t>28615020</t>
  </si>
  <si>
    <t>elektrozáslepka SDR11 PE 100 PN16 D 32mm</t>
  </si>
  <si>
    <t>1420755005</t>
  </si>
  <si>
    <t>891161322</t>
  </si>
  <si>
    <t>Montáž vodovodních šoupátek vevařovacích PE konec SDR11 PN16 otevřený výkop DN 25/32</t>
  </si>
  <si>
    <t>-1688537070</t>
  </si>
  <si>
    <t>Montáž vodovodních armatur na potrubí šoupátek vevařovacích v otevřeném výkopu nebo v šachtách s ručním kolečkem svařovaných na tupo s PE konci SDR 11 PN16 DN 25/32</t>
  </si>
  <si>
    <t>https://podminky.urs.cz/item/CS_URS_2026_01/891161322</t>
  </si>
  <si>
    <t>42221144</t>
  </si>
  <si>
    <t>šoupátko s PE vevařovacími konci voda PN10 DN 25/32 PE 100</t>
  </si>
  <si>
    <t>1095061997</t>
  </si>
  <si>
    <t>42291R72</t>
  </si>
  <si>
    <t>souprava zemní pro šoupátka DN 25-32mm Rd 1,25m</t>
  </si>
  <si>
    <t>-992322106</t>
  </si>
  <si>
    <t>891269111</t>
  </si>
  <si>
    <t>Montáž navrtávacích pasů na potrubí z jakýchkoli trub DN 100</t>
  </si>
  <si>
    <t>-1497874175</t>
  </si>
  <si>
    <t>Montáž vodovodních armatur na potrubí navrtávacích pasů s ventilem Jt 1 MPa, na potrubí z trub litinových, ocelových nebo plastických hmot DN 100</t>
  </si>
  <si>
    <t>https://podminky.urs.cz/item/CS_URS_2026_01/891269111</t>
  </si>
  <si>
    <t>42273549</t>
  </si>
  <si>
    <t>pás navrtávací se závitovým výstupem z tvárné litiny pro vodovodní PE a PVC potrubí 110-1"</t>
  </si>
  <si>
    <t>1836021237</t>
  </si>
  <si>
    <t>0,044*10 'Přepočtené koeficientem množství</t>
  </si>
  <si>
    <t>f101</t>
  </si>
  <si>
    <t>523,66</t>
  </si>
  <si>
    <t>78,125</t>
  </si>
  <si>
    <t>f13</t>
  </si>
  <si>
    <t>91,71</t>
  </si>
  <si>
    <t>f14</t>
  </si>
  <si>
    <t>654,58</t>
  </si>
  <si>
    <t>255,84</t>
  </si>
  <si>
    <t>461,29</t>
  </si>
  <si>
    <t>824,415</t>
  </si>
  <si>
    <t>SO_302.1 - Jednotná kanalizace</t>
  </si>
  <si>
    <t xml:space="preserve">    3 - Svislé a kompletní konstrukce</t>
  </si>
  <si>
    <t>115101201</t>
  </si>
  <si>
    <t>Čerpání vody na dopravní výšku do 10 m průměrný přítok do 500 l/min</t>
  </si>
  <si>
    <t>hod</t>
  </si>
  <si>
    <t>2067785900</t>
  </si>
  <si>
    <t>Čerpání vody na dopravní výšku do 10 m s uvažovaným průměrným přítokem do 500 l/min</t>
  </si>
  <si>
    <t>https://podminky.urs.cz/item/CS_URS_2026_01/115101201</t>
  </si>
  <si>
    <t>"Čerpání drenážních vod" 300</t>
  </si>
  <si>
    <t>"Provizorní čerpání odpadní vody po dobu realizace" 500</t>
  </si>
  <si>
    <t>131251103</t>
  </si>
  <si>
    <t>Hloubení jam nezapažených v hornině třídy těžitelnosti I skupiny 3 objem do 100 m3 strojně</t>
  </si>
  <si>
    <t>-1718691267</t>
  </si>
  <si>
    <t>Hloubení nezapažených jam a zářezů strojně s urovnáním dna do předepsaného profilu a spádu v hornině třídy těžitelnosti I skupiny 3 přes 50 do 100 m3</t>
  </si>
  <si>
    <t>https://podminky.urs.cz/item/CS_URS_2026_01/131251103</t>
  </si>
  <si>
    <t>132254204</t>
  </si>
  <si>
    <t>Hloubení zapažených rýh š do 2000 mm v hornině třídy těžitelnosti I skupiny 3 objem do 500 m3</t>
  </si>
  <si>
    <t>-1173247156</t>
  </si>
  <si>
    <t>Hloubení zapažených rýh šířky přes 800 do 2 000 mm strojně s urovnáním dna do předepsaného profilu a spádu v hornině třídy těžitelnosti I skupiny 3 přes 100 do 500 m3</t>
  </si>
  <si>
    <t>https://podminky.urs.cz/item/CS_URS_2026_01/132254204</t>
  </si>
  <si>
    <t>133254103</t>
  </si>
  <si>
    <t>Hloubení šachet zapažených v hornině třídy těžitelnosti I skupiny 3 objem do 100 m3</t>
  </si>
  <si>
    <t>-2098027981</t>
  </si>
  <si>
    <t>Hloubení zapažených šachet strojně v hornině třídy těžitelnosti I skupiny 3 přes 50 do 100 m3</t>
  </si>
  <si>
    <t>https://podminky.urs.cz/item/CS_URS_2026_01/133254103</t>
  </si>
  <si>
    <t>5*2,5*2,5*2,5</t>
  </si>
  <si>
    <t>151101102</t>
  </si>
  <si>
    <t>Zřízení příložného pažení a rozepření stěn rýh hl přes 2 do 4 m</t>
  </si>
  <si>
    <t>-1366011088</t>
  </si>
  <si>
    <t>Zřízení pažení a rozepření stěn rýh pro podzemní vedení příložné pro jakoukoliv mezerovitost, hloubky přes 2 do 4 m</t>
  </si>
  <si>
    <t>https://podminky.urs.cz/item/CS_URS_2026_01/151101102</t>
  </si>
  <si>
    <t>151101112</t>
  </si>
  <si>
    <t>Odstranění příložného pažení a rozepření stěn rýh hl přes 2 do 4 m</t>
  </si>
  <si>
    <t>-371576564</t>
  </si>
  <si>
    <t>Odstranění pažení a rozepření stěn rýh pro podzemní vedení s uložením materiálu na vzdálenost do 3 m od kraje výkopu příložné, hloubky přes 2 do 4 m</t>
  </si>
  <si>
    <t>https://podminky.urs.cz/item/CS_URS_2026_01/151101112</t>
  </si>
  <si>
    <t>-1523203155</t>
  </si>
  <si>
    <t>f11+f13+f14</t>
  </si>
  <si>
    <t>-442817616</t>
  </si>
  <si>
    <t>1650476424</t>
  </si>
  <si>
    <t>824,415*2 'Přepočtené koeficientem množství</t>
  </si>
  <si>
    <t>1555403132</t>
  </si>
  <si>
    <t>1849123770</t>
  </si>
  <si>
    <t>539033557</t>
  </si>
  <si>
    <t>461,29*2 'Přepočtené koeficientem množství</t>
  </si>
  <si>
    <t>-316670058</t>
  </si>
  <si>
    <t>-1685142415</t>
  </si>
  <si>
    <t>255,84*2 'Přepočtené koeficientem množství</t>
  </si>
  <si>
    <t>Svislé a kompletní konstrukce</t>
  </si>
  <si>
    <t>359901111</t>
  </si>
  <si>
    <t>Vyčištění stok</t>
  </si>
  <si>
    <t>-778867174</t>
  </si>
  <si>
    <t>Vyčištění stok jakékoliv výšky</t>
  </si>
  <si>
    <t>https://podminky.urs.cz/item/CS_URS_2026_01/359901111</t>
  </si>
  <si>
    <t>359901211</t>
  </si>
  <si>
    <t>Monitoring stoky jakékoli výšky na nové kanalizaci</t>
  </si>
  <si>
    <t>-1167560802</t>
  </si>
  <si>
    <t>Monitoring stok (kamerový systém) jakékoli výšky nová kanalizace</t>
  </si>
  <si>
    <t>https://podminky.urs.cz/item/CS_URS_2026_01/359901211</t>
  </si>
  <si>
    <t>1268964798</t>
  </si>
  <si>
    <t>28,46</t>
  </si>
  <si>
    <t>452311141</t>
  </si>
  <si>
    <t>Podkladní desky z betonu prostého bez zvýšených nároků na prostředí tř. C 16/20 otevřený výkop</t>
  </si>
  <si>
    <t>363967279</t>
  </si>
  <si>
    <t>Podkladní a zajišťovací konstrukce z betonu prostého v otevřeném výkopu bez zvýšených nároků na prostředí desky pod potrubí, stoky a drobné objekty z betonu tř. C 16/20</t>
  </si>
  <si>
    <t>https://podminky.urs.cz/item/CS_URS_2026_01/452311141</t>
  </si>
  <si>
    <t>5*1,2*1,2*0,2+3*3*0,2</t>
  </si>
  <si>
    <t>810471811</t>
  </si>
  <si>
    <t>Bourání stávajícího potrubí z betonu DN přes 600 do 800</t>
  </si>
  <si>
    <t>635452450</t>
  </si>
  <si>
    <t>Bourání stávajícího potrubí z betonu v otevřeném výkopu DN přes 600 do 800</t>
  </si>
  <si>
    <t>https://podminky.urs.cz/item/CS_URS_2026_01/810471811</t>
  </si>
  <si>
    <t>871470420</t>
  </si>
  <si>
    <t>Montáž kanalizačního potrubí korugovaného SN 12 z polypropylenu DN 800</t>
  </si>
  <si>
    <t>1008322923</t>
  </si>
  <si>
    <t>Montáž kanalizačního potrubí z polypropylenu PP korugovaného nebo žebrovaného SN 12 DN 800</t>
  </si>
  <si>
    <t>https://podminky.urs.cz/item/CS_URS_2026_01/871470420</t>
  </si>
  <si>
    <t>28617273</t>
  </si>
  <si>
    <t>trubka kanalizační PP korugovaná DN 800x6000mm SN12</t>
  </si>
  <si>
    <t>-229615730</t>
  </si>
  <si>
    <t>894411311</t>
  </si>
  <si>
    <t>Osazení betonových nebo železobetonových dílců pro šachty skruží rovných</t>
  </si>
  <si>
    <t>-590411477</t>
  </si>
  <si>
    <t>https://podminky.urs.cz/item/CS_URS_2026_01/894411311</t>
  </si>
  <si>
    <t>59224176</t>
  </si>
  <si>
    <t>prstenec šachtový vyrovnávací betonový 625x120x80mm</t>
  </si>
  <si>
    <t>1377654087</t>
  </si>
  <si>
    <t>59224187</t>
  </si>
  <si>
    <t>prstenec šachtový vyrovnávací betonový 625x120x100mm</t>
  </si>
  <si>
    <t>-1932127708</t>
  </si>
  <si>
    <t>59224188</t>
  </si>
  <si>
    <t>prstenec šachtový vyrovnávací betonový 625x120x120mm</t>
  </si>
  <si>
    <t>-215568507</t>
  </si>
  <si>
    <t>59224065</t>
  </si>
  <si>
    <t>skruž betonová DN 1000x250 100x25x12cm</t>
  </si>
  <si>
    <t>862180284</t>
  </si>
  <si>
    <t>59224067</t>
  </si>
  <si>
    <t>skruž betonová DN 1000x500 100x50x12cm</t>
  </si>
  <si>
    <t>28121678</t>
  </si>
  <si>
    <t>894412411</t>
  </si>
  <si>
    <t>Osazení betonových nebo železobetonových dílců pro šachty skruží přechodových</t>
  </si>
  <si>
    <t>-1250711516</t>
  </si>
  <si>
    <t>https://podminky.urs.cz/item/CS_URS_2026_01/894412411</t>
  </si>
  <si>
    <t>59224312</t>
  </si>
  <si>
    <t>konus betonové šachty DN 1000 kanalizační 100x62,5x58cm tl stěny 12 stupadla poplastovaná</t>
  </si>
  <si>
    <t>-500493121</t>
  </si>
  <si>
    <t>894414111</t>
  </si>
  <si>
    <t>Osazení betonových nebo železobetonových dílců pro šachty skruží základových (dno)</t>
  </si>
  <si>
    <t>-1454136973</t>
  </si>
  <si>
    <t>https://podminky.urs.cz/item/CS_URS_2026_01/894414111</t>
  </si>
  <si>
    <t>59224R01</t>
  </si>
  <si>
    <t>dno betonové šachty TBZ-Q.1 120/1480 KOM</t>
  </si>
  <si>
    <t>476292719</t>
  </si>
  <si>
    <t>59224R03</t>
  </si>
  <si>
    <t>dno betonové šachty TBZ-Q.1 120/1155 KOM</t>
  </si>
  <si>
    <t>-687279804</t>
  </si>
  <si>
    <t>59224348</t>
  </si>
  <si>
    <t>těsnění elastomerové pro spojení šachetních dílů DN 1000</t>
  </si>
  <si>
    <t>1278985358</t>
  </si>
  <si>
    <t>59224341</t>
  </si>
  <si>
    <t>těsnění elastomerové pro spojení šachetních dílů DN 1200</t>
  </si>
  <si>
    <t>-228999540</t>
  </si>
  <si>
    <t>894414211</t>
  </si>
  <si>
    <t>Osazení betonových nebo železobetonových dílců pro šachty desek zákrytových</t>
  </si>
  <si>
    <t>1298799471</t>
  </si>
  <si>
    <t>https://podminky.urs.cz/item/CS_URS_2026_01/894414211</t>
  </si>
  <si>
    <t>59224R50</t>
  </si>
  <si>
    <t>deska betonová zákrytová šachty DN 1200 kanalizační 120/100x25cm</t>
  </si>
  <si>
    <t>1961369797</t>
  </si>
  <si>
    <t>899890R90</t>
  </si>
  <si>
    <t>Kanalizační šachta - Atypické šachtové dno monolitické z betonu C30/37, obloženo kanalizačními cihlami, včetně železobetonové zákrytové desky tl. 250mm C30/37 včetně ocelové výztuže, prefabrikované zákrytové desky DN1000 a vyrovnávacích prefabrikovaných p</t>
  </si>
  <si>
    <t>-192833090</t>
  </si>
  <si>
    <t>Kanalizační šachta JA1 - Atypické šachtové dno monolitické z betonu C30/37, obloženo kanalizačními cihlami, včetně železobetonové zákrytové desky tl. 250mm C30/37 včetně ocelové výztuže, prefabrikované zákrytové desky DN1000 a vyrovnávacích prefabrikovaných prstenců</t>
  </si>
  <si>
    <t>899104112</t>
  </si>
  <si>
    <t>Osazení poklopů litinových, ocelových nebo železobetonových včetně rámů pro třídu zatížení D400, E600</t>
  </si>
  <si>
    <t>-1752263381</t>
  </si>
  <si>
    <t>Osazení poklopů šachtových litinových, ocelových nebo železobetonových včetně rámů pro třídu zatížení D400, E600</t>
  </si>
  <si>
    <t>https://podminky.urs.cz/item/CS_URS_2026_01/899104112</t>
  </si>
  <si>
    <t>Poznámka k položce:_x000d_
NEOCEŇOVAT - DODÁVKA INVESTORA</t>
  </si>
  <si>
    <t>55241030-D</t>
  </si>
  <si>
    <t>poklop šachtový litinový kruhový DN 600 bez ventilace tř D400 pro intenzivní provoz</t>
  </si>
  <si>
    <t>515549564</t>
  </si>
  <si>
    <t xml:space="preserve">Poznámka k položce:_x000d_
poklop dodán s pantem </t>
  </si>
  <si>
    <t>55241030-T</t>
  </si>
  <si>
    <t>PUR těsnění pro litinový poklop</t>
  </si>
  <si>
    <t>1168319663</t>
  </si>
  <si>
    <t>-1623762013</t>
  </si>
  <si>
    <t>Poznámka k položce:_x000d_
hnědé barvy s nápisem "KANALIZACE"</t>
  </si>
  <si>
    <t>401921041</t>
  </si>
  <si>
    <t>-1019766751</t>
  </si>
  <si>
    <t>117*10 'Přepočtené koeficientem množství</t>
  </si>
  <si>
    <t>997013601</t>
  </si>
  <si>
    <t>Poplatek za uložení na skládce (skládkovné) stavebního odpadu betonového kód odpadu 17 01 01</t>
  </si>
  <si>
    <t>902362720</t>
  </si>
  <si>
    <t>Poplatek za uložení stavebního odpadu na skládce (skládkovné) z prostého betonu zatříděného do Katalogu odpadů pod kódem 17 01 01</t>
  </si>
  <si>
    <t>https://podminky.urs.cz/item/CS_URS_2026_01/997013601</t>
  </si>
  <si>
    <t>403751743</t>
  </si>
  <si>
    <t>-497823006</t>
  </si>
  <si>
    <t>012103000</t>
  </si>
  <si>
    <t>Přípravné zeměměřičské práce</t>
  </si>
  <si>
    <t>2038694073</t>
  </si>
  <si>
    <t>https://podminky.urs.cz/item/CS_URS_2025_01/012103000</t>
  </si>
  <si>
    <t>012303000</t>
  </si>
  <si>
    <t>Zeměměřičské práce při provádění stavby</t>
  </si>
  <si>
    <t>-474849655</t>
  </si>
  <si>
    <t>https://podminky.urs.cz/item/CS_URS_2025_01/012303000</t>
  </si>
  <si>
    <t>-2030587457</t>
  </si>
  <si>
    <t>1715578953</t>
  </si>
  <si>
    <t>-659809454</t>
  </si>
  <si>
    <t>043114R02</t>
  </si>
  <si>
    <t>Zkoušky těsnosti kanalizačního potrubí</t>
  </si>
  <si>
    <t>-200872531</t>
  </si>
  <si>
    <t>043203002</t>
  </si>
  <si>
    <t>Monitoring celkem</t>
  </si>
  <si>
    <t>466148839</t>
  </si>
  <si>
    <t>https://podminky.urs.cz/item/CS_URS_2025_01/043203002</t>
  </si>
  <si>
    <t>181,86</t>
  </si>
  <si>
    <t>91,01</t>
  </si>
  <si>
    <t>153,81</t>
  </si>
  <si>
    <t>30,86</t>
  </si>
  <si>
    <t>107,8</t>
  </si>
  <si>
    <t>SO_302.2 - Jednotné kanalizační přípojky</t>
  </si>
  <si>
    <t>-824488271</t>
  </si>
  <si>
    <t>150,08+3,73</t>
  </si>
  <si>
    <t>-1508603790</t>
  </si>
  <si>
    <t>1660763939</t>
  </si>
  <si>
    <t>809743295</t>
  </si>
  <si>
    <t>-1494940644</t>
  </si>
  <si>
    <t>1044388251</t>
  </si>
  <si>
    <t>-1898218675</t>
  </si>
  <si>
    <t>-1979443766</t>
  </si>
  <si>
    <t>153,81*2 'Přepočtené koeficientem množství</t>
  </si>
  <si>
    <t>-1437410497</t>
  </si>
  <si>
    <t>1657352185</t>
  </si>
  <si>
    <t>-1554100704</t>
  </si>
  <si>
    <t>107,8*2 'Přepočtené koeficientem množství</t>
  </si>
  <si>
    <t>-1658718579</t>
  </si>
  <si>
    <t>-921267763</t>
  </si>
  <si>
    <t>30,86*2 'Přepočtené koeficientem množství</t>
  </si>
  <si>
    <t>457861719</t>
  </si>
  <si>
    <t>-405350776</t>
  </si>
  <si>
    <t>15,18</t>
  </si>
  <si>
    <t>871275811</t>
  </si>
  <si>
    <t>Bourání stávajícího potrubí z PVC nebo PP DN 150</t>
  </si>
  <si>
    <t>884430413</t>
  </si>
  <si>
    <t>Bourání stávajícího potrubí z PVC nebo polypropylenu PP v otevřeném výkopu DN do 150</t>
  </si>
  <si>
    <t>https://podminky.urs.cz/item/CS_URS_2026_01/871275811</t>
  </si>
  <si>
    <t>871310320</t>
  </si>
  <si>
    <t>Montáž kanalizačního potrubí hladkého plnostěnného SN 12 z polypropylenu DN 150</t>
  </si>
  <si>
    <t>3648892</t>
  </si>
  <si>
    <t>Montáž kanalizačního potrubí z polypropylenu PP hladkého plnostěnného SN 12 DN 150</t>
  </si>
  <si>
    <t>https://podminky.urs.cz/item/CS_URS_2026_01/871310320</t>
  </si>
  <si>
    <t>28617R25</t>
  </si>
  <si>
    <t>trubka kanalizační PP plnostěnná DN 150x1000mm SN12</t>
  </si>
  <si>
    <t>628672239</t>
  </si>
  <si>
    <t>877310310</t>
  </si>
  <si>
    <t>Montáž kolen na kanalizačním potrubí z PP nebo tvrdého PVC-U trub hladkých plnostěnných DN 150</t>
  </si>
  <si>
    <t>13774376</t>
  </si>
  <si>
    <t>Montáž tvarovek na kanalizačním plastovém potrubí z PP nebo PVC-U hladkého plnostěnného kolen, víček nebo hrdlových uzávěrů DN 150</t>
  </si>
  <si>
    <t>https://podminky.urs.cz/item/CS_URS_2026_01/877310310</t>
  </si>
  <si>
    <t>28617R82</t>
  </si>
  <si>
    <t>koleno kanalizační plnostěnné PP SN12 DN 150x45°</t>
  </si>
  <si>
    <t>-2004142741</t>
  </si>
  <si>
    <t>877310330</t>
  </si>
  <si>
    <t>Montáž spojek na kanalizačním potrubí z PP nebo tvrdého PVC-U trub hladkých plnostěnných DN 150</t>
  </si>
  <si>
    <t>447449110</t>
  </si>
  <si>
    <t>Montáž tvarovek na kanalizačním plastovém potrubí z PP nebo PVC-U hladkého plnostěnného spojek nebo redukcí DN 150</t>
  </si>
  <si>
    <t>https://podminky.urs.cz/item/CS_URS_2026_01/877310330</t>
  </si>
  <si>
    <t>286172R1</t>
  </si>
  <si>
    <t>spojka pružná pro potrubí DN 150</t>
  </si>
  <si>
    <t>861342196</t>
  </si>
  <si>
    <t>877355R01</t>
  </si>
  <si>
    <t xml:space="preserve">Montáž odbočné tvarovky sedlové na potrubí;  z kanalizačních trub z PVC DN 150</t>
  </si>
  <si>
    <t>502510760</t>
  </si>
  <si>
    <t>Montáž odbočné tvarovky sedlové na potrubí; z kanalizačních trub z PVC DN 150</t>
  </si>
  <si>
    <t>28617R13</t>
  </si>
  <si>
    <t>sedlová vložka do vrtaného otvoru pro potrubí DN800, odbočka DN160</t>
  </si>
  <si>
    <t>-1804278914</t>
  </si>
  <si>
    <t>544857619</t>
  </si>
  <si>
    <t>977151R24</t>
  </si>
  <si>
    <t>Jádrové vrty diamantovými korunkami do stavebních materiálů D přes 150 do 180 mm</t>
  </si>
  <si>
    <t>-1298685799</t>
  </si>
  <si>
    <t>Jádrové vrty diamantovými korunkami do stavebních materiálů (železobetonu, betonu, cihel, obkladů, dlažeb, kamene) průměru přes 150 do 180 mm</t>
  </si>
  <si>
    <t>Poznámka k položce:_x000d_
Vyvrtání kruhového otvoru DN 160 speciálním vrtákem pro vsazení odbočky</t>
  </si>
  <si>
    <t>-1463024132</t>
  </si>
  <si>
    <t>133351389</t>
  </si>
  <si>
    <t>0,951*10 'Přepočtené koeficientem množství</t>
  </si>
  <si>
    <t>997013813</t>
  </si>
  <si>
    <t>Poplatek za uložení na skládce (skládkovné) stavebního odpadu z plastických hmot kód odpadu 17 02 03</t>
  </si>
  <si>
    <t>-571971969</t>
  </si>
  <si>
    <t>Poplatek za uložení stavebního odpadu na skládce (skládkovné) z plastických hmot zatříděného do Katalogu odpadů pod kódem 17 02 03</t>
  </si>
  <si>
    <t>https://podminky.urs.cz/item/CS_URS_2026_01/997013813</t>
  </si>
  <si>
    <t>-490449973</t>
  </si>
  <si>
    <t>-374637203</t>
  </si>
  <si>
    <t>-118645700</t>
  </si>
  <si>
    <t>506105578</t>
  </si>
  <si>
    <t>-696544186</t>
  </si>
  <si>
    <t>1645802169</t>
  </si>
  <si>
    <t>995182649</t>
  </si>
  <si>
    <t>1883818323</t>
  </si>
  <si>
    <t>366,55</t>
  </si>
  <si>
    <t>f18</t>
  </si>
  <si>
    <t>4,272</t>
  </si>
  <si>
    <t>f19</t>
  </si>
  <si>
    <t>10,846</t>
  </si>
  <si>
    <t>f20</t>
  </si>
  <si>
    <t>262,24</t>
  </si>
  <si>
    <t>f30</t>
  </si>
  <si>
    <t>19,72</t>
  </si>
  <si>
    <t>f33</t>
  </si>
  <si>
    <t>106,58</t>
  </si>
  <si>
    <t>SO_303.1 - Dešťová kanalizace</t>
  </si>
  <si>
    <t>f40</t>
  </si>
  <si>
    <t>103,5</t>
  </si>
  <si>
    <t>f41</t>
  </si>
  <si>
    <t>355,483</t>
  </si>
  <si>
    <t xml:space="preserve">    2 - Zakládání</t>
  </si>
  <si>
    <t>-1757530090</t>
  </si>
  <si>
    <t>132251101</t>
  </si>
  <si>
    <t>Hloubení rýh nezapažených š do 800 mm v hornině třídy těžitelnosti I skupiny 3 objem do 20 m3 strojně</t>
  </si>
  <si>
    <t>2071601889</t>
  </si>
  <si>
    <t>Hloubení nezapažených rýh šířky do 800 mm strojně s urovnáním dna do předepsaného profilu a spádu v hornině třídy těžitelnosti I skupiny 3 do 20 m3</t>
  </si>
  <si>
    <t>https://podminky.urs.cz/item/CS_URS_2026_01/132251101</t>
  </si>
  <si>
    <t>8,9*0,8*0,6</t>
  </si>
  <si>
    <t>132251251</t>
  </si>
  <si>
    <t>Hloubení rýh nezapažených š do 2000 mm v hornině třídy těžitelnosti I skupiny 3 objem do 20 m3 strojně</t>
  </si>
  <si>
    <t>2145604916</t>
  </si>
  <si>
    <t>Hloubení nezapažených rýh šířky přes 800 do 2 000 mm strojně s urovnáním dna do předepsaného profilu a spádu v hornině třídy těžitelnosti I skupiny 3 do 20 m3</t>
  </si>
  <si>
    <t>https://podminky.urs.cz/item/CS_URS_2026_01/132251251</t>
  </si>
  <si>
    <t>11,6*1,7*0,55</t>
  </si>
  <si>
    <t>911774250</t>
  </si>
  <si>
    <t>231,41+30,83</t>
  </si>
  <si>
    <t>-378832758</t>
  </si>
  <si>
    <t>714182851</t>
  </si>
  <si>
    <t>1009633545</t>
  </si>
  <si>
    <t>-455233494</t>
  </si>
  <si>
    <t>f11+f18+f19+f20</t>
  </si>
  <si>
    <t>-1606458654</t>
  </si>
  <si>
    <t>995115888</t>
  </si>
  <si>
    <t>355,483*2 'Přepočtené koeficientem množství</t>
  </si>
  <si>
    <t>-891649732</t>
  </si>
  <si>
    <t>1471682532</t>
  </si>
  <si>
    <t>-400322354</t>
  </si>
  <si>
    <t>103,5*2 'Přepočtené koeficientem množství</t>
  </si>
  <si>
    <t>-927015130</t>
  </si>
  <si>
    <t>2058640110</t>
  </si>
  <si>
    <t>106,58*2 'Přepočtené koeficientem množství</t>
  </si>
  <si>
    <t>58333674</t>
  </si>
  <si>
    <t>kamenivo těžené hrubé frakce 16/32</t>
  </si>
  <si>
    <t>1582071439</t>
  </si>
  <si>
    <t>4,272*2 'Přepočtené koeficientem množství</t>
  </si>
  <si>
    <t>837967670</t>
  </si>
  <si>
    <t>Vsakovací průleh o šířce 1,7m a délce 11,6m: zatravněná a ohumusovaná vrstva tl. 0,4m</t>
  </si>
  <si>
    <t>1,7*11,6*0,4</t>
  </si>
  <si>
    <t>181411122</t>
  </si>
  <si>
    <t>Založení lučního trávníku výsevem pl do 1000 m2 ve svahu přes 1:5 do 1:2</t>
  </si>
  <si>
    <t>1348121735</t>
  </si>
  <si>
    <t>Založení trávníku na půdě předem připravené plochy do 1000 m2 výsevem včetně utažení lučního na svahu přes 1:5 do 1:2</t>
  </si>
  <si>
    <t>https://podminky.urs.cz/item/CS_URS_2026_01/181411122</t>
  </si>
  <si>
    <t>1,7*11,6</t>
  </si>
  <si>
    <t>00572100</t>
  </si>
  <si>
    <t>osivo jetelotráva intenzivní víceletá</t>
  </si>
  <si>
    <t>-494442211</t>
  </si>
  <si>
    <t>19,72*0,2 'Přepočtené koeficientem množství</t>
  </si>
  <si>
    <t>Zakládání</t>
  </si>
  <si>
    <t>212752R02</t>
  </si>
  <si>
    <t>Trativod z drenážních trubek korugovaných PP SN 12 perforace 360° včetně lože otevřený výkop DN 200 pro liniové stavby</t>
  </si>
  <si>
    <t>-1698815266</t>
  </si>
  <si>
    <t>Trativody z drenážních trubek pro liniové stavby a komunikace se zřízením štěrkového lože pod trubky a s jejich obsypem v otevřeném výkopu trubka korugovaná PP SN 12 celoperforovaná 360° DN 200</t>
  </si>
  <si>
    <t>895270001</t>
  </si>
  <si>
    <t>Proplachovací a kontrolní šachta z PVC-U vnější průměr 315 mm pro drenáže budov s lapačem písku užitné výšky 350 mm</t>
  </si>
  <si>
    <t>-1693737858</t>
  </si>
  <si>
    <t>Proplachovací a kontrolní šachta z PVC-U pro drenáže budov vnějšího průměru 315 mm pro napojení potrubí DN 200 s lapačem písku užitné výšky 350 mm</t>
  </si>
  <si>
    <t>https://podminky.urs.cz/item/CS_URS_2026_01/895270001</t>
  </si>
  <si>
    <t>895270021</t>
  </si>
  <si>
    <t>Proplachovací a kontrolní šachta z PVC-U vnější průměr 315 mm pro drenáže budov šachtové prodloužení světlé hloubky 800 mm</t>
  </si>
  <si>
    <t>-77034904</t>
  </si>
  <si>
    <t>Proplachovací a kontrolní šachta z PVC-U pro drenáže budov vnějšího průměru 315 mm šachtové prodloužení světlé hloubky 800 mm</t>
  </si>
  <si>
    <t>https://podminky.urs.cz/item/CS_URS_2026_01/895270021</t>
  </si>
  <si>
    <t>895270052</t>
  </si>
  <si>
    <t>Proplachovací a kontrolní šachta z PVC-U vnější průměr 315 mm pro drenáže budov poklop litinový pro třídu zatížení D 400</t>
  </si>
  <si>
    <t>1499849124</t>
  </si>
  <si>
    <t>Proplachovací a kontrolní šachta z PVC-U pro drenáže budov vnějšího průměru 315 mm poklop litinový bez ventilace pro třídu zatížení D 400</t>
  </si>
  <si>
    <t>https://podminky.urs.cz/item/CS_URS_2026_01/895270052</t>
  </si>
  <si>
    <t>825408251</t>
  </si>
  <si>
    <t>-515831384</t>
  </si>
  <si>
    <t>451541R01</t>
  </si>
  <si>
    <t>Lože pod potrubí otevřený výkop z písku a hlíny</t>
  </si>
  <si>
    <t>-1023471835</t>
  </si>
  <si>
    <t>Lože pod potrubí, stoky a drobné objekty v otevřeném výkopu - písčito-hlinitá vrstva tl.0,15m pro vsakovací průleh</t>
  </si>
  <si>
    <t>1,7*11,6*0,15</t>
  </si>
  <si>
    <t>1515104740</t>
  </si>
  <si>
    <t>f31</t>
  </si>
  <si>
    <t>52,15</t>
  </si>
  <si>
    <t>-705074784</t>
  </si>
  <si>
    <t>f32</t>
  </si>
  <si>
    <t>5*1,2*1,2*0,2</t>
  </si>
  <si>
    <t>890131R01</t>
  </si>
  <si>
    <t>Bourání uliční vpusti</t>
  </si>
  <si>
    <t>-1974551076</t>
  </si>
  <si>
    <t>https://podminky.urs.cz/item/CS_URS_2024_01/890131R01</t>
  </si>
  <si>
    <t>831866678</t>
  </si>
  <si>
    <t>-2114323757</t>
  </si>
  <si>
    <t>871350320</t>
  </si>
  <si>
    <t>Montáž kanalizačního potrubí hladkého plnostěnného SN 12 z polypropylenu DN 200</t>
  </si>
  <si>
    <t>-737327375</t>
  </si>
  <si>
    <t>Montáž kanalizačního potrubí z polypropylenu PP hladkého plnostěnného SN 12 DN 200</t>
  </si>
  <si>
    <t>https://podminky.urs.cz/item/CS_URS_2026_01/871350320</t>
  </si>
  <si>
    <t>28617R26</t>
  </si>
  <si>
    <t>trubka kanalizační PP plnostěnná DN 200x1000mm SN12</t>
  </si>
  <si>
    <t>347624638</t>
  </si>
  <si>
    <t>871440420</t>
  </si>
  <si>
    <t>Montáž kanalizačního potrubí korugovaného SN 12 z polypropylenu DN 600</t>
  </si>
  <si>
    <t>-548062926</t>
  </si>
  <si>
    <t>Montáž kanalizačního potrubí z polypropylenu PP korugovaného nebo žebrovaného SN 12 DN 600</t>
  </si>
  <si>
    <t>https://podminky.urs.cz/item/CS_URS_2026_01/871440420</t>
  </si>
  <si>
    <t>28617272</t>
  </si>
  <si>
    <t>trubka kanalizační PP korugovaná DN 600x6000mm SN12</t>
  </si>
  <si>
    <t>133101982</t>
  </si>
  <si>
    <t>877122021</t>
  </si>
  <si>
    <t>-759852643</t>
  </si>
  <si>
    <t>877350310</t>
  </si>
  <si>
    <t>Montáž kolen na kanalizačním potrubí z PP nebo tvrdého PVC-U trub hladkých plnostěnných DN 200</t>
  </si>
  <si>
    <t>-1606746287</t>
  </si>
  <si>
    <t>Montáž tvarovek na kanalizačním plastovém potrubí z PP nebo PVC-U hladkého plnostěnného kolen, víček nebo hrdlových uzávěrů DN 200</t>
  </si>
  <si>
    <t>https://podminky.urs.cz/item/CS_URS_2026_01/877350310</t>
  </si>
  <si>
    <t>28617R83</t>
  </si>
  <si>
    <t>koleno kanalizační plnostěnné PP SN12 DN 200x45°</t>
  </si>
  <si>
    <t>4206340</t>
  </si>
  <si>
    <t>716854340</t>
  </si>
  <si>
    <t>28617R11</t>
  </si>
  <si>
    <t>sedlová vložka do vrtaného otvoru pro potrubí DN600, odbočka DN160</t>
  </si>
  <si>
    <t>-1076698328</t>
  </si>
  <si>
    <t>28617R12</t>
  </si>
  <si>
    <t>sedlová vložka do vrtaného otvoru pro potrubí DN600, odbočka DN200</t>
  </si>
  <si>
    <t>1599744310</t>
  </si>
  <si>
    <t>-232740454</t>
  </si>
  <si>
    <t>59224185</t>
  </si>
  <si>
    <t>prstenec šachtový vyrovnávací betonový 625x120x60mm</t>
  </si>
  <si>
    <t>667535850</t>
  </si>
  <si>
    <t>-687197461</t>
  </si>
  <si>
    <t>-128883688</t>
  </si>
  <si>
    <t>1246838558</t>
  </si>
  <si>
    <t>-640878265</t>
  </si>
  <si>
    <t>-1280295404</t>
  </si>
  <si>
    <t>1376306888</t>
  </si>
  <si>
    <t>171664596</t>
  </si>
  <si>
    <t>59224R04</t>
  </si>
  <si>
    <t>dno betonové šachty TBZ-Q.1 120/1384 KOM</t>
  </si>
  <si>
    <t>1827354421</t>
  </si>
  <si>
    <t>59224R05</t>
  </si>
  <si>
    <t>dno betonové šachty TBZ-Q.1 100/875 KOM tl.25cm</t>
  </si>
  <si>
    <t>-24122970</t>
  </si>
  <si>
    <t>789412171</t>
  </si>
  <si>
    <t>32901998</t>
  </si>
  <si>
    <t>1016304055</t>
  </si>
  <si>
    <t>-955273925</t>
  </si>
  <si>
    <t>-339898550</t>
  </si>
  <si>
    <t>55241030-D1</t>
  </si>
  <si>
    <t>poklop šachtový litinový kruhový DN 600 s ventilací tř D400 pro intenzivní provoz</t>
  </si>
  <si>
    <t>-917054163</t>
  </si>
  <si>
    <t xml:space="preserve">poklop šachtový litinový kruhový DN 600 s ventilací tř D400 pro intenzivní provoz
poklop dodán s pantem </t>
  </si>
  <si>
    <t>-1492266056</t>
  </si>
  <si>
    <t>-179163525</t>
  </si>
  <si>
    <t>899R00001</t>
  </si>
  <si>
    <t>Uliční vpust se zápachovou uzávěrkou, mříží 500x500mm D400</t>
  </si>
  <si>
    <t>1403738610</t>
  </si>
  <si>
    <t>Uliční vpust v provedení s pantem se zápachovou uzávěrkou, mříží 500x500mm D400
 kalovým prostorem, kalovým košem výšším než 500mm</t>
  </si>
  <si>
    <t>899R00010</t>
  </si>
  <si>
    <t>Manžety přechodové PP/Beton DN600</t>
  </si>
  <si>
    <t>691350742</t>
  </si>
  <si>
    <t>919726122</t>
  </si>
  <si>
    <t>Geotextilie pro ochranu, separaci a filtraci netkaná měrná hm přes 200 do 300 g/m2</t>
  </si>
  <si>
    <t>-1186330272</t>
  </si>
  <si>
    <t>Geotextilie netkaná pro ochranu, separaci nebo filtraci měrná hmotnost přes 200 do 300 g/m2</t>
  </si>
  <si>
    <t>https://podminky.urs.cz/item/CS_URS_2026_01/919726122</t>
  </si>
  <si>
    <t>243779849</t>
  </si>
  <si>
    <t>977151R26</t>
  </si>
  <si>
    <t>Jádrové vrty diamantovými korunkami do stavebních materiálů D přes 200 do 225 mm</t>
  </si>
  <si>
    <t>-1614315804</t>
  </si>
  <si>
    <t>Jádrové vrty diamantovými korunkami do stavebních materiálů (železobetonu, betonu, cihel, obkladů, dlažeb, kamene) průměru přes 200 do 225 mm</t>
  </si>
  <si>
    <t>https://podminky.urs.cz/item/CS_URS_2025_01/977151R26</t>
  </si>
  <si>
    <t>Poznámka k položce:_x000d_
Vyvrtání kruhového otvoru DN 200 speciálním vrtákem pro vsazení odbočky</t>
  </si>
  <si>
    <t>67</t>
  </si>
  <si>
    <t>461008062</t>
  </si>
  <si>
    <t>68</t>
  </si>
  <si>
    <t>116713137</t>
  </si>
  <si>
    <t>4,833*10 'Přepočtené koeficientem množství</t>
  </si>
  <si>
    <t>69</t>
  </si>
  <si>
    <t>-681600709</t>
  </si>
  <si>
    <t>70</t>
  </si>
  <si>
    <t>329828161</t>
  </si>
  <si>
    <t>71</t>
  </si>
  <si>
    <t>338020366</t>
  </si>
  <si>
    <t>72</t>
  </si>
  <si>
    <t>113821339</t>
  </si>
  <si>
    <t>73</t>
  </si>
  <si>
    <t>714428102</t>
  </si>
  <si>
    <t>74</t>
  </si>
  <si>
    <t>-1888878499</t>
  </si>
  <si>
    <t>75</t>
  </si>
  <si>
    <t>-926874320</t>
  </si>
  <si>
    <t>76</t>
  </si>
  <si>
    <t>315566339</t>
  </si>
  <si>
    <t>77</t>
  </si>
  <si>
    <t>1871534862</t>
  </si>
  <si>
    <t>78</t>
  </si>
  <si>
    <t>1931546091</t>
  </si>
  <si>
    <t>f10</t>
  </si>
  <si>
    <t>96,8</t>
  </si>
  <si>
    <t>176</t>
  </si>
  <si>
    <t>32,06</t>
  </si>
  <si>
    <t>SO_303.2 - Dešťové kanalizační přípojky</t>
  </si>
  <si>
    <t>132254203</t>
  </si>
  <si>
    <t>Hloubení zapažených rýh š do 2000 mm v hornině třídy těžitelnosti I skupiny 3 objem do 100 m3</t>
  </si>
  <si>
    <t>-809616274</t>
  </si>
  <si>
    <t>Hloubení zapažených rýh šířky přes 800 do 2 000 mm strojně s urovnáním dna do předepsaného profilu a spádu v hornině třídy těžitelnosti I skupiny 3 přes 50 do 100 m3</t>
  </si>
  <si>
    <t>https://podminky.urs.cz/item/CS_URS_2026_01/132254203</t>
  </si>
  <si>
    <t>241625806</t>
  </si>
  <si>
    <t>-891654377</t>
  </si>
  <si>
    <t>923431456</t>
  </si>
  <si>
    <t>-995963919</t>
  </si>
  <si>
    <t>1633109551</t>
  </si>
  <si>
    <t>96,8*2 'Přepočtené koeficientem množství</t>
  </si>
  <si>
    <t>1200742250</t>
  </si>
  <si>
    <t>1153519805</t>
  </si>
  <si>
    <t>438688992</t>
  </si>
  <si>
    <t>49*2 'Přepočtené koeficientem množství</t>
  </si>
  <si>
    <t>-813535351</t>
  </si>
  <si>
    <t>-192791260</t>
  </si>
  <si>
    <t>32,06*2 'Přepočtené koeficientem množství</t>
  </si>
  <si>
    <t>-1648578606</t>
  </si>
  <si>
    <t>-1326344916</t>
  </si>
  <si>
    <t>15,77</t>
  </si>
  <si>
    <t>1922673264</t>
  </si>
  <si>
    <t>-987369060</t>
  </si>
  <si>
    <t>454517469</t>
  </si>
  <si>
    <t>484656364</t>
  </si>
  <si>
    <t>2024673086</t>
  </si>
  <si>
    <t>-747905745</t>
  </si>
  <si>
    <t>1258765033</t>
  </si>
  <si>
    <t>1568379017</t>
  </si>
  <si>
    <t>488164109</t>
  </si>
  <si>
    <t>443467489</t>
  </si>
  <si>
    <t>-491598190</t>
  </si>
  <si>
    <t>1145685855</t>
  </si>
  <si>
    <t>249883256</t>
  </si>
  <si>
    <t>-1000710788</t>
  </si>
  <si>
    <t>-1029566613</t>
  </si>
  <si>
    <t>210066969</t>
  </si>
  <si>
    <t>SO_401 - Veřejné osvětlení</t>
  </si>
  <si>
    <t>D1 - Popis</t>
  </si>
  <si>
    <t xml:space="preserve">    D2 - 1. VO</t>
  </si>
  <si>
    <t>D3 - 2. Ukončení vodičů</t>
  </si>
  <si>
    <t xml:space="preserve">D4 - 3. Zemní práce </t>
  </si>
  <si>
    <t>D5 - 4. Ostatní náklady</t>
  </si>
  <si>
    <t>D6 - 5. HZS</t>
  </si>
  <si>
    <t>D1</t>
  </si>
  <si>
    <t>D2</t>
  </si>
  <si>
    <t>1. VO</t>
  </si>
  <si>
    <t>Pol1</t>
  </si>
  <si>
    <t>Kabel CYKY 4x10</t>
  </si>
  <si>
    <t>Pol2</t>
  </si>
  <si>
    <t>Kabel CYKY 3Jx1,5</t>
  </si>
  <si>
    <t>Pol3</t>
  </si>
  <si>
    <t>Trubka KOPOFLEX Ø 50</t>
  </si>
  <si>
    <t>Pol4</t>
  </si>
  <si>
    <t>Vodič FeZn 10</t>
  </si>
  <si>
    <t>Pol5</t>
  </si>
  <si>
    <t>Stožár ocelový bezpaticový venkovního osvětlení 6m typ K6, žárově zinkovaný, osazení do pouzdrového základu (pro přechody</t>
  </si>
  <si>
    <t>ks</t>
  </si>
  <si>
    <t>Pol6</t>
  </si>
  <si>
    <t xml:space="preserve">Svorka SS  včetně nátěru</t>
  </si>
  <si>
    <t>Svorka SS včetně nátěru</t>
  </si>
  <si>
    <t>Pol7</t>
  </si>
  <si>
    <t xml:space="preserve">Svorka SP1  včetně nátěru</t>
  </si>
  <si>
    <t>Svorka SP1 včetně nátěru</t>
  </si>
  <si>
    <t>Pol8</t>
  </si>
  <si>
    <t>Elektrovýzbroj - stožárová rozvodnice</t>
  </si>
  <si>
    <t>Pol9</t>
  </si>
  <si>
    <t>VO svítidlo LED 15W, IP65, stmívatelné, 2700K - LED Guida-XS-15W-2770-A2</t>
  </si>
  <si>
    <t>Pol10</t>
  </si>
  <si>
    <t>Přepětová ochrana do stožáru VO</t>
  </si>
  <si>
    <t>Pol11</t>
  </si>
  <si>
    <t>Trubka PVC o100</t>
  </si>
  <si>
    <t>Pol12</t>
  </si>
  <si>
    <t>Roura plastová o200</t>
  </si>
  <si>
    <t>Pol12.2</t>
  </si>
  <si>
    <t>%</t>
  </si>
  <si>
    <t>-938711118</t>
  </si>
  <si>
    <t>Podružný materiál, PPV</t>
  </si>
  <si>
    <t>D3</t>
  </si>
  <si>
    <t>2. Ukončení vodičů</t>
  </si>
  <si>
    <t>Pol13</t>
  </si>
  <si>
    <t>Ukončení vodičů – do 4x10</t>
  </si>
  <si>
    <t>D4</t>
  </si>
  <si>
    <t xml:space="preserve">3. Zemní práce </t>
  </si>
  <si>
    <t>Pol14</t>
  </si>
  <si>
    <t>Osazení stožáru VO do pomoc.zařízení</t>
  </si>
  <si>
    <t>Pol15</t>
  </si>
  <si>
    <t>Pouzdrový základ pro stožár VO betonový</t>
  </si>
  <si>
    <t>Pol16</t>
  </si>
  <si>
    <t xml:space="preserve">Výkop rýhy vč. záhozu a suvisejících prací  35/80 včetně úpravy povrchu</t>
  </si>
  <si>
    <t>Výkop rýhy vč. záhozu a suvisejících prací 35/80 včetně úpravy povrchu</t>
  </si>
  <si>
    <t>Pol17</t>
  </si>
  <si>
    <t xml:space="preserve">Výkop rýhy vč. záhozu a suvisejících prací  50/80 včetně úpravy povrchu</t>
  </si>
  <si>
    <t>Výkop rýhy vč. záhozu a suvisejících prací 50/80 včetně úpravy povrchu</t>
  </si>
  <si>
    <t>Pol18</t>
  </si>
  <si>
    <t xml:space="preserve">Folie výstražná PVC  š = 33</t>
  </si>
  <si>
    <t>Folie výstražná PVC š = 33</t>
  </si>
  <si>
    <t>Pol19</t>
  </si>
  <si>
    <t>Beton C25/3</t>
  </si>
  <si>
    <t>Pol20</t>
  </si>
  <si>
    <t>Výkop pro základ VO</t>
  </si>
  <si>
    <t>Pol21</t>
  </si>
  <si>
    <t>Vytýčení kabelové trasy</t>
  </si>
  <si>
    <t>km</t>
  </si>
  <si>
    <t>Pol22</t>
  </si>
  <si>
    <t>Pískové lože se zásypem</t>
  </si>
  <si>
    <t>Pol23</t>
  </si>
  <si>
    <t>Provizorní úprava rýhy zeminou</t>
  </si>
  <si>
    <t>D5</t>
  </si>
  <si>
    <t>4. Ostatní náklady</t>
  </si>
  <si>
    <t>Pol24</t>
  </si>
  <si>
    <t>Jiné materiály, montáž, atd., neuvedené výše, ale které je nutné zahrnout do celkového rozsahu prací podle výkresů a praxe dodavatele. Prosím, uveďte podrobný technický popis a cenovou kalkulaci.</t>
  </si>
  <si>
    <t>Pol24.2</t>
  </si>
  <si>
    <t>-322761442</t>
  </si>
  <si>
    <t>D6</t>
  </si>
  <si>
    <t>5. HZS</t>
  </si>
  <si>
    <t>Pol25</t>
  </si>
  <si>
    <t>Demontáže stávajících stožárů a vedení</t>
  </si>
  <si>
    <t>Pol26</t>
  </si>
  <si>
    <t>Napojení na stáv. Rozvody</t>
  </si>
  <si>
    <t>Pol27</t>
  </si>
  <si>
    <t>Koordinace s investorem</t>
  </si>
  <si>
    <t>Pol28</t>
  </si>
  <si>
    <t>Koordince se stavbou</t>
  </si>
  <si>
    <t>Pol29</t>
  </si>
  <si>
    <t>Vzorkování (předložení, odsouhlasení) pohledových a designových prvků, vč. zařízení vzorkovacího prostoru.</t>
  </si>
  <si>
    <t>Pol30</t>
  </si>
  <si>
    <t>Světelně technický návrh na vybraný typ svítidla</t>
  </si>
  <si>
    <t>Pol31</t>
  </si>
  <si>
    <t>Ekologická likvidace odpadového materiálu</t>
  </si>
  <si>
    <t>celek</t>
  </si>
  <si>
    <t>Pol32</t>
  </si>
  <si>
    <t>Značení systémů – štítky, popisky</t>
  </si>
  <si>
    <t>Pol33</t>
  </si>
  <si>
    <t>Zakreslení skutečného provedení el.instalace</t>
  </si>
  <si>
    <t>Pol34</t>
  </si>
  <si>
    <t>Revize uzemnění</t>
  </si>
  <si>
    <t>Pol35</t>
  </si>
  <si>
    <t>Revize elektroinstalace dle ČSN 33 1500, ČSN 33 2000-6</t>
  </si>
  <si>
    <t>Pol36</t>
  </si>
  <si>
    <t>Zdvihací plošiny</t>
  </si>
  <si>
    <t>Poznámka k položce:_x000d_
Poznámka:_x000d_
Součástí nabídkové ceny musí být veškeré náklady, aby cena byla konečná a zahrnovala celou dodávku a montáž._x000d_
Dodávky a montáže uvedené v nabídce musí být, včetně veškerého souvisejícího doplňkového, podružného a montážního materiálu, tak aby celé zařízení bylo funkční a splňovalo všechny předpisy, _x000d_
které se na ně vztahují. Nedílnou součástí výkazu je projektová dokumentace, která je v případě rozporu s VV určující pro rozsah PD.</t>
  </si>
  <si>
    <t>VON - Vedlejší a ostatní náklady</t>
  </si>
  <si>
    <t xml:space="preserve">    VRN6 - Územní vlivy</t>
  </si>
  <si>
    <t xml:space="preserve">    VRN9 - Ostatní náklady</t>
  </si>
  <si>
    <t>VRN1 - Průzkumné, geodetické a projektové práce</t>
  </si>
  <si>
    <t>VRN3 - Zařízení staveniště</t>
  </si>
  <si>
    <t>VRN4 - Inženýrská činnost</t>
  </si>
  <si>
    <t>VRN7 - Provozní vlivy</t>
  </si>
  <si>
    <t>VRN6</t>
  </si>
  <si>
    <t>Územní vlivy</t>
  </si>
  <si>
    <t>065002000</t>
  </si>
  <si>
    <t>Mimostaveništní doprava materiálů</t>
  </si>
  <si>
    <t>kpl</t>
  </si>
  <si>
    <t>393063148</t>
  </si>
  <si>
    <t>https://podminky.urs.cz/item/CS_URS_2024_01/065002000</t>
  </si>
  <si>
    <t>VRN9</t>
  </si>
  <si>
    <t>Ostatní náklady</t>
  </si>
  <si>
    <t>090001000</t>
  </si>
  <si>
    <t>-1188157319</t>
  </si>
  <si>
    <t>https://podminky.urs.cz/item/CS_URS_2024_01/090001000</t>
  </si>
  <si>
    <t xml:space="preserve">Poznámka k položce:_x000d_
OSTATNÍ POŽADAVKY - POSUDKY, KONTROLY, REVIZNÍ ZPRÁVY_x000d_
_x000d_
_x000d_
zahrnuje veškeré náklady spojené s objednatelem požadovanými pracemi_x000d_
</t>
  </si>
  <si>
    <t>091003000</t>
  </si>
  <si>
    <t>Ostatní náklady bez rozlišení</t>
  </si>
  <si>
    <t>-1973764464</t>
  </si>
  <si>
    <t>https://podminky.urs.cz/item/CS_URS_2024_01/091003000</t>
  </si>
  <si>
    <t xml:space="preserve">Poznámka k položce:_x000d_
Výstražné a bezpečnostní značky a tabulky podle požadavku ČSN ISO 3864 – Bezpečnostní barvy a bezpečnostní značky, ČSN 018013 – Požární tabulky a nař. vl. č. 375/2017 Sb. _x000d_
- hlavní vypínač elektrické energie, rozvaděče a elektrické zařízení. _x000d_
- hlavní uzávěr vody _x000d_
- směry úniku fotoluminiscenčními tabulkami _x000d_
</t>
  </si>
  <si>
    <t>010001000</t>
  </si>
  <si>
    <t>-964526895</t>
  </si>
  <si>
    <t>https://podminky.urs.cz/item/CS_URS_2024_01/010001000</t>
  </si>
  <si>
    <t xml:space="preserve">Poznámka k položce:_x000d_
PRŮZKUMNÉ PRÁCE DIAGNOSTIKY KONSTRUKCÍ V PODZEMÍ_x000d_
</t>
  </si>
  <si>
    <t>012002000</t>
  </si>
  <si>
    <t>Geodetické práce</t>
  </si>
  <si>
    <t>536792114</t>
  </si>
  <si>
    <t>https://podminky.urs.cz/item/CS_URS_2024_01/012002000</t>
  </si>
  <si>
    <t xml:space="preserve">Poznámka k položce:_x000d_
"Zaměřené před zahajením výstavby. 
Zaměření skutečného provedení stavby."_x000d_
</t>
  </si>
  <si>
    <t>013002000</t>
  </si>
  <si>
    <t>Projektové práce</t>
  </si>
  <si>
    <t>-2000930304</t>
  </si>
  <si>
    <t>https://podminky.urs.cz/item/CS_URS_2024_01/013002000</t>
  </si>
  <si>
    <t>1857630694</t>
  </si>
  <si>
    <t>https://podminky.urs.cz/item/CS_URS_2024_01/013254000</t>
  </si>
  <si>
    <t xml:space="preserve">Poznámka k položce:_x000d_
Dokumentace skutečného provedení stavby, Obsah a rozsah dle zadávací dokumentace_x000d_
</t>
  </si>
  <si>
    <t>030001000</t>
  </si>
  <si>
    <t>712457391</t>
  </si>
  <si>
    <t>https://podminky.urs.cz/item/CS_URS_2024_01/030001000</t>
  </si>
  <si>
    <t xml:space="preserve">Poznámka k položce:_x000d_
Zajištění dvou kanceláří jako zázemí pro objednatele (SS+TDI) vč. sociálního zařízení a elektřiny. Dále zajištění kanceláře - zasedací místnosti pro cca 20 osob pro konání KD stavby a jednání se zástupci objednatele. Po celou dobu realizace._x000d_
_x000d_
zahrnuje objednatelem povolené náklady na pořízení (event. pronájem), provozování, udržování a likvidaci zhotovitelova zařízení_x000d_
</t>
  </si>
  <si>
    <t>031203000</t>
  </si>
  <si>
    <t>Terénní úpravy pro zařízení staveniště</t>
  </si>
  <si>
    <t>-1771259477</t>
  </si>
  <si>
    <t>https://podminky.urs.cz/item/CS_URS_2024_01/031203000</t>
  </si>
  <si>
    <t>033103000</t>
  </si>
  <si>
    <t>Připojení energií</t>
  </si>
  <si>
    <t>-857127296</t>
  </si>
  <si>
    <t>https://podminky.urs.cz/item/CS_URS_2024_01/033103000</t>
  </si>
  <si>
    <t>034103000</t>
  </si>
  <si>
    <t>Oplocení staveniště</t>
  </si>
  <si>
    <t>-800679002</t>
  </si>
  <si>
    <t>https://podminky.urs.cz/item/CS_URS_2024_01/034103000</t>
  </si>
  <si>
    <t>034503000</t>
  </si>
  <si>
    <t>Informační tabule na staveništi</t>
  </si>
  <si>
    <t>1359988648</t>
  </si>
  <si>
    <t>https://podminky.urs.cz/item/CS_URS_2024_01/034503000</t>
  </si>
  <si>
    <t>039103000</t>
  </si>
  <si>
    <t>Rozebrání, bourání a odvoz zařízení staveniště</t>
  </si>
  <si>
    <t>-1416246599</t>
  </si>
  <si>
    <t>https://podminky.urs.cz/item/CS_URS_2024_01/039103000</t>
  </si>
  <si>
    <t>042503000</t>
  </si>
  <si>
    <t>Plán BOZP na staveništi</t>
  </si>
  <si>
    <t>-779130645</t>
  </si>
  <si>
    <t>https://podminky.urs.cz/item/CS_URS_2024_01/042503000</t>
  </si>
  <si>
    <t>043103000</t>
  </si>
  <si>
    <t>Zkoušky bez rozlišení</t>
  </si>
  <si>
    <t>764462536</t>
  </si>
  <si>
    <t>https://podminky.urs.cz/item/CS_URS_2024_01/043103000</t>
  </si>
  <si>
    <t>043154000</t>
  </si>
  <si>
    <t>Zkoušky hutnicí</t>
  </si>
  <si>
    <t>1142782965</t>
  </si>
  <si>
    <t>https://podminky.urs.cz/item/CS_URS_2024_01/043154000</t>
  </si>
  <si>
    <t>VRN7</t>
  </si>
  <si>
    <t>Provozní vlivy</t>
  </si>
  <si>
    <t>070001000</t>
  </si>
  <si>
    <t>-681179998</t>
  </si>
  <si>
    <t>https://podminky.urs.cz/item/CS_URS_2024_01/070001000</t>
  </si>
  <si>
    <t>Poznámka k položce:_x000d_
dozor při práci v ochranném pásmu VN - bude účtováno dle skutečnosti</t>
  </si>
  <si>
    <t>072103001</t>
  </si>
  <si>
    <t>Projednání DIO a zajištění DIR komunikace II.a III. třídy nebo místní komunikace</t>
  </si>
  <si>
    <t>686387899</t>
  </si>
  <si>
    <t>https://podminky.urs.cz/item/CS_URS_2024_01/072103001</t>
  </si>
  <si>
    <t>Poznámka k položce:_x000d_
Vč. osazení dočasného dopravního značení, pronájmu po celou dobu výstavby a demontáže._x000d_
Vč. vypracování projektu DIO</t>
  </si>
  <si>
    <t>SEZNAM FIGUR</t>
  </si>
  <si>
    <t>Výměra</t>
  </si>
  <si>
    <t>Použití figury:</t>
  </si>
  <si>
    <t>f101_1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</si>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</sst>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65002000" TargetMode="External" /><Relationship Id="rId2" Type="http://schemas.openxmlformats.org/officeDocument/2006/relationships/hyperlink" Target="https://podminky.urs.cz/item/CS_URS_2024_01/090001000" TargetMode="External" /><Relationship Id="rId3" Type="http://schemas.openxmlformats.org/officeDocument/2006/relationships/hyperlink" Target="https://podminky.urs.cz/item/CS_URS_2024_01/091003000" TargetMode="External" /><Relationship Id="rId4" Type="http://schemas.openxmlformats.org/officeDocument/2006/relationships/hyperlink" Target="https://podminky.urs.cz/item/CS_URS_2024_01/010001000" TargetMode="External" /><Relationship Id="rId5" Type="http://schemas.openxmlformats.org/officeDocument/2006/relationships/hyperlink" Target="https://podminky.urs.cz/item/CS_URS_2024_01/012002000" TargetMode="External" /><Relationship Id="rId6" Type="http://schemas.openxmlformats.org/officeDocument/2006/relationships/hyperlink" Target="https://podminky.urs.cz/item/CS_URS_2024_01/013002000" TargetMode="External" /><Relationship Id="rId7" Type="http://schemas.openxmlformats.org/officeDocument/2006/relationships/hyperlink" Target="https://podminky.urs.cz/item/CS_URS_2024_01/013254000" TargetMode="External" /><Relationship Id="rId8" Type="http://schemas.openxmlformats.org/officeDocument/2006/relationships/hyperlink" Target="https://podminky.urs.cz/item/CS_URS_2024_01/030001000" TargetMode="External" /><Relationship Id="rId9" Type="http://schemas.openxmlformats.org/officeDocument/2006/relationships/hyperlink" Target="https://podminky.urs.cz/item/CS_URS_2024_01/031203000" TargetMode="External" /><Relationship Id="rId10" Type="http://schemas.openxmlformats.org/officeDocument/2006/relationships/hyperlink" Target="https://podminky.urs.cz/item/CS_URS_2024_01/033103000" TargetMode="External" /><Relationship Id="rId11" Type="http://schemas.openxmlformats.org/officeDocument/2006/relationships/hyperlink" Target="https://podminky.urs.cz/item/CS_URS_2024_01/034103000" TargetMode="External" /><Relationship Id="rId12" Type="http://schemas.openxmlformats.org/officeDocument/2006/relationships/hyperlink" Target="https://podminky.urs.cz/item/CS_URS_2024_01/034503000" TargetMode="External" /><Relationship Id="rId13" Type="http://schemas.openxmlformats.org/officeDocument/2006/relationships/hyperlink" Target="https://podminky.urs.cz/item/CS_URS_2024_01/039103000" TargetMode="External" /><Relationship Id="rId14" Type="http://schemas.openxmlformats.org/officeDocument/2006/relationships/hyperlink" Target="https://podminky.urs.cz/item/CS_URS_2024_01/042503000" TargetMode="External" /><Relationship Id="rId15" Type="http://schemas.openxmlformats.org/officeDocument/2006/relationships/hyperlink" Target="https://podminky.urs.cz/item/CS_URS_2024_01/043103000" TargetMode="External" /><Relationship Id="rId16" Type="http://schemas.openxmlformats.org/officeDocument/2006/relationships/hyperlink" Target="https://podminky.urs.cz/item/CS_URS_2024_01/043154000" TargetMode="External" /><Relationship Id="rId17" Type="http://schemas.openxmlformats.org/officeDocument/2006/relationships/hyperlink" Target="https://podminky.urs.cz/item/CS_URS_2024_01/070001000" TargetMode="External" /><Relationship Id="rId18" Type="http://schemas.openxmlformats.org/officeDocument/2006/relationships/hyperlink" Target="https://podminky.urs.cz/item/CS_URS_2024_01/072103001" TargetMode="External" /><Relationship Id="rId19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211" TargetMode="External" /><Relationship Id="rId2" Type="http://schemas.openxmlformats.org/officeDocument/2006/relationships/hyperlink" Target="https://podminky.urs.cz/item/CS_URS_2024_01/113154254" TargetMode="External" /><Relationship Id="rId3" Type="http://schemas.openxmlformats.org/officeDocument/2006/relationships/hyperlink" Target="https://podminky.urs.cz/item/CS_URS_2026_01/113201112" TargetMode="External" /><Relationship Id="rId4" Type="http://schemas.openxmlformats.org/officeDocument/2006/relationships/hyperlink" Target="https://podminky.urs.cz/item/CS_URS_2026_01/113204111" TargetMode="External" /><Relationship Id="rId5" Type="http://schemas.openxmlformats.org/officeDocument/2006/relationships/hyperlink" Target="https://podminky.urs.cz/item/CS_URS_2026_01/121151113" TargetMode="External" /><Relationship Id="rId6" Type="http://schemas.openxmlformats.org/officeDocument/2006/relationships/hyperlink" Target="https://podminky.urs.cz/item/CS_URS_2026_01/122452205" TargetMode="External" /><Relationship Id="rId7" Type="http://schemas.openxmlformats.org/officeDocument/2006/relationships/hyperlink" Target="https://podminky.urs.cz/item/CS_URS_2026_01/181151321" TargetMode="External" /><Relationship Id="rId8" Type="http://schemas.openxmlformats.org/officeDocument/2006/relationships/hyperlink" Target="https://podminky.urs.cz/item/CS_URS_2026_01/181152302" TargetMode="External" /><Relationship Id="rId9" Type="http://schemas.openxmlformats.org/officeDocument/2006/relationships/hyperlink" Target="https://podminky.urs.cz/item/CS_URS_2026_01/181351006" TargetMode="External" /><Relationship Id="rId10" Type="http://schemas.openxmlformats.org/officeDocument/2006/relationships/hyperlink" Target="https://podminky.urs.cz/item/CS_URS_2026_01/181451131" TargetMode="External" /><Relationship Id="rId11" Type="http://schemas.openxmlformats.org/officeDocument/2006/relationships/hyperlink" Target="https://podminky.urs.cz/item/CS_URS_2026_01/56485101R" TargetMode="External" /><Relationship Id="rId12" Type="http://schemas.openxmlformats.org/officeDocument/2006/relationships/hyperlink" Target="https://podminky.urs.cz/item/CS_URS_2026_01/564851111" TargetMode="External" /><Relationship Id="rId13" Type="http://schemas.openxmlformats.org/officeDocument/2006/relationships/hyperlink" Target="https://podminky.urs.cz/item/CS_URS_2026_01/565155111" TargetMode="External" /><Relationship Id="rId14" Type="http://schemas.openxmlformats.org/officeDocument/2006/relationships/hyperlink" Target="https://podminky.urs.cz/item/CS_URS_2026_01/567921112" TargetMode="External" /><Relationship Id="rId15" Type="http://schemas.openxmlformats.org/officeDocument/2006/relationships/hyperlink" Target="https://podminky.urs.cz/item/CS_URS_2026_01/573111111" TargetMode="External" /><Relationship Id="rId16" Type="http://schemas.openxmlformats.org/officeDocument/2006/relationships/hyperlink" Target="https://podminky.urs.cz/item/CS_URS_2026_01/573211107" TargetMode="External" /><Relationship Id="rId17" Type="http://schemas.openxmlformats.org/officeDocument/2006/relationships/hyperlink" Target="https://podminky.urs.cz/item/CS_URS_2026_01/577134141" TargetMode="External" /><Relationship Id="rId18" Type="http://schemas.openxmlformats.org/officeDocument/2006/relationships/hyperlink" Target="https://podminky.urs.cz/item/CS_URS_2026_01/596211110" TargetMode="External" /><Relationship Id="rId19" Type="http://schemas.openxmlformats.org/officeDocument/2006/relationships/hyperlink" Target="https://podminky.urs.cz/item/CS_URS_2026_01/596212210" TargetMode="External" /><Relationship Id="rId20" Type="http://schemas.openxmlformats.org/officeDocument/2006/relationships/hyperlink" Target="https://podminky.urs.cz/item/CS_URS_2024_01/596412210" TargetMode="External" /><Relationship Id="rId21" Type="http://schemas.openxmlformats.org/officeDocument/2006/relationships/hyperlink" Target="https://podminky.urs.cz/item/CS_URS_2026_01/914111111" TargetMode="External" /><Relationship Id="rId22" Type="http://schemas.openxmlformats.org/officeDocument/2006/relationships/hyperlink" Target="https://podminky.urs.cz/item/CS_URS_2026_01/914511111" TargetMode="External" /><Relationship Id="rId23" Type="http://schemas.openxmlformats.org/officeDocument/2006/relationships/hyperlink" Target="https://podminky.urs.cz/item/CS_URS_2026_01/916131213" TargetMode="External" /><Relationship Id="rId24" Type="http://schemas.openxmlformats.org/officeDocument/2006/relationships/hyperlink" Target="https://podminky.urs.cz/item/CS_URS_2026_01/916331112" TargetMode="External" /><Relationship Id="rId25" Type="http://schemas.openxmlformats.org/officeDocument/2006/relationships/hyperlink" Target="https://podminky.urs.cz/item/CS_URS_2026_01/919731122" TargetMode="External" /><Relationship Id="rId26" Type="http://schemas.openxmlformats.org/officeDocument/2006/relationships/hyperlink" Target="https://podminky.urs.cz/item/CS_URS_2026_01/919732211" TargetMode="External" /><Relationship Id="rId27" Type="http://schemas.openxmlformats.org/officeDocument/2006/relationships/hyperlink" Target="https://podminky.urs.cz/item/CS_URS_2026_01/919735112" TargetMode="External" /><Relationship Id="rId28" Type="http://schemas.openxmlformats.org/officeDocument/2006/relationships/hyperlink" Target="https://podminky.urs.cz/item/CS_URS_2026_01/966006132" TargetMode="External" /><Relationship Id="rId29" Type="http://schemas.openxmlformats.org/officeDocument/2006/relationships/hyperlink" Target="https://podminky.urs.cz/item/CS_URS_2026_01/966006211" TargetMode="External" /><Relationship Id="rId30" Type="http://schemas.openxmlformats.org/officeDocument/2006/relationships/hyperlink" Target="https://podminky.urs.cz/item/CS_URS_2026_01/998223011" TargetMode="External" /><Relationship Id="rId31" Type="http://schemas.openxmlformats.org/officeDocument/2006/relationships/hyperlink" Target="https://podminky.urs.cz/item/CS_URS_2026_01/998223091" TargetMode="External" /><Relationship Id="rId3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254104" TargetMode="External" /><Relationship Id="rId2" Type="http://schemas.openxmlformats.org/officeDocument/2006/relationships/hyperlink" Target="https://podminky.urs.cz/item/CS_URS_2026_01/151101101" TargetMode="External" /><Relationship Id="rId3" Type="http://schemas.openxmlformats.org/officeDocument/2006/relationships/hyperlink" Target="https://podminky.urs.cz/item/CS_URS_2026_01/151101111" TargetMode="External" /><Relationship Id="rId4" Type="http://schemas.openxmlformats.org/officeDocument/2006/relationships/hyperlink" Target="https://podminky.urs.cz/item/CS_URS_2026_01/162751117" TargetMode="External" /><Relationship Id="rId5" Type="http://schemas.openxmlformats.org/officeDocument/2006/relationships/hyperlink" Target="https://podminky.urs.cz/item/CS_URS_2026_01/167151111" TargetMode="External" /><Relationship Id="rId6" Type="http://schemas.openxmlformats.org/officeDocument/2006/relationships/hyperlink" Target="https://podminky.urs.cz/item/CS_URS_2026_01/17120123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174151101" TargetMode="External" /><Relationship Id="rId9" Type="http://schemas.openxmlformats.org/officeDocument/2006/relationships/hyperlink" Target="https://podminky.urs.cz/item/CS_URS_2026_01/175151101" TargetMode="External" /><Relationship Id="rId10" Type="http://schemas.openxmlformats.org/officeDocument/2006/relationships/hyperlink" Target="https://podminky.urs.cz/item/CS_URS_2026_01/451573111" TargetMode="External" /><Relationship Id="rId11" Type="http://schemas.openxmlformats.org/officeDocument/2006/relationships/hyperlink" Target="https://podminky.urs.cz/item/CS_URS_2026_01/850311811" TargetMode="External" /><Relationship Id="rId12" Type="http://schemas.openxmlformats.org/officeDocument/2006/relationships/hyperlink" Target="https://podminky.urs.cz/item/CS_URS_2026_01/857242122" TargetMode="External" /><Relationship Id="rId13" Type="http://schemas.openxmlformats.org/officeDocument/2006/relationships/hyperlink" Target="https://podminky.urs.cz/item/CS_URS_2026_01/857262122" TargetMode="External" /><Relationship Id="rId14" Type="http://schemas.openxmlformats.org/officeDocument/2006/relationships/hyperlink" Target="https://podminky.urs.cz/item/CS_URS_2026_01/857264122" TargetMode="External" /><Relationship Id="rId15" Type="http://schemas.openxmlformats.org/officeDocument/2006/relationships/hyperlink" Target="https://podminky.urs.cz/item/CS_URS_2026_01/871211211" TargetMode="External" /><Relationship Id="rId16" Type="http://schemas.openxmlformats.org/officeDocument/2006/relationships/hyperlink" Target="https://podminky.urs.cz/item/CS_URS_2026_01/871251211" TargetMode="External" /><Relationship Id="rId17" Type="http://schemas.openxmlformats.org/officeDocument/2006/relationships/hyperlink" Target="https://podminky.urs.cz/item/CS_URS_2026_01/877211113" TargetMode="External" /><Relationship Id="rId18" Type="http://schemas.openxmlformats.org/officeDocument/2006/relationships/hyperlink" Target="https://podminky.urs.cz/item/CS_URS_2026_01/877251101" TargetMode="External" /><Relationship Id="rId19" Type="http://schemas.openxmlformats.org/officeDocument/2006/relationships/hyperlink" Target="https://podminky.urs.cz/item/CS_URS_2026_01/877251118" TargetMode="External" /><Relationship Id="rId20" Type="http://schemas.openxmlformats.org/officeDocument/2006/relationships/hyperlink" Target="https://podminky.urs.cz/item/CS_URS_2026_01/877261110" TargetMode="External" /><Relationship Id="rId21" Type="http://schemas.openxmlformats.org/officeDocument/2006/relationships/hyperlink" Target="https://podminky.urs.cz/item/CS_URS_2026_01/891247111" TargetMode="External" /><Relationship Id="rId22" Type="http://schemas.openxmlformats.org/officeDocument/2006/relationships/hyperlink" Target="https://podminky.urs.cz/item/CS_URS_2026_01/891261112" TargetMode="External" /><Relationship Id="rId23" Type="http://schemas.openxmlformats.org/officeDocument/2006/relationships/hyperlink" Target="https://podminky.urs.cz/item/CS_URS_2026_01/899401112" TargetMode="External" /><Relationship Id="rId24" Type="http://schemas.openxmlformats.org/officeDocument/2006/relationships/hyperlink" Target="https://podminky.urs.cz/item/CS_URS_2026_01/899401113" TargetMode="External" /><Relationship Id="rId25" Type="http://schemas.openxmlformats.org/officeDocument/2006/relationships/hyperlink" Target="https://podminky.urs.cz/item/CS_URS_2026_01/899721111" TargetMode="External" /><Relationship Id="rId26" Type="http://schemas.openxmlformats.org/officeDocument/2006/relationships/hyperlink" Target="https://podminky.urs.cz/item/CS_URS_2026_01/899722113" TargetMode="External" /><Relationship Id="rId27" Type="http://schemas.openxmlformats.org/officeDocument/2006/relationships/hyperlink" Target="https://podminky.urs.cz/item/CS_URS_2026_01/997013501" TargetMode="External" /><Relationship Id="rId28" Type="http://schemas.openxmlformats.org/officeDocument/2006/relationships/hyperlink" Target="https://podminky.urs.cz/item/CS_URS_2026_01/997013509" TargetMode="External" /><Relationship Id="rId29" Type="http://schemas.openxmlformats.org/officeDocument/2006/relationships/hyperlink" Target="https://podminky.urs.cz/item/CS_URS_2026_01/997013631" TargetMode="External" /><Relationship Id="rId30" Type="http://schemas.openxmlformats.org/officeDocument/2006/relationships/hyperlink" Target="https://podminky.urs.cz/item/CS_URS_2026_01/998276101" TargetMode="External" /><Relationship Id="rId31" Type="http://schemas.openxmlformats.org/officeDocument/2006/relationships/hyperlink" Target="https://podminky.urs.cz/item/CS_URS_2026_01/998276124" TargetMode="External" /><Relationship Id="rId32" Type="http://schemas.openxmlformats.org/officeDocument/2006/relationships/hyperlink" Target="https://podminky.urs.cz/item/CS_URS_2025_01/012164000" TargetMode="External" /><Relationship Id="rId33" Type="http://schemas.openxmlformats.org/officeDocument/2006/relationships/hyperlink" Target="https://podminky.urs.cz/item/CS_URS_2025_01/012444000" TargetMode="External" /><Relationship Id="rId34" Type="http://schemas.openxmlformats.org/officeDocument/2006/relationships/hyperlink" Target="https://podminky.urs.cz/item/CS_URS_2025_01/013254000" TargetMode="External" /><Relationship Id="rId35" Type="http://schemas.openxmlformats.org/officeDocument/2006/relationships/hyperlink" Target="https://podminky.urs.cz/item/CS_URS_2025_01/032103000" TargetMode="External" /><Relationship Id="rId36" Type="http://schemas.openxmlformats.org/officeDocument/2006/relationships/hyperlink" Target="https://podminky.urs.cz/item/CS_URS_2025_01/033203000" TargetMode="External" /><Relationship Id="rId3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254103" TargetMode="External" /><Relationship Id="rId2" Type="http://schemas.openxmlformats.org/officeDocument/2006/relationships/hyperlink" Target="https://podminky.urs.cz/item/CS_URS_2026_01/151101101" TargetMode="External" /><Relationship Id="rId3" Type="http://schemas.openxmlformats.org/officeDocument/2006/relationships/hyperlink" Target="https://podminky.urs.cz/item/CS_URS_2026_01/151101111" TargetMode="External" /><Relationship Id="rId4" Type="http://schemas.openxmlformats.org/officeDocument/2006/relationships/hyperlink" Target="https://podminky.urs.cz/item/CS_URS_2026_01/162751117" TargetMode="External" /><Relationship Id="rId5" Type="http://schemas.openxmlformats.org/officeDocument/2006/relationships/hyperlink" Target="https://podminky.urs.cz/item/CS_URS_2026_01/167151111" TargetMode="External" /><Relationship Id="rId6" Type="http://schemas.openxmlformats.org/officeDocument/2006/relationships/hyperlink" Target="https://podminky.urs.cz/item/CS_URS_2026_01/17120123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174151101" TargetMode="External" /><Relationship Id="rId9" Type="http://schemas.openxmlformats.org/officeDocument/2006/relationships/hyperlink" Target="https://podminky.urs.cz/item/CS_URS_2026_01/175151101" TargetMode="External" /><Relationship Id="rId10" Type="http://schemas.openxmlformats.org/officeDocument/2006/relationships/hyperlink" Target="https://podminky.urs.cz/item/CS_URS_2026_01/451573111" TargetMode="External" /><Relationship Id="rId11" Type="http://schemas.openxmlformats.org/officeDocument/2006/relationships/hyperlink" Target="https://podminky.urs.cz/item/CS_URS_2026_01/871211811" TargetMode="External" /><Relationship Id="rId12" Type="http://schemas.openxmlformats.org/officeDocument/2006/relationships/hyperlink" Target="https://podminky.urs.cz/item/CS_URS_2026_01/871161211" TargetMode="External" /><Relationship Id="rId13" Type="http://schemas.openxmlformats.org/officeDocument/2006/relationships/hyperlink" Target="https://podminky.urs.cz/item/CS_URS_2026_01/877161101" TargetMode="External" /><Relationship Id="rId14" Type="http://schemas.openxmlformats.org/officeDocument/2006/relationships/hyperlink" Target="https://podminky.urs.cz/item/CS_URS_2026_01/877161118" TargetMode="External" /><Relationship Id="rId15" Type="http://schemas.openxmlformats.org/officeDocument/2006/relationships/hyperlink" Target="https://podminky.urs.cz/item/CS_URS_2026_01/891161322" TargetMode="External" /><Relationship Id="rId16" Type="http://schemas.openxmlformats.org/officeDocument/2006/relationships/hyperlink" Target="https://podminky.urs.cz/item/CS_URS_2026_01/891269111" TargetMode="External" /><Relationship Id="rId17" Type="http://schemas.openxmlformats.org/officeDocument/2006/relationships/hyperlink" Target="https://podminky.urs.cz/item/CS_URS_2026_01/899401112" TargetMode="External" /><Relationship Id="rId18" Type="http://schemas.openxmlformats.org/officeDocument/2006/relationships/hyperlink" Target="https://podminky.urs.cz/item/CS_URS_2026_01/899721111" TargetMode="External" /><Relationship Id="rId19" Type="http://schemas.openxmlformats.org/officeDocument/2006/relationships/hyperlink" Target="https://podminky.urs.cz/item/CS_URS_2026_01/899722113" TargetMode="External" /><Relationship Id="rId20" Type="http://schemas.openxmlformats.org/officeDocument/2006/relationships/hyperlink" Target="https://podminky.urs.cz/item/CS_URS_2026_01/997013501" TargetMode="External" /><Relationship Id="rId21" Type="http://schemas.openxmlformats.org/officeDocument/2006/relationships/hyperlink" Target="https://podminky.urs.cz/item/CS_URS_2026_01/997013509" TargetMode="External" /><Relationship Id="rId22" Type="http://schemas.openxmlformats.org/officeDocument/2006/relationships/hyperlink" Target="https://podminky.urs.cz/item/CS_URS_2026_01/997013631" TargetMode="External" /><Relationship Id="rId23" Type="http://schemas.openxmlformats.org/officeDocument/2006/relationships/hyperlink" Target="https://podminky.urs.cz/item/CS_URS_2026_01/998276101" TargetMode="External" /><Relationship Id="rId24" Type="http://schemas.openxmlformats.org/officeDocument/2006/relationships/hyperlink" Target="https://podminky.urs.cz/item/CS_URS_2026_01/998276124" TargetMode="External" /><Relationship Id="rId25" Type="http://schemas.openxmlformats.org/officeDocument/2006/relationships/hyperlink" Target="https://podminky.urs.cz/item/CS_URS_2025_01/012164000" TargetMode="External" /><Relationship Id="rId26" Type="http://schemas.openxmlformats.org/officeDocument/2006/relationships/hyperlink" Target="https://podminky.urs.cz/item/CS_URS_2025_01/012444000" TargetMode="External" /><Relationship Id="rId27" Type="http://schemas.openxmlformats.org/officeDocument/2006/relationships/hyperlink" Target="https://podminky.urs.cz/item/CS_URS_2025_01/013254000" TargetMode="External" /><Relationship Id="rId28" Type="http://schemas.openxmlformats.org/officeDocument/2006/relationships/hyperlink" Target="https://podminky.urs.cz/item/CS_URS_2025_01/032103000" TargetMode="External" /><Relationship Id="rId29" Type="http://schemas.openxmlformats.org/officeDocument/2006/relationships/hyperlink" Target="https://podminky.urs.cz/item/CS_URS_2025_01/033203000" TargetMode="External" /><Relationship Id="rId3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5101201" TargetMode="External" /><Relationship Id="rId2" Type="http://schemas.openxmlformats.org/officeDocument/2006/relationships/hyperlink" Target="https://podminky.urs.cz/item/CS_URS_2026_01/131251103" TargetMode="External" /><Relationship Id="rId3" Type="http://schemas.openxmlformats.org/officeDocument/2006/relationships/hyperlink" Target="https://podminky.urs.cz/item/CS_URS_2026_01/132254204" TargetMode="External" /><Relationship Id="rId4" Type="http://schemas.openxmlformats.org/officeDocument/2006/relationships/hyperlink" Target="https://podminky.urs.cz/item/CS_URS_2026_01/133254103" TargetMode="External" /><Relationship Id="rId5" Type="http://schemas.openxmlformats.org/officeDocument/2006/relationships/hyperlink" Target="https://podminky.urs.cz/item/CS_URS_2026_01/151101102" TargetMode="External" /><Relationship Id="rId6" Type="http://schemas.openxmlformats.org/officeDocument/2006/relationships/hyperlink" Target="https://podminky.urs.cz/item/CS_URS_2026_01/151101112" TargetMode="External" /><Relationship Id="rId7" Type="http://schemas.openxmlformats.org/officeDocument/2006/relationships/hyperlink" Target="https://podminky.urs.cz/item/CS_URS_2026_01/162751117" TargetMode="External" /><Relationship Id="rId8" Type="http://schemas.openxmlformats.org/officeDocument/2006/relationships/hyperlink" Target="https://podminky.urs.cz/item/CS_URS_2026_01/167151111" TargetMode="External" /><Relationship Id="rId9" Type="http://schemas.openxmlformats.org/officeDocument/2006/relationships/hyperlink" Target="https://podminky.urs.cz/item/CS_URS_2026_01/171201231" TargetMode="External" /><Relationship Id="rId10" Type="http://schemas.openxmlformats.org/officeDocument/2006/relationships/hyperlink" Target="https://podminky.urs.cz/item/CS_URS_2026_01/171251201" TargetMode="External" /><Relationship Id="rId11" Type="http://schemas.openxmlformats.org/officeDocument/2006/relationships/hyperlink" Target="https://podminky.urs.cz/item/CS_URS_2026_01/174151101" TargetMode="External" /><Relationship Id="rId12" Type="http://schemas.openxmlformats.org/officeDocument/2006/relationships/hyperlink" Target="https://podminky.urs.cz/item/CS_URS_2026_01/175151101" TargetMode="External" /><Relationship Id="rId13" Type="http://schemas.openxmlformats.org/officeDocument/2006/relationships/hyperlink" Target="https://podminky.urs.cz/item/CS_URS_2026_01/359901111" TargetMode="External" /><Relationship Id="rId14" Type="http://schemas.openxmlformats.org/officeDocument/2006/relationships/hyperlink" Target="https://podminky.urs.cz/item/CS_URS_2026_01/359901211" TargetMode="External" /><Relationship Id="rId15" Type="http://schemas.openxmlformats.org/officeDocument/2006/relationships/hyperlink" Target="https://podminky.urs.cz/item/CS_URS_2026_01/451573111" TargetMode="External" /><Relationship Id="rId16" Type="http://schemas.openxmlformats.org/officeDocument/2006/relationships/hyperlink" Target="https://podminky.urs.cz/item/CS_URS_2026_01/452311141" TargetMode="External" /><Relationship Id="rId17" Type="http://schemas.openxmlformats.org/officeDocument/2006/relationships/hyperlink" Target="https://podminky.urs.cz/item/CS_URS_2026_01/810471811" TargetMode="External" /><Relationship Id="rId18" Type="http://schemas.openxmlformats.org/officeDocument/2006/relationships/hyperlink" Target="https://podminky.urs.cz/item/CS_URS_2026_01/871470420" TargetMode="External" /><Relationship Id="rId19" Type="http://schemas.openxmlformats.org/officeDocument/2006/relationships/hyperlink" Target="https://podminky.urs.cz/item/CS_URS_2026_01/894411311" TargetMode="External" /><Relationship Id="rId20" Type="http://schemas.openxmlformats.org/officeDocument/2006/relationships/hyperlink" Target="https://podminky.urs.cz/item/CS_URS_2026_01/894412411" TargetMode="External" /><Relationship Id="rId21" Type="http://schemas.openxmlformats.org/officeDocument/2006/relationships/hyperlink" Target="https://podminky.urs.cz/item/CS_URS_2026_01/894414111" TargetMode="External" /><Relationship Id="rId22" Type="http://schemas.openxmlformats.org/officeDocument/2006/relationships/hyperlink" Target="https://podminky.urs.cz/item/CS_URS_2026_01/894414211" TargetMode="External" /><Relationship Id="rId23" Type="http://schemas.openxmlformats.org/officeDocument/2006/relationships/hyperlink" Target="https://podminky.urs.cz/item/CS_URS_2026_01/899104112" TargetMode="External" /><Relationship Id="rId24" Type="http://schemas.openxmlformats.org/officeDocument/2006/relationships/hyperlink" Target="https://podminky.urs.cz/item/CS_URS_2026_01/899722113" TargetMode="External" /><Relationship Id="rId25" Type="http://schemas.openxmlformats.org/officeDocument/2006/relationships/hyperlink" Target="https://podminky.urs.cz/item/CS_URS_2026_01/997013501" TargetMode="External" /><Relationship Id="rId26" Type="http://schemas.openxmlformats.org/officeDocument/2006/relationships/hyperlink" Target="https://podminky.urs.cz/item/CS_URS_2026_01/997013509" TargetMode="External" /><Relationship Id="rId27" Type="http://schemas.openxmlformats.org/officeDocument/2006/relationships/hyperlink" Target="https://podminky.urs.cz/item/CS_URS_2026_01/997013601" TargetMode="External" /><Relationship Id="rId28" Type="http://schemas.openxmlformats.org/officeDocument/2006/relationships/hyperlink" Target="https://podminky.urs.cz/item/CS_URS_2026_01/998276101" TargetMode="External" /><Relationship Id="rId29" Type="http://schemas.openxmlformats.org/officeDocument/2006/relationships/hyperlink" Target="https://podminky.urs.cz/item/CS_URS_2026_01/998276124" TargetMode="External" /><Relationship Id="rId30" Type="http://schemas.openxmlformats.org/officeDocument/2006/relationships/hyperlink" Target="https://podminky.urs.cz/item/CS_URS_2025_01/012103000" TargetMode="External" /><Relationship Id="rId31" Type="http://schemas.openxmlformats.org/officeDocument/2006/relationships/hyperlink" Target="https://podminky.urs.cz/item/CS_URS_2025_01/012303000" TargetMode="External" /><Relationship Id="rId32" Type="http://schemas.openxmlformats.org/officeDocument/2006/relationships/hyperlink" Target="https://podminky.urs.cz/item/CS_URS_2025_01/013254000" TargetMode="External" /><Relationship Id="rId33" Type="http://schemas.openxmlformats.org/officeDocument/2006/relationships/hyperlink" Target="https://podminky.urs.cz/item/CS_URS_2025_01/032103000" TargetMode="External" /><Relationship Id="rId34" Type="http://schemas.openxmlformats.org/officeDocument/2006/relationships/hyperlink" Target="https://podminky.urs.cz/item/CS_URS_2025_01/033203000" TargetMode="External" /><Relationship Id="rId35" Type="http://schemas.openxmlformats.org/officeDocument/2006/relationships/hyperlink" Target="https://podminky.urs.cz/item/CS_URS_2025_01/043203002" TargetMode="External" /><Relationship Id="rId3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254204" TargetMode="External" /><Relationship Id="rId2" Type="http://schemas.openxmlformats.org/officeDocument/2006/relationships/hyperlink" Target="https://podminky.urs.cz/item/CS_URS_2026_01/151101101" TargetMode="External" /><Relationship Id="rId3" Type="http://schemas.openxmlformats.org/officeDocument/2006/relationships/hyperlink" Target="https://podminky.urs.cz/item/CS_URS_2026_01/151101102" TargetMode="External" /><Relationship Id="rId4" Type="http://schemas.openxmlformats.org/officeDocument/2006/relationships/hyperlink" Target="https://podminky.urs.cz/item/CS_URS_2026_01/151101111" TargetMode="External" /><Relationship Id="rId5" Type="http://schemas.openxmlformats.org/officeDocument/2006/relationships/hyperlink" Target="https://podminky.urs.cz/item/CS_URS_2026_01/151101112" TargetMode="External" /><Relationship Id="rId6" Type="http://schemas.openxmlformats.org/officeDocument/2006/relationships/hyperlink" Target="https://podminky.urs.cz/item/CS_URS_2026_01/162751117" TargetMode="External" /><Relationship Id="rId7" Type="http://schemas.openxmlformats.org/officeDocument/2006/relationships/hyperlink" Target="https://podminky.urs.cz/item/CS_URS_2026_01/167151111" TargetMode="External" /><Relationship Id="rId8" Type="http://schemas.openxmlformats.org/officeDocument/2006/relationships/hyperlink" Target="https://podminky.urs.cz/item/CS_URS_2026_01/171201231" TargetMode="External" /><Relationship Id="rId9" Type="http://schemas.openxmlformats.org/officeDocument/2006/relationships/hyperlink" Target="https://podminky.urs.cz/item/CS_URS_2026_01/171251201" TargetMode="External" /><Relationship Id="rId10" Type="http://schemas.openxmlformats.org/officeDocument/2006/relationships/hyperlink" Target="https://podminky.urs.cz/item/CS_URS_2026_01/174151101" TargetMode="External" /><Relationship Id="rId11" Type="http://schemas.openxmlformats.org/officeDocument/2006/relationships/hyperlink" Target="https://podminky.urs.cz/item/CS_URS_2026_01/175151101" TargetMode="External" /><Relationship Id="rId12" Type="http://schemas.openxmlformats.org/officeDocument/2006/relationships/hyperlink" Target="https://podminky.urs.cz/item/CS_URS_2026_01/359901111" TargetMode="External" /><Relationship Id="rId13" Type="http://schemas.openxmlformats.org/officeDocument/2006/relationships/hyperlink" Target="https://podminky.urs.cz/item/CS_URS_2026_01/451573111" TargetMode="External" /><Relationship Id="rId14" Type="http://schemas.openxmlformats.org/officeDocument/2006/relationships/hyperlink" Target="https://podminky.urs.cz/item/CS_URS_2026_01/871275811" TargetMode="External" /><Relationship Id="rId15" Type="http://schemas.openxmlformats.org/officeDocument/2006/relationships/hyperlink" Target="https://podminky.urs.cz/item/CS_URS_2026_01/871310320" TargetMode="External" /><Relationship Id="rId16" Type="http://schemas.openxmlformats.org/officeDocument/2006/relationships/hyperlink" Target="https://podminky.urs.cz/item/CS_URS_2026_01/877310310" TargetMode="External" /><Relationship Id="rId17" Type="http://schemas.openxmlformats.org/officeDocument/2006/relationships/hyperlink" Target="https://podminky.urs.cz/item/CS_URS_2026_01/877310330" TargetMode="External" /><Relationship Id="rId18" Type="http://schemas.openxmlformats.org/officeDocument/2006/relationships/hyperlink" Target="https://podminky.urs.cz/item/CS_URS_2026_01/899722113" TargetMode="External" /><Relationship Id="rId19" Type="http://schemas.openxmlformats.org/officeDocument/2006/relationships/hyperlink" Target="https://podminky.urs.cz/item/CS_URS_2026_01/997013501" TargetMode="External" /><Relationship Id="rId20" Type="http://schemas.openxmlformats.org/officeDocument/2006/relationships/hyperlink" Target="https://podminky.urs.cz/item/CS_URS_2026_01/997013509" TargetMode="External" /><Relationship Id="rId21" Type="http://schemas.openxmlformats.org/officeDocument/2006/relationships/hyperlink" Target="https://podminky.urs.cz/item/CS_URS_2026_01/997013813" TargetMode="External" /><Relationship Id="rId22" Type="http://schemas.openxmlformats.org/officeDocument/2006/relationships/hyperlink" Target="https://podminky.urs.cz/item/CS_URS_2026_01/998276101" TargetMode="External" /><Relationship Id="rId23" Type="http://schemas.openxmlformats.org/officeDocument/2006/relationships/hyperlink" Target="https://podminky.urs.cz/item/CS_URS_2026_01/998276124" TargetMode="External" /><Relationship Id="rId24" Type="http://schemas.openxmlformats.org/officeDocument/2006/relationships/hyperlink" Target="https://podminky.urs.cz/item/CS_URS_2025_01/012103000" TargetMode="External" /><Relationship Id="rId25" Type="http://schemas.openxmlformats.org/officeDocument/2006/relationships/hyperlink" Target="https://podminky.urs.cz/item/CS_URS_2025_01/012303000" TargetMode="External" /><Relationship Id="rId26" Type="http://schemas.openxmlformats.org/officeDocument/2006/relationships/hyperlink" Target="https://podminky.urs.cz/item/CS_URS_2025_01/013254000" TargetMode="External" /><Relationship Id="rId27" Type="http://schemas.openxmlformats.org/officeDocument/2006/relationships/hyperlink" Target="https://podminky.urs.cz/item/CS_URS_2025_01/032103000" TargetMode="External" /><Relationship Id="rId28" Type="http://schemas.openxmlformats.org/officeDocument/2006/relationships/hyperlink" Target="https://podminky.urs.cz/item/CS_URS_2025_01/033203000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5101201" TargetMode="External" /><Relationship Id="rId2" Type="http://schemas.openxmlformats.org/officeDocument/2006/relationships/hyperlink" Target="https://podminky.urs.cz/item/CS_URS_2026_01/132251101" TargetMode="External" /><Relationship Id="rId3" Type="http://schemas.openxmlformats.org/officeDocument/2006/relationships/hyperlink" Target="https://podminky.urs.cz/item/CS_URS_2026_01/132251251" TargetMode="External" /><Relationship Id="rId4" Type="http://schemas.openxmlformats.org/officeDocument/2006/relationships/hyperlink" Target="https://podminky.urs.cz/item/CS_URS_2026_01/132254204" TargetMode="External" /><Relationship Id="rId5" Type="http://schemas.openxmlformats.org/officeDocument/2006/relationships/hyperlink" Target="https://podminky.urs.cz/item/CS_URS_2026_01/133254103" TargetMode="External" /><Relationship Id="rId6" Type="http://schemas.openxmlformats.org/officeDocument/2006/relationships/hyperlink" Target="https://podminky.urs.cz/item/CS_URS_2026_01/151101101" TargetMode="External" /><Relationship Id="rId7" Type="http://schemas.openxmlformats.org/officeDocument/2006/relationships/hyperlink" Target="https://podminky.urs.cz/item/CS_URS_2026_01/151101111" TargetMode="External" /><Relationship Id="rId8" Type="http://schemas.openxmlformats.org/officeDocument/2006/relationships/hyperlink" Target="https://podminky.urs.cz/item/CS_URS_2026_01/162751117" TargetMode="External" /><Relationship Id="rId9" Type="http://schemas.openxmlformats.org/officeDocument/2006/relationships/hyperlink" Target="https://podminky.urs.cz/item/CS_URS_2026_01/167151111" TargetMode="External" /><Relationship Id="rId10" Type="http://schemas.openxmlformats.org/officeDocument/2006/relationships/hyperlink" Target="https://podminky.urs.cz/item/CS_URS_2026_01/171201231" TargetMode="External" /><Relationship Id="rId11" Type="http://schemas.openxmlformats.org/officeDocument/2006/relationships/hyperlink" Target="https://podminky.urs.cz/item/CS_URS_2026_01/171251201" TargetMode="External" /><Relationship Id="rId12" Type="http://schemas.openxmlformats.org/officeDocument/2006/relationships/hyperlink" Target="https://podminky.urs.cz/item/CS_URS_2026_01/174151101" TargetMode="External" /><Relationship Id="rId13" Type="http://schemas.openxmlformats.org/officeDocument/2006/relationships/hyperlink" Target="https://podminky.urs.cz/item/CS_URS_2026_01/175151101" TargetMode="External" /><Relationship Id="rId14" Type="http://schemas.openxmlformats.org/officeDocument/2006/relationships/hyperlink" Target="https://podminky.urs.cz/item/CS_URS_2026_01/181351006" TargetMode="External" /><Relationship Id="rId15" Type="http://schemas.openxmlformats.org/officeDocument/2006/relationships/hyperlink" Target="https://podminky.urs.cz/item/CS_URS_2026_01/181411122" TargetMode="External" /><Relationship Id="rId16" Type="http://schemas.openxmlformats.org/officeDocument/2006/relationships/hyperlink" Target="https://podminky.urs.cz/item/CS_URS_2026_01/895270001" TargetMode="External" /><Relationship Id="rId17" Type="http://schemas.openxmlformats.org/officeDocument/2006/relationships/hyperlink" Target="https://podminky.urs.cz/item/CS_URS_2026_01/895270021" TargetMode="External" /><Relationship Id="rId18" Type="http://schemas.openxmlformats.org/officeDocument/2006/relationships/hyperlink" Target="https://podminky.urs.cz/item/CS_URS_2026_01/895270052" TargetMode="External" /><Relationship Id="rId19" Type="http://schemas.openxmlformats.org/officeDocument/2006/relationships/hyperlink" Target="https://podminky.urs.cz/item/CS_URS_2026_01/359901111" TargetMode="External" /><Relationship Id="rId20" Type="http://schemas.openxmlformats.org/officeDocument/2006/relationships/hyperlink" Target="https://podminky.urs.cz/item/CS_URS_2026_01/359901211" TargetMode="External" /><Relationship Id="rId21" Type="http://schemas.openxmlformats.org/officeDocument/2006/relationships/hyperlink" Target="https://podminky.urs.cz/item/CS_URS_2026_01/451573111" TargetMode="External" /><Relationship Id="rId22" Type="http://schemas.openxmlformats.org/officeDocument/2006/relationships/hyperlink" Target="https://podminky.urs.cz/item/CS_URS_2026_01/452311141" TargetMode="External" /><Relationship Id="rId23" Type="http://schemas.openxmlformats.org/officeDocument/2006/relationships/hyperlink" Target="https://podminky.urs.cz/item/CS_URS_2024_01/890131R01" TargetMode="External" /><Relationship Id="rId24" Type="http://schemas.openxmlformats.org/officeDocument/2006/relationships/hyperlink" Target="https://podminky.urs.cz/item/CS_URS_2026_01/871310320" TargetMode="External" /><Relationship Id="rId25" Type="http://schemas.openxmlformats.org/officeDocument/2006/relationships/hyperlink" Target="https://podminky.urs.cz/item/CS_URS_2026_01/871350320" TargetMode="External" /><Relationship Id="rId26" Type="http://schemas.openxmlformats.org/officeDocument/2006/relationships/hyperlink" Target="https://podminky.urs.cz/item/CS_URS_2026_01/871440420" TargetMode="External" /><Relationship Id="rId27" Type="http://schemas.openxmlformats.org/officeDocument/2006/relationships/hyperlink" Target="https://podminky.urs.cz/item/CS_URS_2026_01/877310310" TargetMode="External" /><Relationship Id="rId28" Type="http://schemas.openxmlformats.org/officeDocument/2006/relationships/hyperlink" Target="https://podminky.urs.cz/item/CS_URS_2026_01/877350310" TargetMode="External" /><Relationship Id="rId29" Type="http://schemas.openxmlformats.org/officeDocument/2006/relationships/hyperlink" Target="https://podminky.urs.cz/item/CS_URS_2026_01/894411311" TargetMode="External" /><Relationship Id="rId30" Type="http://schemas.openxmlformats.org/officeDocument/2006/relationships/hyperlink" Target="https://podminky.urs.cz/item/CS_URS_2026_01/894412411" TargetMode="External" /><Relationship Id="rId31" Type="http://schemas.openxmlformats.org/officeDocument/2006/relationships/hyperlink" Target="https://podminky.urs.cz/item/CS_URS_2026_01/894414111" TargetMode="External" /><Relationship Id="rId32" Type="http://schemas.openxmlformats.org/officeDocument/2006/relationships/hyperlink" Target="https://podminky.urs.cz/item/CS_URS_2026_01/894414211" TargetMode="External" /><Relationship Id="rId33" Type="http://schemas.openxmlformats.org/officeDocument/2006/relationships/hyperlink" Target="https://podminky.urs.cz/item/CS_URS_2026_01/899104112" TargetMode="External" /><Relationship Id="rId34" Type="http://schemas.openxmlformats.org/officeDocument/2006/relationships/hyperlink" Target="https://podminky.urs.cz/item/CS_URS_2026_01/899722113" TargetMode="External" /><Relationship Id="rId35" Type="http://schemas.openxmlformats.org/officeDocument/2006/relationships/hyperlink" Target="https://podminky.urs.cz/item/CS_URS_2026_01/919726122" TargetMode="External" /><Relationship Id="rId36" Type="http://schemas.openxmlformats.org/officeDocument/2006/relationships/hyperlink" Target="https://podminky.urs.cz/item/CS_URS_2025_01/977151R26" TargetMode="External" /><Relationship Id="rId37" Type="http://schemas.openxmlformats.org/officeDocument/2006/relationships/hyperlink" Target="https://podminky.urs.cz/item/CS_URS_2026_01/997013501" TargetMode="External" /><Relationship Id="rId38" Type="http://schemas.openxmlformats.org/officeDocument/2006/relationships/hyperlink" Target="https://podminky.urs.cz/item/CS_URS_2026_01/997013509" TargetMode="External" /><Relationship Id="rId39" Type="http://schemas.openxmlformats.org/officeDocument/2006/relationships/hyperlink" Target="https://podminky.urs.cz/item/CS_URS_2026_01/997013601" TargetMode="External" /><Relationship Id="rId40" Type="http://schemas.openxmlformats.org/officeDocument/2006/relationships/hyperlink" Target="https://podminky.urs.cz/item/CS_URS_2026_01/998276101" TargetMode="External" /><Relationship Id="rId41" Type="http://schemas.openxmlformats.org/officeDocument/2006/relationships/hyperlink" Target="https://podminky.urs.cz/item/CS_URS_2026_01/998276124" TargetMode="External" /><Relationship Id="rId42" Type="http://schemas.openxmlformats.org/officeDocument/2006/relationships/hyperlink" Target="https://podminky.urs.cz/item/CS_URS_2025_01/012103000" TargetMode="External" /><Relationship Id="rId43" Type="http://schemas.openxmlformats.org/officeDocument/2006/relationships/hyperlink" Target="https://podminky.urs.cz/item/CS_URS_2025_01/012303000" TargetMode="External" /><Relationship Id="rId44" Type="http://schemas.openxmlformats.org/officeDocument/2006/relationships/hyperlink" Target="https://podminky.urs.cz/item/CS_URS_2025_01/013254000" TargetMode="External" /><Relationship Id="rId45" Type="http://schemas.openxmlformats.org/officeDocument/2006/relationships/hyperlink" Target="https://podminky.urs.cz/item/CS_URS_2025_01/032103000" TargetMode="External" /><Relationship Id="rId46" Type="http://schemas.openxmlformats.org/officeDocument/2006/relationships/hyperlink" Target="https://podminky.urs.cz/item/CS_URS_2025_01/033203000" TargetMode="External" /><Relationship Id="rId47" Type="http://schemas.openxmlformats.org/officeDocument/2006/relationships/hyperlink" Target="https://podminky.urs.cz/item/CS_URS_2025_01/043203002" TargetMode="External" /><Relationship Id="rId4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254203" TargetMode="External" /><Relationship Id="rId2" Type="http://schemas.openxmlformats.org/officeDocument/2006/relationships/hyperlink" Target="https://podminky.urs.cz/item/CS_URS_2026_01/151101101" TargetMode="External" /><Relationship Id="rId3" Type="http://schemas.openxmlformats.org/officeDocument/2006/relationships/hyperlink" Target="https://podminky.urs.cz/item/CS_URS_2026_01/151101111" TargetMode="External" /><Relationship Id="rId4" Type="http://schemas.openxmlformats.org/officeDocument/2006/relationships/hyperlink" Target="https://podminky.urs.cz/item/CS_URS_2026_01/162751117" TargetMode="External" /><Relationship Id="rId5" Type="http://schemas.openxmlformats.org/officeDocument/2006/relationships/hyperlink" Target="https://podminky.urs.cz/item/CS_URS_2026_01/167151111" TargetMode="External" /><Relationship Id="rId6" Type="http://schemas.openxmlformats.org/officeDocument/2006/relationships/hyperlink" Target="https://podminky.urs.cz/item/CS_URS_2026_01/17120123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174151101" TargetMode="External" /><Relationship Id="rId9" Type="http://schemas.openxmlformats.org/officeDocument/2006/relationships/hyperlink" Target="https://podminky.urs.cz/item/CS_URS_2026_01/175151101" TargetMode="External" /><Relationship Id="rId10" Type="http://schemas.openxmlformats.org/officeDocument/2006/relationships/hyperlink" Target="https://podminky.urs.cz/item/CS_URS_2026_01/359901111" TargetMode="External" /><Relationship Id="rId11" Type="http://schemas.openxmlformats.org/officeDocument/2006/relationships/hyperlink" Target="https://podminky.urs.cz/item/CS_URS_2026_01/451573111" TargetMode="External" /><Relationship Id="rId12" Type="http://schemas.openxmlformats.org/officeDocument/2006/relationships/hyperlink" Target="https://podminky.urs.cz/item/CS_URS_2026_01/871310320" TargetMode="External" /><Relationship Id="rId13" Type="http://schemas.openxmlformats.org/officeDocument/2006/relationships/hyperlink" Target="https://podminky.urs.cz/item/CS_URS_2026_01/877310310" TargetMode="External" /><Relationship Id="rId14" Type="http://schemas.openxmlformats.org/officeDocument/2006/relationships/hyperlink" Target="https://podminky.urs.cz/item/CS_URS_2026_01/877310330" TargetMode="External" /><Relationship Id="rId15" Type="http://schemas.openxmlformats.org/officeDocument/2006/relationships/hyperlink" Target="https://podminky.urs.cz/item/CS_URS_2026_01/899722113" TargetMode="External" /><Relationship Id="rId16" Type="http://schemas.openxmlformats.org/officeDocument/2006/relationships/hyperlink" Target="https://podminky.urs.cz/item/CS_URS_2025_01/012103000" TargetMode="External" /><Relationship Id="rId17" Type="http://schemas.openxmlformats.org/officeDocument/2006/relationships/hyperlink" Target="https://podminky.urs.cz/item/CS_URS_2025_01/012303000" TargetMode="External" /><Relationship Id="rId18" Type="http://schemas.openxmlformats.org/officeDocument/2006/relationships/hyperlink" Target="https://podminky.urs.cz/item/CS_URS_2025_01/013254000" TargetMode="External" /><Relationship Id="rId19" Type="http://schemas.openxmlformats.org/officeDocument/2006/relationships/hyperlink" Target="https://podminky.urs.cz/item/CS_URS_2025_01/032103000" TargetMode="External" /><Relationship Id="rId20" Type="http://schemas.openxmlformats.org/officeDocument/2006/relationships/hyperlink" Target="https://podminky.urs.cz/item/CS_URS_2025_01/033203000" TargetMode="External" /><Relationship Id="rId2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34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31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2024-05-17IV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Stavební úpravy MK v ul. Budějovické v Třeboni – 5. etapa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Třeboň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17. 5. 2024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Třeboň, Palackého nám. 46/II, 379 01 Třeboň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INVENTE, s.r.o., Žerotínova 483/1, 370 04 Č.Buděj.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ROUND(AG55+SUM(AG57:AG64),2)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ROUND(AS55+SUM(AS57:AS64),2)</f>
        <v>0</v>
      </c>
      <c r="AT54" s="108">
        <f>ROUND(SUM(AV54:AW54),2)</f>
        <v>0</v>
      </c>
      <c r="AU54" s="109">
        <f>ROUND(AU55+SUM(AU57:AU64),5)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ROUND(AZ55+SUM(AZ57:AZ64),2)</f>
        <v>0</v>
      </c>
      <c r="BA54" s="108">
        <f>ROUND(BA55+SUM(BA57:BA64),2)</f>
        <v>0</v>
      </c>
      <c r="BB54" s="108">
        <f>ROUND(BB55+SUM(BB57:BB64),2)</f>
        <v>0</v>
      </c>
      <c r="BC54" s="108">
        <f>ROUND(BC55+SUM(BC57:BC64),2)</f>
        <v>0</v>
      </c>
      <c r="BD54" s="110">
        <f>ROUND(BD55+SUM(BD57:BD64),2)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24.75" customHeight="1">
      <c r="A55" s="7"/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80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73</v>
      </c>
      <c r="BT55" s="125" t="s">
        <v>81</v>
      </c>
      <c r="BV55" s="125" t="s">
        <v>76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4" customFormat="1" ht="23.25" customHeight="1">
      <c r="A56" s="126" t="s">
        <v>84</v>
      </c>
      <c r="B56" s="65"/>
      <c r="C56" s="127"/>
      <c r="D56" s="127"/>
      <c r="E56" s="128" t="s">
        <v>78</v>
      </c>
      <c r="F56" s="128"/>
      <c r="G56" s="128"/>
      <c r="H56" s="128"/>
      <c r="I56" s="128"/>
      <c r="J56" s="127"/>
      <c r="K56" s="128" t="s">
        <v>79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'SO_101 - Komunikace, zpev...'!J30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85</v>
      </c>
      <c r="AR56" s="67"/>
      <c r="AS56" s="131">
        <v>0</v>
      </c>
      <c r="AT56" s="132">
        <f>ROUND(SUM(AV56:AW56),2)</f>
        <v>0</v>
      </c>
      <c r="AU56" s="133">
        <f>'SO_101 - Komunikace, zpev...'!P85</f>
        <v>0</v>
      </c>
      <c r="AV56" s="132">
        <f>'SO_101 - Komunikace, zpev...'!J33</f>
        <v>0</v>
      </c>
      <c r="AW56" s="132">
        <f>'SO_101 - Komunikace, zpev...'!J34</f>
        <v>0</v>
      </c>
      <c r="AX56" s="132">
        <f>'SO_101 - Komunikace, zpev...'!J35</f>
        <v>0</v>
      </c>
      <c r="AY56" s="132">
        <f>'SO_101 - Komunikace, zpev...'!J36</f>
        <v>0</v>
      </c>
      <c r="AZ56" s="132">
        <f>'SO_101 - Komunikace, zpev...'!F33</f>
        <v>0</v>
      </c>
      <c r="BA56" s="132">
        <f>'SO_101 - Komunikace, zpev...'!F34</f>
        <v>0</v>
      </c>
      <c r="BB56" s="132">
        <f>'SO_101 - Komunikace, zpev...'!F35</f>
        <v>0</v>
      </c>
      <c r="BC56" s="132">
        <f>'SO_101 - Komunikace, zpev...'!F36</f>
        <v>0</v>
      </c>
      <c r="BD56" s="134">
        <f>'SO_101 - Komunikace, zpev...'!F37</f>
        <v>0</v>
      </c>
      <c r="BE56" s="4"/>
      <c r="BT56" s="135" t="s">
        <v>83</v>
      </c>
      <c r="BU56" s="135" t="s">
        <v>86</v>
      </c>
      <c r="BV56" s="135" t="s">
        <v>76</v>
      </c>
      <c r="BW56" s="135" t="s">
        <v>82</v>
      </c>
      <c r="BX56" s="135" t="s">
        <v>5</v>
      </c>
      <c r="CL56" s="135" t="s">
        <v>19</v>
      </c>
      <c r="CM56" s="135" t="s">
        <v>83</v>
      </c>
    </row>
    <row r="57" s="7" customFormat="1" ht="24.75" customHeight="1">
      <c r="A57" s="126" t="s">
        <v>84</v>
      </c>
      <c r="B57" s="113"/>
      <c r="C57" s="114"/>
      <c r="D57" s="115" t="s">
        <v>87</v>
      </c>
      <c r="E57" s="115"/>
      <c r="F57" s="115"/>
      <c r="G57" s="115"/>
      <c r="H57" s="115"/>
      <c r="I57" s="116"/>
      <c r="J57" s="115" t="s">
        <v>88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8">
        <f>'SO_301.1 - Vodovodní řad'!J30</f>
        <v>0</v>
      </c>
      <c r="AH57" s="116"/>
      <c r="AI57" s="116"/>
      <c r="AJ57" s="116"/>
      <c r="AK57" s="116"/>
      <c r="AL57" s="116"/>
      <c r="AM57" s="116"/>
      <c r="AN57" s="118">
        <f>SUM(AG57,AT57)</f>
        <v>0</v>
      </c>
      <c r="AO57" s="116"/>
      <c r="AP57" s="116"/>
      <c r="AQ57" s="119" t="s">
        <v>80</v>
      </c>
      <c r="AR57" s="120"/>
      <c r="AS57" s="121">
        <v>0</v>
      </c>
      <c r="AT57" s="122">
        <f>ROUND(SUM(AV57:AW57),2)</f>
        <v>0</v>
      </c>
      <c r="AU57" s="123">
        <f>'SO_301.1 - Vodovodní řad'!P89</f>
        <v>0</v>
      </c>
      <c r="AV57" s="122">
        <f>'SO_301.1 - Vodovodní řad'!J33</f>
        <v>0</v>
      </c>
      <c r="AW57" s="122">
        <f>'SO_301.1 - Vodovodní řad'!J34</f>
        <v>0</v>
      </c>
      <c r="AX57" s="122">
        <f>'SO_301.1 - Vodovodní řad'!J35</f>
        <v>0</v>
      </c>
      <c r="AY57" s="122">
        <f>'SO_301.1 - Vodovodní řad'!J36</f>
        <v>0</v>
      </c>
      <c r="AZ57" s="122">
        <f>'SO_301.1 - Vodovodní řad'!F33</f>
        <v>0</v>
      </c>
      <c r="BA57" s="122">
        <f>'SO_301.1 - Vodovodní řad'!F34</f>
        <v>0</v>
      </c>
      <c r="BB57" s="122">
        <f>'SO_301.1 - Vodovodní řad'!F35</f>
        <v>0</v>
      </c>
      <c r="BC57" s="122">
        <f>'SO_301.1 - Vodovodní řad'!F36</f>
        <v>0</v>
      </c>
      <c r="BD57" s="124">
        <f>'SO_301.1 - Vodovodní řad'!F37</f>
        <v>0</v>
      </c>
      <c r="BE57" s="7"/>
      <c r="BT57" s="125" t="s">
        <v>81</v>
      </c>
      <c r="BV57" s="125" t="s">
        <v>76</v>
      </c>
      <c r="BW57" s="125" t="s">
        <v>89</v>
      </c>
      <c r="BX57" s="125" t="s">
        <v>5</v>
      </c>
      <c r="CL57" s="125" t="s">
        <v>19</v>
      </c>
      <c r="CM57" s="125" t="s">
        <v>83</v>
      </c>
    </row>
    <row r="58" s="7" customFormat="1" ht="24.75" customHeight="1">
      <c r="A58" s="126" t="s">
        <v>84</v>
      </c>
      <c r="B58" s="113"/>
      <c r="C58" s="114"/>
      <c r="D58" s="115" t="s">
        <v>90</v>
      </c>
      <c r="E58" s="115"/>
      <c r="F58" s="115"/>
      <c r="G58" s="115"/>
      <c r="H58" s="115"/>
      <c r="I58" s="116"/>
      <c r="J58" s="115" t="s">
        <v>91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8">
        <f>'SO_301.2 - Vodovodní příp...'!J30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80</v>
      </c>
      <c r="AR58" s="120"/>
      <c r="AS58" s="121">
        <v>0</v>
      </c>
      <c r="AT58" s="122">
        <f>ROUND(SUM(AV58:AW58),2)</f>
        <v>0</v>
      </c>
      <c r="AU58" s="123">
        <f>'SO_301.2 - Vodovodní příp...'!P89</f>
        <v>0</v>
      </c>
      <c r="AV58" s="122">
        <f>'SO_301.2 - Vodovodní příp...'!J33</f>
        <v>0</v>
      </c>
      <c r="AW58" s="122">
        <f>'SO_301.2 - Vodovodní příp...'!J34</f>
        <v>0</v>
      </c>
      <c r="AX58" s="122">
        <f>'SO_301.2 - Vodovodní příp...'!J35</f>
        <v>0</v>
      </c>
      <c r="AY58" s="122">
        <f>'SO_301.2 - Vodovodní příp...'!J36</f>
        <v>0</v>
      </c>
      <c r="AZ58" s="122">
        <f>'SO_301.2 - Vodovodní příp...'!F33</f>
        <v>0</v>
      </c>
      <c r="BA58" s="122">
        <f>'SO_301.2 - Vodovodní příp...'!F34</f>
        <v>0</v>
      </c>
      <c r="BB58" s="122">
        <f>'SO_301.2 - Vodovodní příp...'!F35</f>
        <v>0</v>
      </c>
      <c r="BC58" s="122">
        <f>'SO_301.2 - Vodovodní příp...'!F36</f>
        <v>0</v>
      </c>
      <c r="BD58" s="124">
        <f>'SO_301.2 - Vodovodní příp...'!F37</f>
        <v>0</v>
      </c>
      <c r="BE58" s="7"/>
      <c r="BT58" s="125" t="s">
        <v>81</v>
      </c>
      <c r="BV58" s="125" t="s">
        <v>76</v>
      </c>
      <c r="BW58" s="125" t="s">
        <v>92</v>
      </c>
      <c r="BX58" s="125" t="s">
        <v>5</v>
      </c>
      <c r="CL58" s="125" t="s">
        <v>19</v>
      </c>
      <c r="CM58" s="125" t="s">
        <v>83</v>
      </c>
    </row>
    <row r="59" s="7" customFormat="1" ht="24.75" customHeight="1">
      <c r="A59" s="126" t="s">
        <v>84</v>
      </c>
      <c r="B59" s="113"/>
      <c r="C59" s="114"/>
      <c r="D59" s="115" t="s">
        <v>93</v>
      </c>
      <c r="E59" s="115"/>
      <c r="F59" s="115"/>
      <c r="G59" s="115"/>
      <c r="H59" s="115"/>
      <c r="I59" s="116"/>
      <c r="J59" s="115" t="s">
        <v>94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8">
        <f>'SO_302.1 - Jednotná kanal...'!J30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80</v>
      </c>
      <c r="AR59" s="120"/>
      <c r="AS59" s="121">
        <v>0</v>
      </c>
      <c r="AT59" s="122">
        <f>ROUND(SUM(AV59:AW59),2)</f>
        <v>0</v>
      </c>
      <c r="AU59" s="123">
        <f>'SO_302.1 - Jednotná kanal...'!P90</f>
        <v>0</v>
      </c>
      <c r="AV59" s="122">
        <f>'SO_302.1 - Jednotná kanal...'!J33</f>
        <v>0</v>
      </c>
      <c r="AW59" s="122">
        <f>'SO_302.1 - Jednotná kanal...'!J34</f>
        <v>0</v>
      </c>
      <c r="AX59" s="122">
        <f>'SO_302.1 - Jednotná kanal...'!J35</f>
        <v>0</v>
      </c>
      <c r="AY59" s="122">
        <f>'SO_302.1 - Jednotná kanal...'!J36</f>
        <v>0</v>
      </c>
      <c r="AZ59" s="122">
        <f>'SO_302.1 - Jednotná kanal...'!F33</f>
        <v>0</v>
      </c>
      <c r="BA59" s="122">
        <f>'SO_302.1 - Jednotná kanal...'!F34</f>
        <v>0</v>
      </c>
      <c r="BB59" s="122">
        <f>'SO_302.1 - Jednotná kanal...'!F35</f>
        <v>0</v>
      </c>
      <c r="BC59" s="122">
        <f>'SO_302.1 - Jednotná kanal...'!F36</f>
        <v>0</v>
      </c>
      <c r="BD59" s="124">
        <f>'SO_302.1 - Jednotná kanal...'!F37</f>
        <v>0</v>
      </c>
      <c r="BE59" s="7"/>
      <c r="BT59" s="125" t="s">
        <v>81</v>
      </c>
      <c r="BV59" s="125" t="s">
        <v>76</v>
      </c>
      <c r="BW59" s="125" t="s">
        <v>95</v>
      </c>
      <c r="BX59" s="125" t="s">
        <v>5</v>
      </c>
      <c r="CL59" s="125" t="s">
        <v>19</v>
      </c>
      <c r="CM59" s="125" t="s">
        <v>83</v>
      </c>
    </row>
    <row r="60" s="7" customFormat="1" ht="24.75" customHeight="1">
      <c r="A60" s="126" t="s">
        <v>84</v>
      </c>
      <c r="B60" s="113"/>
      <c r="C60" s="114"/>
      <c r="D60" s="115" t="s">
        <v>96</v>
      </c>
      <c r="E60" s="115"/>
      <c r="F60" s="115"/>
      <c r="G60" s="115"/>
      <c r="H60" s="115"/>
      <c r="I60" s="116"/>
      <c r="J60" s="115" t="s">
        <v>97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8">
        <f>'SO_302.2 - Jednotné kanal...'!J30</f>
        <v>0</v>
      </c>
      <c r="AH60" s="116"/>
      <c r="AI60" s="116"/>
      <c r="AJ60" s="116"/>
      <c r="AK60" s="116"/>
      <c r="AL60" s="116"/>
      <c r="AM60" s="116"/>
      <c r="AN60" s="118">
        <f>SUM(AG60,AT60)</f>
        <v>0</v>
      </c>
      <c r="AO60" s="116"/>
      <c r="AP60" s="116"/>
      <c r="AQ60" s="119" t="s">
        <v>80</v>
      </c>
      <c r="AR60" s="120"/>
      <c r="AS60" s="121">
        <v>0</v>
      </c>
      <c r="AT60" s="122">
        <f>ROUND(SUM(AV60:AW60),2)</f>
        <v>0</v>
      </c>
      <c r="AU60" s="123">
        <f>'SO_302.2 - Jednotné kanal...'!P91</f>
        <v>0</v>
      </c>
      <c r="AV60" s="122">
        <f>'SO_302.2 - Jednotné kanal...'!J33</f>
        <v>0</v>
      </c>
      <c r="AW60" s="122">
        <f>'SO_302.2 - Jednotné kanal...'!J34</f>
        <v>0</v>
      </c>
      <c r="AX60" s="122">
        <f>'SO_302.2 - Jednotné kanal...'!J35</f>
        <v>0</v>
      </c>
      <c r="AY60" s="122">
        <f>'SO_302.2 - Jednotné kanal...'!J36</f>
        <v>0</v>
      </c>
      <c r="AZ60" s="122">
        <f>'SO_302.2 - Jednotné kanal...'!F33</f>
        <v>0</v>
      </c>
      <c r="BA60" s="122">
        <f>'SO_302.2 - Jednotné kanal...'!F34</f>
        <v>0</v>
      </c>
      <c r="BB60" s="122">
        <f>'SO_302.2 - Jednotné kanal...'!F35</f>
        <v>0</v>
      </c>
      <c r="BC60" s="122">
        <f>'SO_302.2 - Jednotné kanal...'!F36</f>
        <v>0</v>
      </c>
      <c r="BD60" s="124">
        <f>'SO_302.2 - Jednotné kanal...'!F37</f>
        <v>0</v>
      </c>
      <c r="BE60" s="7"/>
      <c r="BT60" s="125" t="s">
        <v>81</v>
      </c>
      <c r="BV60" s="125" t="s">
        <v>76</v>
      </c>
      <c r="BW60" s="125" t="s">
        <v>98</v>
      </c>
      <c r="BX60" s="125" t="s">
        <v>5</v>
      </c>
      <c r="CL60" s="125" t="s">
        <v>19</v>
      </c>
      <c r="CM60" s="125" t="s">
        <v>83</v>
      </c>
    </row>
    <row r="61" s="7" customFormat="1" ht="24.75" customHeight="1">
      <c r="A61" s="126" t="s">
        <v>84</v>
      </c>
      <c r="B61" s="113"/>
      <c r="C61" s="114"/>
      <c r="D61" s="115" t="s">
        <v>99</v>
      </c>
      <c r="E61" s="115"/>
      <c r="F61" s="115"/>
      <c r="G61" s="115"/>
      <c r="H61" s="115"/>
      <c r="I61" s="116"/>
      <c r="J61" s="115" t="s">
        <v>100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8">
        <f>'SO_303.1 - Dešťová kanali...'!J30</f>
        <v>0</v>
      </c>
      <c r="AH61" s="116"/>
      <c r="AI61" s="116"/>
      <c r="AJ61" s="116"/>
      <c r="AK61" s="116"/>
      <c r="AL61" s="116"/>
      <c r="AM61" s="116"/>
      <c r="AN61" s="118">
        <f>SUM(AG61,AT61)</f>
        <v>0</v>
      </c>
      <c r="AO61" s="116"/>
      <c r="AP61" s="116"/>
      <c r="AQ61" s="119" t="s">
        <v>80</v>
      </c>
      <c r="AR61" s="120"/>
      <c r="AS61" s="121">
        <v>0</v>
      </c>
      <c r="AT61" s="122">
        <f>ROUND(SUM(AV61:AW61),2)</f>
        <v>0</v>
      </c>
      <c r="AU61" s="123">
        <f>'SO_303.1 - Dešťová kanali...'!P92</f>
        <v>0</v>
      </c>
      <c r="AV61" s="122">
        <f>'SO_303.1 - Dešťová kanali...'!J33</f>
        <v>0</v>
      </c>
      <c r="AW61" s="122">
        <f>'SO_303.1 - Dešťová kanali...'!J34</f>
        <v>0</v>
      </c>
      <c r="AX61" s="122">
        <f>'SO_303.1 - Dešťová kanali...'!J35</f>
        <v>0</v>
      </c>
      <c r="AY61" s="122">
        <f>'SO_303.1 - Dešťová kanali...'!J36</f>
        <v>0</v>
      </c>
      <c r="AZ61" s="122">
        <f>'SO_303.1 - Dešťová kanali...'!F33</f>
        <v>0</v>
      </c>
      <c r="BA61" s="122">
        <f>'SO_303.1 - Dešťová kanali...'!F34</f>
        <v>0</v>
      </c>
      <c r="BB61" s="122">
        <f>'SO_303.1 - Dešťová kanali...'!F35</f>
        <v>0</v>
      </c>
      <c r="BC61" s="122">
        <f>'SO_303.1 - Dešťová kanali...'!F36</f>
        <v>0</v>
      </c>
      <c r="BD61" s="124">
        <f>'SO_303.1 - Dešťová kanali...'!F37</f>
        <v>0</v>
      </c>
      <c r="BE61" s="7"/>
      <c r="BT61" s="125" t="s">
        <v>81</v>
      </c>
      <c r="BV61" s="125" t="s">
        <v>76</v>
      </c>
      <c r="BW61" s="125" t="s">
        <v>101</v>
      </c>
      <c r="BX61" s="125" t="s">
        <v>5</v>
      </c>
      <c r="CL61" s="125" t="s">
        <v>19</v>
      </c>
      <c r="CM61" s="125" t="s">
        <v>83</v>
      </c>
    </row>
    <row r="62" s="7" customFormat="1" ht="24.75" customHeight="1">
      <c r="A62" s="126" t="s">
        <v>84</v>
      </c>
      <c r="B62" s="113"/>
      <c r="C62" s="114"/>
      <c r="D62" s="115" t="s">
        <v>102</v>
      </c>
      <c r="E62" s="115"/>
      <c r="F62" s="115"/>
      <c r="G62" s="115"/>
      <c r="H62" s="115"/>
      <c r="I62" s="116"/>
      <c r="J62" s="115" t="s">
        <v>103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8">
        <f>'SO_303.2 - Dešťové kanali...'!J30</f>
        <v>0</v>
      </c>
      <c r="AH62" s="116"/>
      <c r="AI62" s="116"/>
      <c r="AJ62" s="116"/>
      <c r="AK62" s="116"/>
      <c r="AL62" s="116"/>
      <c r="AM62" s="116"/>
      <c r="AN62" s="118">
        <f>SUM(AG62,AT62)</f>
        <v>0</v>
      </c>
      <c r="AO62" s="116"/>
      <c r="AP62" s="116"/>
      <c r="AQ62" s="119" t="s">
        <v>80</v>
      </c>
      <c r="AR62" s="120"/>
      <c r="AS62" s="121">
        <v>0</v>
      </c>
      <c r="AT62" s="122">
        <f>ROUND(SUM(AV62:AW62),2)</f>
        <v>0</v>
      </c>
      <c r="AU62" s="123">
        <f>'SO_303.2 - Dešťové kanali...'!P89</f>
        <v>0</v>
      </c>
      <c r="AV62" s="122">
        <f>'SO_303.2 - Dešťové kanali...'!J33</f>
        <v>0</v>
      </c>
      <c r="AW62" s="122">
        <f>'SO_303.2 - Dešťové kanali...'!J34</f>
        <v>0</v>
      </c>
      <c r="AX62" s="122">
        <f>'SO_303.2 - Dešťové kanali...'!J35</f>
        <v>0</v>
      </c>
      <c r="AY62" s="122">
        <f>'SO_303.2 - Dešťové kanali...'!J36</f>
        <v>0</v>
      </c>
      <c r="AZ62" s="122">
        <f>'SO_303.2 - Dešťové kanali...'!F33</f>
        <v>0</v>
      </c>
      <c r="BA62" s="122">
        <f>'SO_303.2 - Dešťové kanali...'!F34</f>
        <v>0</v>
      </c>
      <c r="BB62" s="122">
        <f>'SO_303.2 - Dešťové kanali...'!F35</f>
        <v>0</v>
      </c>
      <c r="BC62" s="122">
        <f>'SO_303.2 - Dešťové kanali...'!F36</f>
        <v>0</v>
      </c>
      <c r="BD62" s="124">
        <f>'SO_303.2 - Dešťové kanali...'!F37</f>
        <v>0</v>
      </c>
      <c r="BE62" s="7"/>
      <c r="BT62" s="125" t="s">
        <v>81</v>
      </c>
      <c r="BV62" s="125" t="s">
        <v>76</v>
      </c>
      <c r="BW62" s="125" t="s">
        <v>104</v>
      </c>
      <c r="BX62" s="125" t="s">
        <v>5</v>
      </c>
      <c r="CL62" s="125" t="s">
        <v>19</v>
      </c>
      <c r="CM62" s="125" t="s">
        <v>83</v>
      </c>
    </row>
    <row r="63" s="7" customFormat="1" ht="16.5" customHeight="1">
      <c r="A63" s="126" t="s">
        <v>84</v>
      </c>
      <c r="B63" s="113"/>
      <c r="C63" s="114"/>
      <c r="D63" s="115" t="s">
        <v>105</v>
      </c>
      <c r="E63" s="115"/>
      <c r="F63" s="115"/>
      <c r="G63" s="115"/>
      <c r="H63" s="115"/>
      <c r="I63" s="116"/>
      <c r="J63" s="115" t="s">
        <v>106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8">
        <f>'SO_401 - Veřejné osvětlení'!J30</f>
        <v>0</v>
      </c>
      <c r="AH63" s="116"/>
      <c r="AI63" s="116"/>
      <c r="AJ63" s="116"/>
      <c r="AK63" s="116"/>
      <c r="AL63" s="116"/>
      <c r="AM63" s="116"/>
      <c r="AN63" s="118">
        <f>SUM(AG63,AT63)</f>
        <v>0</v>
      </c>
      <c r="AO63" s="116"/>
      <c r="AP63" s="116"/>
      <c r="AQ63" s="119" t="s">
        <v>80</v>
      </c>
      <c r="AR63" s="120"/>
      <c r="AS63" s="121">
        <v>0</v>
      </c>
      <c r="AT63" s="122">
        <f>ROUND(SUM(AV63:AW63),2)</f>
        <v>0</v>
      </c>
      <c r="AU63" s="123">
        <f>'SO_401 - Veřejné osvětlení'!P85</f>
        <v>0</v>
      </c>
      <c r="AV63" s="122">
        <f>'SO_401 - Veřejné osvětlení'!J33</f>
        <v>0</v>
      </c>
      <c r="AW63" s="122">
        <f>'SO_401 - Veřejné osvětlení'!J34</f>
        <v>0</v>
      </c>
      <c r="AX63" s="122">
        <f>'SO_401 - Veřejné osvětlení'!J35</f>
        <v>0</v>
      </c>
      <c r="AY63" s="122">
        <f>'SO_401 - Veřejné osvětlení'!J36</f>
        <v>0</v>
      </c>
      <c r="AZ63" s="122">
        <f>'SO_401 - Veřejné osvětlení'!F33</f>
        <v>0</v>
      </c>
      <c r="BA63" s="122">
        <f>'SO_401 - Veřejné osvětlení'!F34</f>
        <v>0</v>
      </c>
      <c r="BB63" s="122">
        <f>'SO_401 - Veřejné osvětlení'!F35</f>
        <v>0</v>
      </c>
      <c r="BC63" s="122">
        <f>'SO_401 - Veřejné osvětlení'!F36</f>
        <v>0</v>
      </c>
      <c r="BD63" s="124">
        <f>'SO_401 - Veřejné osvětlení'!F37</f>
        <v>0</v>
      </c>
      <c r="BE63" s="7"/>
      <c r="BT63" s="125" t="s">
        <v>81</v>
      </c>
      <c r="BV63" s="125" t="s">
        <v>76</v>
      </c>
      <c r="BW63" s="125" t="s">
        <v>107</v>
      </c>
      <c r="BX63" s="125" t="s">
        <v>5</v>
      </c>
      <c r="CL63" s="125" t="s">
        <v>19</v>
      </c>
      <c r="CM63" s="125" t="s">
        <v>83</v>
      </c>
    </row>
    <row r="64" s="7" customFormat="1" ht="16.5" customHeight="1">
      <c r="A64" s="126" t="s">
        <v>84</v>
      </c>
      <c r="B64" s="113"/>
      <c r="C64" s="114"/>
      <c r="D64" s="115" t="s">
        <v>108</v>
      </c>
      <c r="E64" s="115"/>
      <c r="F64" s="115"/>
      <c r="G64" s="115"/>
      <c r="H64" s="115"/>
      <c r="I64" s="116"/>
      <c r="J64" s="115" t="s">
        <v>109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8">
        <f>'VON - Vedlejší a ostatní ...'!J30</f>
        <v>0</v>
      </c>
      <c r="AH64" s="116"/>
      <c r="AI64" s="116"/>
      <c r="AJ64" s="116"/>
      <c r="AK64" s="116"/>
      <c r="AL64" s="116"/>
      <c r="AM64" s="116"/>
      <c r="AN64" s="118">
        <f>SUM(AG64,AT64)</f>
        <v>0</v>
      </c>
      <c r="AO64" s="116"/>
      <c r="AP64" s="116"/>
      <c r="AQ64" s="119" t="s">
        <v>80</v>
      </c>
      <c r="AR64" s="120"/>
      <c r="AS64" s="136">
        <v>0</v>
      </c>
      <c r="AT64" s="137">
        <f>ROUND(SUM(AV64:AW64),2)</f>
        <v>0</v>
      </c>
      <c r="AU64" s="138">
        <f>'VON - Vedlejší a ostatní ...'!P86</f>
        <v>0</v>
      </c>
      <c r="AV64" s="137">
        <f>'VON - Vedlejší a ostatní ...'!J33</f>
        <v>0</v>
      </c>
      <c r="AW64" s="137">
        <f>'VON - Vedlejší a ostatní ...'!J34</f>
        <v>0</v>
      </c>
      <c r="AX64" s="137">
        <f>'VON - Vedlejší a ostatní ...'!J35</f>
        <v>0</v>
      </c>
      <c r="AY64" s="137">
        <f>'VON - Vedlejší a ostatní ...'!J36</f>
        <v>0</v>
      </c>
      <c r="AZ64" s="137">
        <f>'VON - Vedlejší a ostatní ...'!F33</f>
        <v>0</v>
      </c>
      <c r="BA64" s="137">
        <f>'VON - Vedlejší a ostatní ...'!F34</f>
        <v>0</v>
      </c>
      <c r="BB64" s="137">
        <f>'VON - Vedlejší a ostatní ...'!F35</f>
        <v>0</v>
      </c>
      <c r="BC64" s="137">
        <f>'VON - Vedlejší a ostatní ...'!F36</f>
        <v>0</v>
      </c>
      <c r="BD64" s="139">
        <f>'VON - Vedlejší a ostatní ...'!F37</f>
        <v>0</v>
      </c>
      <c r="BE64" s="7"/>
      <c r="BT64" s="125" t="s">
        <v>81</v>
      </c>
      <c r="BV64" s="125" t="s">
        <v>76</v>
      </c>
      <c r="BW64" s="125" t="s">
        <v>110</v>
      </c>
      <c r="BX64" s="125" t="s">
        <v>5</v>
      </c>
      <c r="CL64" s="125" t="s">
        <v>19</v>
      </c>
      <c r="CM64" s="125" t="s">
        <v>83</v>
      </c>
    </row>
    <row r="65" s="2" customFormat="1" ht="30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6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46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</sheetData>
  <sheetProtection sheet="1" formatColumns="0" formatRows="0" objects="1" scenarios="1" spinCount="100000" saltValue="+51NQrmDdp6PJAMrM4ivXjHBX7YHGcz7GIwU7kG13mJyxzBU75AIOnTgQHNvWKxWh89o9MGNqrH3sIjtk/o9yA==" hashValue="tkXv1j3KlCdryKqlXz7kTOpZmo7891eLONHPuY8ibXA0/6yefybGnq5dl3/dF/TnXyfFVxh/GQBMhH48KCG1Jg==" algorithmName="SHA-512" password="CA9C"/>
  <mergeCells count="78">
    <mergeCell ref="C52:G52"/>
    <mergeCell ref="D58:H58"/>
    <mergeCell ref="D59:H59"/>
    <mergeCell ref="D55:H55"/>
    <mergeCell ref="D60:H60"/>
    <mergeCell ref="D62:H62"/>
    <mergeCell ref="D61:H61"/>
    <mergeCell ref="D63:H63"/>
    <mergeCell ref="D64:H64"/>
    <mergeCell ref="D57:H57"/>
    <mergeCell ref="E56:I56"/>
    <mergeCell ref="I52:AF52"/>
    <mergeCell ref="J61:AF61"/>
    <mergeCell ref="J57:AF57"/>
    <mergeCell ref="J63:AF63"/>
    <mergeCell ref="J60:AF60"/>
    <mergeCell ref="J55:AF55"/>
    <mergeCell ref="J64:AF64"/>
    <mergeCell ref="J59:AF59"/>
    <mergeCell ref="J58:AF58"/>
    <mergeCell ref="J62:AF62"/>
    <mergeCell ref="K56:AF56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58:AM58"/>
    <mergeCell ref="AG63:AM63"/>
    <mergeCell ref="AG62:AM62"/>
    <mergeCell ref="AG52:AM52"/>
    <mergeCell ref="AG61:AM61"/>
    <mergeCell ref="AG57:AM57"/>
    <mergeCell ref="AG60:AM60"/>
    <mergeCell ref="AG55:AM55"/>
    <mergeCell ref="AG59:AM59"/>
    <mergeCell ref="AG64:AM64"/>
    <mergeCell ref="AG56:AM56"/>
    <mergeCell ref="AM47:AN47"/>
    <mergeCell ref="AM49:AP49"/>
    <mergeCell ref="AM50:AP50"/>
    <mergeCell ref="AN60:AP60"/>
    <mergeCell ref="AN57:AP57"/>
    <mergeCell ref="AN63:AP63"/>
    <mergeCell ref="AN62:AP62"/>
    <mergeCell ref="AN58:AP58"/>
    <mergeCell ref="AN56:AP56"/>
    <mergeCell ref="AN61:AP61"/>
    <mergeCell ref="AN55:AP55"/>
    <mergeCell ref="AN59:AP59"/>
    <mergeCell ref="AN52:AP52"/>
    <mergeCell ref="AN64:AP64"/>
    <mergeCell ref="AS49:AT51"/>
    <mergeCell ref="AN54:AP54"/>
  </mergeCells>
  <hyperlinks>
    <hyperlink ref="A56" location="'SO_101 - Komunikace, zpev...'!C2" display="/"/>
    <hyperlink ref="A57" location="'SO_301.1 - Vodovodní řad'!C2" display="/"/>
    <hyperlink ref="A58" location="'SO_301.2 - Vodovodní příp...'!C2" display="/"/>
    <hyperlink ref="A59" location="'SO_302.1 - Jednotná kanal...'!C2" display="/"/>
    <hyperlink ref="A60" location="'SO_302.2 - Jednotné kanal...'!C2" display="/"/>
    <hyperlink ref="A61" location="'SO_303.1 - Dešťová kanali...'!C2" display="/"/>
    <hyperlink ref="A62" location="'SO_303.2 - Dešťové kanali...'!C2" display="/"/>
    <hyperlink ref="A63" location="'SO_401 - Veřejné osvětlení'!C2" display="/"/>
    <hyperlink ref="A64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Stavební úpravy MK v ul. Budějovické v Třeboni – 5. etapa</v>
      </c>
      <c r="F7" s="145"/>
      <c r="G7" s="145"/>
      <c r="H7" s="145"/>
      <c r="L7" s="22"/>
    </row>
    <row r="8" s="2" customFormat="1" ht="12" customHeight="1">
      <c r="A8" s="40"/>
      <c r="B8" s="46"/>
      <c r="C8" s="40"/>
      <c r="D8" s="145" t="s">
        <v>133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1570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17. 5. 2024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32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28</v>
      </c>
      <c r="J21" s="135" t="s">
        <v>34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50"/>
      <c r="B27" s="151"/>
      <c r="C27" s="150"/>
      <c r="D27" s="150"/>
      <c r="E27" s="152" t="s">
        <v>39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40</v>
      </c>
      <c r="E30" s="40"/>
      <c r="F30" s="40"/>
      <c r="G30" s="40"/>
      <c r="H30" s="40"/>
      <c r="I30" s="40"/>
      <c r="J30" s="156">
        <f>ROUND(J86,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42</v>
      </c>
      <c r="G32" s="40"/>
      <c r="H32" s="40"/>
      <c r="I32" s="157" t="s">
        <v>41</v>
      </c>
      <c r="J32" s="157" t="s">
        <v>43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44</v>
      </c>
      <c r="E33" s="145" t="s">
        <v>45</v>
      </c>
      <c r="F33" s="159">
        <f>ROUND((SUM(BE86:BE155)),  2)</f>
        <v>0</v>
      </c>
      <c r="G33" s="40"/>
      <c r="H33" s="40"/>
      <c r="I33" s="160">
        <v>0.20999999999999999</v>
      </c>
      <c r="J33" s="159">
        <f>ROUND(((SUM(BE86:BE155))*I33),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ROUND((SUM(BF86:BF155)),  2)</f>
        <v>0</v>
      </c>
      <c r="G34" s="40"/>
      <c r="H34" s="40"/>
      <c r="I34" s="160">
        <v>0.12</v>
      </c>
      <c r="J34" s="159">
        <f>ROUND(((SUM(BF86:BF155))*I34),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ROUND((SUM(BG86:BG155)),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ROUND((SUM(BH86:BH155)),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ROUND((SUM(BI86:BI155)),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159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Stavební úpravy MK v ul. Budějovické v Třeboni – 5. etapa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Třeboň</v>
      </c>
      <c r="G52" s="42"/>
      <c r="H52" s="42"/>
      <c r="I52" s="34" t="s">
        <v>23</v>
      </c>
      <c r="J52" s="74" t="str">
        <f>IF(J12="","",J12)</f>
        <v>17. 5. 2024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Třeboň, Palackého nám. 46/II, 379 01 Třeboň</v>
      </c>
      <c r="G54" s="42"/>
      <c r="H54" s="42"/>
      <c r="I54" s="34" t="s">
        <v>31</v>
      </c>
      <c r="J54" s="38" t="str">
        <f>E21</f>
        <v>INVENTE, s.r.o., Žerotínova 483/1, 370 04 Č.Buděj.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160</v>
      </c>
      <c r="D57" s="174"/>
      <c r="E57" s="174"/>
      <c r="F57" s="174"/>
      <c r="G57" s="174"/>
      <c r="H57" s="174"/>
      <c r="I57" s="174"/>
      <c r="J57" s="175" t="s">
        <v>161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72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162</v>
      </c>
    </row>
    <row r="60" s="9" customFormat="1" ht="24.96" customHeight="1">
      <c r="A60" s="9"/>
      <c r="B60" s="177"/>
      <c r="C60" s="178"/>
      <c r="D60" s="179" t="s">
        <v>567</v>
      </c>
      <c r="E60" s="180"/>
      <c r="F60" s="180"/>
      <c r="G60" s="180"/>
      <c r="H60" s="180"/>
      <c r="I60" s="180"/>
      <c r="J60" s="181">
        <f>J87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1571</v>
      </c>
      <c r="E61" s="185"/>
      <c r="F61" s="185"/>
      <c r="G61" s="185"/>
      <c r="H61" s="185"/>
      <c r="I61" s="185"/>
      <c r="J61" s="186">
        <f>J88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1572</v>
      </c>
      <c r="E62" s="185"/>
      <c r="F62" s="185"/>
      <c r="G62" s="185"/>
      <c r="H62" s="185"/>
      <c r="I62" s="185"/>
      <c r="J62" s="186">
        <f>J92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77"/>
      <c r="C63" s="178"/>
      <c r="D63" s="179" t="s">
        <v>1573</v>
      </c>
      <c r="E63" s="180"/>
      <c r="F63" s="180"/>
      <c r="G63" s="180"/>
      <c r="H63" s="180"/>
      <c r="I63" s="180"/>
      <c r="J63" s="181">
        <f>J101</f>
        <v>0</v>
      </c>
      <c r="K63" s="178"/>
      <c r="L63" s="18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7"/>
      <c r="C64" s="178"/>
      <c r="D64" s="179" t="s">
        <v>1574</v>
      </c>
      <c r="E64" s="180"/>
      <c r="F64" s="180"/>
      <c r="G64" s="180"/>
      <c r="H64" s="180"/>
      <c r="I64" s="180"/>
      <c r="J64" s="181">
        <f>J117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1575</v>
      </c>
      <c r="E65" s="180"/>
      <c r="F65" s="180"/>
      <c r="G65" s="180"/>
      <c r="H65" s="180"/>
      <c r="I65" s="180"/>
      <c r="J65" s="181">
        <f>J137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1576</v>
      </c>
      <c r="E66" s="180"/>
      <c r="F66" s="180"/>
      <c r="G66" s="180"/>
      <c r="H66" s="180"/>
      <c r="I66" s="180"/>
      <c r="J66" s="181">
        <f>J147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169</v>
      </c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2" t="str">
        <f>E7</f>
        <v>Stavební úpravy MK v ul. Budějovické v Třeboni – 5. etapa</v>
      </c>
      <c r="F76" s="34"/>
      <c r="G76" s="34"/>
      <c r="H76" s="34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133</v>
      </c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VON - Vedlejší a ostatní náklady</v>
      </c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Třeboň</v>
      </c>
      <c r="G80" s="42"/>
      <c r="H80" s="42"/>
      <c r="I80" s="34" t="s">
        <v>23</v>
      </c>
      <c r="J80" s="74" t="str">
        <f>IF(J12="","",J12)</f>
        <v>17. 5. 2024</v>
      </c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40.05" customHeight="1">
      <c r="A82" s="40"/>
      <c r="B82" s="41"/>
      <c r="C82" s="34" t="s">
        <v>25</v>
      </c>
      <c r="D82" s="42"/>
      <c r="E82" s="42"/>
      <c r="F82" s="29" t="str">
        <f>E15</f>
        <v>Město Třeboň, Palackého nám. 46/II, 379 01 Třeboň</v>
      </c>
      <c r="G82" s="42"/>
      <c r="H82" s="42"/>
      <c r="I82" s="34" t="s">
        <v>31</v>
      </c>
      <c r="J82" s="38" t="str">
        <f>E21</f>
        <v>INVENTE, s.r.o., Žerotínova 483/1, 370 04 Č.Buděj.</v>
      </c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 xml:space="preserve"> 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8"/>
      <c r="B85" s="189"/>
      <c r="C85" s="190" t="s">
        <v>170</v>
      </c>
      <c r="D85" s="191" t="s">
        <v>59</v>
      </c>
      <c r="E85" s="191" t="s">
        <v>55</v>
      </c>
      <c r="F85" s="191" t="s">
        <v>56</v>
      </c>
      <c r="G85" s="191" t="s">
        <v>171</v>
      </c>
      <c r="H85" s="191" t="s">
        <v>172</v>
      </c>
      <c r="I85" s="191" t="s">
        <v>173</v>
      </c>
      <c r="J85" s="191" t="s">
        <v>161</v>
      </c>
      <c r="K85" s="192" t="s">
        <v>174</v>
      </c>
      <c r="L85" s="193"/>
      <c r="M85" s="94" t="s">
        <v>19</v>
      </c>
      <c r="N85" s="95" t="s">
        <v>44</v>
      </c>
      <c r="O85" s="95" t="s">
        <v>175</v>
      </c>
      <c r="P85" s="95" t="s">
        <v>176</v>
      </c>
      <c r="Q85" s="95" t="s">
        <v>177</v>
      </c>
      <c r="R85" s="95" t="s">
        <v>178</v>
      </c>
      <c r="S85" s="95" t="s">
        <v>179</v>
      </c>
      <c r="T85" s="96" t="s">
        <v>180</v>
      </c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</row>
    <row r="86" s="2" customFormat="1" ht="22.8" customHeight="1">
      <c r="A86" s="40"/>
      <c r="B86" s="41"/>
      <c r="C86" s="101" t="s">
        <v>181</v>
      </c>
      <c r="D86" s="42"/>
      <c r="E86" s="42"/>
      <c r="F86" s="42"/>
      <c r="G86" s="42"/>
      <c r="H86" s="42"/>
      <c r="I86" s="42"/>
      <c r="J86" s="194">
        <f>BK86</f>
        <v>0</v>
      </c>
      <c r="K86" s="42"/>
      <c r="L86" s="46"/>
      <c r="M86" s="97"/>
      <c r="N86" s="195"/>
      <c r="O86" s="98"/>
      <c r="P86" s="196">
        <f>P87+P101+P117+P137+P147</f>
        <v>0</v>
      </c>
      <c r="Q86" s="98"/>
      <c r="R86" s="196">
        <f>R87+R101+R117+R137+R147</f>
        <v>0</v>
      </c>
      <c r="S86" s="98"/>
      <c r="T86" s="197">
        <f>T87+T101+T117+T137+T147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73</v>
      </c>
      <c r="AU86" s="19" t="s">
        <v>162</v>
      </c>
      <c r="BK86" s="198">
        <f>BK87+BK101+BK117+BK137+BK147</f>
        <v>0</v>
      </c>
    </row>
    <row r="87" s="12" customFormat="1" ht="25.92" customHeight="1">
      <c r="A87" s="12"/>
      <c r="B87" s="199"/>
      <c r="C87" s="200"/>
      <c r="D87" s="201" t="s">
        <v>73</v>
      </c>
      <c r="E87" s="202" t="s">
        <v>827</v>
      </c>
      <c r="F87" s="202" t="s">
        <v>828</v>
      </c>
      <c r="G87" s="200"/>
      <c r="H87" s="200"/>
      <c r="I87" s="203"/>
      <c r="J87" s="204">
        <f>BK87</f>
        <v>0</v>
      </c>
      <c r="K87" s="200"/>
      <c r="L87" s="205"/>
      <c r="M87" s="206"/>
      <c r="N87" s="207"/>
      <c r="O87" s="207"/>
      <c r="P87" s="208">
        <f>P88+P92</f>
        <v>0</v>
      </c>
      <c r="Q87" s="207"/>
      <c r="R87" s="208">
        <f>R88+R92</f>
        <v>0</v>
      </c>
      <c r="S87" s="207"/>
      <c r="T87" s="209">
        <f>T88+T92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217</v>
      </c>
      <c r="AT87" s="211" t="s">
        <v>73</v>
      </c>
      <c r="AU87" s="211" t="s">
        <v>74</v>
      </c>
      <c r="AY87" s="210" t="s">
        <v>184</v>
      </c>
      <c r="BK87" s="212">
        <f>BK88+BK92</f>
        <v>0</v>
      </c>
    </row>
    <row r="88" s="12" customFormat="1" ht="22.8" customHeight="1">
      <c r="A88" s="12"/>
      <c r="B88" s="199"/>
      <c r="C88" s="200"/>
      <c r="D88" s="201" t="s">
        <v>73</v>
      </c>
      <c r="E88" s="213" t="s">
        <v>1577</v>
      </c>
      <c r="F88" s="213" t="s">
        <v>1578</v>
      </c>
      <c r="G88" s="200"/>
      <c r="H88" s="200"/>
      <c r="I88" s="203"/>
      <c r="J88" s="214">
        <f>BK88</f>
        <v>0</v>
      </c>
      <c r="K88" s="200"/>
      <c r="L88" s="205"/>
      <c r="M88" s="206"/>
      <c r="N88" s="207"/>
      <c r="O88" s="207"/>
      <c r="P88" s="208">
        <f>SUM(P89:P91)</f>
        <v>0</v>
      </c>
      <c r="Q88" s="207"/>
      <c r="R88" s="208">
        <f>SUM(R89:R91)</f>
        <v>0</v>
      </c>
      <c r="S88" s="207"/>
      <c r="T88" s="209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217</v>
      </c>
      <c r="AT88" s="211" t="s">
        <v>73</v>
      </c>
      <c r="AU88" s="211" t="s">
        <v>81</v>
      </c>
      <c r="AY88" s="210" t="s">
        <v>184</v>
      </c>
      <c r="BK88" s="212">
        <f>SUM(BK89:BK91)</f>
        <v>0</v>
      </c>
    </row>
    <row r="89" s="2" customFormat="1" ht="16.5" customHeight="1">
      <c r="A89" s="40"/>
      <c r="B89" s="41"/>
      <c r="C89" s="215" t="s">
        <v>81</v>
      </c>
      <c r="D89" s="215" t="s">
        <v>186</v>
      </c>
      <c r="E89" s="216" t="s">
        <v>1579</v>
      </c>
      <c r="F89" s="217" t="s">
        <v>1580</v>
      </c>
      <c r="G89" s="218" t="s">
        <v>1581</v>
      </c>
      <c r="H89" s="219">
        <v>1</v>
      </c>
      <c r="I89" s="220"/>
      <c r="J89" s="221">
        <f>ROUND(I89*H89,2)</f>
        <v>0</v>
      </c>
      <c r="K89" s="217" t="s">
        <v>200</v>
      </c>
      <c r="L89" s="46"/>
      <c r="M89" s="222" t="s">
        <v>19</v>
      </c>
      <c r="N89" s="223" t="s">
        <v>45</v>
      </c>
      <c r="O89" s="86"/>
      <c r="P89" s="224">
        <f>O89*H89</f>
        <v>0</v>
      </c>
      <c r="Q89" s="224">
        <v>0</v>
      </c>
      <c r="R89" s="224">
        <f>Q89*H89</f>
        <v>0</v>
      </c>
      <c r="S89" s="224">
        <v>0</v>
      </c>
      <c r="T89" s="22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6" t="s">
        <v>834</v>
      </c>
      <c r="AT89" s="226" t="s">
        <v>186</v>
      </c>
      <c r="AU89" s="226" t="s">
        <v>83</v>
      </c>
      <c r="AY89" s="19" t="s">
        <v>184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19" t="s">
        <v>81</v>
      </c>
      <c r="BK89" s="227">
        <f>ROUND(I89*H89,2)</f>
        <v>0</v>
      </c>
      <c r="BL89" s="19" t="s">
        <v>834</v>
      </c>
      <c r="BM89" s="226" t="s">
        <v>1582</v>
      </c>
    </row>
    <row r="90" s="2" customFormat="1">
      <c r="A90" s="40"/>
      <c r="B90" s="41"/>
      <c r="C90" s="42"/>
      <c r="D90" s="228" t="s">
        <v>192</v>
      </c>
      <c r="E90" s="42"/>
      <c r="F90" s="229" t="s">
        <v>1580</v>
      </c>
      <c r="G90" s="42"/>
      <c r="H90" s="42"/>
      <c r="I90" s="230"/>
      <c r="J90" s="42"/>
      <c r="K90" s="42"/>
      <c r="L90" s="46"/>
      <c r="M90" s="231"/>
      <c r="N90" s="232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192</v>
      </c>
      <c r="AU90" s="19" t="s">
        <v>83</v>
      </c>
    </row>
    <row r="91" s="2" customFormat="1">
      <c r="A91" s="40"/>
      <c r="B91" s="41"/>
      <c r="C91" s="42"/>
      <c r="D91" s="233" t="s">
        <v>194</v>
      </c>
      <c r="E91" s="42"/>
      <c r="F91" s="234" t="s">
        <v>1583</v>
      </c>
      <c r="G91" s="42"/>
      <c r="H91" s="42"/>
      <c r="I91" s="230"/>
      <c r="J91" s="42"/>
      <c r="K91" s="42"/>
      <c r="L91" s="46"/>
      <c r="M91" s="231"/>
      <c r="N91" s="232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194</v>
      </c>
      <c r="AU91" s="19" t="s">
        <v>83</v>
      </c>
    </row>
    <row r="92" s="12" customFormat="1" ht="22.8" customHeight="1">
      <c r="A92" s="12"/>
      <c r="B92" s="199"/>
      <c r="C92" s="200"/>
      <c r="D92" s="201" t="s">
        <v>73</v>
      </c>
      <c r="E92" s="213" t="s">
        <v>1584</v>
      </c>
      <c r="F92" s="213" t="s">
        <v>1585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SUM(P93:P100)</f>
        <v>0</v>
      </c>
      <c r="Q92" s="207"/>
      <c r="R92" s="208">
        <f>SUM(R93:R100)</f>
        <v>0</v>
      </c>
      <c r="S92" s="207"/>
      <c r="T92" s="209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217</v>
      </c>
      <c r="AT92" s="211" t="s">
        <v>73</v>
      </c>
      <c r="AU92" s="211" t="s">
        <v>81</v>
      </c>
      <c r="AY92" s="210" t="s">
        <v>184</v>
      </c>
      <c r="BK92" s="212">
        <f>SUM(BK93:BK100)</f>
        <v>0</v>
      </c>
    </row>
    <row r="93" s="2" customFormat="1" ht="16.5" customHeight="1">
      <c r="A93" s="40"/>
      <c r="B93" s="41"/>
      <c r="C93" s="215" t="s">
        <v>83</v>
      </c>
      <c r="D93" s="215" t="s">
        <v>186</v>
      </c>
      <c r="E93" s="216" t="s">
        <v>1586</v>
      </c>
      <c r="F93" s="217" t="s">
        <v>1585</v>
      </c>
      <c r="G93" s="218" t="s">
        <v>1581</v>
      </c>
      <c r="H93" s="219">
        <v>1</v>
      </c>
      <c r="I93" s="220"/>
      <c r="J93" s="221">
        <f>ROUND(I93*H93,2)</f>
        <v>0</v>
      </c>
      <c r="K93" s="217" t="s">
        <v>200</v>
      </c>
      <c r="L93" s="46"/>
      <c r="M93" s="222" t="s">
        <v>19</v>
      </c>
      <c r="N93" s="223" t="s">
        <v>45</v>
      </c>
      <c r="O93" s="86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6" t="s">
        <v>834</v>
      </c>
      <c r="AT93" s="226" t="s">
        <v>186</v>
      </c>
      <c r="AU93" s="226" t="s">
        <v>83</v>
      </c>
      <c r="AY93" s="19" t="s">
        <v>184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19" t="s">
        <v>81</v>
      </c>
      <c r="BK93" s="227">
        <f>ROUND(I93*H93,2)</f>
        <v>0</v>
      </c>
      <c r="BL93" s="19" t="s">
        <v>834</v>
      </c>
      <c r="BM93" s="226" t="s">
        <v>1587</v>
      </c>
    </row>
    <row r="94" s="2" customFormat="1">
      <c r="A94" s="40"/>
      <c r="B94" s="41"/>
      <c r="C94" s="42"/>
      <c r="D94" s="228" t="s">
        <v>192</v>
      </c>
      <c r="E94" s="42"/>
      <c r="F94" s="229" t="s">
        <v>1585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192</v>
      </c>
      <c r="AU94" s="19" t="s">
        <v>83</v>
      </c>
    </row>
    <row r="95" s="2" customFormat="1">
      <c r="A95" s="40"/>
      <c r="B95" s="41"/>
      <c r="C95" s="42"/>
      <c r="D95" s="233" t="s">
        <v>194</v>
      </c>
      <c r="E95" s="42"/>
      <c r="F95" s="234" t="s">
        <v>1588</v>
      </c>
      <c r="G95" s="42"/>
      <c r="H95" s="42"/>
      <c r="I95" s="230"/>
      <c r="J95" s="42"/>
      <c r="K95" s="42"/>
      <c r="L95" s="46"/>
      <c r="M95" s="231"/>
      <c r="N95" s="232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194</v>
      </c>
      <c r="AU95" s="19" t="s">
        <v>83</v>
      </c>
    </row>
    <row r="96" s="2" customFormat="1">
      <c r="A96" s="40"/>
      <c r="B96" s="41"/>
      <c r="C96" s="42"/>
      <c r="D96" s="228" t="s">
        <v>292</v>
      </c>
      <c r="E96" s="42"/>
      <c r="F96" s="277" t="s">
        <v>1589</v>
      </c>
      <c r="G96" s="42"/>
      <c r="H96" s="42"/>
      <c r="I96" s="230"/>
      <c r="J96" s="42"/>
      <c r="K96" s="42"/>
      <c r="L96" s="46"/>
      <c r="M96" s="231"/>
      <c r="N96" s="232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292</v>
      </c>
      <c r="AU96" s="19" t="s">
        <v>83</v>
      </c>
    </row>
    <row r="97" s="2" customFormat="1" ht="16.5" customHeight="1">
      <c r="A97" s="40"/>
      <c r="B97" s="41"/>
      <c r="C97" s="215" t="s">
        <v>115</v>
      </c>
      <c r="D97" s="215" t="s">
        <v>186</v>
      </c>
      <c r="E97" s="216" t="s">
        <v>1590</v>
      </c>
      <c r="F97" s="217" t="s">
        <v>1591</v>
      </c>
      <c r="G97" s="218" t="s">
        <v>1581</v>
      </c>
      <c r="H97" s="219">
        <v>1</v>
      </c>
      <c r="I97" s="220"/>
      <c r="J97" s="221">
        <f>ROUND(I97*H97,2)</f>
        <v>0</v>
      </c>
      <c r="K97" s="217" t="s">
        <v>200</v>
      </c>
      <c r="L97" s="46"/>
      <c r="M97" s="222" t="s">
        <v>19</v>
      </c>
      <c r="N97" s="223" t="s">
        <v>45</v>
      </c>
      <c r="O97" s="86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6" t="s">
        <v>834</v>
      </c>
      <c r="AT97" s="226" t="s">
        <v>186</v>
      </c>
      <c r="AU97" s="226" t="s">
        <v>83</v>
      </c>
      <c r="AY97" s="19" t="s">
        <v>184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19" t="s">
        <v>81</v>
      </c>
      <c r="BK97" s="227">
        <f>ROUND(I97*H97,2)</f>
        <v>0</v>
      </c>
      <c r="BL97" s="19" t="s">
        <v>834</v>
      </c>
      <c r="BM97" s="226" t="s">
        <v>1592</v>
      </c>
    </row>
    <row r="98" s="2" customFormat="1">
      <c r="A98" s="40"/>
      <c r="B98" s="41"/>
      <c r="C98" s="42"/>
      <c r="D98" s="228" t="s">
        <v>192</v>
      </c>
      <c r="E98" s="42"/>
      <c r="F98" s="229" t="s">
        <v>1591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192</v>
      </c>
      <c r="AU98" s="19" t="s">
        <v>83</v>
      </c>
    </row>
    <row r="99" s="2" customFormat="1">
      <c r="A99" s="40"/>
      <c r="B99" s="41"/>
      <c r="C99" s="42"/>
      <c r="D99" s="233" t="s">
        <v>194</v>
      </c>
      <c r="E99" s="42"/>
      <c r="F99" s="234" t="s">
        <v>1593</v>
      </c>
      <c r="G99" s="42"/>
      <c r="H99" s="42"/>
      <c r="I99" s="230"/>
      <c r="J99" s="42"/>
      <c r="K99" s="42"/>
      <c r="L99" s="46"/>
      <c r="M99" s="231"/>
      <c r="N99" s="232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194</v>
      </c>
      <c r="AU99" s="19" t="s">
        <v>83</v>
      </c>
    </row>
    <row r="100" s="2" customFormat="1">
      <c r="A100" s="40"/>
      <c r="B100" s="41"/>
      <c r="C100" s="42"/>
      <c r="D100" s="228" t="s">
        <v>292</v>
      </c>
      <c r="E100" s="42"/>
      <c r="F100" s="277" t="s">
        <v>1594</v>
      </c>
      <c r="G100" s="42"/>
      <c r="H100" s="42"/>
      <c r="I100" s="230"/>
      <c r="J100" s="42"/>
      <c r="K100" s="42"/>
      <c r="L100" s="46"/>
      <c r="M100" s="231"/>
      <c r="N100" s="232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292</v>
      </c>
      <c r="AU100" s="19" t="s">
        <v>83</v>
      </c>
    </row>
    <row r="101" s="12" customFormat="1" ht="25.92" customHeight="1">
      <c r="A101" s="12"/>
      <c r="B101" s="199"/>
      <c r="C101" s="200"/>
      <c r="D101" s="201" t="s">
        <v>73</v>
      </c>
      <c r="E101" s="202" t="s">
        <v>829</v>
      </c>
      <c r="F101" s="202" t="s">
        <v>830</v>
      </c>
      <c r="G101" s="200"/>
      <c r="H101" s="200"/>
      <c r="I101" s="203"/>
      <c r="J101" s="204">
        <f>BK101</f>
        <v>0</v>
      </c>
      <c r="K101" s="200"/>
      <c r="L101" s="205"/>
      <c r="M101" s="206"/>
      <c r="N101" s="207"/>
      <c r="O101" s="207"/>
      <c r="P101" s="208">
        <f>SUM(P102:P116)</f>
        <v>0</v>
      </c>
      <c r="Q101" s="207"/>
      <c r="R101" s="208">
        <f>SUM(R102:R116)</f>
        <v>0</v>
      </c>
      <c r="S101" s="207"/>
      <c r="T101" s="209">
        <f>SUM(T102:T116)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217</v>
      </c>
      <c r="AT101" s="211" t="s">
        <v>73</v>
      </c>
      <c r="AU101" s="211" t="s">
        <v>74</v>
      </c>
      <c r="AY101" s="210" t="s">
        <v>184</v>
      </c>
      <c r="BK101" s="212">
        <f>SUM(BK102:BK116)</f>
        <v>0</v>
      </c>
    </row>
    <row r="102" s="2" customFormat="1" ht="16.5" customHeight="1">
      <c r="A102" s="40"/>
      <c r="B102" s="41"/>
      <c r="C102" s="215" t="s">
        <v>190</v>
      </c>
      <c r="D102" s="215" t="s">
        <v>186</v>
      </c>
      <c r="E102" s="216" t="s">
        <v>1595</v>
      </c>
      <c r="F102" s="217" t="s">
        <v>830</v>
      </c>
      <c r="G102" s="218" t="s">
        <v>1581</v>
      </c>
      <c r="H102" s="219">
        <v>1</v>
      </c>
      <c r="I102" s="220"/>
      <c r="J102" s="221">
        <f>ROUND(I102*H102,2)</f>
        <v>0</v>
      </c>
      <c r="K102" s="217" t="s">
        <v>200</v>
      </c>
      <c r="L102" s="46"/>
      <c r="M102" s="222" t="s">
        <v>19</v>
      </c>
      <c r="N102" s="223" t="s">
        <v>45</v>
      </c>
      <c r="O102" s="86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6" t="s">
        <v>834</v>
      </c>
      <c r="AT102" s="226" t="s">
        <v>186</v>
      </c>
      <c r="AU102" s="226" t="s">
        <v>81</v>
      </c>
      <c r="AY102" s="19" t="s">
        <v>184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19" t="s">
        <v>81</v>
      </c>
      <c r="BK102" s="227">
        <f>ROUND(I102*H102,2)</f>
        <v>0</v>
      </c>
      <c r="BL102" s="19" t="s">
        <v>834</v>
      </c>
      <c r="BM102" s="226" t="s">
        <v>1596</v>
      </c>
    </row>
    <row r="103" s="2" customFormat="1">
      <c r="A103" s="40"/>
      <c r="B103" s="41"/>
      <c r="C103" s="42"/>
      <c r="D103" s="228" t="s">
        <v>192</v>
      </c>
      <c r="E103" s="42"/>
      <c r="F103" s="229" t="s">
        <v>830</v>
      </c>
      <c r="G103" s="42"/>
      <c r="H103" s="42"/>
      <c r="I103" s="230"/>
      <c r="J103" s="42"/>
      <c r="K103" s="42"/>
      <c r="L103" s="46"/>
      <c r="M103" s="231"/>
      <c r="N103" s="232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192</v>
      </c>
      <c r="AU103" s="19" t="s">
        <v>81</v>
      </c>
    </row>
    <row r="104" s="2" customFormat="1">
      <c r="A104" s="40"/>
      <c r="B104" s="41"/>
      <c r="C104" s="42"/>
      <c r="D104" s="233" t="s">
        <v>194</v>
      </c>
      <c r="E104" s="42"/>
      <c r="F104" s="234" t="s">
        <v>1597</v>
      </c>
      <c r="G104" s="42"/>
      <c r="H104" s="42"/>
      <c r="I104" s="230"/>
      <c r="J104" s="42"/>
      <c r="K104" s="42"/>
      <c r="L104" s="46"/>
      <c r="M104" s="231"/>
      <c r="N104" s="232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194</v>
      </c>
      <c r="AU104" s="19" t="s">
        <v>81</v>
      </c>
    </row>
    <row r="105" s="2" customFormat="1">
      <c r="A105" s="40"/>
      <c r="B105" s="41"/>
      <c r="C105" s="42"/>
      <c r="D105" s="228" t="s">
        <v>292</v>
      </c>
      <c r="E105" s="42"/>
      <c r="F105" s="277" t="s">
        <v>1598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292</v>
      </c>
      <c r="AU105" s="19" t="s">
        <v>81</v>
      </c>
    </row>
    <row r="106" s="2" customFormat="1" ht="16.5" customHeight="1">
      <c r="A106" s="40"/>
      <c r="B106" s="41"/>
      <c r="C106" s="215" t="s">
        <v>217</v>
      </c>
      <c r="D106" s="215" t="s">
        <v>186</v>
      </c>
      <c r="E106" s="216" t="s">
        <v>1599</v>
      </c>
      <c r="F106" s="217" t="s">
        <v>1600</v>
      </c>
      <c r="G106" s="218" t="s">
        <v>1581</v>
      </c>
      <c r="H106" s="219">
        <v>1</v>
      </c>
      <c r="I106" s="220"/>
      <c r="J106" s="221">
        <f>ROUND(I106*H106,2)</f>
        <v>0</v>
      </c>
      <c r="K106" s="217" t="s">
        <v>200</v>
      </c>
      <c r="L106" s="46"/>
      <c r="M106" s="222" t="s">
        <v>19</v>
      </c>
      <c r="N106" s="223" t="s">
        <v>45</v>
      </c>
      <c r="O106" s="86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6" t="s">
        <v>834</v>
      </c>
      <c r="AT106" s="226" t="s">
        <v>186</v>
      </c>
      <c r="AU106" s="226" t="s">
        <v>81</v>
      </c>
      <c r="AY106" s="19" t="s">
        <v>184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19" t="s">
        <v>81</v>
      </c>
      <c r="BK106" s="227">
        <f>ROUND(I106*H106,2)</f>
        <v>0</v>
      </c>
      <c r="BL106" s="19" t="s">
        <v>834</v>
      </c>
      <c r="BM106" s="226" t="s">
        <v>1601</v>
      </c>
    </row>
    <row r="107" s="2" customFormat="1">
      <c r="A107" s="40"/>
      <c r="B107" s="41"/>
      <c r="C107" s="42"/>
      <c r="D107" s="228" t="s">
        <v>192</v>
      </c>
      <c r="E107" s="42"/>
      <c r="F107" s="229" t="s">
        <v>1600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192</v>
      </c>
      <c r="AU107" s="19" t="s">
        <v>81</v>
      </c>
    </row>
    <row r="108" s="2" customFormat="1">
      <c r="A108" s="40"/>
      <c r="B108" s="41"/>
      <c r="C108" s="42"/>
      <c r="D108" s="233" t="s">
        <v>194</v>
      </c>
      <c r="E108" s="42"/>
      <c r="F108" s="234" t="s">
        <v>1602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194</v>
      </c>
      <c r="AU108" s="19" t="s">
        <v>81</v>
      </c>
    </row>
    <row r="109" s="2" customFormat="1">
      <c r="A109" s="40"/>
      <c r="B109" s="41"/>
      <c r="C109" s="42"/>
      <c r="D109" s="228" t="s">
        <v>292</v>
      </c>
      <c r="E109" s="42"/>
      <c r="F109" s="277" t="s">
        <v>1603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292</v>
      </c>
      <c r="AU109" s="19" t="s">
        <v>81</v>
      </c>
    </row>
    <row r="110" s="2" customFormat="1" ht="16.5" customHeight="1">
      <c r="A110" s="40"/>
      <c r="B110" s="41"/>
      <c r="C110" s="215" t="s">
        <v>223</v>
      </c>
      <c r="D110" s="215" t="s">
        <v>186</v>
      </c>
      <c r="E110" s="216" t="s">
        <v>1604</v>
      </c>
      <c r="F110" s="217" t="s">
        <v>1605</v>
      </c>
      <c r="G110" s="218" t="s">
        <v>1581</v>
      </c>
      <c r="H110" s="219">
        <v>1</v>
      </c>
      <c r="I110" s="220"/>
      <c r="J110" s="221">
        <f>ROUND(I110*H110,2)</f>
        <v>0</v>
      </c>
      <c r="K110" s="217" t="s">
        <v>200</v>
      </c>
      <c r="L110" s="46"/>
      <c r="M110" s="222" t="s">
        <v>19</v>
      </c>
      <c r="N110" s="223" t="s">
        <v>45</v>
      </c>
      <c r="O110" s="86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6" t="s">
        <v>834</v>
      </c>
      <c r="AT110" s="226" t="s">
        <v>186</v>
      </c>
      <c r="AU110" s="226" t="s">
        <v>81</v>
      </c>
      <c r="AY110" s="19" t="s">
        <v>184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19" t="s">
        <v>81</v>
      </c>
      <c r="BK110" s="227">
        <f>ROUND(I110*H110,2)</f>
        <v>0</v>
      </c>
      <c r="BL110" s="19" t="s">
        <v>834</v>
      </c>
      <c r="BM110" s="226" t="s">
        <v>1606</v>
      </c>
    </row>
    <row r="111" s="2" customFormat="1">
      <c r="A111" s="40"/>
      <c r="B111" s="41"/>
      <c r="C111" s="42"/>
      <c r="D111" s="228" t="s">
        <v>192</v>
      </c>
      <c r="E111" s="42"/>
      <c r="F111" s="229" t="s">
        <v>1605</v>
      </c>
      <c r="G111" s="42"/>
      <c r="H111" s="42"/>
      <c r="I111" s="230"/>
      <c r="J111" s="42"/>
      <c r="K111" s="42"/>
      <c r="L111" s="46"/>
      <c r="M111" s="231"/>
      <c r="N111" s="232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192</v>
      </c>
      <c r="AU111" s="19" t="s">
        <v>81</v>
      </c>
    </row>
    <row r="112" s="2" customFormat="1">
      <c r="A112" s="40"/>
      <c r="B112" s="41"/>
      <c r="C112" s="42"/>
      <c r="D112" s="233" t="s">
        <v>194</v>
      </c>
      <c r="E112" s="42"/>
      <c r="F112" s="234" t="s">
        <v>1607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194</v>
      </c>
      <c r="AU112" s="19" t="s">
        <v>81</v>
      </c>
    </row>
    <row r="113" s="2" customFormat="1" ht="16.5" customHeight="1">
      <c r="A113" s="40"/>
      <c r="B113" s="41"/>
      <c r="C113" s="215" t="s">
        <v>237</v>
      </c>
      <c r="D113" s="215" t="s">
        <v>186</v>
      </c>
      <c r="E113" s="216" t="s">
        <v>842</v>
      </c>
      <c r="F113" s="217" t="s">
        <v>843</v>
      </c>
      <c r="G113" s="218" t="s">
        <v>1581</v>
      </c>
      <c r="H113" s="219">
        <v>1</v>
      </c>
      <c r="I113" s="220"/>
      <c r="J113" s="221">
        <f>ROUND(I113*H113,2)</f>
        <v>0</v>
      </c>
      <c r="K113" s="217" t="s">
        <v>200</v>
      </c>
      <c r="L113" s="46"/>
      <c r="M113" s="222" t="s">
        <v>19</v>
      </c>
      <c r="N113" s="223" t="s">
        <v>45</v>
      </c>
      <c r="O113" s="86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6" t="s">
        <v>834</v>
      </c>
      <c r="AT113" s="226" t="s">
        <v>186</v>
      </c>
      <c r="AU113" s="226" t="s">
        <v>81</v>
      </c>
      <c r="AY113" s="19" t="s">
        <v>184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19" t="s">
        <v>81</v>
      </c>
      <c r="BK113" s="227">
        <f>ROUND(I113*H113,2)</f>
        <v>0</v>
      </c>
      <c r="BL113" s="19" t="s">
        <v>834</v>
      </c>
      <c r="BM113" s="226" t="s">
        <v>1608</v>
      </c>
    </row>
    <row r="114" s="2" customFormat="1">
      <c r="A114" s="40"/>
      <c r="B114" s="41"/>
      <c r="C114" s="42"/>
      <c r="D114" s="228" t="s">
        <v>192</v>
      </c>
      <c r="E114" s="42"/>
      <c r="F114" s="229" t="s">
        <v>843</v>
      </c>
      <c r="G114" s="42"/>
      <c r="H114" s="42"/>
      <c r="I114" s="230"/>
      <c r="J114" s="42"/>
      <c r="K114" s="42"/>
      <c r="L114" s="46"/>
      <c r="M114" s="231"/>
      <c r="N114" s="232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192</v>
      </c>
      <c r="AU114" s="19" t="s">
        <v>81</v>
      </c>
    </row>
    <row r="115" s="2" customFormat="1">
      <c r="A115" s="40"/>
      <c r="B115" s="41"/>
      <c r="C115" s="42"/>
      <c r="D115" s="233" t="s">
        <v>194</v>
      </c>
      <c r="E115" s="42"/>
      <c r="F115" s="234" t="s">
        <v>1609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194</v>
      </c>
      <c r="AU115" s="19" t="s">
        <v>81</v>
      </c>
    </row>
    <row r="116" s="2" customFormat="1">
      <c r="A116" s="40"/>
      <c r="B116" s="41"/>
      <c r="C116" s="42"/>
      <c r="D116" s="228" t="s">
        <v>292</v>
      </c>
      <c r="E116" s="42"/>
      <c r="F116" s="277" t="s">
        <v>1610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292</v>
      </c>
      <c r="AU116" s="19" t="s">
        <v>81</v>
      </c>
    </row>
    <row r="117" s="12" customFormat="1" ht="25.92" customHeight="1">
      <c r="A117" s="12"/>
      <c r="B117" s="199"/>
      <c r="C117" s="200"/>
      <c r="D117" s="201" t="s">
        <v>73</v>
      </c>
      <c r="E117" s="202" t="s">
        <v>847</v>
      </c>
      <c r="F117" s="202" t="s">
        <v>848</v>
      </c>
      <c r="G117" s="200"/>
      <c r="H117" s="200"/>
      <c r="I117" s="203"/>
      <c r="J117" s="204">
        <f>BK117</f>
        <v>0</v>
      </c>
      <c r="K117" s="200"/>
      <c r="L117" s="205"/>
      <c r="M117" s="206"/>
      <c r="N117" s="207"/>
      <c r="O117" s="207"/>
      <c r="P117" s="208">
        <f>SUM(P118:P136)</f>
        <v>0</v>
      </c>
      <c r="Q117" s="207"/>
      <c r="R117" s="208">
        <f>SUM(R118:R136)</f>
        <v>0</v>
      </c>
      <c r="S117" s="207"/>
      <c r="T117" s="209">
        <f>SUM(T118:T136)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217</v>
      </c>
      <c r="AT117" s="211" t="s">
        <v>73</v>
      </c>
      <c r="AU117" s="211" t="s">
        <v>74</v>
      </c>
      <c r="AY117" s="210" t="s">
        <v>184</v>
      </c>
      <c r="BK117" s="212">
        <f>SUM(BK118:BK136)</f>
        <v>0</v>
      </c>
    </row>
    <row r="118" s="2" customFormat="1" ht="16.5" customHeight="1">
      <c r="A118" s="40"/>
      <c r="B118" s="41"/>
      <c r="C118" s="215" t="s">
        <v>243</v>
      </c>
      <c r="D118" s="215" t="s">
        <v>186</v>
      </c>
      <c r="E118" s="216" t="s">
        <v>1611</v>
      </c>
      <c r="F118" s="217" t="s">
        <v>848</v>
      </c>
      <c r="G118" s="218" t="s">
        <v>1581</v>
      </c>
      <c r="H118" s="219">
        <v>1</v>
      </c>
      <c r="I118" s="220"/>
      <c r="J118" s="221">
        <f>ROUND(I118*H118,2)</f>
        <v>0</v>
      </c>
      <c r="K118" s="217" t="s">
        <v>200</v>
      </c>
      <c r="L118" s="46"/>
      <c r="M118" s="222" t="s">
        <v>19</v>
      </c>
      <c r="N118" s="223" t="s">
        <v>45</v>
      </c>
      <c r="O118" s="86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6" t="s">
        <v>834</v>
      </c>
      <c r="AT118" s="226" t="s">
        <v>186</v>
      </c>
      <c r="AU118" s="226" t="s">
        <v>81</v>
      </c>
      <c r="AY118" s="19" t="s">
        <v>184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19" t="s">
        <v>81</v>
      </c>
      <c r="BK118" s="227">
        <f>ROUND(I118*H118,2)</f>
        <v>0</v>
      </c>
      <c r="BL118" s="19" t="s">
        <v>834</v>
      </c>
      <c r="BM118" s="226" t="s">
        <v>1612</v>
      </c>
    </row>
    <row r="119" s="2" customFormat="1">
      <c r="A119" s="40"/>
      <c r="B119" s="41"/>
      <c r="C119" s="42"/>
      <c r="D119" s="228" t="s">
        <v>192</v>
      </c>
      <c r="E119" s="42"/>
      <c r="F119" s="229" t="s">
        <v>848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192</v>
      </c>
      <c r="AU119" s="19" t="s">
        <v>81</v>
      </c>
    </row>
    <row r="120" s="2" customFormat="1">
      <c r="A120" s="40"/>
      <c r="B120" s="41"/>
      <c r="C120" s="42"/>
      <c r="D120" s="233" t="s">
        <v>194</v>
      </c>
      <c r="E120" s="42"/>
      <c r="F120" s="234" t="s">
        <v>1613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194</v>
      </c>
      <c r="AU120" s="19" t="s">
        <v>81</v>
      </c>
    </row>
    <row r="121" s="2" customFormat="1">
      <c r="A121" s="40"/>
      <c r="B121" s="41"/>
      <c r="C121" s="42"/>
      <c r="D121" s="228" t="s">
        <v>292</v>
      </c>
      <c r="E121" s="42"/>
      <c r="F121" s="277" t="s">
        <v>1614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292</v>
      </c>
      <c r="AU121" s="19" t="s">
        <v>81</v>
      </c>
    </row>
    <row r="122" s="2" customFormat="1" ht="16.5" customHeight="1">
      <c r="A122" s="40"/>
      <c r="B122" s="41"/>
      <c r="C122" s="215" t="s">
        <v>252</v>
      </c>
      <c r="D122" s="215" t="s">
        <v>186</v>
      </c>
      <c r="E122" s="216" t="s">
        <v>1615</v>
      </c>
      <c r="F122" s="217" t="s">
        <v>1616</v>
      </c>
      <c r="G122" s="218" t="s">
        <v>1581</v>
      </c>
      <c r="H122" s="219">
        <v>1</v>
      </c>
      <c r="I122" s="220"/>
      <c r="J122" s="221">
        <f>ROUND(I122*H122,2)</f>
        <v>0</v>
      </c>
      <c r="K122" s="217" t="s">
        <v>200</v>
      </c>
      <c r="L122" s="46"/>
      <c r="M122" s="222" t="s">
        <v>19</v>
      </c>
      <c r="N122" s="223" t="s">
        <v>45</v>
      </c>
      <c r="O122" s="86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6" t="s">
        <v>834</v>
      </c>
      <c r="AT122" s="226" t="s">
        <v>186</v>
      </c>
      <c r="AU122" s="226" t="s">
        <v>81</v>
      </c>
      <c r="AY122" s="19" t="s">
        <v>184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9" t="s">
        <v>81</v>
      </c>
      <c r="BK122" s="227">
        <f>ROUND(I122*H122,2)</f>
        <v>0</v>
      </c>
      <c r="BL122" s="19" t="s">
        <v>834</v>
      </c>
      <c r="BM122" s="226" t="s">
        <v>1617</v>
      </c>
    </row>
    <row r="123" s="2" customFormat="1">
      <c r="A123" s="40"/>
      <c r="B123" s="41"/>
      <c r="C123" s="42"/>
      <c r="D123" s="228" t="s">
        <v>192</v>
      </c>
      <c r="E123" s="42"/>
      <c r="F123" s="229" t="s">
        <v>1616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192</v>
      </c>
      <c r="AU123" s="19" t="s">
        <v>81</v>
      </c>
    </row>
    <row r="124" s="2" customFormat="1">
      <c r="A124" s="40"/>
      <c r="B124" s="41"/>
      <c r="C124" s="42"/>
      <c r="D124" s="233" t="s">
        <v>194</v>
      </c>
      <c r="E124" s="42"/>
      <c r="F124" s="234" t="s">
        <v>1618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194</v>
      </c>
      <c r="AU124" s="19" t="s">
        <v>81</v>
      </c>
    </row>
    <row r="125" s="2" customFormat="1" ht="16.5" customHeight="1">
      <c r="A125" s="40"/>
      <c r="B125" s="41"/>
      <c r="C125" s="215" t="s">
        <v>259</v>
      </c>
      <c r="D125" s="215" t="s">
        <v>186</v>
      </c>
      <c r="E125" s="216" t="s">
        <v>1619</v>
      </c>
      <c r="F125" s="217" t="s">
        <v>1620</v>
      </c>
      <c r="G125" s="218" t="s">
        <v>1581</v>
      </c>
      <c r="H125" s="219">
        <v>1</v>
      </c>
      <c r="I125" s="220"/>
      <c r="J125" s="221">
        <f>ROUND(I125*H125,2)</f>
        <v>0</v>
      </c>
      <c r="K125" s="217" t="s">
        <v>200</v>
      </c>
      <c r="L125" s="46"/>
      <c r="M125" s="222" t="s">
        <v>19</v>
      </c>
      <c r="N125" s="223" t="s">
        <v>45</v>
      </c>
      <c r="O125" s="86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6" t="s">
        <v>834</v>
      </c>
      <c r="AT125" s="226" t="s">
        <v>186</v>
      </c>
      <c r="AU125" s="226" t="s">
        <v>81</v>
      </c>
      <c r="AY125" s="19" t="s">
        <v>184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9" t="s">
        <v>81</v>
      </c>
      <c r="BK125" s="227">
        <f>ROUND(I125*H125,2)</f>
        <v>0</v>
      </c>
      <c r="BL125" s="19" t="s">
        <v>834</v>
      </c>
      <c r="BM125" s="226" t="s">
        <v>1621</v>
      </c>
    </row>
    <row r="126" s="2" customFormat="1">
      <c r="A126" s="40"/>
      <c r="B126" s="41"/>
      <c r="C126" s="42"/>
      <c r="D126" s="228" t="s">
        <v>192</v>
      </c>
      <c r="E126" s="42"/>
      <c r="F126" s="229" t="s">
        <v>1620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192</v>
      </c>
      <c r="AU126" s="19" t="s">
        <v>81</v>
      </c>
    </row>
    <row r="127" s="2" customFormat="1">
      <c r="A127" s="40"/>
      <c r="B127" s="41"/>
      <c r="C127" s="42"/>
      <c r="D127" s="233" t="s">
        <v>194</v>
      </c>
      <c r="E127" s="42"/>
      <c r="F127" s="234" t="s">
        <v>1622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194</v>
      </c>
      <c r="AU127" s="19" t="s">
        <v>81</v>
      </c>
    </row>
    <row r="128" s="2" customFormat="1" ht="16.5" customHeight="1">
      <c r="A128" s="40"/>
      <c r="B128" s="41"/>
      <c r="C128" s="215" t="s">
        <v>263</v>
      </c>
      <c r="D128" s="215" t="s">
        <v>186</v>
      </c>
      <c r="E128" s="216" t="s">
        <v>1623</v>
      </c>
      <c r="F128" s="217" t="s">
        <v>1624</v>
      </c>
      <c r="G128" s="218" t="s">
        <v>1581</v>
      </c>
      <c r="H128" s="219">
        <v>1</v>
      </c>
      <c r="I128" s="220"/>
      <c r="J128" s="221">
        <f>ROUND(I128*H128,2)</f>
        <v>0</v>
      </c>
      <c r="K128" s="217" t="s">
        <v>200</v>
      </c>
      <c r="L128" s="46"/>
      <c r="M128" s="222" t="s">
        <v>19</v>
      </c>
      <c r="N128" s="223" t="s">
        <v>45</v>
      </c>
      <c r="O128" s="86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6" t="s">
        <v>834</v>
      </c>
      <c r="AT128" s="226" t="s">
        <v>186</v>
      </c>
      <c r="AU128" s="226" t="s">
        <v>81</v>
      </c>
      <c r="AY128" s="19" t="s">
        <v>184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9" t="s">
        <v>81</v>
      </c>
      <c r="BK128" s="227">
        <f>ROUND(I128*H128,2)</f>
        <v>0</v>
      </c>
      <c r="BL128" s="19" t="s">
        <v>834</v>
      </c>
      <c r="BM128" s="226" t="s">
        <v>1625</v>
      </c>
    </row>
    <row r="129" s="2" customFormat="1">
      <c r="A129" s="40"/>
      <c r="B129" s="41"/>
      <c r="C129" s="42"/>
      <c r="D129" s="228" t="s">
        <v>192</v>
      </c>
      <c r="E129" s="42"/>
      <c r="F129" s="229" t="s">
        <v>1624</v>
      </c>
      <c r="G129" s="42"/>
      <c r="H129" s="42"/>
      <c r="I129" s="230"/>
      <c r="J129" s="42"/>
      <c r="K129" s="42"/>
      <c r="L129" s="46"/>
      <c r="M129" s="231"/>
      <c r="N129" s="232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192</v>
      </c>
      <c r="AU129" s="19" t="s">
        <v>81</v>
      </c>
    </row>
    <row r="130" s="2" customFormat="1">
      <c r="A130" s="40"/>
      <c r="B130" s="41"/>
      <c r="C130" s="42"/>
      <c r="D130" s="233" t="s">
        <v>194</v>
      </c>
      <c r="E130" s="42"/>
      <c r="F130" s="234" t="s">
        <v>1626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194</v>
      </c>
      <c r="AU130" s="19" t="s">
        <v>81</v>
      </c>
    </row>
    <row r="131" s="2" customFormat="1" ht="16.5" customHeight="1">
      <c r="A131" s="40"/>
      <c r="B131" s="41"/>
      <c r="C131" s="215" t="s">
        <v>8</v>
      </c>
      <c r="D131" s="215" t="s">
        <v>186</v>
      </c>
      <c r="E131" s="216" t="s">
        <v>1627</v>
      </c>
      <c r="F131" s="217" t="s">
        <v>1628</v>
      </c>
      <c r="G131" s="218" t="s">
        <v>1581</v>
      </c>
      <c r="H131" s="219">
        <v>1</v>
      </c>
      <c r="I131" s="220"/>
      <c r="J131" s="221">
        <f>ROUND(I131*H131,2)</f>
        <v>0</v>
      </c>
      <c r="K131" s="217" t="s">
        <v>200</v>
      </c>
      <c r="L131" s="46"/>
      <c r="M131" s="222" t="s">
        <v>19</v>
      </c>
      <c r="N131" s="223" t="s">
        <v>45</v>
      </c>
      <c r="O131" s="86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834</v>
      </c>
      <c r="AT131" s="226" t="s">
        <v>186</v>
      </c>
      <c r="AU131" s="226" t="s">
        <v>81</v>
      </c>
      <c r="AY131" s="19" t="s">
        <v>184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81</v>
      </c>
      <c r="BK131" s="227">
        <f>ROUND(I131*H131,2)</f>
        <v>0</v>
      </c>
      <c r="BL131" s="19" t="s">
        <v>834</v>
      </c>
      <c r="BM131" s="226" t="s">
        <v>1629</v>
      </c>
    </row>
    <row r="132" s="2" customFormat="1">
      <c r="A132" s="40"/>
      <c r="B132" s="41"/>
      <c r="C132" s="42"/>
      <c r="D132" s="228" t="s">
        <v>192</v>
      </c>
      <c r="E132" s="42"/>
      <c r="F132" s="229" t="s">
        <v>1628</v>
      </c>
      <c r="G132" s="42"/>
      <c r="H132" s="42"/>
      <c r="I132" s="230"/>
      <c r="J132" s="42"/>
      <c r="K132" s="42"/>
      <c r="L132" s="46"/>
      <c r="M132" s="231"/>
      <c r="N132" s="232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192</v>
      </c>
      <c r="AU132" s="19" t="s">
        <v>81</v>
      </c>
    </row>
    <row r="133" s="2" customFormat="1">
      <c r="A133" s="40"/>
      <c r="B133" s="41"/>
      <c r="C133" s="42"/>
      <c r="D133" s="233" t="s">
        <v>194</v>
      </c>
      <c r="E133" s="42"/>
      <c r="F133" s="234" t="s">
        <v>1630</v>
      </c>
      <c r="G133" s="42"/>
      <c r="H133" s="42"/>
      <c r="I133" s="230"/>
      <c r="J133" s="42"/>
      <c r="K133" s="42"/>
      <c r="L133" s="46"/>
      <c r="M133" s="231"/>
      <c r="N133" s="232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194</v>
      </c>
      <c r="AU133" s="19" t="s">
        <v>81</v>
      </c>
    </row>
    <row r="134" s="2" customFormat="1" ht="16.5" customHeight="1">
      <c r="A134" s="40"/>
      <c r="B134" s="41"/>
      <c r="C134" s="215" t="s">
        <v>275</v>
      </c>
      <c r="D134" s="215" t="s">
        <v>186</v>
      </c>
      <c r="E134" s="216" t="s">
        <v>1631</v>
      </c>
      <c r="F134" s="217" t="s">
        <v>1632</v>
      </c>
      <c r="G134" s="218" t="s">
        <v>1581</v>
      </c>
      <c r="H134" s="219">
        <v>1</v>
      </c>
      <c r="I134" s="220"/>
      <c r="J134" s="221">
        <f>ROUND(I134*H134,2)</f>
        <v>0</v>
      </c>
      <c r="K134" s="217" t="s">
        <v>200</v>
      </c>
      <c r="L134" s="46"/>
      <c r="M134" s="222" t="s">
        <v>19</v>
      </c>
      <c r="N134" s="223" t="s">
        <v>45</v>
      </c>
      <c r="O134" s="86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6" t="s">
        <v>834</v>
      </c>
      <c r="AT134" s="226" t="s">
        <v>186</v>
      </c>
      <c r="AU134" s="226" t="s">
        <v>81</v>
      </c>
      <c r="AY134" s="19" t="s">
        <v>184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9" t="s">
        <v>81</v>
      </c>
      <c r="BK134" s="227">
        <f>ROUND(I134*H134,2)</f>
        <v>0</v>
      </c>
      <c r="BL134" s="19" t="s">
        <v>834</v>
      </c>
      <c r="BM134" s="226" t="s">
        <v>1633</v>
      </c>
    </row>
    <row r="135" s="2" customFormat="1">
      <c r="A135" s="40"/>
      <c r="B135" s="41"/>
      <c r="C135" s="42"/>
      <c r="D135" s="228" t="s">
        <v>192</v>
      </c>
      <c r="E135" s="42"/>
      <c r="F135" s="229" t="s">
        <v>1632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192</v>
      </c>
      <c r="AU135" s="19" t="s">
        <v>81</v>
      </c>
    </row>
    <row r="136" s="2" customFormat="1">
      <c r="A136" s="40"/>
      <c r="B136" s="41"/>
      <c r="C136" s="42"/>
      <c r="D136" s="233" t="s">
        <v>194</v>
      </c>
      <c r="E136" s="42"/>
      <c r="F136" s="234" t="s">
        <v>1634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194</v>
      </c>
      <c r="AU136" s="19" t="s">
        <v>81</v>
      </c>
    </row>
    <row r="137" s="12" customFormat="1" ht="25.92" customHeight="1">
      <c r="A137" s="12"/>
      <c r="B137" s="199"/>
      <c r="C137" s="200"/>
      <c r="D137" s="201" t="s">
        <v>73</v>
      </c>
      <c r="E137" s="202" t="s">
        <v>863</v>
      </c>
      <c r="F137" s="202" t="s">
        <v>864</v>
      </c>
      <c r="G137" s="200"/>
      <c r="H137" s="200"/>
      <c r="I137" s="203"/>
      <c r="J137" s="204">
        <f>BK137</f>
        <v>0</v>
      </c>
      <c r="K137" s="200"/>
      <c r="L137" s="205"/>
      <c r="M137" s="206"/>
      <c r="N137" s="207"/>
      <c r="O137" s="207"/>
      <c r="P137" s="208">
        <f>SUM(P138:P146)</f>
        <v>0</v>
      </c>
      <c r="Q137" s="207"/>
      <c r="R137" s="208">
        <f>SUM(R138:R146)</f>
        <v>0</v>
      </c>
      <c r="S137" s="207"/>
      <c r="T137" s="209">
        <f>SUM(T138:T146)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0" t="s">
        <v>217</v>
      </c>
      <c r="AT137" s="211" t="s">
        <v>73</v>
      </c>
      <c r="AU137" s="211" t="s">
        <v>74</v>
      </c>
      <c r="AY137" s="210" t="s">
        <v>184</v>
      </c>
      <c r="BK137" s="212">
        <f>SUM(BK138:BK146)</f>
        <v>0</v>
      </c>
    </row>
    <row r="138" s="2" customFormat="1" ht="16.5" customHeight="1">
      <c r="A138" s="40"/>
      <c r="B138" s="41"/>
      <c r="C138" s="215" t="s">
        <v>281</v>
      </c>
      <c r="D138" s="215" t="s">
        <v>186</v>
      </c>
      <c r="E138" s="216" t="s">
        <v>1635</v>
      </c>
      <c r="F138" s="217" t="s">
        <v>1636</v>
      </c>
      <c r="G138" s="218" t="s">
        <v>1581</v>
      </c>
      <c r="H138" s="219">
        <v>1</v>
      </c>
      <c r="I138" s="220"/>
      <c r="J138" s="221">
        <f>ROUND(I138*H138,2)</f>
        <v>0</v>
      </c>
      <c r="K138" s="217" t="s">
        <v>200</v>
      </c>
      <c r="L138" s="46"/>
      <c r="M138" s="222" t="s">
        <v>19</v>
      </c>
      <c r="N138" s="223" t="s">
        <v>45</v>
      </c>
      <c r="O138" s="86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6" t="s">
        <v>834</v>
      </c>
      <c r="AT138" s="226" t="s">
        <v>186</v>
      </c>
      <c r="AU138" s="226" t="s">
        <v>81</v>
      </c>
      <c r="AY138" s="19" t="s">
        <v>184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9" t="s">
        <v>81</v>
      </c>
      <c r="BK138" s="227">
        <f>ROUND(I138*H138,2)</f>
        <v>0</v>
      </c>
      <c r="BL138" s="19" t="s">
        <v>834</v>
      </c>
      <c r="BM138" s="226" t="s">
        <v>1637</v>
      </c>
    </row>
    <row r="139" s="2" customFormat="1">
      <c r="A139" s="40"/>
      <c r="B139" s="41"/>
      <c r="C139" s="42"/>
      <c r="D139" s="228" t="s">
        <v>192</v>
      </c>
      <c r="E139" s="42"/>
      <c r="F139" s="229" t="s">
        <v>1636</v>
      </c>
      <c r="G139" s="42"/>
      <c r="H139" s="42"/>
      <c r="I139" s="230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192</v>
      </c>
      <c r="AU139" s="19" t="s">
        <v>81</v>
      </c>
    </row>
    <row r="140" s="2" customFormat="1">
      <c r="A140" s="40"/>
      <c r="B140" s="41"/>
      <c r="C140" s="42"/>
      <c r="D140" s="233" t="s">
        <v>194</v>
      </c>
      <c r="E140" s="42"/>
      <c r="F140" s="234" t="s">
        <v>1638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194</v>
      </c>
      <c r="AU140" s="19" t="s">
        <v>81</v>
      </c>
    </row>
    <row r="141" s="2" customFormat="1" ht="16.5" customHeight="1">
      <c r="A141" s="40"/>
      <c r="B141" s="41"/>
      <c r="C141" s="215" t="s">
        <v>287</v>
      </c>
      <c r="D141" s="215" t="s">
        <v>186</v>
      </c>
      <c r="E141" s="216" t="s">
        <v>1639</v>
      </c>
      <c r="F141" s="217" t="s">
        <v>1640</v>
      </c>
      <c r="G141" s="218" t="s">
        <v>1581</v>
      </c>
      <c r="H141" s="219">
        <v>1</v>
      </c>
      <c r="I141" s="220"/>
      <c r="J141" s="221">
        <f>ROUND(I141*H141,2)</f>
        <v>0</v>
      </c>
      <c r="K141" s="217" t="s">
        <v>200</v>
      </c>
      <c r="L141" s="46"/>
      <c r="M141" s="222" t="s">
        <v>19</v>
      </c>
      <c r="N141" s="223" t="s">
        <v>45</v>
      </c>
      <c r="O141" s="86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6" t="s">
        <v>834</v>
      </c>
      <c r="AT141" s="226" t="s">
        <v>186</v>
      </c>
      <c r="AU141" s="226" t="s">
        <v>81</v>
      </c>
      <c r="AY141" s="19" t="s">
        <v>184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9" t="s">
        <v>81</v>
      </c>
      <c r="BK141" s="227">
        <f>ROUND(I141*H141,2)</f>
        <v>0</v>
      </c>
      <c r="BL141" s="19" t="s">
        <v>834</v>
      </c>
      <c r="BM141" s="226" t="s">
        <v>1641</v>
      </c>
    </row>
    <row r="142" s="2" customFormat="1">
      <c r="A142" s="40"/>
      <c r="B142" s="41"/>
      <c r="C142" s="42"/>
      <c r="D142" s="228" t="s">
        <v>192</v>
      </c>
      <c r="E142" s="42"/>
      <c r="F142" s="229" t="s">
        <v>1640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192</v>
      </c>
      <c r="AU142" s="19" t="s">
        <v>81</v>
      </c>
    </row>
    <row r="143" s="2" customFormat="1">
      <c r="A143" s="40"/>
      <c r="B143" s="41"/>
      <c r="C143" s="42"/>
      <c r="D143" s="233" t="s">
        <v>194</v>
      </c>
      <c r="E143" s="42"/>
      <c r="F143" s="234" t="s">
        <v>1642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194</v>
      </c>
      <c r="AU143" s="19" t="s">
        <v>81</v>
      </c>
    </row>
    <row r="144" s="2" customFormat="1" ht="16.5" customHeight="1">
      <c r="A144" s="40"/>
      <c r="B144" s="41"/>
      <c r="C144" s="215" t="s">
        <v>295</v>
      </c>
      <c r="D144" s="215" t="s">
        <v>186</v>
      </c>
      <c r="E144" s="216" t="s">
        <v>1643</v>
      </c>
      <c r="F144" s="217" t="s">
        <v>1644</v>
      </c>
      <c r="G144" s="218" t="s">
        <v>1581</v>
      </c>
      <c r="H144" s="219">
        <v>1</v>
      </c>
      <c r="I144" s="220"/>
      <c r="J144" s="221">
        <f>ROUND(I144*H144,2)</f>
        <v>0</v>
      </c>
      <c r="K144" s="217" t="s">
        <v>200</v>
      </c>
      <c r="L144" s="46"/>
      <c r="M144" s="222" t="s">
        <v>19</v>
      </c>
      <c r="N144" s="223" t="s">
        <v>45</v>
      </c>
      <c r="O144" s="86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6" t="s">
        <v>834</v>
      </c>
      <c r="AT144" s="226" t="s">
        <v>186</v>
      </c>
      <c r="AU144" s="226" t="s">
        <v>81</v>
      </c>
      <c r="AY144" s="19" t="s">
        <v>184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9" t="s">
        <v>81</v>
      </c>
      <c r="BK144" s="227">
        <f>ROUND(I144*H144,2)</f>
        <v>0</v>
      </c>
      <c r="BL144" s="19" t="s">
        <v>834</v>
      </c>
      <c r="BM144" s="226" t="s">
        <v>1645</v>
      </c>
    </row>
    <row r="145" s="2" customFormat="1">
      <c r="A145" s="40"/>
      <c r="B145" s="41"/>
      <c r="C145" s="42"/>
      <c r="D145" s="228" t="s">
        <v>192</v>
      </c>
      <c r="E145" s="42"/>
      <c r="F145" s="229" t="s">
        <v>1644</v>
      </c>
      <c r="G145" s="42"/>
      <c r="H145" s="42"/>
      <c r="I145" s="230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192</v>
      </c>
      <c r="AU145" s="19" t="s">
        <v>81</v>
      </c>
    </row>
    <row r="146" s="2" customFormat="1">
      <c r="A146" s="40"/>
      <c r="B146" s="41"/>
      <c r="C146" s="42"/>
      <c r="D146" s="233" t="s">
        <v>194</v>
      </c>
      <c r="E146" s="42"/>
      <c r="F146" s="234" t="s">
        <v>1646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194</v>
      </c>
      <c r="AU146" s="19" t="s">
        <v>81</v>
      </c>
    </row>
    <row r="147" s="12" customFormat="1" ht="25.92" customHeight="1">
      <c r="A147" s="12"/>
      <c r="B147" s="199"/>
      <c r="C147" s="200"/>
      <c r="D147" s="201" t="s">
        <v>73</v>
      </c>
      <c r="E147" s="202" t="s">
        <v>1647</v>
      </c>
      <c r="F147" s="202" t="s">
        <v>1648</v>
      </c>
      <c r="G147" s="200"/>
      <c r="H147" s="200"/>
      <c r="I147" s="203"/>
      <c r="J147" s="204">
        <f>BK147</f>
        <v>0</v>
      </c>
      <c r="K147" s="200"/>
      <c r="L147" s="205"/>
      <c r="M147" s="206"/>
      <c r="N147" s="207"/>
      <c r="O147" s="207"/>
      <c r="P147" s="208">
        <f>SUM(P148:P155)</f>
        <v>0</v>
      </c>
      <c r="Q147" s="207"/>
      <c r="R147" s="208">
        <f>SUM(R148:R155)</f>
        <v>0</v>
      </c>
      <c r="S147" s="207"/>
      <c r="T147" s="209">
        <f>SUM(T148:T155)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0" t="s">
        <v>217</v>
      </c>
      <c r="AT147" s="211" t="s">
        <v>73</v>
      </c>
      <c r="AU147" s="211" t="s">
        <v>74</v>
      </c>
      <c r="AY147" s="210" t="s">
        <v>184</v>
      </c>
      <c r="BK147" s="212">
        <f>SUM(BK148:BK155)</f>
        <v>0</v>
      </c>
    </row>
    <row r="148" s="2" customFormat="1" ht="16.5" customHeight="1">
      <c r="A148" s="40"/>
      <c r="B148" s="41"/>
      <c r="C148" s="215" t="s">
        <v>315</v>
      </c>
      <c r="D148" s="215" t="s">
        <v>186</v>
      </c>
      <c r="E148" s="216" t="s">
        <v>1649</v>
      </c>
      <c r="F148" s="217" t="s">
        <v>1648</v>
      </c>
      <c r="G148" s="218" t="s">
        <v>959</v>
      </c>
      <c r="H148" s="219">
        <v>100</v>
      </c>
      <c r="I148" s="220"/>
      <c r="J148" s="221">
        <f>ROUND(I148*H148,2)</f>
        <v>0</v>
      </c>
      <c r="K148" s="217" t="s">
        <v>200</v>
      </c>
      <c r="L148" s="46"/>
      <c r="M148" s="222" t="s">
        <v>19</v>
      </c>
      <c r="N148" s="223" t="s">
        <v>45</v>
      </c>
      <c r="O148" s="86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6" t="s">
        <v>834</v>
      </c>
      <c r="AT148" s="226" t="s">
        <v>186</v>
      </c>
      <c r="AU148" s="226" t="s">
        <v>81</v>
      </c>
      <c r="AY148" s="19" t="s">
        <v>184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9" t="s">
        <v>81</v>
      </c>
      <c r="BK148" s="227">
        <f>ROUND(I148*H148,2)</f>
        <v>0</v>
      </c>
      <c r="BL148" s="19" t="s">
        <v>834</v>
      </c>
      <c r="BM148" s="226" t="s">
        <v>1650</v>
      </c>
    </row>
    <row r="149" s="2" customFormat="1">
      <c r="A149" s="40"/>
      <c r="B149" s="41"/>
      <c r="C149" s="42"/>
      <c r="D149" s="228" t="s">
        <v>192</v>
      </c>
      <c r="E149" s="42"/>
      <c r="F149" s="229" t="s">
        <v>1648</v>
      </c>
      <c r="G149" s="42"/>
      <c r="H149" s="42"/>
      <c r="I149" s="230"/>
      <c r="J149" s="42"/>
      <c r="K149" s="42"/>
      <c r="L149" s="46"/>
      <c r="M149" s="231"/>
      <c r="N149" s="232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192</v>
      </c>
      <c r="AU149" s="19" t="s">
        <v>81</v>
      </c>
    </row>
    <row r="150" s="2" customFormat="1">
      <c r="A150" s="40"/>
      <c r="B150" s="41"/>
      <c r="C150" s="42"/>
      <c r="D150" s="233" t="s">
        <v>194</v>
      </c>
      <c r="E150" s="42"/>
      <c r="F150" s="234" t="s">
        <v>1651</v>
      </c>
      <c r="G150" s="42"/>
      <c r="H150" s="42"/>
      <c r="I150" s="230"/>
      <c r="J150" s="42"/>
      <c r="K150" s="42"/>
      <c r="L150" s="46"/>
      <c r="M150" s="231"/>
      <c r="N150" s="232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194</v>
      </c>
      <c r="AU150" s="19" t="s">
        <v>81</v>
      </c>
    </row>
    <row r="151" s="2" customFormat="1">
      <c r="A151" s="40"/>
      <c r="B151" s="41"/>
      <c r="C151" s="42"/>
      <c r="D151" s="228" t="s">
        <v>292</v>
      </c>
      <c r="E151" s="42"/>
      <c r="F151" s="277" t="s">
        <v>1652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292</v>
      </c>
      <c r="AU151" s="19" t="s">
        <v>81</v>
      </c>
    </row>
    <row r="152" s="2" customFormat="1" ht="16.5" customHeight="1">
      <c r="A152" s="40"/>
      <c r="B152" s="41"/>
      <c r="C152" s="215" t="s">
        <v>310</v>
      </c>
      <c r="D152" s="215" t="s">
        <v>186</v>
      </c>
      <c r="E152" s="216" t="s">
        <v>1653</v>
      </c>
      <c r="F152" s="217" t="s">
        <v>1654</v>
      </c>
      <c r="G152" s="218" t="s">
        <v>1581</v>
      </c>
      <c r="H152" s="219">
        <v>1</v>
      </c>
      <c r="I152" s="220"/>
      <c r="J152" s="221">
        <f>ROUND(I152*H152,2)</f>
        <v>0</v>
      </c>
      <c r="K152" s="217" t="s">
        <v>200</v>
      </c>
      <c r="L152" s="46"/>
      <c r="M152" s="222" t="s">
        <v>19</v>
      </c>
      <c r="N152" s="223" t="s">
        <v>45</v>
      </c>
      <c r="O152" s="86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834</v>
      </c>
      <c r="AT152" s="226" t="s">
        <v>186</v>
      </c>
      <c r="AU152" s="226" t="s">
        <v>81</v>
      </c>
      <c r="AY152" s="19" t="s">
        <v>184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81</v>
      </c>
      <c r="BK152" s="227">
        <f>ROUND(I152*H152,2)</f>
        <v>0</v>
      </c>
      <c r="BL152" s="19" t="s">
        <v>834</v>
      </c>
      <c r="BM152" s="226" t="s">
        <v>1655</v>
      </c>
    </row>
    <row r="153" s="2" customFormat="1">
      <c r="A153" s="40"/>
      <c r="B153" s="41"/>
      <c r="C153" s="42"/>
      <c r="D153" s="228" t="s">
        <v>192</v>
      </c>
      <c r="E153" s="42"/>
      <c r="F153" s="229" t="s">
        <v>1654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192</v>
      </c>
      <c r="AU153" s="19" t="s">
        <v>81</v>
      </c>
    </row>
    <row r="154" s="2" customFormat="1">
      <c r="A154" s="40"/>
      <c r="B154" s="41"/>
      <c r="C154" s="42"/>
      <c r="D154" s="233" t="s">
        <v>194</v>
      </c>
      <c r="E154" s="42"/>
      <c r="F154" s="234" t="s">
        <v>1656</v>
      </c>
      <c r="G154" s="42"/>
      <c r="H154" s="42"/>
      <c r="I154" s="230"/>
      <c r="J154" s="42"/>
      <c r="K154" s="42"/>
      <c r="L154" s="46"/>
      <c r="M154" s="231"/>
      <c r="N154" s="232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194</v>
      </c>
      <c r="AU154" s="19" t="s">
        <v>81</v>
      </c>
    </row>
    <row r="155" s="2" customFormat="1">
      <c r="A155" s="40"/>
      <c r="B155" s="41"/>
      <c r="C155" s="42"/>
      <c r="D155" s="228" t="s">
        <v>292</v>
      </c>
      <c r="E155" s="42"/>
      <c r="F155" s="277" t="s">
        <v>1657</v>
      </c>
      <c r="G155" s="42"/>
      <c r="H155" s="42"/>
      <c r="I155" s="230"/>
      <c r="J155" s="42"/>
      <c r="K155" s="42"/>
      <c r="L155" s="46"/>
      <c r="M155" s="278"/>
      <c r="N155" s="279"/>
      <c r="O155" s="280"/>
      <c r="P155" s="280"/>
      <c r="Q155" s="280"/>
      <c r="R155" s="280"/>
      <c r="S155" s="280"/>
      <c r="T155" s="281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292</v>
      </c>
      <c r="AU155" s="19" t="s">
        <v>81</v>
      </c>
    </row>
    <row r="156" s="2" customFormat="1" ht="6.96" customHeight="1">
      <c r="A156" s="40"/>
      <c r="B156" s="61"/>
      <c r="C156" s="62"/>
      <c r="D156" s="62"/>
      <c r="E156" s="62"/>
      <c r="F156" s="62"/>
      <c r="G156" s="62"/>
      <c r="H156" s="62"/>
      <c r="I156" s="62"/>
      <c r="J156" s="62"/>
      <c r="K156" s="62"/>
      <c r="L156" s="46"/>
      <c r="M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</row>
  </sheetData>
  <sheetProtection sheet="1" autoFilter="0" formatColumns="0" formatRows="0" objects="1" scenarios="1" spinCount="100000" saltValue="fte7qXFbCNREXIQWnP3xhWs3DosltiF6YsztHOpNZIXNDd++a0cc5z3rkSK8dX03UzMfGdUR+yI98UYt1EBnfA==" hashValue="W2l3y9FQ8j/zEJq+S6Ql/f03Yn5Jf1HTb6aSVAfg5LPXxKhIdxym0VeaOK/neCHxldNWgF2y+ah83XDdWPgBbw==" algorithmName="SHA-512" password="CA9C"/>
  <autoFilter ref="C85:K15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4_01/065002000"/>
    <hyperlink ref="F95" r:id="rId2" display="https://podminky.urs.cz/item/CS_URS_2024_01/090001000"/>
    <hyperlink ref="F99" r:id="rId3" display="https://podminky.urs.cz/item/CS_URS_2024_01/091003000"/>
    <hyperlink ref="F104" r:id="rId4" display="https://podminky.urs.cz/item/CS_URS_2024_01/010001000"/>
    <hyperlink ref="F108" r:id="rId5" display="https://podminky.urs.cz/item/CS_URS_2024_01/012002000"/>
    <hyperlink ref="F112" r:id="rId6" display="https://podminky.urs.cz/item/CS_URS_2024_01/013002000"/>
    <hyperlink ref="F115" r:id="rId7" display="https://podminky.urs.cz/item/CS_URS_2024_01/013254000"/>
    <hyperlink ref="F120" r:id="rId8" display="https://podminky.urs.cz/item/CS_URS_2024_01/030001000"/>
    <hyperlink ref="F124" r:id="rId9" display="https://podminky.urs.cz/item/CS_URS_2024_01/031203000"/>
    <hyperlink ref="F127" r:id="rId10" display="https://podminky.urs.cz/item/CS_URS_2024_01/033103000"/>
    <hyperlink ref="F130" r:id="rId11" display="https://podminky.urs.cz/item/CS_URS_2024_01/034103000"/>
    <hyperlink ref="F133" r:id="rId12" display="https://podminky.urs.cz/item/CS_URS_2024_01/034503000"/>
    <hyperlink ref="F136" r:id="rId13" display="https://podminky.urs.cz/item/CS_URS_2024_01/039103000"/>
    <hyperlink ref="F140" r:id="rId14" display="https://podminky.urs.cz/item/CS_URS_2024_01/042503000"/>
    <hyperlink ref="F143" r:id="rId15" display="https://podminky.urs.cz/item/CS_URS_2024_01/043103000"/>
    <hyperlink ref="F146" r:id="rId16" display="https://podminky.urs.cz/item/CS_URS_2024_01/043154000"/>
    <hyperlink ref="F150" r:id="rId17" display="https://podminky.urs.cz/item/CS_URS_2024_01/070001000"/>
    <hyperlink ref="F154" r:id="rId18" display="https://podminky.urs.cz/item/CS_URS_2024_01/072103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9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1"/>
      <c r="C3" s="142"/>
      <c r="D3" s="142"/>
      <c r="E3" s="142"/>
      <c r="F3" s="142"/>
      <c r="G3" s="142"/>
      <c r="H3" s="22"/>
    </row>
    <row r="4" s="1" customFormat="1" ht="24.96" customHeight="1">
      <c r="B4" s="22"/>
      <c r="C4" s="143" t="s">
        <v>1658</v>
      </c>
      <c r="H4" s="22"/>
    </row>
    <row r="5" s="1" customFormat="1" ht="12" customHeight="1">
      <c r="B5" s="22"/>
      <c r="C5" s="283" t="s">
        <v>13</v>
      </c>
      <c r="D5" s="152" t="s">
        <v>14</v>
      </c>
      <c r="E5" s="1"/>
      <c r="F5" s="1"/>
      <c r="H5" s="22"/>
    </row>
    <row r="6" s="1" customFormat="1" ht="36.96" customHeight="1">
      <c r="B6" s="22"/>
      <c r="C6" s="284" t="s">
        <v>16</v>
      </c>
      <c r="D6" s="285" t="s">
        <v>17</v>
      </c>
      <c r="E6" s="1"/>
      <c r="F6" s="1"/>
      <c r="H6" s="22"/>
    </row>
    <row r="7" s="1" customFormat="1" ht="16.5" customHeight="1">
      <c r="B7" s="22"/>
      <c r="C7" s="145" t="s">
        <v>23</v>
      </c>
      <c r="D7" s="149" t="str">
        <f>'Rekapitulace stavby'!AN8</f>
        <v>17. 5. 2024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8"/>
      <c r="B9" s="286"/>
      <c r="C9" s="287" t="s">
        <v>55</v>
      </c>
      <c r="D9" s="288" t="s">
        <v>56</v>
      </c>
      <c r="E9" s="288" t="s">
        <v>171</v>
      </c>
      <c r="F9" s="289" t="s">
        <v>1659</v>
      </c>
      <c r="G9" s="188"/>
      <c r="H9" s="286"/>
    </row>
    <row r="10" s="2" customFormat="1" ht="26.4" customHeight="1">
      <c r="A10" s="40"/>
      <c r="B10" s="46"/>
      <c r="C10" s="290" t="s">
        <v>78</v>
      </c>
      <c r="D10" s="290" t="s">
        <v>79</v>
      </c>
      <c r="E10" s="40"/>
      <c r="F10" s="40"/>
      <c r="G10" s="40"/>
      <c r="H10" s="46"/>
    </row>
    <row r="11" s="2" customFormat="1" ht="16.8" customHeight="1">
      <c r="A11" s="40"/>
      <c r="B11" s="46"/>
      <c r="C11" s="291" t="s">
        <v>111</v>
      </c>
      <c r="D11" s="292" t="s">
        <v>112</v>
      </c>
      <c r="E11" s="293" t="s">
        <v>113</v>
      </c>
      <c r="F11" s="294">
        <v>196.167</v>
      </c>
      <c r="G11" s="40"/>
      <c r="H11" s="46"/>
    </row>
    <row r="12" s="2" customFormat="1" ht="16.8" customHeight="1">
      <c r="A12" s="40"/>
      <c r="B12" s="46"/>
      <c r="C12" s="295" t="s">
        <v>19</v>
      </c>
      <c r="D12" s="295" t="s">
        <v>114</v>
      </c>
      <c r="E12" s="19" t="s">
        <v>19</v>
      </c>
      <c r="F12" s="296">
        <v>196.167</v>
      </c>
      <c r="G12" s="40"/>
      <c r="H12" s="46"/>
    </row>
    <row r="13" s="2" customFormat="1" ht="16.8" customHeight="1">
      <c r="A13" s="40"/>
      <c r="B13" s="46"/>
      <c r="C13" s="297" t="s">
        <v>1660</v>
      </c>
      <c r="D13" s="40"/>
      <c r="E13" s="40"/>
      <c r="F13" s="40"/>
      <c r="G13" s="40"/>
      <c r="H13" s="46"/>
    </row>
    <row r="14" s="2" customFormat="1" ht="16.8" customHeight="1">
      <c r="A14" s="40"/>
      <c r="B14" s="46"/>
      <c r="C14" s="295" t="s">
        <v>448</v>
      </c>
      <c r="D14" s="295" t="s">
        <v>449</v>
      </c>
      <c r="E14" s="19" t="s">
        <v>113</v>
      </c>
      <c r="F14" s="296">
        <v>552</v>
      </c>
      <c r="G14" s="40"/>
      <c r="H14" s="46"/>
    </row>
    <row r="15" s="2" customFormat="1" ht="16.8" customHeight="1">
      <c r="A15" s="40"/>
      <c r="B15" s="46"/>
      <c r="C15" s="295" t="s">
        <v>455</v>
      </c>
      <c r="D15" s="295" t="s">
        <v>456</v>
      </c>
      <c r="E15" s="19" t="s">
        <v>113</v>
      </c>
      <c r="F15" s="296">
        <v>200.09</v>
      </c>
      <c r="G15" s="40"/>
      <c r="H15" s="46"/>
    </row>
    <row r="16" s="2" customFormat="1" ht="16.8" customHeight="1">
      <c r="A16" s="40"/>
      <c r="B16" s="46"/>
      <c r="C16" s="291" t="s">
        <v>116</v>
      </c>
      <c r="D16" s="292" t="s">
        <v>117</v>
      </c>
      <c r="E16" s="293" t="s">
        <v>113</v>
      </c>
      <c r="F16" s="294">
        <v>84.234999999999999</v>
      </c>
      <c r="G16" s="40"/>
      <c r="H16" s="46"/>
    </row>
    <row r="17" s="2" customFormat="1" ht="16.8" customHeight="1">
      <c r="A17" s="40"/>
      <c r="B17" s="46"/>
      <c r="C17" s="295" t="s">
        <v>19</v>
      </c>
      <c r="D17" s="295" t="s">
        <v>118</v>
      </c>
      <c r="E17" s="19" t="s">
        <v>19</v>
      </c>
      <c r="F17" s="296">
        <v>84.234999999999999</v>
      </c>
      <c r="G17" s="40"/>
      <c r="H17" s="46"/>
    </row>
    <row r="18" s="2" customFormat="1" ht="16.8" customHeight="1">
      <c r="A18" s="40"/>
      <c r="B18" s="46"/>
      <c r="C18" s="297" t="s">
        <v>1660</v>
      </c>
      <c r="D18" s="40"/>
      <c r="E18" s="40"/>
      <c r="F18" s="40"/>
      <c r="G18" s="40"/>
      <c r="H18" s="46"/>
    </row>
    <row r="19" s="2" customFormat="1" ht="16.8" customHeight="1">
      <c r="A19" s="40"/>
      <c r="B19" s="46"/>
      <c r="C19" s="295" t="s">
        <v>448</v>
      </c>
      <c r="D19" s="295" t="s">
        <v>449</v>
      </c>
      <c r="E19" s="19" t="s">
        <v>113</v>
      </c>
      <c r="F19" s="296">
        <v>552</v>
      </c>
      <c r="G19" s="40"/>
      <c r="H19" s="46"/>
    </row>
    <row r="20" s="2" customFormat="1" ht="16.8" customHeight="1">
      <c r="A20" s="40"/>
      <c r="B20" s="46"/>
      <c r="C20" s="295" t="s">
        <v>465</v>
      </c>
      <c r="D20" s="295" t="s">
        <v>466</v>
      </c>
      <c r="E20" s="19" t="s">
        <v>113</v>
      </c>
      <c r="F20" s="296">
        <v>328.77999999999997</v>
      </c>
      <c r="G20" s="40"/>
      <c r="H20" s="46"/>
    </row>
    <row r="21" s="2" customFormat="1" ht="16.8" customHeight="1">
      <c r="A21" s="40"/>
      <c r="B21" s="46"/>
      <c r="C21" s="291" t="s">
        <v>120</v>
      </c>
      <c r="D21" s="292" t="s">
        <v>121</v>
      </c>
      <c r="E21" s="293" t="s">
        <v>113</v>
      </c>
      <c r="F21" s="294">
        <v>271.59800000000001</v>
      </c>
      <c r="G21" s="40"/>
      <c r="H21" s="46"/>
    </row>
    <row r="22" s="2" customFormat="1" ht="16.8" customHeight="1">
      <c r="A22" s="40"/>
      <c r="B22" s="46"/>
      <c r="C22" s="295" t="s">
        <v>19</v>
      </c>
      <c r="D22" s="295" t="s">
        <v>122</v>
      </c>
      <c r="E22" s="19" t="s">
        <v>19</v>
      </c>
      <c r="F22" s="296">
        <v>271.59800000000001</v>
      </c>
      <c r="G22" s="40"/>
      <c r="H22" s="46"/>
    </row>
    <row r="23" s="2" customFormat="1" ht="16.8" customHeight="1">
      <c r="A23" s="40"/>
      <c r="B23" s="46"/>
      <c r="C23" s="297" t="s">
        <v>1660</v>
      </c>
      <c r="D23" s="40"/>
      <c r="E23" s="40"/>
      <c r="F23" s="40"/>
      <c r="G23" s="40"/>
      <c r="H23" s="46"/>
    </row>
    <row r="24" s="2" customFormat="1" ht="16.8" customHeight="1">
      <c r="A24" s="40"/>
      <c r="B24" s="46"/>
      <c r="C24" s="295" t="s">
        <v>448</v>
      </c>
      <c r="D24" s="295" t="s">
        <v>449</v>
      </c>
      <c r="E24" s="19" t="s">
        <v>113</v>
      </c>
      <c r="F24" s="296">
        <v>552</v>
      </c>
      <c r="G24" s="40"/>
      <c r="H24" s="46"/>
    </row>
    <row r="25" s="2" customFormat="1" ht="16.8" customHeight="1">
      <c r="A25" s="40"/>
      <c r="B25" s="46"/>
      <c r="C25" s="295" t="s">
        <v>465</v>
      </c>
      <c r="D25" s="295" t="s">
        <v>466</v>
      </c>
      <c r="E25" s="19" t="s">
        <v>113</v>
      </c>
      <c r="F25" s="296">
        <v>328.77999999999997</v>
      </c>
      <c r="G25" s="40"/>
      <c r="H25" s="46"/>
    </row>
    <row r="26" s="2" customFormat="1" ht="16.8" customHeight="1">
      <c r="A26" s="40"/>
      <c r="B26" s="46"/>
      <c r="C26" s="291" t="s">
        <v>123</v>
      </c>
      <c r="D26" s="292" t="s">
        <v>124</v>
      </c>
      <c r="E26" s="293" t="s">
        <v>113</v>
      </c>
      <c r="F26" s="294">
        <v>25.611000000000001</v>
      </c>
      <c r="G26" s="40"/>
      <c r="H26" s="46"/>
    </row>
    <row r="27" s="2" customFormat="1" ht="16.8" customHeight="1">
      <c r="A27" s="40"/>
      <c r="B27" s="46"/>
      <c r="C27" s="295" t="s">
        <v>19</v>
      </c>
      <c r="D27" s="295" t="s">
        <v>125</v>
      </c>
      <c r="E27" s="19" t="s">
        <v>19</v>
      </c>
      <c r="F27" s="296">
        <v>25.611000000000001</v>
      </c>
      <c r="G27" s="40"/>
      <c r="H27" s="46"/>
    </row>
    <row r="28" s="2" customFormat="1" ht="16.8" customHeight="1">
      <c r="A28" s="40"/>
      <c r="B28" s="46"/>
      <c r="C28" s="297" t="s">
        <v>1660</v>
      </c>
      <c r="D28" s="40"/>
      <c r="E28" s="40"/>
      <c r="F28" s="40"/>
      <c r="G28" s="40"/>
      <c r="H28" s="46"/>
    </row>
    <row r="29" s="2" customFormat="1" ht="16.8" customHeight="1">
      <c r="A29" s="40"/>
      <c r="B29" s="46"/>
      <c r="C29" s="295" t="s">
        <v>479</v>
      </c>
      <c r="D29" s="295" t="s">
        <v>480</v>
      </c>
      <c r="E29" s="19" t="s">
        <v>113</v>
      </c>
      <c r="F29" s="296">
        <v>122.288</v>
      </c>
      <c r="G29" s="40"/>
      <c r="H29" s="46"/>
    </row>
    <row r="30" s="2" customFormat="1" ht="16.8" customHeight="1">
      <c r="A30" s="40"/>
      <c r="B30" s="46"/>
      <c r="C30" s="295" t="s">
        <v>485</v>
      </c>
      <c r="D30" s="295" t="s">
        <v>486</v>
      </c>
      <c r="E30" s="19" t="s">
        <v>113</v>
      </c>
      <c r="F30" s="296">
        <v>124.734</v>
      </c>
      <c r="G30" s="40"/>
      <c r="H30" s="46"/>
    </row>
    <row r="31" s="2" customFormat="1" ht="16.8" customHeight="1">
      <c r="A31" s="40"/>
      <c r="B31" s="46"/>
      <c r="C31" s="291" t="s">
        <v>126</v>
      </c>
      <c r="D31" s="292" t="s">
        <v>127</v>
      </c>
      <c r="E31" s="293" t="s">
        <v>113</v>
      </c>
      <c r="F31" s="294">
        <v>96.677000000000007</v>
      </c>
      <c r="G31" s="40"/>
      <c r="H31" s="46"/>
    </row>
    <row r="32" s="2" customFormat="1" ht="16.8" customHeight="1">
      <c r="A32" s="40"/>
      <c r="B32" s="46"/>
      <c r="C32" s="295" t="s">
        <v>19</v>
      </c>
      <c r="D32" s="295" t="s">
        <v>128</v>
      </c>
      <c r="E32" s="19" t="s">
        <v>19</v>
      </c>
      <c r="F32" s="296">
        <v>96.677000000000007</v>
      </c>
      <c r="G32" s="40"/>
      <c r="H32" s="46"/>
    </row>
    <row r="33" s="2" customFormat="1" ht="16.8" customHeight="1">
      <c r="A33" s="40"/>
      <c r="B33" s="46"/>
      <c r="C33" s="297" t="s">
        <v>1660</v>
      </c>
      <c r="D33" s="40"/>
      <c r="E33" s="40"/>
      <c r="F33" s="40"/>
      <c r="G33" s="40"/>
      <c r="H33" s="46"/>
    </row>
    <row r="34" s="2" customFormat="1" ht="16.8" customHeight="1">
      <c r="A34" s="40"/>
      <c r="B34" s="46"/>
      <c r="C34" s="295" t="s">
        <v>479</v>
      </c>
      <c r="D34" s="295" t="s">
        <v>480</v>
      </c>
      <c r="E34" s="19" t="s">
        <v>113</v>
      </c>
      <c r="F34" s="296">
        <v>122.288</v>
      </c>
      <c r="G34" s="40"/>
      <c r="H34" s="46"/>
    </row>
    <row r="35" s="2" customFormat="1" ht="16.8" customHeight="1">
      <c r="A35" s="40"/>
      <c r="B35" s="46"/>
      <c r="C35" s="295" t="s">
        <v>485</v>
      </c>
      <c r="D35" s="295" t="s">
        <v>486</v>
      </c>
      <c r="E35" s="19" t="s">
        <v>113</v>
      </c>
      <c r="F35" s="296">
        <v>124.734</v>
      </c>
      <c r="G35" s="40"/>
      <c r="H35" s="46"/>
    </row>
    <row r="36" s="2" customFormat="1" ht="16.8" customHeight="1">
      <c r="A36" s="40"/>
      <c r="B36" s="46"/>
      <c r="C36" s="291" t="s">
        <v>129</v>
      </c>
      <c r="D36" s="292" t="s">
        <v>130</v>
      </c>
      <c r="E36" s="293" t="s">
        <v>131</v>
      </c>
      <c r="F36" s="294">
        <v>898.16099999999994</v>
      </c>
      <c r="G36" s="40"/>
      <c r="H36" s="46"/>
    </row>
    <row r="37" s="2" customFormat="1" ht="16.8" customHeight="1">
      <c r="A37" s="40"/>
      <c r="B37" s="46"/>
      <c r="C37" s="295" t="s">
        <v>19</v>
      </c>
      <c r="D37" s="295" t="s">
        <v>132</v>
      </c>
      <c r="E37" s="19" t="s">
        <v>19</v>
      </c>
      <c r="F37" s="296">
        <v>898.16099999999994</v>
      </c>
      <c r="G37" s="40"/>
      <c r="H37" s="46"/>
    </row>
    <row r="38" s="2" customFormat="1" ht="16.8" customHeight="1">
      <c r="A38" s="40"/>
      <c r="B38" s="46"/>
      <c r="C38" s="297" t="s">
        <v>1660</v>
      </c>
      <c r="D38" s="40"/>
      <c r="E38" s="40"/>
      <c r="F38" s="40"/>
      <c r="G38" s="40"/>
      <c r="H38" s="46"/>
    </row>
    <row r="39" s="2" customFormat="1" ht="16.8" customHeight="1">
      <c r="A39" s="40"/>
      <c r="B39" s="46"/>
      <c r="C39" s="295" t="s">
        <v>224</v>
      </c>
      <c r="D39" s="295" t="s">
        <v>225</v>
      </c>
      <c r="E39" s="19" t="s">
        <v>226</v>
      </c>
      <c r="F39" s="296">
        <v>826.68499999999995</v>
      </c>
      <c r="G39" s="40"/>
      <c r="H39" s="46"/>
    </row>
    <row r="40" s="2" customFormat="1" ht="16.8" customHeight="1">
      <c r="A40" s="40"/>
      <c r="B40" s="46"/>
      <c r="C40" s="295" t="s">
        <v>238</v>
      </c>
      <c r="D40" s="295" t="s">
        <v>239</v>
      </c>
      <c r="E40" s="19" t="s">
        <v>226</v>
      </c>
      <c r="F40" s="296">
        <v>826.68499999999995</v>
      </c>
      <c r="G40" s="40"/>
      <c r="H40" s="46"/>
    </row>
    <row r="41" s="2" customFormat="1" ht="16.8" customHeight="1">
      <c r="A41" s="40"/>
      <c r="B41" s="46"/>
      <c r="C41" s="295" t="s">
        <v>244</v>
      </c>
      <c r="D41" s="295" t="s">
        <v>245</v>
      </c>
      <c r="E41" s="19" t="s">
        <v>131</v>
      </c>
      <c r="F41" s="296">
        <v>1690.9259999999999</v>
      </c>
      <c r="G41" s="40"/>
      <c r="H41" s="46"/>
    </row>
    <row r="42" s="2" customFormat="1" ht="16.8" customHeight="1">
      <c r="A42" s="40"/>
      <c r="B42" s="46"/>
      <c r="C42" s="295" t="s">
        <v>253</v>
      </c>
      <c r="D42" s="295" t="s">
        <v>254</v>
      </c>
      <c r="E42" s="19" t="s">
        <v>131</v>
      </c>
      <c r="F42" s="296">
        <v>1690.9259999999999</v>
      </c>
      <c r="G42" s="40"/>
      <c r="H42" s="46"/>
    </row>
    <row r="43" s="2" customFormat="1" ht="16.8" customHeight="1">
      <c r="A43" s="40"/>
      <c r="B43" s="46"/>
      <c r="C43" s="295" t="s">
        <v>296</v>
      </c>
      <c r="D43" s="295" t="s">
        <v>297</v>
      </c>
      <c r="E43" s="19" t="s">
        <v>131</v>
      </c>
      <c r="F43" s="296">
        <v>1302.789</v>
      </c>
      <c r="G43" s="40"/>
      <c r="H43" s="46"/>
    </row>
    <row r="44" s="2" customFormat="1" ht="16.8" customHeight="1">
      <c r="A44" s="40"/>
      <c r="B44" s="46"/>
      <c r="C44" s="295" t="s">
        <v>303</v>
      </c>
      <c r="D44" s="295" t="s">
        <v>304</v>
      </c>
      <c r="E44" s="19" t="s">
        <v>131</v>
      </c>
      <c r="F44" s="296">
        <v>1745.6759999999999</v>
      </c>
      <c r="G44" s="40"/>
      <c r="H44" s="46"/>
    </row>
    <row r="45" s="2" customFormat="1" ht="16.8" customHeight="1">
      <c r="A45" s="40"/>
      <c r="B45" s="46"/>
      <c r="C45" s="295" t="s">
        <v>311</v>
      </c>
      <c r="D45" s="295" t="s">
        <v>304</v>
      </c>
      <c r="E45" s="19" t="s">
        <v>131</v>
      </c>
      <c r="F45" s="296">
        <v>898.16099999999994</v>
      </c>
      <c r="G45" s="40"/>
      <c r="H45" s="46"/>
    </row>
    <row r="46" s="2" customFormat="1" ht="16.8" customHeight="1">
      <c r="A46" s="40"/>
      <c r="B46" s="46"/>
      <c r="C46" s="295" t="s">
        <v>316</v>
      </c>
      <c r="D46" s="295" t="s">
        <v>317</v>
      </c>
      <c r="E46" s="19" t="s">
        <v>131</v>
      </c>
      <c r="F46" s="296">
        <v>898.16099999999994</v>
      </c>
      <c r="G46" s="40"/>
      <c r="H46" s="46"/>
    </row>
    <row r="47" s="2" customFormat="1" ht="16.8" customHeight="1">
      <c r="A47" s="40"/>
      <c r="B47" s="46"/>
      <c r="C47" s="295" t="s">
        <v>329</v>
      </c>
      <c r="D47" s="295" t="s">
        <v>330</v>
      </c>
      <c r="E47" s="19" t="s">
        <v>131</v>
      </c>
      <c r="F47" s="296">
        <v>898.16099999999994</v>
      </c>
      <c r="G47" s="40"/>
      <c r="H47" s="46"/>
    </row>
    <row r="48" s="2" customFormat="1" ht="16.8" customHeight="1">
      <c r="A48" s="40"/>
      <c r="B48" s="46"/>
      <c r="C48" s="295" t="s">
        <v>335</v>
      </c>
      <c r="D48" s="295" t="s">
        <v>336</v>
      </c>
      <c r="E48" s="19" t="s">
        <v>131</v>
      </c>
      <c r="F48" s="296">
        <v>898.16099999999994</v>
      </c>
      <c r="G48" s="40"/>
      <c r="H48" s="46"/>
    </row>
    <row r="49" s="2" customFormat="1" ht="16.8" customHeight="1">
      <c r="A49" s="40"/>
      <c r="B49" s="46"/>
      <c r="C49" s="295" t="s">
        <v>341</v>
      </c>
      <c r="D49" s="295" t="s">
        <v>342</v>
      </c>
      <c r="E49" s="19" t="s">
        <v>131</v>
      </c>
      <c r="F49" s="296">
        <v>898.16099999999994</v>
      </c>
      <c r="G49" s="40"/>
      <c r="H49" s="46"/>
    </row>
    <row r="50" s="2" customFormat="1" ht="16.8" customHeight="1">
      <c r="A50" s="40"/>
      <c r="B50" s="46"/>
      <c r="C50" s="291" t="s">
        <v>134</v>
      </c>
      <c r="D50" s="292" t="s">
        <v>135</v>
      </c>
      <c r="E50" s="293" t="s">
        <v>131</v>
      </c>
      <c r="F50" s="294">
        <v>148.179</v>
      </c>
      <c r="G50" s="40"/>
      <c r="H50" s="46"/>
    </row>
    <row r="51" s="2" customFormat="1" ht="16.8" customHeight="1">
      <c r="A51" s="40"/>
      <c r="B51" s="46"/>
      <c r="C51" s="295" t="s">
        <v>19</v>
      </c>
      <c r="D51" s="295" t="s">
        <v>136</v>
      </c>
      <c r="E51" s="19" t="s">
        <v>19</v>
      </c>
      <c r="F51" s="296">
        <v>148.179</v>
      </c>
      <c r="G51" s="40"/>
      <c r="H51" s="46"/>
    </row>
    <row r="52" s="2" customFormat="1" ht="16.8" customHeight="1">
      <c r="A52" s="40"/>
      <c r="B52" s="46"/>
      <c r="C52" s="297" t="s">
        <v>1660</v>
      </c>
      <c r="D52" s="40"/>
      <c r="E52" s="40"/>
      <c r="F52" s="40"/>
      <c r="G52" s="40"/>
      <c r="H52" s="46"/>
    </row>
    <row r="53" s="2" customFormat="1" ht="16.8" customHeight="1">
      <c r="A53" s="40"/>
      <c r="B53" s="46"/>
      <c r="C53" s="295" t="s">
        <v>224</v>
      </c>
      <c r="D53" s="295" t="s">
        <v>225</v>
      </c>
      <c r="E53" s="19" t="s">
        <v>226</v>
      </c>
      <c r="F53" s="296">
        <v>826.68499999999995</v>
      </c>
      <c r="G53" s="40"/>
      <c r="H53" s="46"/>
    </row>
    <row r="54" s="2" customFormat="1" ht="16.8" customHeight="1">
      <c r="A54" s="40"/>
      <c r="B54" s="46"/>
      <c r="C54" s="295" t="s">
        <v>238</v>
      </c>
      <c r="D54" s="295" t="s">
        <v>239</v>
      </c>
      <c r="E54" s="19" t="s">
        <v>226</v>
      </c>
      <c r="F54" s="296">
        <v>826.68499999999995</v>
      </c>
      <c r="G54" s="40"/>
      <c r="H54" s="46"/>
    </row>
    <row r="55" s="2" customFormat="1" ht="16.8" customHeight="1">
      <c r="A55" s="40"/>
      <c r="B55" s="46"/>
      <c r="C55" s="295" t="s">
        <v>244</v>
      </c>
      <c r="D55" s="295" t="s">
        <v>245</v>
      </c>
      <c r="E55" s="19" t="s">
        <v>131</v>
      </c>
      <c r="F55" s="296">
        <v>1690.9259999999999</v>
      </c>
      <c r="G55" s="40"/>
      <c r="H55" s="46"/>
    </row>
    <row r="56" s="2" customFormat="1" ht="16.8" customHeight="1">
      <c r="A56" s="40"/>
      <c r="B56" s="46"/>
      <c r="C56" s="295" t="s">
        <v>253</v>
      </c>
      <c r="D56" s="295" t="s">
        <v>254</v>
      </c>
      <c r="E56" s="19" t="s">
        <v>131</v>
      </c>
      <c r="F56" s="296">
        <v>1690.9259999999999</v>
      </c>
      <c r="G56" s="40"/>
      <c r="H56" s="46"/>
    </row>
    <row r="57" s="2" customFormat="1" ht="16.8" customHeight="1">
      <c r="A57" s="40"/>
      <c r="B57" s="46"/>
      <c r="C57" s="295" t="s">
        <v>296</v>
      </c>
      <c r="D57" s="295" t="s">
        <v>297</v>
      </c>
      <c r="E57" s="19" t="s">
        <v>131</v>
      </c>
      <c r="F57" s="296">
        <v>1302.789</v>
      </c>
      <c r="G57" s="40"/>
      <c r="H57" s="46"/>
    </row>
    <row r="58" s="2" customFormat="1" ht="16.8" customHeight="1">
      <c r="A58" s="40"/>
      <c r="B58" s="46"/>
      <c r="C58" s="295" t="s">
        <v>303</v>
      </c>
      <c r="D58" s="295" t="s">
        <v>304</v>
      </c>
      <c r="E58" s="19" t="s">
        <v>131</v>
      </c>
      <c r="F58" s="296">
        <v>1745.6759999999999</v>
      </c>
      <c r="G58" s="40"/>
      <c r="H58" s="46"/>
    </row>
    <row r="59" s="2" customFormat="1" ht="16.8" customHeight="1">
      <c r="A59" s="40"/>
      <c r="B59" s="46"/>
      <c r="C59" s="295" t="s">
        <v>323</v>
      </c>
      <c r="D59" s="295" t="s">
        <v>324</v>
      </c>
      <c r="E59" s="19" t="s">
        <v>131</v>
      </c>
      <c r="F59" s="296">
        <v>792.76499999999999</v>
      </c>
      <c r="G59" s="40"/>
      <c r="H59" s="46"/>
    </row>
    <row r="60" s="2" customFormat="1" ht="16.8" customHeight="1">
      <c r="A60" s="40"/>
      <c r="B60" s="46"/>
      <c r="C60" s="295" t="s">
        <v>383</v>
      </c>
      <c r="D60" s="295" t="s">
        <v>384</v>
      </c>
      <c r="E60" s="19" t="s">
        <v>131</v>
      </c>
      <c r="F60" s="296">
        <v>194.46100000000001</v>
      </c>
      <c r="G60" s="40"/>
      <c r="H60" s="46"/>
    </row>
    <row r="61" s="2" customFormat="1" ht="16.8" customHeight="1">
      <c r="A61" s="40"/>
      <c r="B61" s="46"/>
      <c r="C61" s="295" t="s">
        <v>390</v>
      </c>
      <c r="D61" s="295" t="s">
        <v>391</v>
      </c>
      <c r="E61" s="19" t="s">
        <v>131</v>
      </c>
      <c r="F61" s="296">
        <v>149.661</v>
      </c>
      <c r="G61" s="40"/>
      <c r="H61" s="46"/>
    </row>
    <row r="62" s="2" customFormat="1" ht="16.8" customHeight="1">
      <c r="A62" s="40"/>
      <c r="B62" s="46"/>
      <c r="C62" s="291" t="s">
        <v>138</v>
      </c>
      <c r="D62" s="292" t="s">
        <v>139</v>
      </c>
      <c r="E62" s="293" t="s">
        <v>131</v>
      </c>
      <c r="F62" s="294">
        <v>46.281999999999996</v>
      </c>
      <c r="G62" s="40"/>
      <c r="H62" s="46"/>
    </row>
    <row r="63" s="2" customFormat="1" ht="16.8" customHeight="1">
      <c r="A63" s="40"/>
      <c r="B63" s="46"/>
      <c r="C63" s="295" t="s">
        <v>19</v>
      </c>
      <c r="D63" s="295" t="s">
        <v>140</v>
      </c>
      <c r="E63" s="19" t="s">
        <v>19</v>
      </c>
      <c r="F63" s="296">
        <v>46.281999999999996</v>
      </c>
      <c r="G63" s="40"/>
      <c r="H63" s="46"/>
    </row>
    <row r="64" s="2" customFormat="1" ht="16.8" customHeight="1">
      <c r="A64" s="40"/>
      <c r="B64" s="46"/>
      <c r="C64" s="297" t="s">
        <v>1660</v>
      </c>
      <c r="D64" s="40"/>
      <c r="E64" s="40"/>
      <c r="F64" s="40"/>
      <c r="G64" s="40"/>
      <c r="H64" s="46"/>
    </row>
    <row r="65" s="2" customFormat="1" ht="16.8" customHeight="1">
      <c r="A65" s="40"/>
      <c r="B65" s="46"/>
      <c r="C65" s="295" t="s">
        <v>224</v>
      </c>
      <c r="D65" s="295" t="s">
        <v>225</v>
      </c>
      <c r="E65" s="19" t="s">
        <v>226</v>
      </c>
      <c r="F65" s="296">
        <v>826.68499999999995</v>
      </c>
      <c r="G65" s="40"/>
      <c r="H65" s="46"/>
    </row>
    <row r="66" s="2" customFormat="1" ht="16.8" customHeight="1">
      <c r="A66" s="40"/>
      <c r="B66" s="46"/>
      <c r="C66" s="295" t="s">
        <v>238</v>
      </c>
      <c r="D66" s="295" t="s">
        <v>239</v>
      </c>
      <c r="E66" s="19" t="s">
        <v>226</v>
      </c>
      <c r="F66" s="296">
        <v>826.68499999999995</v>
      </c>
      <c r="G66" s="40"/>
      <c r="H66" s="46"/>
    </row>
    <row r="67" s="2" customFormat="1" ht="16.8" customHeight="1">
      <c r="A67" s="40"/>
      <c r="B67" s="46"/>
      <c r="C67" s="295" t="s">
        <v>244</v>
      </c>
      <c r="D67" s="295" t="s">
        <v>245</v>
      </c>
      <c r="E67" s="19" t="s">
        <v>131</v>
      </c>
      <c r="F67" s="296">
        <v>1690.9259999999999</v>
      </c>
      <c r="G67" s="40"/>
      <c r="H67" s="46"/>
    </row>
    <row r="68" s="2" customFormat="1" ht="16.8" customHeight="1">
      <c r="A68" s="40"/>
      <c r="B68" s="46"/>
      <c r="C68" s="295" t="s">
        <v>253</v>
      </c>
      <c r="D68" s="295" t="s">
        <v>254</v>
      </c>
      <c r="E68" s="19" t="s">
        <v>131</v>
      </c>
      <c r="F68" s="296">
        <v>1690.9259999999999</v>
      </c>
      <c r="G68" s="40"/>
      <c r="H68" s="46"/>
    </row>
    <row r="69" s="2" customFormat="1" ht="16.8" customHeight="1">
      <c r="A69" s="40"/>
      <c r="B69" s="46"/>
      <c r="C69" s="295" t="s">
        <v>296</v>
      </c>
      <c r="D69" s="295" t="s">
        <v>297</v>
      </c>
      <c r="E69" s="19" t="s">
        <v>131</v>
      </c>
      <c r="F69" s="296">
        <v>1302.789</v>
      </c>
      <c r="G69" s="40"/>
      <c r="H69" s="46"/>
    </row>
    <row r="70" s="2" customFormat="1" ht="16.8" customHeight="1">
      <c r="A70" s="40"/>
      <c r="B70" s="46"/>
      <c r="C70" s="295" t="s">
        <v>303</v>
      </c>
      <c r="D70" s="295" t="s">
        <v>304</v>
      </c>
      <c r="E70" s="19" t="s">
        <v>131</v>
      </c>
      <c r="F70" s="296">
        <v>1745.6759999999999</v>
      </c>
      <c r="G70" s="40"/>
      <c r="H70" s="46"/>
    </row>
    <row r="71" s="2" customFormat="1" ht="16.8" customHeight="1">
      <c r="A71" s="40"/>
      <c r="B71" s="46"/>
      <c r="C71" s="295" t="s">
        <v>323</v>
      </c>
      <c r="D71" s="295" t="s">
        <v>324</v>
      </c>
      <c r="E71" s="19" t="s">
        <v>131</v>
      </c>
      <c r="F71" s="296">
        <v>792.76499999999999</v>
      </c>
      <c r="G71" s="40"/>
      <c r="H71" s="46"/>
    </row>
    <row r="72" s="2" customFormat="1" ht="16.8" customHeight="1">
      <c r="A72" s="40"/>
      <c r="B72" s="46"/>
      <c r="C72" s="295" t="s">
        <v>383</v>
      </c>
      <c r="D72" s="295" t="s">
        <v>384</v>
      </c>
      <c r="E72" s="19" t="s">
        <v>131</v>
      </c>
      <c r="F72" s="296">
        <v>194.46100000000001</v>
      </c>
      <c r="G72" s="40"/>
      <c r="H72" s="46"/>
    </row>
    <row r="73" s="2" customFormat="1" ht="16.8" customHeight="1">
      <c r="A73" s="40"/>
      <c r="B73" s="46"/>
      <c r="C73" s="295" t="s">
        <v>395</v>
      </c>
      <c r="D73" s="295" t="s">
        <v>396</v>
      </c>
      <c r="E73" s="19" t="s">
        <v>131</v>
      </c>
      <c r="F73" s="296">
        <v>46.744999999999997</v>
      </c>
      <c r="G73" s="40"/>
      <c r="H73" s="46"/>
    </row>
    <row r="74" s="2" customFormat="1" ht="16.8" customHeight="1">
      <c r="A74" s="40"/>
      <c r="B74" s="46"/>
      <c r="C74" s="291" t="s">
        <v>141</v>
      </c>
      <c r="D74" s="292" t="s">
        <v>142</v>
      </c>
      <c r="E74" s="293" t="s">
        <v>131</v>
      </c>
      <c r="F74" s="294">
        <v>12.294000000000001</v>
      </c>
      <c r="G74" s="40"/>
      <c r="H74" s="46"/>
    </row>
    <row r="75" s="2" customFormat="1" ht="16.8" customHeight="1">
      <c r="A75" s="40"/>
      <c r="B75" s="46"/>
      <c r="C75" s="295" t="s">
        <v>19</v>
      </c>
      <c r="D75" s="295" t="s">
        <v>143</v>
      </c>
      <c r="E75" s="19" t="s">
        <v>19</v>
      </c>
      <c r="F75" s="296">
        <v>12.294000000000001</v>
      </c>
      <c r="G75" s="40"/>
      <c r="H75" s="46"/>
    </row>
    <row r="76" s="2" customFormat="1" ht="16.8" customHeight="1">
      <c r="A76" s="40"/>
      <c r="B76" s="46"/>
      <c r="C76" s="297" t="s">
        <v>1660</v>
      </c>
      <c r="D76" s="40"/>
      <c r="E76" s="40"/>
      <c r="F76" s="40"/>
      <c r="G76" s="40"/>
      <c r="H76" s="46"/>
    </row>
    <row r="77" s="2" customFormat="1" ht="16.8" customHeight="1">
      <c r="A77" s="40"/>
      <c r="B77" s="46"/>
      <c r="C77" s="295" t="s">
        <v>224</v>
      </c>
      <c r="D77" s="295" t="s">
        <v>225</v>
      </c>
      <c r="E77" s="19" t="s">
        <v>226</v>
      </c>
      <c r="F77" s="296">
        <v>826.68499999999995</v>
      </c>
      <c r="G77" s="40"/>
      <c r="H77" s="46"/>
    </row>
    <row r="78" s="2" customFormat="1" ht="16.8" customHeight="1">
      <c r="A78" s="40"/>
      <c r="B78" s="46"/>
      <c r="C78" s="295" t="s">
        <v>238</v>
      </c>
      <c r="D78" s="295" t="s">
        <v>239</v>
      </c>
      <c r="E78" s="19" t="s">
        <v>226</v>
      </c>
      <c r="F78" s="296">
        <v>826.68499999999995</v>
      </c>
      <c r="G78" s="40"/>
      <c r="H78" s="46"/>
    </row>
    <row r="79" s="2" customFormat="1" ht="16.8" customHeight="1">
      <c r="A79" s="40"/>
      <c r="B79" s="46"/>
      <c r="C79" s="295" t="s">
        <v>244</v>
      </c>
      <c r="D79" s="295" t="s">
        <v>245</v>
      </c>
      <c r="E79" s="19" t="s">
        <v>131</v>
      </c>
      <c r="F79" s="296">
        <v>1690.9259999999999</v>
      </c>
      <c r="G79" s="40"/>
      <c r="H79" s="46"/>
    </row>
    <row r="80" s="2" customFormat="1" ht="16.8" customHeight="1">
      <c r="A80" s="40"/>
      <c r="B80" s="46"/>
      <c r="C80" s="295" t="s">
        <v>253</v>
      </c>
      <c r="D80" s="295" t="s">
        <v>254</v>
      </c>
      <c r="E80" s="19" t="s">
        <v>131</v>
      </c>
      <c r="F80" s="296">
        <v>1690.9259999999999</v>
      </c>
      <c r="G80" s="40"/>
      <c r="H80" s="46"/>
    </row>
    <row r="81" s="2" customFormat="1" ht="16.8" customHeight="1">
      <c r="A81" s="40"/>
      <c r="B81" s="46"/>
      <c r="C81" s="295" t="s">
        <v>296</v>
      </c>
      <c r="D81" s="295" t="s">
        <v>297</v>
      </c>
      <c r="E81" s="19" t="s">
        <v>131</v>
      </c>
      <c r="F81" s="296">
        <v>1302.789</v>
      </c>
      <c r="G81" s="40"/>
      <c r="H81" s="46"/>
    </row>
    <row r="82" s="2" customFormat="1" ht="16.8" customHeight="1">
      <c r="A82" s="40"/>
      <c r="B82" s="46"/>
      <c r="C82" s="295" t="s">
        <v>303</v>
      </c>
      <c r="D82" s="295" t="s">
        <v>304</v>
      </c>
      <c r="E82" s="19" t="s">
        <v>131</v>
      </c>
      <c r="F82" s="296">
        <v>1745.6759999999999</v>
      </c>
      <c r="G82" s="40"/>
      <c r="H82" s="46"/>
    </row>
    <row r="83" s="2" customFormat="1" ht="16.8" customHeight="1">
      <c r="A83" s="40"/>
      <c r="B83" s="46"/>
      <c r="C83" s="295" t="s">
        <v>323</v>
      </c>
      <c r="D83" s="295" t="s">
        <v>324</v>
      </c>
      <c r="E83" s="19" t="s">
        <v>131</v>
      </c>
      <c r="F83" s="296">
        <v>792.76499999999999</v>
      </c>
      <c r="G83" s="40"/>
      <c r="H83" s="46"/>
    </row>
    <row r="84" s="2" customFormat="1" ht="16.8" customHeight="1">
      <c r="A84" s="40"/>
      <c r="B84" s="46"/>
      <c r="C84" s="295" t="s">
        <v>365</v>
      </c>
      <c r="D84" s="295" t="s">
        <v>366</v>
      </c>
      <c r="E84" s="19" t="s">
        <v>131</v>
      </c>
      <c r="F84" s="296">
        <v>222.46100000000001</v>
      </c>
      <c r="G84" s="40"/>
      <c r="H84" s="46"/>
    </row>
    <row r="85" s="2" customFormat="1" ht="16.8" customHeight="1">
      <c r="A85" s="40"/>
      <c r="B85" s="46"/>
      <c r="C85" s="295" t="s">
        <v>378</v>
      </c>
      <c r="D85" s="295" t="s">
        <v>373</v>
      </c>
      <c r="E85" s="19" t="s">
        <v>131</v>
      </c>
      <c r="F85" s="296">
        <v>12.909000000000001</v>
      </c>
      <c r="G85" s="40"/>
      <c r="H85" s="46"/>
    </row>
    <row r="86" s="2" customFormat="1" ht="16.8" customHeight="1">
      <c r="A86" s="40"/>
      <c r="B86" s="46"/>
      <c r="C86" s="291" t="s">
        <v>144</v>
      </c>
      <c r="D86" s="292" t="s">
        <v>145</v>
      </c>
      <c r="E86" s="293" t="s">
        <v>131</v>
      </c>
      <c r="F86" s="294">
        <v>307.98500000000001</v>
      </c>
      <c r="G86" s="40"/>
      <c r="H86" s="46"/>
    </row>
    <row r="87" s="2" customFormat="1" ht="16.8" customHeight="1">
      <c r="A87" s="40"/>
      <c r="B87" s="46"/>
      <c r="C87" s="295" t="s">
        <v>19</v>
      </c>
      <c r="D87" s="295" t="s">
        <v>146</v>
      </c>
      <c r="E87" s="19" t="s">
        <v>19</v>
      </c>
      <c r="F87" s="296">
        <v>307.98500000000001</v>
      </c>
      <c r="G87" s="40"/>
      <c r="H87" s="46"/>
    </row>
    <row r="88" s="2" customFormat="1" ht="16.8" customHeight="1">
      <c r="A88" s="40"/>
      <c r="B88" s="46"/>
      <c r="C88" s="297" t="s">
        <v>1660</v>
      </c>
      <c r="D88" s="40"/>
      <c r="E88" s="40"/>
      <c r="F88" s="40"/>
      <c r="G88" s="40"/>
      <c r="H88" s="46"/>
    </row>
    <row r="89" s="2" customFormat="1" ht="16.8" customHeight="1">
      <c r="A89" s="40"/>
      <c r="B89" s="46"/>
      <c r="C89" s="295" t="s">
        <v>224</v>
      </c>
      <c r="D89" s="295" t="s">
        <v>225</v>
      </c>
      <c r="E89" s="19" t="s">
        <v>226</v>
      </c>
      <c r="F89" s="296">
        <v>826.68499999999995</v>
      </c>
      <c r="G89" s="40"/>
      <c r="H89" s="46"/>
    </row>
    <row r="90" s="2" customFormat="1" ht="16.8" customHeight="1">
      <c r="A90" s="40"/>
      <c r="B90" s="46"/>
      <c r="C90" s="295" t="s">
        <v>238</v>
      </c>
      <c r="D90" s="295" t="s">
        <v>239</v>
      </c>
      <c r="E90" s="19" t="s">
        <v>226</v>
      </c>
      <c r="F90" s="296">
        <v>826.68499999999995</v>
      </c>
      <c r="G90" s="40"/>
      <c r="H90" s="46"/>
    </row>
    <row r="91" s="2" customFormat="1" ht="16.8" customHeight="1">
      <c r="A91" s="40"/>
      <c r="B91" s="46"/>
      <c r="C91" s="295" t="s">
        <v>244</v>
      </c>
      <c r="D91" s="295" t="s">
        <v>245</v>
      </c>
      <c r="E91" s="19" t="s">
        <v>131</v>
      </c>
      <c r="F91" s="296">
        <v>1690.9259999999999</v>
      </c>
      <c r="G91" s="40"/>
      <c r="H91" s="46"/>
    </row>
    <row r="92" s="2" customFormat="1" ht="16.8" customHeight="1">
      <c r="A92" s="40"/>
      <c r="B92" s="46"/>
      <c r="C92" s="295" t="s">
        <v>253</v>
      </c>
      <c r="D92" s="295" t="s">
        <v>254</v>
      </c>
      <c r="E92" s="19" t="s">
        <v>131</v>
      </c>
      <c r="F92" s="296">
        <v>1690.9259999999999</v>
      </c>
      <c r="G92" s="40"/>
      <c r="H92" s="46"/>
    </row>
    <row r="93" s="2" customFormat="1" ht="16.8" customHeight="1">
      <c r="A93" s="40"/>
      <c r="B93" s="46"/>
      <c r="C93" s="295" t="s">
        <v>303</v>
      </c>
      <c r="D93" s="295" t="s">
        <v>304</v>
      </c>
      <c r="E93" s="19" t="s">
        <v>131</v>
      </c>
      <c r="F93" s="296">
        <v>1745.6759999999999</v>
      </c>
      <c r="G93" s="40"/>
      <c r="H93" s="46"/>
    </row>
    <row r="94" s="2" customFormat="1" ht="16.8" customHeight="1">
      <c r="A94" s="40"/>
      <c r="B94" s="46"/>
      <c r="C94" s="295" t="s">
        <v>323</v>
      </c>
      <c r="D94" s="295" t="s">
        <v>324</v>
      </c>
      <c r="E94" s="19" t="s">
        <v>131</v>
      </c>
      <c r="F94" s="296">
        <v>792.76499999999999</v>
      </c>
      <c r="G94" s="40"/>
      <c r="H94" s="46"/>
    </row>
    <row r="95" s="2" customFormat="1" ht="16.8" customHeight="1">
      <c r="A95" s="40"/>
      <c r="B95" s="46"/>
      <c r="C95" s="295" t="s">
        <v>347</v>
      </c>
      <c r="D95" s="295" t="s">
        <v>348</v>
      </c>
      <c r="E95" s="19" t="s">
        <v>131</v>
      </c>
      <c r="F95" s="296">
        <v>388.137</v>
      </c>
      <c r="G95" s="40"/>
      <c r="H95" s="46"/>
    </row>
    <row r="96" s="2" customFormat="1" ht="16.8" customHeight="1">
      <c r="A96" s="40"/>
      <c r="B96" s="46"/>
      <c r="C96" s="295" t="s">
        <v>354</v>
      </c>
      <c r="D96" s="295" t="s">
        <v>355</v>
      </c>
      <c r="E96" s="19" t="s">
        <v>131</v>
      </c>
      <c r="F96" s="296">
        <v>380.87200000000001</v>
      </c>
      <c r="G96" s="40"/>
      <c r="H96" s="46"/>
    </row>
    <row r="97" s="2" customFormat="1" ht="16.8" customHeight="1">
      <c r="A97" s="40"/>
      <c r="B97" s="46"/>
      <c r="C97" s="291" t="s">
        <v>147</v>
      </c>
      <c r="D97" s="292" t="s">
        <v>148</v>
      </c>
      <c r="E97" s="293" t="s">
        <v>131</v>
      </c>
      <c r="F97" s="294">
        <v>25.402000000000001</v>
      </c>
      <c r="G97" s="40"/>
      <c r="H97" s="46"/>
    </row>
    <row r="98" s="2" customFormat="1" ht="16.8" customHeight="1">
      <c r="A98" s="40"/>
      <c r="B98" s="46"/>
      <c r="C98" s="295" t="s">
        <v>19</v>
      </c>
      <c r="D98" s="295" t="s">
        <v>149</v>
      </c>
      <c r="E98" s="19" t="s">
        <v>19</v>
      </c>
      <c r="F98" s="296">
        <v>25.402000000000001</v>
      </c>
      <c r="G98" s="40"/>
      <c r="H98" s="46"/>
    </row>
    <row r="99" s="2" customFormat="1" ht="16.8" customHeight="1">
      <c r="A99" s="40"/>
      <c r="B99" s="46"/>
      <c r="C99" s="297" t="s">
        <v>1660</v>
      </c>
      <c r="D99" s="40"/>
      <c r="E99" s="40"/>
      <c r="F99" s="40"/>
      <c r="G99" s="40"/>
      <c r="H99" s="46"/>
    </row>
    <row r="100" s="2" customFormat="1" ht="16.8" customHeight="1">
      <c r="A100" s="40"/>
      <c r="B100" s="46"/>
      <c r="C100" s="295" t="s">
        <v>224</v>
      </c>
      <c r="D100" s="295" t="s">
        <v>225</v>
      </c>
      <c r="E100" s="19" t="s">
        <v>226</v>
      </c>
      <c r="F100" s="296">
        <v>826.68499999999995</v>
      </c>
      <c r="G100" s="40"/>
      <c r="H100" s="46"/>
    </row>
    <row r="101" s="2" customFormat="1" ht="16.8" customHeight="1">
      <c r="A101" s="40"/>
      <c r="B101" s="46"/>
      <c r="C101" s="295" t="s">
        <v>238</v>
      </c>
      <c r="D101" s="295" t="s">
        <v>239</v>
      </c>
      <c r="E101" s="19" t="s">
        <v>226</v>
      </c>
      <c r="F101" s="296">
        <v>826.68499999999995</v>
      </c>
      <c r="G101" s="40"/>
      <c r="H101" s="46"/>
    </row>
    <row r="102" s="2" customFormat="1" ht="16.8" customHeight="1">
      <c r="A102" s="40"/>
      <c r="B102" s="46"/>
      <c r="C102" s="295" t="s">
        <v>244</v>
      </c>
      <c r="D102" s="295" t="s">
        <v>245</v>
      </c>
      <c r="E102" s="19" t="s">
        <v>131</v>
      </c>
      <c r="F102" s="296">
        <v>1690.9259999999999</v>
      </c>
      <c r="G102" s="40"/>
      <c r="H102" s="46"/>
    </row>
    <row r="103" s="2" customFormat="1" ht="16.8" customHeight="1">
      <c r="A103" s="40"/>
      <c r="B103" s="46"/>
      <c r="C103" s="295" t="s">
        <v>253</v>
      </c>
      <c r="D103" s="295" t="s">
        <v>254</v>
      </c>
      <c r="E103" s="19" t="s">
        <v>131</v>
      </c>
      <c r="F103" s="296">
        <v>1690.9259999999999</v>
      </c>
      <c r="G103" s="40"/>
      <c r="H103" s="46"/>
    </row>
    <row r="104" s="2" customFormat="1" ht="16.8" customHeight="1">
      <c r="A104" s="40"/>
      <c r="B104" s="46"/>
      <c r="C104" s="295" t="s">
        <v>303</v>
      </c>
      <c r="D104" s="295" t="s">
        <v>304</v>
      </c>
      <c r="E104" s="19" t="s">
        <v>131</v>
      </c>
      <c r="F104" s="296">
        <v>1745.6759999999999</v>
      </c>
      <c r="G104" s="40"/>
      <c r="H104" s="46"/>
    </row>
    <row r="105" s="2" customFormat="1" ht="16.8" customHeight="1">
      <c r="A105" s="40"/>
      <c r="B105" s="46"/>
      <c r="C105" s="295" t="s">
        <v>323</v>
      </c>
      <c r="D105" s="295" t="s">
        <v>324</v>
      </c>
      <c r="E105" s="19" t="s">
        <v>131</v>
      </c>
      <c r="F105" s="296">
        <v>792.76499999999999</v>
      </c>
      <c r="G105" s="40"/>
      <c r="H105" s="46"/>
    </row>
    <row r="106" s="2" customFormat="1" ht="16.8" customHeight="1">
      <c r="A106" s="40"/>
      <c r="B106" s="46"/>
      <c r="C106" s="295" t="s">
        <v>347</v>
      </c>
      <c r="D106" s="295" t="s">
        <v>348</v>
      </c>
      <c r="E106" s="19" t="s">
        <v>131</v>
      </c>
      <c r="F106" s="296">
        <v>388.137</v>
      </c>
      <c r="G106" s="40"/>
      <c r="H106" s="46"/>
    </row>
    <row r="107" s="2" customFormat="1" ht="16.8" customHeight="1">
      <c r="A107" s="40"/>
      <c r="B107" s="46"/>
      <c r="C107" s="295" t="s">
        <v>360</v>
      </c>
      <c r="D107" s="295" t="s">
        <v>361</v>
      </c>
      <c r="E107" s="19" t="s">
        <v>131</v>
      </c>
      <c r="F107" s="296">
        <v>26.672000000000001</v>
      </c>
      <c r="G107" s="40"/>
      <c r="H107" s="46"/>
    </row>
    <row r="108" s="2" customFormat="1" ht="16.8" customHeight="1">
      <c r="A108" s="40"/>
      <c r="B108" s="46"/>
      <c r="C108" s="291" t="s">
        <v>150</v>
      </c>
      <c r="D108" s="292" t="s">
        <v>151</v>
      </c>
      <c r="E108" s="293" t="s">
        <v>131</v>
      </c>
      <c r="F108" s="294">
        <v>54.75</v>
      </c>
      <c r="G108" s="40"/>
      <c r="H108" s="46"/>
    </row>
    <row r="109" s="2" customFormat="1" ht="16.8" customHeight="1">
      <c r="A109" s="40"/>
      <c r="B109" s="46"/>
      <c r="C109" s="295" t="s">
        <v>19</v>
      </c>
      <c r="D109" s="295" t="s">
        <v>152</v>
      </c>
      <c r="E109" s="19" t="s">
        <v>19</v>
      </c>
      <c r="F109" s="296">
        <v>54.75</v>
      </c>
      <c r="G109" s="40"/>
      <c r="H109" s="46"/>
    </row>
    <row r="110" s="2" customFormat="1" ht="16.8" customHeight="1">
      <c r="A110" s="40"/>
      <c r="B110" s="46"/>
      <c r="C110" s="297" t="s">
        <v>1660</v>
      </c>
      <c r="D110" s="40"/>
      <c r="E110" s="40"/>
      <c r="F110" s="40"/>
      <c r="G110" s="40"/>
      <c r="H110" s="46"/>
    </row>
    <row r="111" s="2" customFormat="1" ht="16.8" customHeight="1">
      <c r="A111" s="40"/>
      <c r="B111" s="46"/>
      <c r="C111" s="295" t="s">
        <v>224</v>
      </c>
      <c r="D111" s="295" t="s">
        <v>225</v>
      </c>
      <c r="E111" s="19" t="s">
        <v>226</v>
      </c>
      <c r="F111" s="296">
        <v>826.68499999999995</v>
      </c>
      <c r="G111" s="40"/>
      <c r="H111" s="46"/>
    </row>
    <row r="112" s="2" customFormat="1" ht="16.8" customHeight="1">
      <c r="A112" s="40"/>
      <c r="B112" s="46"/>
      <c r="C112" s="295" t="s">
        <v>238</v>
      </c>
      <c r="D112" s="295" t="s">
        <v>239</v>
      </c>
      <c r="E112" s="19" t="s">
        <v>226</v>
      </c>
      <c r="F112" s="296">
        <v>826.68499999999995</v>
      </c>
      <c r="G112" s="40"/>
      <c r="H112" s="46"/>
    </row>
    <row r="113" s="2" customFormat="1" ht="16.8" customHeight="1">
      <c r="A113" s="40"/>
      <c r="B113" s="46"/>
      <c r="C113" s="295" t="s">
        <v>244</v>
      </c>
      <c r="D113" s="295" t="s">
        <v>245</v>
      </c>
      <c r="E113" s="19" t="s">
        <v>131</v>
      </c>
      <c r="F113" s="296">
        <v>1690.9259999999999</v>
      </c>
      <c r="G113" s="40"/>
      <c r="H113" s="46"/>
    </row>
    <row r="114" s="2" customFormat="1" ht="16.8" customHeight="1">
      <c r="A114" s="40"/>
      <c r="B114" s="46"/>
      <c r="C114" s="295" t="s">
        <v>253</v>
      </c>
      <c r="D114" s="295" t="s">
        <v>254</v>
      </c>
      <c r="E114" s="19" t="s">
        <v>131</v>
      </c>
      <c r="F114" s="296">
        <v>1690.9259999999999</v>
      </c>
      <c r="G114" s="40"/>
      <c r="H114" s="46"/>
    </row>
    <row r="115" s="2" customFormat="1" ht="16.8" customHeight="1">
      <c r="A115" s="40"/>
      <c r="B115" s="46"/>
      <c r="C115" s="295" t="s">
        <v>303</v>
      </c>
      <c r="D115" s="295" t="s">
        <v>304</v>
      </c>
      <c r="E115" s="19" t="s">
        <v>131</v>
      </c>
      <c r="F115" s="296">
        <v>1745.6759999999999</v>
      </c>
      <c r="G115" s="40"/>
      <c r="H115" s="46"/>
    </row>
    <row r="116" s="2" customFormat="1" ht="16.8" customHeight="1">
      <c r="A116" s="40"/>
      <c r="B116" s="46"/>
      <c r="C116" s="295" t="s">
        <v>323</v>
      </c>
      <c r="D116" s="295" t="s">
        <v>324</v>
      </c>
      <c r="E116" s="19" t="s">
        <v>131</v>
      </c>
      <c r="F116" s="296">
        <v>792.76499999999999</v>
      </c>
      <c r="G116" s="40"/>
      <c r="H116" s="46"/>
    </row>
    <row r="117" s="2" customFormat="1" ht="16.8" customHeight="1">
      <c r="A117" s="40"/>
      <c r="B117" s="46"/>
      <c r="C117" s="295" t="s">
        <v>347</v>
      </c>
      <c r="D117" s="295" t="s">
        <v>348</v>
      </c>
      <c r="E117" s="19" t="s">
        <v>131</v>
      </c>
      <c r="F117" s="296">
        <v>388.137</v>
      </c>
      <c r="G117" s="40"/>
      <c r="H117" s="46"/>
    </row>
    <row r="118" s="2" customFormat="1" ht="16.8" customHeight="1">
      <c r="A118" s="40"/>
      <c r="B118" s="46"/>
      <c r="C118" s="295" t="s">
        <v>354</v>
      </c>
      <c r="D118" s="295" t="s">
        <v>355</v>
      </c>
      <c r="E118" s="19" t="s">
        <v>131</v>
      </c>
      <c r="F118" s="296">
        <v>380.87200000000001</v>
      </c>
      <c r="G118" s="40"/>
      <c r="H118" s="46"/>
    </row>
    <row r="119" s="2" customFormat="1" ht="16.8" customHeight="1">
      <c r="A119" s="40"/>
      <c r="B119" s="46"/>
      <c r="C119" s="291" t="s">
        <v>153</v>
      </c>
      <c r="D119" s="292" t="s">
        <v>154</v>
      </c>
      <c r="E119" s="293" t="s">
        <v>131</v>
      </c>
      <c r="F119" s="294">
        <v>197.87299999999999</v>
      </c>
      <c r="G119" s="40"/>
      <c r="H119" s="46"/>
    </row>
    <row r="120" s="2" customFormat="1" ht="16.8" customHeight="1">
      <c r="A120" s="40"/>
      <c r="B120" s="46"/>
      <c r="C120" s="295" t="s">
        <v>19</v>
      </c>
      <c r="D120" s="295" t="s">
        <v>155</v>
      </c>
      <c r="E120" s="19" t="s">
        <v>19</v>
      </c>
      <c r="F120" s="296">
        <v>197.87299999999999</v>
      </c>
      <c r="G120" s="40"/>
      <c r="H120" s="46"/>
    </row>
    <row r="121" s="2" customFormat="1" ht="16.8" customHeight="1">
      <c r="A121" s="40"/>
      <c r="B121" s="46"/>
      <c r="C121" s="297" t="s">
        <v>1660</v>
      </c>
      <c r="D121" s="40"/>
      <c r="E121" s="40"/>
      <c r="F121" s="40"/>
      <c r="G121" s="40"/>
      <c r="H121" s="46"/>
    </row>
    <row r="122" s="2" customFormat="1" ht="16.8" customHeight="1">
      <c r="A122" s="40"/>
      <c r="B122" s="46"/>
      <c r="C122" s="295" t="s">
        <v>224</v>
      </c>
      <c r="D122" s="295" t="s">
        <v>225</v>
      </c>
      <c r="E122" s="19" t="s">
        <v>226</v>
      </c>
      <c r="F122" s="296">
        <v>826.68499999999995</v>
      </c>
      <c r="G122" s="40"/>
      <c r="H122" s="46"/>
    </row>
    <row r="123" s="2" customFormat="1" ht="16.8" customHeight="1">
      <c r="A123" s="40"/>
      <c r="B123" s="46"/>
      <c r="C123" s="295" t="s">
        <v>238</v>
      </c>
      <c r="D123" s="295" t="s">
        <v>239</v>
      </c>
      <c r="E123" s="19" t="s">
        <v>226</v>
      </c>
      <c r="F123" s="296">
        <v>826.68499999999995</v>
      </c>
      <c r="G123" s="40"/>
      <c r="H123" s="46"/>
    </row>
    <row r="124" s="2" customFormat="1" ht="16.8" customHeight="1">
      <c r="A124" s="40"/>
      <c r="B124" s="46"/>
      <c r="C124" s="295" t="s">
        <v>244</v>
      </c>
      <c r="D124" s="295" t="s">
        <v>245</v>
      </c>
      <c r="E124" s="19" t="s">
        <v>131</v>
      </c>
      <c r="F124" s="296">
        <v>1690.9259999999999</v>
      </c>
      <c r="G124" s="40"/>
      <c r="H124" s="46"/>
    </row>
    <row r="125" s="2" customFormat="1" ht="16.8" customHeight="1">
      <c r="A125" s="40"/>
      <c r="B125" s="46"/>
      <c r="C125" s="295" t="s">
        <v>253</v>
      </c>
      <c r="D125" s="295" t="s">
        <v>254</v>
      </c>
      <c r="E125" s="19" t="s">
        <v>131</v>
      </c>
      <c r="F125" s="296">
        <v>1690.9259999999999</v>
      </c>
      <c r="G125" s="40"/>
      <c r="H125" s="46"/>
    </row>
    <row r="126" s="2" customFormat="1" ht="16.8" customHeight="1">
      <c r="A126" s="40"/>
      <c r="B126" s="46"/>
      <c r="C126" s="295" t="s">
        <v>296</v>
      </c>
      <c r="D126" s="295" t="s">
        <v>297</v>
      </c>
      <c r="E126" s="19" t="s">
        <v>131</v>
      </c>
      <c r="F126" s="296">
        <v>1302.789</v>
      </c>
      <c r="G126" s="40"/>
      <c r="H126" s="46"/>
    </row>
    <row r="127" s="2" customFormat="1" ht="16.8" customHeight="1">
      <c r="A127" s="40"/>
      <c r="B127" s="46"/>
      <c r="C127" s="295" t="s">
        <v>303</v>
      </c>
      <c r="D127" s="295" t="s">
        <v>304</v>
      </c>
      <c r="E127" s="19" t="s">
        <v>131</v>
      </c>
      <c r="F127" s="296">
        <v>1745.6759999999999</v>
      </c>
      <c r="G127" s="40"/>
      <c r="H127" s="46"/>
    </row>
    <row r="128" s="2" customFormat="1" ht="16.8" customHeight="1">
      <c r="A128" s="40"/>
      <c r="B128" s="46"/>
      <c r="C128" s="295" t="s">
        <v>323</v>
      </c>
      <c r="D128" s="295" t="s">
        <v>324</v>
      </c>
      <c r="E128" s="19" t="s">
        <v>131</v>
      </c>
      <c r="F128" s="296">
        <v>792.76499999999999</v>
      </c>
      <c r="G128" s="40"/>
      <c r="H128" s="46"/>
    </row>
    <row r="129" s="2" customFormat="1" ht="16.8" customHeight="1">
      <c r="A129" s="40"/>
      <c r="B129" s="46"/>
      <c r="C129" s="295" t="s">
        <v>365</v>
      </c>
      <c r="D129" s="295" t="s">
        <v>366</v>
      </c>
      <c r="E129" s="19" t="s">
        <v>131</v>
      </c>
      <c r="F129" s="296">
        <v>222.46100000000001</v>
      </c>
      <c r="G129" s="40"/>
      <c r="H129" s="46"/>
    </row>
    <row r="130" s="2" customFormat="1" ht="16.8" customHeight="1">
      <c r="A130" s="40"/>
      <c r="B130" s="46"/>
      <c r="C130" s="295" t="s">
        <v>372</v>
      </c>
      <c r="D130" s="295" t="s">
        <v>373</v>
      </c>
      <c r="E130" s="19" t="s">
        <v>131</v>
      </c>
      <c r="F130" s="296">
        <v>207.767</v>
      </c>
      <c r="G130" s="40"/>
      <c r="H130" s="46"/>
    </row>
    <row r="131" s="2" customFormat="1" ht="16.8" customHeight="1">
      <c r="A131" s="40"/>
      <c r="B131" s="46"/>
      <c r="C131" s="291" t="s">
        <v>156</v>
      </c>
      <c r="D131" s="292" t="s">
        <v>157</v>
      </c>
      <c r="E131" s="293" t="s">
        <v>131</v>
      </c>
      <c r="F131" s="294">
        <v>211.387</v>
      </c>
      <c r="G131" s="40"/>
      <c r="H131" s="46"/>
    </row>
    <row r="132" s="2" customFormat="1" ht="16.8" customHeight="1">
      <c r="A132" s="40"/>
      <c r="B132" s="46"/>
      <c r="C132" s="295" t="s">
        <v>19</v>
      </c>
      <c r="D132" s="295" t="s">
        <v>158</v>
      </c>
      <c r="E132" s="19" t="s">
        <v>19</v>
      </c>
      <c r="F132" s="296">
        <v>211.387</v>
      </c>
      <c r="G132" s="40"/>
      <c r="H132" s="46"/>
    </row>
    <row r="133" s="2" customFormat="1" ht="16.8" customHeight="1">
      <c r="A133" s="40"/>
      <c r="B133" s="46"/>
      <c r="C133" s="297" t="s">
        <v>1660</v>
      </c>
      <c r="D133" s="40"/>
      <c r="E133" s="40"/>
      <c r="F133" s="40"/>
      <c r="G133" s="40"/>
      <c r="H133" s="46"/>
    </row>
    <row r="134" s="2" customFormat="1" ht="16.8" customHeight="1">
      <c r="A134" s="40"/>
      <c r="B134" s="46"/>
      <c r="C134" s="295" t="s">
        <v>260</v>
      </c>
      <c r="D134" s="295" t="s">
        <v>261</v>
      </c>
      <c r="E134" s="19" t="s">
        <v>131</v>
      </c>
      <c r="F134" s="296">
        <v>211.387</v>
      </c>
      <c r="G134" s="40"/>
      <c r="H134" s="46"/>
    </row>
    <row r="135" s="2" customFormat="1" ht="16.8" customHeight="1">
      <c r="A135" s="40"/>
      <c r="B135" s="46"/>
      <c r="C135" s="295" t="s">
        <v>264</v>
      </c>
      <c r="D135" s="295" t="s">
        <v>265</v>
      </c>
      <c r="E135" s="19" t="s">
        <v>131</v>
      </c>
      <c r="F135" s="296">
        <v>211.387</v>
      </c>
      <c r="G135" s="40"/>
      <c r="H135" s="46"/>
    </row>
    <row r="136" s="2" customFormat="1" ht="16.8" customHeight="1">
      <c r="A136" s="40"/>
      <c r="B136" s="46"/>
      <c r="C136" s="295" t="s">
        <v>276</v>
      </c>
      <c r="D136" s="295" t="s">
        <v>277</v>
      </c>
      <c r="E136" s="19" t="s">
        <v>131</v>
      </c>
      <c r="F136" s="296">
        <v>211.387</v>
      </c>
      <c r="G136" s="40"/>
      <c r="H136" s="46"/>
    </row>
    <row r="137" s="2" customFormat="1" ht="16.8" customHeight="1">
      <c r="A137" s="40"/>
      <c r="B137" s="46"/>
      <c r="C137" s="295" t="s">
        <v>282</v>
      </c>
      <c r="D137" s="295" t="s">
        <v>283</v>
      </c>
      <c r="E137" s="19" t="s">
        <v>284</v>
      </c>
      <c r="F137" s="296">
        <v>31.707999999999998</v>
      </c>
      <c r="G137" s="40"/>
      <c r="H137" s="46"/>
    </row>
    <row r="138" s="2" customFormat="1" ht="16.8" customHeight="1">
      <c r="A138" s="40"/>
      <c r="B138" s="46"/>
      <c r="C138" s="295" t="s">
        <v>270</v>
      </c>
      <c r="D138" s="295" t="s">
        <v>271</v>
      </c>
      <c r="E138" s="19" t="s">
        <v>272</v>
      </c>
      <c r="F138" s="296">
        <v>135.28800000000001</v>
      </c>
      <c r="G138" s="40"/>
      <c r="H138" s="46"/>
    </row>
    <row r="139" s="2" customFormat="1" ht="26.4" customHeight="1">
      <c r="A139" s="40"/>
      <c r="B139" s="46"/>
      <c r="C139" s="290" t="s">
        <v>87</v>
      </c>
      <c r="D139" s="290" t="s">
        <v>88</v>
      </c>
      <c r="E139" s="40"/>
      <c r="F139" s="40"/>
      <c r="G139" s="40"/>
      <c r="H139" s="46"/>
    </row>
    <row r="140" s="2" customFormat="1" ht="16.8" customHeight="1">
      <c r="A140" s="40"/>
      <c r="B140" s="46"/>
      <c r="C140" s="291" t="s">
        <v>552</v>
      </c>
      <c r="D140" s="292" t="s">
        <v>19</v>
      </c>
      <c r="E140" s="293" t="s">
        <v>19</v>
      </c>
      <c r="F140" s="294">
        <v>13.67</v>
      </c>
      <c r="G140" s="40"/>
      <c r="H140" s="46"/>
    </row>
    <row r="141" s="2" customFormat="1" ht="16.8" customHeight="1">
      <c r="A141" s="40"/>
      <c r="B141" s="46"/>
      <c r="C141" s="295" t="s">
        <v>552</v>
      </c>
      <c r="D141" s="295" t="s">
        <v>553</v>
      </c>
      <c r="E141" s="19" t="s">
        <v>19</v>
      </c>
      <c r="F141" s="296">
        <v>13.67</v>
      </c>
      <c r="G141" s="40"/>
      <c r="H141" s="46"/>
    </row>
    <row r="142" s="2" customFormat="1" ht="16.8" customHeight="1">
      <c r="A142" s="40"/>
      <c r="B142" s="46"/>
      <c r="C142" s="297" t="s">
        <v>1660</v>
      </c>
      <c r="D142" s="40"/>
      <c r="E142" s="40"/>
      <c r="F142" s="40"/>
      <c r="G142" s="40"/>
      <c r="H142" s="46"/>
    </row>
    <row r="143" s="2" customFormat="1" ht="16.8" customHeight="1">
      <c r="A143" s="40"/>
      <c r="B143" s="46"/>
      <c r="C143" s="295" t="s">
        <v>629</v>
      </c>
      <c r="D143" s="295" t="s">
        <v>630</v>
      </c>
      <c r="E143" s="19" t="s">
        <v>226</v>
      </c>
      <c r="F143" s="296">
        <v>13.67</v>
      </c>
      <c r="G143" s="40"/>
      <c r="H143" s="46"/>
    </row>
    <row r="144" s="2" customFormat="1" ht="16.8" customHeight="1">
      <c r="A144" s="40"/>
      <c r="B144" s="46"/>
      <c r="C144" s="295" t="s">
        <v>609</v>
      </c>
      <c r="D144" s="295" t="s">
        <v>610</v>
      </c>
      <c r="E144" s="19" t="s">
        <v>226</v>
      </c>
      <c r="F144" s="296">
        <v>107.58</v>
      </c>
      <c r="G144" s="40"/>
      <c r="H144" s="46"/>
    </row>
    <row r="145" s="2" customFormat="1" ht="16.8" customHeight="1">
      <c r="A145" s="40"/>
      <c r="B145" s="46"/>
      <c r="C145" s="291" t="s">
        <v>1423</v>
      </c>
      <c r="D145" s="292" t="s">
        <v>19</v>
      </c>
      <c r="E145" s="293" t="s">
        <v>19</v>
      </c>
      <c r="F145" s="294">
        <v>155.46000000000001</v>
      </c>
      <c r="G145" s="40"/>
      <c r="H145" s="46"/>
    </row>
    <row r="146" s="2" customFormat="1" ht="16.8" customHeight="1">
      <c r="A146" s="40"/>
      <c r="B146" s="46"/>
      <c r="C146" s="291" t="s">
        <v>554</v>
      </c>
      <c r="D146" s="292" t="s">
        <v>19</v>
      </c>
      <c r="E146" s="293" t="s">
        <v>19</v>
      </c>
      <c r="F146" s="294">
        <v>378.12</v>
      </c>
      <c r="G146" s="40"/>
      <c r="H146" s="46"/>
    </row>
    <row r="147" s="2" customFormat="1" ht="16.8" customHeight="1">
      <c r="A147" s="40"/>
      <c r="B147" s="46"/>
      <c r="C147" s="295" t="s">
        <v>554</v>
      </c>
      <c r="D147" s="295" t="s">
        <v>555</v>
      </c>
      <c r="E147" s="19" t="s">
        <v>19</v>
      </c>
      <c r="F147" s="296">
        <v>378.12</v>
      </c>
      <c r="G147" s="40"/>
      <c r="H147" s="46"/>
    </row>
    <row r="148" s="2" customFormat="1" ht="16.8" customHeight="1">
      <c r="A148" s="40"/>
      <c r="B148" s="46"/>
      <c r="C148" s="297" t="s">
        <v>1660</v>
      </c>
      <c r="D148" s="40"/>
      <c r="E148" s="40"/>
      <c r="F148" s="40"/>
      <c r="G148" s="40"/>
      <c r="H148" s="46"/>
    </row>
    <row r="149" s="2" customFormat="1" ht="16.8" customHeight="1">
      <c r="A149" s="40"/>
      <c r="B149" s="46"/>
      <c r="C149" s="295" t="s">
        <v>576</v>
      </c>
      <c r="D149" s="295" t="s">
        <v>577</v>
      </c>
      <c r="E149" s="19" t="s">
        <v>131</v>
      </c>
      <c r="F149" s="296">
        <v>378.12</v>
      </c>
      <c r="G149" s="40"/>
      <c r="H149" s="46"/>
    </row>
    <row r="150" s="2" customFormat="1" ht="16.8" customHeight="1">
      <c r="A150" s="40"/>
      <c r="B150" s="46"/>
      <c r="C150" s="295" t="s">
        <v>581</v>
      </c>
      <c r="D150" s="295" t="s">
        <v>582</v>
      </c>
      <c r="E150" s="19" t="s">
        <v>131</v>
      </c>
      <c r="F150" s="296">
        <v>378.12</v>
      </c>
      <c r="G150" s="40"/>
      <c r="H150" s="46"/>
    </row>
    <row r="151" s="2" customFormat="1" ht="16.8" customHeight="1">
      <c r="A151" s="40"/>
      <c r="B151" s="46"/>
      <c r="C151" s="291" t="s">
        <v>556</v>
      </c>
      <c r="D151" s="292" t="s">
        <v>19</v>
      </c>
      <c r="E151" s="293" t="s">
        <v>19</v>
      </c>
      <c r="F151" s="294">
        <v>155.46000000000001</v>
      </c>
      <c r="G151" s="40"/>
      <c r="H151" s="46"/>
    </row>
    <row r="152" s="2" customFormat="1" ht="16.8" customHeight="1">
      <c r="A152" s="40"/>
      <c r="B152" s="46"/>
      <c r="C152" s="295" t="s">
        <v>556</v>
      </c>
      <c r="D152" s="295" t="s">
        <v>557</v>
      </c>
      <c r="E152" s="19" t="s">
        <v>19</v>
      </c>
      <c r="F152" s="296">
        <v>155.46000000000001</v>
      </c>
      <c r="G152" s="40"/>
      <c r="H152" s="46"/>
    </row>
    <row r="153" s="2" customFormat="1" ht="16.8" customHeight="1">
      <c r="A153" s="40"/>
      <c r="B153" s="46"/>
      <c r="C153" s="297" t="s">
        <v>1660</v>
      </c>
      <c r="D153" s="40"/>
      <c r="E153" s="40"/>
      <c r="F153" s="40"/>
      <c r="G153" s="40"/>
      <c r="H153" s="46"/>
    </row>
    <row r="154" s="2" customFormat="1" ht="16.8" customHeight="1">
      <c r="A154" s="40"/>
      <c r="B154" s="46"/>
      <c r="C154" s="295" t="s">
        <v>571</v>
      </c>
      <c r="D154" s="295" t="s">
        <v>572</v>
      </c>
      <c r="E154" s="19" t="s">
        <v>226</v>
      </c>
      <c r="F154" s="296">
        <v>155.46000000000001</v>
      </c>
      <c r="G154" s="40"/>
      <c r="H154" s="46"/>
    </row>
    <row r="155" s="2" customFormat="1" ht="16.8" customHeight="1">
      <c r="A155" s="40"/>
      <c r="B155" s="46"/>
      <c r="C155" s="295" t="s">
        <v>586</v>
      </c>
      <c r="D155" s="295" t="s">
        <v>587</v>
      </c>
      <c r="E155" s="19" t="s">
        <v>226</v>
      </c>
      <c r="F155" s="296">
        <v>155.46000000000001</v>
      </c>
      <c r="G155" s="40"/>
      <c r="H155" s="46"/>
    </row>
    <row r="156" s="2" customFormat="1" ht="16.8" customHeight="1">
      <c r="A156" s="40"/>
      <c r="B156" s="46"/>
      <c r="C156" s="295" t="s">
        <v>609</v>
      </c>
      <c r="D156" s="295" t="s">
        <v>610</v>
      </c>
      <c r="E156" s="19" t="s">
        <v>226</v>
      </c>
      <c r="F156" s="296">
        <v>107.58</v>
      </c>
      <c r="G156" s="40"/>
      <c r="H156" s="46"/>
    </row>
    <row r="157" s="2" customFormat="1" ht="16.8" customHeight="1">
      <c r="A157" s="40"/>
      <c r="B157" s="46"/>
      <c r="C157" s="291" t="s">
        <v>558</v>
      </c>
      <c r="D157" s="292" t="s">
        <v>19</v>
      </c>
      <c r="E157" s="293" t="s">
        <v>19</v>
      </c>
      <c r="F157" s="294">
        <v>34.210000000000001</v>
      </c>
      <c r="G157" s="40"/>
      <c r="H157" s="46"/>
    </row>
    <row r="158" s="2" customFormat="1" ht="16.8" customHeight="1">
      <c r="A158" s="40"/>
      <c r="B158" s="46"/>
      <c r="C158" s="295" t="s">
        <v>558</v>
      </c>
      <c r="D158" s="295" t="s">
        <v>559</v>
      </c>
      <c r="E158" s="19" t="s">
        <v>19</v>
      </c>
      <c r="F158" s="296">
        <v>34.210000000000001</v>
      </c>
      <c r="G158" s="40"/>
      <c r="H158" s="46"/>
    </row>
    <row r="159" s="2" customFormat="1" ht="16.8" customHeight="1">
      <c r="A159" s="40"/>
      <c r="B159" s="46"/>
      <c r="C159" s="297" t="s">
        <v>1660</v>
      </c>
      <c r="D159" s="40"/>
      <c r="E159" s="40"/>
      <c r="F159" s="40"/>
      <c r="G159" s="40"/>
      <c r="H159" s="46"/>
    </row>
    <row r="160" s="2" customFormat="1" ht="16.8" customHeight="1">
      <c r="A160" s="40"/>
      <c r="B160" s="46"/>
      <c r="C160" s="295" t="s">
        <v>619</v>
      </c>
      <c r="D160" s="295" t="s">
        <v>620</v>
      </c>
      <c r="E160" s="19" t="s">
        <v>226</v>
      </c>
      <c r="F160" s="296">
        <v>34.210000000000001</v>
      </c>
      <c r="G160" s="40"/>
      <c r="H160" s="46"/>
    </row>
    <row r="161" s="2" customFormat="1" ht="16.8" customHeight="1">
      <c r="A161" s="40"/>
      <c r="B161" s="46"/>
      <c r="C161" s="295" t="s">
        <v>609</v>
      </c>
      <c r="D161" s="295" t="s">
        <v>610</v>
      </c>
      <c r="E161" s="19" t="s">
        <v>226</v>
      </c>
      <c r="F161" s="296">
        <v>107.58</v>
      </c>
      <c r="G161" s="40"/>
      <c r="H161" s="46"/>
    </row>
    <row r="162" s="2" customFormat="1" ht="16.8" customHeight="1">
      <c r="A162" s="40"/>
      <c r="B162" s="46"/>
      <c r="C162" s="295" t="s">
        <v>624</v>
      </c>
      <c r="D162" s="295" t="s">
        <v>625</v>
      </c>
      <c r="E162" s="19" t="s">
        <v>272</v>
      </c>
      <c r="F162" s="296">
        <v>68.420000000000002</v>
      </c>
      <c r="G162" s="40"/>
      <c r="H162" s="46"/>
    </row>
    <row r="163" s="2" customFormat="1" ht="16.8" customHeight="1">
      <c r="A163" s="40"/>
      <c r="B163" s="46"/>
      <c r="C163" s="291" t="s">
        <v>560</v>
      </c>
      <c r="D163" s="292" t="s">
        <v>19</v>
      </c>
      <c r="E163" s="293" t="s">
        <v>19</v>
      </c>
      <c r="F163" s="294">
        <v>107.58</v>
      </c>
      <c r="G163" s="40"/>
      <c r="H163" s="46"/>
    </row>
    <row r="164" s="2" customFormat="1" ht="16.8" customHeight="1">
      <c r="A164" s="40"/>
      <c r="B164" s="46"/>
      <c r="C164" s="295" t="s">
        <v>560</v>
      </c>
      <c r="D164" s="295" t="s">
        <v>614</v>
      </c>
      <c r="E164" s="19" t="s">
        <v>19</v>
      </c>
      <c r="F164" s="296">
        <v>107.58</v>
      </c>
      <c r="G164" s="40"/>
      <c r="H164" s="46"/>
    </row>
    <row r="165" s="2" customFormat="1" ht="16.8" customHeight="1">
      <c r="A165" s="40"/>
      <c r="B165" s="46"/>
      <c r="C165" s="297" t="s">
        <v>1660</v>
      </c>
      <c r="D165" s="40"/>
      <c r="E165" s="40"/>
      <c r="F165" s="40"/>
      <c r="G165" s="40"/>
      <c r="H165" s="46"/>
    </row>
    <row r="166" s="2" customFormat="1" ht="16.8" customHeight="1">
      <c r="A166" s="40"/>
      <c r="B166" s="46"/>
      <c r="C166" s="295" t="s">
        <v>609</v>
      </c>
      <c r="D166" s="295" t="s">
        <v>610</v>
      </c>
      <c r="E166" s="19" t="s">
        <v>226</v>
      </c>
      <c r="F166" s="296">
        <v>107.58</v>
      </c>
      <c r="G166" s="40"/>
      <c r="H166" s="46"/>
    </row>
    <row r="167" s="2" customFormat="1" ht="16.8" customHeight="1">
      <c r="A167" s="40"/>
      <c r="B167" s="46"/>
      <c r="C167" s="295" t="s">
        <v>615</v>
      </c>
      <c r="D167" s="295" t="s">
        <v>616</v>
      </c>
      <c r="E167" s="19" t="s">
        <v>272</v>
      </c>
      <c r="F167" s="296">
        <v>215.16</v>
      </c>
      <c r="G167" s="40"/>
      <c r="H167" s="46"/>
    </row>
    <row r="168" s="2" customFormat="1" ht="16.8" customHeight="1">
      <c r="A168" s="40"/>
      <c r="B168" s="46"/>
      <c r="C168" s="291" t="s">
        <v>562</v>
      </c>
      <c r="D168" s="292" t="s">
        <v>19</v>
      </c>
      <c r="E168" s="293" t="s">
        <v>19</v>
      </c>
      <c r="F168" s="294">
        <v>155.46000000000001</v>
      </c>
      <c r="G168" s="40"/>
      <c r="H168" s="46"/>
    </row>
    <row r="169" s="2" customFormat="1" ht="16.8" customHeight="1">
      <c r="A169" s="40"/>
      <c r="B169" s="46"/>
      <c r="C169" s="295" t="s">
        <v>19</v>
      </c>
      <c r="D169" s="295" t="s">
        <v>591</v>
      </c>
      <c r="E169" s="19" t="s">
        <v>19</v>
      </c>
      <c r="F169" s="296">
        <v>0</v>
      </c>
      <c r="G169" s="40"/>
      <c r="H169" s="46"/>
    </row>
    <row r="170" s="2" customFormat="1" ht="16.8" customHeight="1">
      <c r="A170" s="40"/>
      <c r="B170" s="46"/>
      <c r="C170" s="295" t="s">
        <v>562</v>
      </c>
      <c r="D170" s="295" t="s">
        <v>556</v>
      </c>
      <c r="E170" s="19" t="s">
        <v>19</v>
      </c>
      <c r="F170" s="296">
        <v>155.46000000000001</v>
      </c>
      <c r="G170" s="40"/>
      <c r="H170" s="46"/>
    </row>
    <row r="171" s="2" customFormat="1" ht="16.8" customHeight="1">
      <c r="A171" s="40"/>
      <c r="B171" s="46"/>
      <c r="C171" s="297" t="s">
        <v>1660</v>
      </c>
      <c r="D171" s="40"/>
      <c r="E171" s="40"/>
      <c r="F171" s="40"/>
      <c r="G171" s="40"/>
      <c r="H171" s="46"/>
    </row>
    <row r="172" s="2" customFormat="1" ht="16.8" customHeight="1">
      <c r="A172" s="40"/>
      <c r="B172" s="46"/>
      <c r="C172" s="295" t="s">
        <v>586</v>
      </c>
      <c r="D172" s="295" t="s">
        <v>587</v>
      </c>
      <c r="E172" s="19" t="s">
        <v>226</v>
      </c>
      <c r="F172" s="296">
        <v>155.46000000000001</v>
      </c>
      <c r="G172" s="40"/>
      <c r="H172" s="46"/>
    </row>
    <row r="173" s="2" customFormat="1" ht="16.8" customHeight="1">
      <c r="A173" s="40"/>
      <c r="B173" s="46"/>
      <c r="C173" s="295" t="s">
        <v>592</v>
      </c>
      <c r="D173" s="295" t="s">
        <v>593</v>
      </c>
      <c r="E173" s="19" t="s">
        <v>226</v>
      </c>
      <c r="F173" s="296">
        <v>155.46000000000001</v>
      </c>
      <c r="G173" s="40"/>
      <c r="H173" s="46"/>
    </row>
    <row r="174" s="2" customFormat="1" ht="16.8" customHeight="1">
      <c r="A174" s="40"/>
      <c r="B174" s="46"/>
      <c r="C174" s="295" t="s">
        <v>598</v>
      </c>
      <c r="D174" s="295" t="s">
        <v>599</v>
      </c>
      <c r="E174" s="19" t="s">
        <v>272</v>
      </c>
      <c r="F174" s="296">
        <v>310.92000000000002</v>
      </c>
      <c r="G174" s="40"/>
      <c r="H174" s="46"/>
    </row>
    <row r="175" s="2" customFormat="1" ht="16.8" customHeight="1">
      <c r="A175" s="40"/>
      <c r="B175" s="46"/>
      <c r="C175" s="295" t="s">
        <v>604</v>
      </c>
      <c r="D175" s="295" t="s">
        <v>605</v>
      </c>
      <c r="E175" s="19" t="s">
        <v>226</v>
      </c>
      <c r="F175" s="296">
        <v>155.46000000000001</v>
      </c>
      <c r="G175" s="40"/>
      <c r="H175" s="46"/>
    </row>
    <row r="176" s="2" customFormat="1" ht="26.4" customHeight="1">
      <c r="A176" s="40"/>
      <c r="B176" s="46"/>
      <c r="C176" s="290" t="s">
        <v>90</v>
      </c>
      <c r="D176" s="290" t="s">
        <v>91</v>
      </c>
      <c r="E176" s="40"/>
      <c r="F176" s="40"/>
      <c r="G176" s="40"/>
      <c r="H176" s="46"/>
    </row>
    <row r="177" s="2" customFormat="1" ht="16.8" customHeight="1">
      <c r="A177" s="40"/>
      <c r="B177" s="46"/>
      <c r="C177" s="291" t="s">
        <v>552</v>
      </c>
      <c r="D177" s="292" t="s">
        <v>19</v>
      </c>
      <c r="E177" s="293" t="s">
        <v>19</v>
      </c>
      <c r="F177" s="294">
        <v>6.0800000000000001</v>
      </c>
      <c r="G177" s="40"/>
      <c r="H177" s="46"/>
    </row>
    <row r="178" s="2" customFormat="1" ht="16.8" customHeight="1">
      <c r="A178" s="40"/>
      <c r="B178" s="46"/>
      <c r="C178" s="295" t="s">
        <v>552</v>
      </c>
      <c r="D178" s="295" t="s">
        <v>869</v>
      </c>
      <c r="E178" s="19" t="s">
        <v>19</v>
      </c>
      <c r="F178" s="296">
        <v>6.0800000000000001</v>
      </c>
      <c r="G178" s="40"/>
      <c r="H178" s="46"/>
    </row>
    <row r="179" s="2" customFormat="1" ht="16.8" customHeight="1">
      <c r="A179" s="40"/>
      <c r="B179" s="46"/>
      <c r="C179" s="297" t="s">
        <v>1660</v>
      </c>
      <c r="D179" s="40"/>
      <c r="E179" s="40"/>
      <c r="F179" s="40"/>
      <c r="G179" s="40"/>
      <c r="H179" s="46"/>
    </row>
    <row r="180" s="2" customFormat="1" ht="16.8" customHeight="1">
      <c r="A180" s="40"/>
      <c r="B180" s="46"/>
      <c r="C180" s="295" t="s">
        <v>629</v>
      </c>
      <c r="D180" s="295" t="s">
        <v>630</v>
      </c>
      <c r="E180" s="19" t="s">
        <v>226</v>
      </c>
      <c r="F180" s="296">
        <v>6.0800000000000001</v>
      </c>
      <c r="G180" s="40"/>
      <c r="H180" s="46"/>
    </row>
    <row r="181" s="2" customFormat="1" ht="16.8" customHeight="1">
      <c r="A181" s="40"/>
      <c r="B181" s="46"/>
      <c r="C181" s="295" t="s">
        <v>609</v>
      </c>
      <c r="D181" s="295" t="s">
        <v>610</v>
      </c>
      <c r="E181" s="19" t="s">
        <v>226</v>
      </c>
      <c r="F181" s="296">
        <v>66.780000000000001</v>
      </c>
      <c r="G181" s="40"/>
      <c r="H181" s="46"/>
    </row>
    <row r="182" s="2" customFormat="1" ht="16.8" customHeight="1">
      <c r="A182" s="40"/>
      <c r="B182" s="46"/>
      <c r="C182" s="291" t="s">
        <v>1423</v>
      </c>
      <c r="D182" s="292" t="s">
        <v>19</v>
      </c>
      <c r="E182" s="293" t="s">
        <v>19</v>
      </c>
      <c r="F182" s="294">
        <v>155.46000000000001</v>
      </c>
      <c r="G182" s="40"/>
      <c r="H182" s="46"/>
    </row>
    <row r="183" s="2" customFormat="1" ht="16.8" customHeight="1">
      <c r="A183" s="40"/>
      <c r="B183" s="46"/>
      <c r="C183" s="291" t="s">
        <v>554</v>
      </c>
      <c r="D183" s="292" t="s">
        <v>19</v>
      </c>
      <c r="E183" s="293" t="s">
        <v>19</v>
      </c>
      <c r="F183" s="294">
        <v>260.25</v>
      </c>
      <c r="G183" s="40"/>
      <c r="H183" s="46"/>
    </row>
    <row r="184" s="2" customFormat="1" ht="16.8" customHeight="1">
      <c r="A184" s="40"/>
      <c r="B184" s="46"/>
      <c r="C184" s="295" t="s">
        <v>554</v>
      </c>
      <c r="D184" s="295" t="s">
        <v>870</v>
      </c>
      <c r="E184" s="19" t="s">
        <v>19</v>
      </c>
      <c r="F184" s="296">
        <v>260.25</v>
      </c>
      <c r="G184" s="40"/>
      <c r="H184" s="46"/>
    </row>
    <row r="185" s="2" customFormat="1" ht="16.8" customHeight="1">
      <c r="A185" s="40"/>
      <c r="B185" s="46"/>
      <c r="C185" s="297" t="s">
        <v>1660</v>
      </c>
      <c r="D185" s="40"/>
      <c r="E185" s="40"/>
      <c r="F185" s="40"/>
      <c r="G185" s="40"/>
      <c r="H185" s="46"/>
    </row>
    <row r="186" s="2" customFormat="1" ht="16.8" customHeight="1">
      <c r="A186" s="40"/>
      <c r="B186" s="46"/>
      <c r="C186" s="295" t="s">
        <v>576</v>
      </c>
      <c r="D186" s="295" t="s">
        <v>577</v>
      </c>
      <c r="E186" s="19" t="s">
        <v>131</v>
      </c>
      <c r="F186" s="296">
        <v>260.25</v>
      </c>
      <c r="G186" s="40"/>
      <c r="H186" s="46"/>
    </row>
    <row r="187" s="2" customFormat="1" ht="16.8" customHeight="1">
      <c r="A187" s="40"/>
      <c r="B187" s="46"/>
      <c r="C187" s="295" t="s">
        <v>581</v>
      </c>
      <c r="D187" s="295" t="s">
        <v>582</v>
      </c>
      <c r="E187" s="19" t="s">
        <v>131</v>
      </c>
      <c r="F187" s="296">
        <v>260.25</v>
      </c>
      <c r="G187" s="40"/>
      <c r="H187" s="46"/>
    </row>
    <row r="188" s="2" customFormat="1" ht="16.8" customHeight="1">
      <c r="A188" s="40"/>
      <c r="B188" s="46"/>
      <c r="C188" s="291" t="s">
        <v>556</v>
      </c>
      <c r="D188" s="292" t="s">
        <v>19</v>
      </c>
      <c r="E188" s="293" t="s">
        <v>19</v>
      </c>
      <c r="F188" s="294">
        <v>91.099999999999994</v>
      </c>
      <c r="G188" s="40"/>
      <c r="H188" s="46"/>
    </row>
    <row r="189" s="2" customFormat="1" ht="16.8" customHeight="1">
      <c r="A189" s="40"/>
      <c r="B189" s="46"/>
      <c r="C189" s="291" t="s">
        <v>871</v>
      </c>
      <c r="D189" s="292" t="s">
        <v>19</v>
      </c>
      <c r="E189" s="293" t="s">
        <v>19</v>
      </c>
      <c r="F189" s="294">
        <v>91.099999999999994</v>
      </c>
      <c r="G189" s="40"/>
      <c r="H189" s="46"/>
    </row>
    <row r="190" s="2" customFormat="1" ht="16.8" customHeight="1">
      <c r="A190" s="40"/>
      <c r="B190" s="46"/>
      <c r="C190" s="295" t="s">
        <v>871</v>
      </c>
      <c r="D190" s="295" t="s">
        <v>872</v>
      </c>
      <c r="E190" s="19" t="s">
        <v>19</v>
      </c>
      <c r="F190" s="296">
        <v>91.099999999999994</v>
      </c>
      <c r="G190" s="40"/>
      <c r="H190" s="46"/>
    </row>
    <row r="191" s="2" customFormat="1" ht="16.8" customHeight="1">
      <c r="A191" s="40"/>
      <c r="B191" s="46"/>
      <c r="C191" s="297" t="s">
        <v>1660</v>
      </c>
      <c r="D191" s="40"/>
      <c r="E191" s="40"/>
      <c r="F191" s="40"/>
      <c r="G191" s="40"/>
      <c r="H191" s="46"/>
    </row>
    <row r="192" s="2" customFormat="1" ht="16.8" customHeight="1">
      <c r="A192" s="40"/>
      <c r="B192" s="46"/>
      <c r="C192" s="295" t="s">
        <v>876</v>
      </c>
      <c r="D192" s="295" t="s">
        <v>877</v>
      </c>
      <c r="E192" s="19" t="s">
        <v>226</v>
      </c>
      <c r="F192" s="296">
        <v>91.099999999999994</v>
      </c>
      <c r="G192" s="40"/>
      <c r="H192" s="46"/>
    </row>
    <row r="193" s="2" customFormat="1" ht="16.8" customHeight="1">
      <c r="A193" s="40"/>
      <c r="B193" s="46"/>
      <c r="C193" s="295" t="s">
        <v>586</v>
      </c>
      <c r="D193" s="295" t="s">
        <v>587</v>
      </c>
      <c r="E193" s="19" t="s">
        <v>226</v>
      </c>
      <c r="F193" s="296">
        <v>91.099999999999994</v>
      </c>
      <c r="G193" s="40"/>
      <c r="H193" s="46"/>
    </row>
    <row r="194" s="2" customFormat="1" ht="16.8" customHeight="1">
      <c r="A194" s="40"/>
      <c r="B194" s="46"/>
      <c r="C194" s="295" t="s">
        <v>609</v>
      </c>
      <c r="D194" s="295" t="s">
        <v>610</v>
      </c>
      <c r="E194" s="19" t="s">
        <v>226</v>
      </c>
      <c r="F194" s="296">
        <v>66.780000000000001</v>
      </c>
      <c r="G194" s="40"/>
      <c r="H194" s="46"/>
    </row>
    <row r="195" s="2" customFormat="1" ht="16.8" customHeight="1">
      <c r="A195" s="40"/>
      <c r="B195" s="46"/>
      <c r="C195" s="291" t="s">
        <v>558</v>
      </c>
      <c r="D195" s="292" t="s">
        <v>19</v>
      </c>
      <c r="E195" s="293" t="s">
        <v>19</v>
      </c>
      <c r="F195" s="294">
        <v>18.239999999999998</v>
      </c>
      <c r="G195" s="40"/>
      <c r="H195" s="46"/>
    </row>
    <row r="196" s="2" customFormat="1" ht="16.8" customHeight="1">
      <c r="A196" s="40"/>
      <c r="B196" s="46"/>
      <c r="C196" s="295" t="s">
        <v>558</v>
      </c>
      <c r="D196" s="295" t="s">
        <v>873</v>
      </c>
      <c r="E196" s="19" t="s">
        <v>19</v>
      </c>
      <c r="F196" s="296">
        <v>18.239999999999998</v>
      </c>
      <c r="G196" s="40"/>
      <c r="H196" s="46"/>
    </row>
    <row r="197" s="2" customFormat="1" ht="16.8" customHeight="1">
      <c r="A197" s="40"/>
      <c r="B197" s="46"/>
      <c r="C197" s="297" t="s">
        <v>1660</v>
      </c>
      <c r="D197" s="40"/>
      <c r="E197" s="40"/>
      <c r="F197" s="40"/>
      <c r="G197" s="40"/>
      <c r="H197" s="46"/>
    </row>
    <row r="198" s="2" customFormat="1" ht="16.8" customHeight="1">
      <c r="A198" s="40"/>
      <c r="B198" s="46"/>
      <c r="C198" s="295" t="s">
        <v>619</v>
      </c>
      <c r="D198" s="295" t="s">
        <v>620</v>
      </c>
      <c r="E198" s="19" t="s">
        <v>226</v>
      </c>
      <c r="F198" s="296">
        <v>18.239999999999998</v>
      </c>
      <c r="G198" s="40"/>
      <c r="H198" s="46"/>
    </row>
    <row r="199" s="2" customFormat="1" ht="16.8" customHeight="1">
      <c r="A199" s="40"/>
      <c r="B199" s="46"/>
      <c r="C199" s="295" t="s">
        <v>609</v>
      </c>
      <c r="D199" s="295" t="s">
        <v>610</v>
      </c>
      <c r="E199" s="19" t="s">
        <v>226</v>
      </c>
      <c r="F199" s="296">
        <v>66.780000000000001</v>
      </c>
      <c r="G199" s="40"/>
      <c r="H199" s="46"/>
    </row>
    <row r="200" s="2" customFormat="1" ht="16.8" customHeight="1">
      <c r="A200" s="40"/>
      <c r="B200" s="46"/>
      <c r="C200" s="295" t="s">
        <v>624</v>
      </c>
      <c r="D200" s="295" t="s">
        <v>625</v>
      </c>
      <c r="E200" s="19" t="s">
        <v>272</v>
      </c>
      <c r="F200" s="296">
        <v>36.479999999999997</v>
      </c>
      <c r="G200" s="40"/>
      <c r="H200" s="46"/>
    </row>
    <row r="201" s="2" customFormat="1" ht="16.8" customHeight="1">
      <c r="A201" s="40"/>
      <c r="B201" s="46"/>
      <c r="C201" s="291" t="s">
        <v>560</v>
      </c>
      <c r="D201" s="292" t="s">
        <v>19</v>
      </c>
      <c r="E201" s="293" t="s">
        <v>19</v>
      </c>
      <c r="F201" s="294">
        <v>66.780000000000001</v>
      </c>
      <c r="G201" s="40"/>
      <c r="H201" s="46"/>
    </row>
    <row r="202" s="2" customFormat="1" ht="16.8" customHeight="1">
      <c r="A202" s="40"/>
      <c r="B202" s="46"/>
      <c r="C202" s="295" t="s">
        <v>560</v>
      </c>
      <c r="D202" s="295" t="s">
        <v>882</v>
      </c>
      <c r="E202" s="19" t="s">
        <v>19</v>
      </c>
      <c r="F202" s="296">
        <v>66.780000000000001</v>
      </c>
      <c r="G202" s="40"/>
      <c r="H202" s="46"/>
    </row>
    <row r="203" s="2" customFormat="1" ht="16.8" customHeight="1">
      <c r="A203" s="40"/>
      <c r="B203" s="46"/>
      <c r="C203" s="297" t="s">
        <v>1660</v>
      </c>
      <c r="D203" s="40"/>
      <c r="E203" s="40"/>
      <c r="F203" s="40"/>
      <c r="G203" s="40"/>
      <c r="H203" s="46"/>
    </row>
    <row r="204" s="2" customFormat="1" ht="16.8" customHeight="1">
      <c r="A204" s="40"/>
      <c r="B204" s="46"/>
      <c r="C204" s="295" t="s">
        <v>609</v>
      </c>
      <c r="D204" s="295" t="s">
        <v>610</v>
      </c>
      <c r="E204" s="19" t="s">
        <v>226</v>
      </c>
      <c r="F204" s="296">
        <v>66.780000000000001</v>
      </c>
      <c r="G204" s="40"/>
      <c r="H204" s="46"/>
    </row>
    <row r="205" s="2" customFormat="1" ht="16.8" customHeight="1">
      <c r="A205" s="40"/>
      <c r="B205" s="46"/>
      <c r="C205" s="295" t="s">
        <v>615</v>
      </c>
      <c r="D205" s="295" t="s">
        <v>616</v>
      </c>
      <c r="E205" s="19" t="s">
        <v>272</v>
      </c>
      <c r="F205" s="296">
        <v>133.56</v>
      </c>
      <c r="G205" s="40"/>
      <c r="H205" s="46"/>
    </row>
    <row r="206" s="2" customFormat="1" ht="16.8" customHeight="1">
      <c r="A206" s="40"/>
      <c r="B206" s="46"/>
      <c r="C206" s="291" t="s">
        <v>562</v>
      </c>
      <c r="D206" s="292" t="s">
        <v>19</v>
      </c>
      <c r="E206" s="293" t="s">
        <v>19</v>
      </c>
      <c r="F206" s="294">
        <v>91.099999999999994</v>
      </c>
      <c r="G206" s="40"/>
      <c r="H206" s="46"/>
    </row>
    <row r="207" s="2" customFormat="1" ht="16.8" customHeight="1">
      <c r="A207" s="40"/>
      <c r="B207" s="46"/>
      <c r="C207" s="295" t="s">
        <v>19</v>
      </c>
      <c r="D207" s="295" t="s">
        <v>591</v>
      </c>
      <c r="E207" s="19" t="s">
        <v>19</v>
      </c>
      <c r="F207" s="296">
        <v>0</v>
      </c>
      <c r="G207" s="40"/>
      <c r="H207" s="46"/>
    </row>
    <row r="208" s="2" customFormat="1" ht="16.8" customHeight="1">
      <c r="A208" s="40"/>
      <c r="B208" s="46"/>
      <c r="C208" s="295" t="s">
        <v>562</v>
      </c>
      <c r="D208" s="295" t="s">
        <v>871</v>
      </c>
      <c r="E208" s="19" t="s">
        <v>19</v>
      </c>
      <c r="F208" s="296">
        <v>91.099999999999994</v>
      </c>
      <c r="G208" s="40"/>
      <c r="H208" s="46"/>
    </row>
    <row r="209" s="2" customFormat="1" ht="16.8" customHeight="1">
      <c r="A209" s="40"/>
      <c r="B209" s="46"/>
      <c r="C209" s="297" t="s">
        <v>1660</v>
      </c>
      <c r="D209" s="40"/>
      <c r="E209" s="40"/>
      <c r="F209" s="40"/>
      <c r="G209" s="40"/>
      <c r="H209" s="46"/>
    </row>
    <row r="210" s="2" customFormat="1" ht="16.8" customHeight="1">
      <c r="A210" s="40"/>
      <c r="B210" s="46"/>
      <c r="C210" s="295" t="s">
        <v>586</v>
      </c>
      <c r="D210" s="295" t="s">
        <v>587</v>
      </c>
      <c r="E210" s="19" t="s">
        <v>226</v>
      </c>
      <c r="F210" s="296">
        <v>91.099999999999994</v>
      </c>
      <c r="G210" s="40"/>
      <c r="H210" s="46"/>
    </row>
    <row r="211" s="2" customFormat="1" ht="16.8" customHeight="1">
      <c r="A211" s="40"/>
      <c r="B211" s="46"/>
      <c r="C211" s="295" t="s">
        <v>592</v>
      </c>
      <c r="D211" s="295" t="s">
        <v>593</v>
      </c>
      <c r="E211" s="19" t="s">
        <v>226</v>
      </c>
      <c r="F211" s="296">
        <v>91.099999999999994</v>
      </c>
      <c r="G211" s="40"/>
      <c r="H211" s="46"/>
    </row>
    <row r="212" s="2" customFormat="1" ht="16.8" customHeight="1">
      <c r="A212" s="40"/>
      <c r="B212" s="46"/>
      <c r="C212" s="295" t="s">
        <v>598</v>
      </c>
      <c r="D212" s="295" t="s">
        <v>599</v>
      </c>
      <c r="E212" s="19" t="s">
        <v>272</v>
      </c>
      <c r="F212" s="296">
        <v>182.19999999999999</v>
      </c>
      <c r="G212" s="40"/>
      <c r="H212" s="46"/>
    </row>
    <row r="213" s="2" customFormat="1" ht="16.8" customHeight="1">
      <c r="A213" s="40"/>
      <c r="B213" s="46"/>
      <c r="C213" s="295" t="s">
        <v>604</v>
      </c>
      <c r="D213" s="295" t="s">
        <v>605</v>
      </c>
      <c r="E213" s="19" t="s">
        <v>226</v>
      </c>
      <c r="F213" s="296">
        <v>91.099999999999994</v>
      </c>
      <c r="G213" s="40"/>
      <c r="H213" s="46"/>
    </row>
    <row r="214" s="2" customFormat="1" ht="26.4" customHeight="1">
      <c r="A214" s="40"/>
      <c r="B214" s="46"/>
      <c r="C214" s="290" t="s">
        <v>93</v>
      </c>
      <c r="D214" s="290" t="s">
        <v>94</v>
      </c>
      <c r="E214" s="40"/>
      <c r="F214" s="40"/>
      <c r="G214" s="40"/>
      <c r="H214" s="46"/>
    </row>
    <row r="215" s="2" customFormat="1" ht="16.8" customHeight="1">
      <c r="A215" s="40"/>
      <c r="B215" s="46"/>
      <c r="C215" s="291" t="s">
        <v>552</v>
      </c>
      <c r="D215" s="292" t="s">
        <v>19</v>
      </c>
      <c r="E215" s="293" t="s">
        <v>19</v>
      </c>
      <c r="F215" s="294">
        <v>28.460000000000001</v>
      </c>
      <c r="G215" s="40"/>
      <c r="H215" s="46"/>
    </row>
    <row r="216" s="2" customFormat="1" ht="16.8" customHeight="1">
      <c r="A216" s="40"/>
      <c r="B216" s="46"/>
      <c r="C216" s="295" t="s">
        <v>552</v>
      </c>
      <c r="D216" s="295" t="s">
        <v>1015</v>
      </c>
      <c r="E216" s="19" t="s">
        <v>19</v>
      </c>
      <c r="F216" s="296">
        <v>28.460000000000001</v>
      </c>
      <c r="G216" s="40"/>
      <c r="H216" s="46"/>
    </row>
    <row r="217" s="2" customFormat="1" ht="16.8" customHeight="1">
      <c r="A217" s="40"/>
      <c r="B217" s="46"/>
      <c r="C217" s="291" t="s">
        <v>1423</v>
      </c>
      <c r="D217" s="292" t="s">
        <v>19</v>
      </c>
      <c r="E217" s="293" t="s">
        <v>19</v>
      </c>
      <c r="F217" s="294">
        <v>712.29999999999995</v>
      </c>
      <c r="G217" s="40"/>
      <c r="H217" s="46"/>
    </row>
    <row r="218" s="2" customFormat="1" ht="16.8" customHeight="1">
      <c r="A218" s="40"/>
      <c r="B218" s="46"/>
      <c r="C218" s="291" t="s">
        <v>945</v>
      </c>
      <c r="D218" s="292" t="s">
        <v>19</v>
      </c>
      <c r="E218" s="293" t="s">
        <v>19</v>
      </c>
      <c r="F218" s="294">
        <v>523.65999999999997</v>
      </c>
      <c r="G218" s="40"/>
      <c r="H218" s="46"/>
    </row>
    <row r="219" s="2" customFormat="1" ht="16.8" customHeight="1">
      <c r="A219" s="40"/>
      <c r="B219" s="46"/>
      <c r="C219" s="295" t="s">
        <v>945</v>
      </c>
      <c r="D219" s="295" t="s">
        <v>946</v>
      </c>
      <c r="E219" s="19" t="s">
        <v>19</v>
      </c>
      <c r="F219" s="296">
        <v>523.65999999999997</v>
      </c>
      <c r="G219" s="40"/>
      <c r="H219" s="46"/>
    </row>
    <row r="220" s="2" customFormat="1" ht="16.8" customHeight="1">
      <c r="A220" s="40"/>
      <c r="B220" s="46"/>
      <c r="C220" s="297" t="s">
        <v>1660</v>
      </c>
      <c r="D220" s="40"/>
      <c r="E220" s="40"/>
      <c r="F220" s="40"/>
      <c r="G220" s="40"/>
      <c r="H220" s="46"/>
    </row>
    <row r="221" s="2" customFormat="1" ht="16.8" customHeight="1">
      <c r="A221" s="40"/>
      <c r="B221" s="46"/>
      <c r="C221" s="295" t="s">
        <v>981</v>
      </c>
      <c r="D221" s="295" t="s">
        <v>982</v>
      </c>
      <c r="E221" s="19" t="s">
        <v>131</v>
      </c>
      <c r="F221" s="296">
        <v>523.65999999999997</v>
      </c>
      <c r="G221" s="40"/>
      <c r="H221" s="46"/>
    </row>
    <row r="222" s="2" customFormat="1" ht="16.8" customHeight="1">
      <c r="A222" s="40"/>
      <c r="B222" s="46"/>
      <c r="C222" s="295" t="s">
        <v>986</v>
      </c>
      <c r="D222" s="295" t="s">
        <v>987</v>
      </c>
      <c r="E222" s="19" t="s">
        <v>131</v>
      </c>
      <c r="F222" s="296">
        <v>523.65999999999997</v>
      </c>
      <c r="G222" s="40"/>
      <c r="H222" s="46"/>
    </row>
    <row r="223" s="2" customFormat="1" ht="16.8" customHeight="1">
      <c r="A223" s="40"/>
      <c r="B223" s="46"/>
      <c r="C223" s="291" t="s">
        <v>556</v>
      </c>
      <c r="D223" s="292" t="s">
        <v>19</v>
      </c>
      <c r="E223" s="293" t="s">
        <v>19</v>
      </c>
      <c r="F223" s="294">
        <v>78.125</v>
      </c>
      <c r="G223" s="40"/>
      <c r="H223" s="46"/>
    </row>
    <row r="224" s="2" customFormat="1" ht="16.8" customHeight="1">
      <c r="A224" s="40"/>
      <c r="B224" s="46"/>
      <c r="C224" s="295" t="s">
        <v>556</v>
      </c>
      <c r="D224" s="295" t="s">
        <v>980</v>
      </c>
      <c r="E224" s="19" t="s">
        <v>19</v>
      </c>
      <c r="F224" s="296">
        <v>78.125</v>
      </c>
      <c r="G224" s="40"/>
      <c r="H224" s="46"/>
    </row>
    <row r="225" s="2" customFormat="1" ht="16.8" customHeight="1">
      <c r="A225" s="40"/>
      <c r="B225" s="46"/>
      <c r="C225" s="297" t="s">
        <v>1660</v>
      </c>
      <c r="D225" s="40"/>
      <c r="E225" s="40"/>
      <c r="F225" s="40"/>
      <c r="G225" s="40"/>
      <c r="H225" s="46"/>
    </row>
    <row r="226" s="2" customFormat="1" ht="16.8" customHeight="1">
      <c r="A226" s="40"/>
      <c r="B226" s="46"/>
      <c r="C226" s="295" t="s">
        <v>975</v>
      </c>
      <c r="D226" s="295" t="s">
        <v>976</v>
      </c>
      <c r="E226" s="19" t="s">
        <v>226</v>
      </c>
      <c r="F226" s="296">
        <v>78.125</v>
      </c>
      <c r="G226" s="40"/>
      <c r="H226" s="46"/>
    </row>
    <row r="227" s="2" customFormat="1" ht="16.8" customHeight="1">
      <c r="A227" s="40"/>
      <c r="B227" s="46"/>
      <c r="C227" s="295" t="s">
        <v>586</v>
      </c>
      <c r="D227" s="295" t="s">
        <v>587</v>
      </c>
      <c r="E227" s="19" t="s">
        <v>226</v>
      </c>
      <c r="F227" s="296">
        <v>824.41499999999996</v>
      </c>
      <c r="G227" s="40"/>
      <c r="H227" s="46"/>
    </row>
    <row r="228" s="2" customFormat="1" ht="16.8" customHeight="1">
      <c r="A228" s="40"/>
      <c r="B228" s="46"/>
      <c r="C228" s="291" t="s">
        <v>948</v>
      </c>
      <c r="D228" s="292" t="s">
        <v>19</v>
      </c>
      <c r="E228" s="293" t="s">
        <v>19</v>
      </c>
      <c r="F228" s="294">
        <v>91.709999999999994</v>
      </c>
      <c r="G228" s="40"/>
      <c r="H228" s="46"/>
    </row>
    <row r="229" s="2" customFormat="1" ht="16.8" customHeight="1">
      <c r="A229" s="40"/>
      <c r="B229" s="46"/>
      <c r="C229" s="295" t="s">
        <v>948</v>
      </c>
      <c r="D229" s="295" t="s">
        <v>949</v>
      </c>
      <c r="E229" s="19" t="s">
        <v>19</v>
      </c>
      <c r="F229" s="296">
        <v>91.709999999999994</v>
      </c>
      <c r="G229" s="40"/>
      <c r="H229" s="46"/>
    </row>
    <row r="230" s="2" customFormat="1" ht="16.8" customHeight="1">
      <c r="A230" s="40"/>
      <c r="B230" s="46"/>
      <c r="C230" s="297" t="s">
        <v>1660</v>
      </c>
      <c r="D230" s="40"/>
      <c r="E230" s="40"/>
      <c r="F230" s="40"/>
      <c r="G230" s="40"/>
      <c r="H230" s="46"/>
    </row>
    <row r="231" s="2" customFormat="1" ht="16.8" customHeight="1">
      <c r="A231" s="40"/>
      <c r="B231" s="46"/>
      <c r="C231" s="295" t="s">
        <v>965</v>
      </c>
      <c r="D231" s="295" t="s">
        <v>966</v>
      </c>
      <c r="E231" s="19" t="s">
        <v>226</v>
      </c>
      <c r="F231" s="296">
        <v>91.709999999999994</v>
      </c>
      <c r="G231" s="40"/>
      <c r="H231" s="46"/>
    </row>
    <row r="232" s="2" customFormat="1" ht="16.8" customHeight="1">
      <c r="A232" s="40"/>
      <c r="B232" s="46"/>
      <c r="C232" s="295" t="s">
        <v>586</v>
      </c>
      <c r="D232" s="295" t="s">
        <v>587</v>
      </c>
      <c r="E232" s="19" t="s">
        <v>226</v>
      </c>
      <c r="F232" s="296">
        <v>824.41499999999996</v>
      </c>
      <c r="G232" s="40"/>
      <c r="H232" s="46"/>
    </row>
    <row r="233" s="2" customFormat="1" ht="16.8" customHeight="1">
      <c r="A233" s="40"/>
      <c r="B233" s="46"/>
      <c r="C233" s="291" t="s">
        <v>950</v>
      </c>
      <c r="D233" s="292" t="s">
        <v>19</v>
      </c>
      <c r="E233" s="293" t="s">
        <v>19</v>
      </c>
      <c r="F233" s="294">
        <v>654.58000000000004</v>
      </c>
      <c r="G233" s="40"/>
      <c r="H233" s="46"/>
    </row>
    <row r="234" s="2" customFormat="1" ht="16.8" customHeight="1">
      <c r="A234" s="40"/>
      <c r="B234" s="46"/>
      <c r="C234" s="295" t="s">
        <v>950</v>
      </c>
      <c r="D234" s="295" t="s">
        <v>951</v>
      </c>
      <c r="E234" s="19" t="s">
        <v>19</v>
      </c>
      <c r="F234" s="296">
        <v>654.58000000000004</v>
      </c>
      <c r="G234" s="40"/>
      <c r="H234" s="46"/>
    </row>
    <row r="235" s="2" customFormat="1" ht="16.8" customHeight="1">
      <c r="A235" s="40"/>
      <c r="B235" s="46"/>
      <c r="C235" s="297" t="s">
        <v>1660</v>
      </c>
      <c r="D235" s="40"/>
      <c r="E235" s="40"/>
      <c r="F235" s="40"/>
      <c r="G235" s="40"/>
      <c r="H235" s="46"/>
    </row>
    <row r="236" s="2" customFormat="1" ht="16.8" customHeight="1">
      <c r="A236" s="40"/>
      <c r="B236" s="46"/>
      <c r="C236" s="295" t="s">
        <v>970</v>
      </c>
      <c r="D236" s="295" t="s">
        <v>971</v>
      </c>
      <c r="E236" s="19" t="s">
        <v>226</v>
      </c>
      <c r="F236" s="296">
        <v>654.58000000000004</v>
      </c>
      <c r="G236" s="40"/>
      <c r="H236" s="46"/>
    </row>
    <row r="237" s="2" customFormat="1" ht="16.8" customHeight="1">
      <c r="A237" s="40"/>
      <c r="B237" s="46"/>
      <c r="C237" s="295" t="s">
        <v>586</v>
      </c>
      <c r="D237" s="295" t="s">
        <v>587</v>
      </c>
      <c r="E237" s="19" t="s">
        <v>226</v>
      </c>
      <c r="F237" s="296">
        <v>824.41499999999996</v>
      </c>
      <c r="G237" s="40"/>
      <c r="H237" s="46"/>
    </row>
    <row r="238" s="2" customFormat="1" ht="16.8" customHeight="1">
      <c r="A238" s="40"/>
      <c r="B238" s="46"/>
      <c r="C238" s="291" t="s">
        <v>558</v>
      </c>
      <c r="D238" s="292" t="s">
        <v>19</v>
      </c>
      <c r="E238" s="293" t="s">
        <v>19</v>
      </c>
      <c r="F238" s="294">
        <v>255.84</v>
      </c>
      <c r="G238" s="40"/>
      <c r="H238" s="46"/>
    </row>
    <row r="239" s="2" customFormat="1" ht="16.8" customHeight="1">
      <c r="A239" s="40"/>
      <c r="B239" s="46"/>
      <c r="C239" s="295" t="s">
        <v>558</v>
      </c>
      <c r="D239" s="295" t="s">
        <v>952</v>
      </c>
      <c r="E239" s="19" t="s">
        <v>19</v>
      </c>
      <c r="F239" s="296">
        <v>255.84</v>
      </c>
      <c r="G239" s="40"/>
      <c r="H239" s="46"/>
    </row>
    <row r="240" s="2" customFormat="1" ht="16.8" customHeight="1">
      <c r="A240" s="40"/>
      <c r="B240" s="46"/>
      <c r="C240" s="297" t="s">
        <v>1660</v>
      </c>
      <c r="D240" s="40"/>
      <c r="E240" s="40"/>
      <c r="F240" s="40"/>
      <c r="G240" s="40"/>
      <c r="H240" s="46"/>
    </row>
    <row r="241" s="2" customFormat="1" ht="16.8" customHeight="1">
      <c r="A241" s="40"/>
      <c r="B241" s="46"/>
      <c r="C241" s="295" t="s">
        <v>619</v>
      </c>
      <c r="D241" s="295" t="s">
        <v>620</v>
      </c>
      <c r="E241" s="19" t="s">
        <v>226</v>
      </c>
      <c r="F241" s="296">
        <v>255.84</v>
      </c>
      <c r="G241" s="40"/>
      <c r="H241" s="46"/>
    </row>
    <row r="242" s="2" customFormat="1" ht="16.8" customHeight="1">
      <c r="A242" s="40"/>
      <c r="B242" s="46"/>
      <c r="C242" s="295" t="s">
        <v>624</v>
      </c>
      <c r="D242" s="295" t="s">
        <v>625</v>
      </c>
      <c r="E242" s="19" t="s">
        <v>272</v>
      </c>
      <c r="F242" s="296">
        <v>511.68000000000001</v>
      </c>
      <c r="G242" s="40"/>
      <c r="H242" s="46"/>
    </row>
    <row r="243" s="2" customFormat="1" ht="16.8" customHeight="1">
      <c r="A243" s="40"/>
      <c r="B243" s="46"/>
      <c r="C243" s="291" t="s">
        <v>560</v>
      </c>
      <c r="D243" s="292" t="s">
        <v>19</v>
      </c>
      <c r="E243" s="293" t="s">
        <v>19</v>
      </c>
      <c r="F243" s="294">
        <v>461.29000000000002</v>
      </c>
      <c r="G243" s="40"/>
      <c r="H243" s="46"/>
    </row>
    <row r="244" s="2" customFormat="1" ht="16.8" customHeight="1">
      <c r="A244" s="40"/>
      <c r="B244" s="46"/>
      <c r="C244" s="295" t="s">
        <v>560</v>
      </c>
      <c r="D244" s="295" t="s">
        <v>953</v>
      </c>
      <c r="E244" s="19" t="s">
        <v>19</v>
      </c>
      <c r="F244" s="296">
        <v>461.29000000000002</v>
      </c>
      <c r="G244" s="40"/>
      <c r="H244" s="46"/>
    </row>
    <row r="245" s="2" customFormat="1" ht="16.8" customHeight="1">
      <c r="A245" s="40"/>
      <c r="B245" s="46"/>
      <c r="C245" s="297" t="s">
        <v>1660</v>
      </c>
      <c r="D245" s="40"/>
      <c r="E245" s="40"/>
      <c r="F245" s="40"/>
      <c r="G245" s="40"/>
      <c r="H245" s="46"/>
    </row>
    <row r="246" s="2" customFormat="1" ht="16.8" customHeight="1">
      <c r="A246" s="40"/>
      <c r="B246" s="46"/>
      <c r="C246" s="295" t="s">
        <v>609</v>
      </c>
      <c r="D246" s="295" t="s">
        <v>610</v>
      </c>
      <c r="E246" s="19" t="s">
        <v>226</v>
      </c>
      <c r="F246" s="296">
        <v>461.29000000000002</v>
      </c>
      <c r="G246" s="40"/>
      <c r="H246" s="46"/>
    </row>
    <row r="247" s="2" customFormat="1" ht="16.8" customHeight="1">
      <c r="A247" s="40"/>
      <c r="B247" s="46"/>
      <c r="C247" s="295" t="s">
        <v>615</v>
      </c>
      <c r="D247" s="295" t="s">
        <v>616</v>
      </c>
      <c r="E247" s="19" t="s">
        <v>272</v>
      </c>
      <c r="F247" s="296">
        <v>922.58000000000004</v>
      </c>
      <c r="G247" s="40"/>
      <c r="H247" s="46"/>
    </row>
    <row r="248" s="2" customFormat="1" ht="16.8" customHeight="1">
      <c r="A248" s="40"/>
      <c r="B248" s="46"/>
      <c r="C248" s="291" t="s">
        <v>562</v>
      </c>
      <c r="D248" s="292" t="s">
        <v>19</v>
      </c>
      <c r="E248" s="293" t="s">
        <v>19</v>
      </c>
      <c r="F248" s="294">
        <v>824.41499999999996</v>
      </c>
      <c r="G248" s="40"/>
      <c r="H248" s="46"/>
    </row>
    <row r="249" s="2" customFormat="1" ht="16.8" customHeight="1">
      <c r="A249" s="40"/>
      <c r="B249" s="46"/>
      <c r="C249" s="295" t="s">
        <v>19</v>
      </c>
      <c r="D249" s="295" t="s">
        <v>591</v>
      </c>
      <c r="E249" s="19" t="s">
        <v>19</v>
      </c>
      <c r="F249" s="296">
        <v>0</v>
      </c>
      <c r="G249" s="40"/>
      <c r="H249" s="46"/>
    </row>
    <row r="250" s="2" customFormat="1" ht="16.8" customHeight="1">
      <c r="A250" s="40"/>
      <c r="B250" s="46"/>
      <c r="C250" s="295" t="s">
        <v>562</v>
      </c>
      <c r="D250" s="295" t="s">
        <v>992</v>
      </c>
      <c r="E250" s="19" t="s">
        <v>19</v>
      </c>
      <c r="F250" s="296">
        <v>824.41499999999996</v>
      </c>
      <c r="G250" s="40"/>
      <c r="H250" s="46"/>
    </row>
    <row r="251" s="2" customFormat="1" ht="16.8" customHeight="1">
      <c r="A251" s="40"/>
      <c r="B251" s="46"/>
      <c r="C251" s="297" t="s">
        <v>1660</v>
      </c>
      <c r="D251" s="40"/>
      <c r="E251" s="40"/>
      <c r="F251" s="40"/>
      <c r="G251" s="40"/>
      <c r="H251" s="46"/>
    </row>
    <row r="252" s="2" customFormat="1" ht="16.8" customHeight="1">
      <c r="A252" s="40"/>
      <c r="B252" s="46"/>
      <c r="C252" s="295" t="s">
        <v>586</v>
      </c>
      <c r="D252" s="295" t="s">
        <v>587</v>
      </c>
      <c r="E252" s="19" t="s">
        <v>226</v>
      </c>
      <c r="F252" s="296">
        <v>824.41499999999996</v>
      </c>
      <c r="G252" s="40"/>
      <c r="H252" s="46"/>
    </row>
    <row r="253" s="2" customFormat="1" ht="16.8" customHeight="1">
      <c r="A253" s="40"/>
      <c r="B253" s="46"/>
      <c r="C253" s="295" t="s">
        <v>592</v>
      </c>
      <c r="D253" s="295" t="s">
        <v>593</v>
      </c>
      <c r="E253" s="19" t="s">
        <v>226</v>
      </c>
      <c r="F253" s="296">
        <v>824.41499999999996</v>
      </c>
      <c r="G253" s="40"/>
      <c r="H253" s="46"/>
    </row>
    <row r="254" s="2" customFormat="1" ht="16.8" customHeight="1">
      <c r="A254" s="40"/>
      <c r="B254" s="46"/>
      <c r="C254" s="295" t="s">
        <v>598</v>
      </c>
      <c r="D254" s="295" t="s">
        <v>599</v>
      </c>
      <c r="E254" s="19" t="s">
        <v>272</v>
      </c>
      <c r="F254" s="296">
        <v>1648.8299999999999</v>
      </c>
      <c r="G254" s="40"/>
      <c r="H254" s="46"/>
    </row>
    <row r="255" s="2" customFormat="1" ht="16.8" customHeight="1">
      <c r="A255" s="40"/>
      <c r="B255" s="46"/>
      <c r="C255" s="295" t="s">
        <v>604</v>
      </c>
      <c r="D255" s="295" t="s">
        <v>605</v>
      </c>
      <c r="E255" s="19" t="s">
        <v>226</v>
      </c>
      <c r="F255" s="296">
        <v>824.41499999999996</v>
      </c>
      <c r="G255" s="40"/>
      <c r="H255" s="46"/>
    </row>
    <row r="256" s="2" customFormat="1" ht="26.4" customHeight="1">
      <c r="A256" s="40"/>
      <c r="B256" s="46"/>
      <c r="C256" s="290" t="s">
        <v>96</v>
      </c>
      <c r="D256" s="290" t="s">
        <v>97</v>
      </c>
      <c r="E256" s="40"/>
      <c r="F256" s="40"/>
      <c r="G256" s="40"/>
      <c r="H256" s="46"/>
    </row>
    <row r="257" s="2" customFormat="1" ht="16.8" customHeight="1">
      <c r="A257" s="40"/>
      <c r="B257" s="46"/>
      <c r="C257" s="291" t="s">
        <v>552</v>
      </c>
      <c r="D257" s="292" t="s">
        <v>19</v>
      </c>
      <c r="E257" s="293" t="s">
        <v>19</v>
      </c>
      <c r="F257" s="294">
        <v>15.18</v>
      </c>
      <c r="G257" s="40"/>
      <c r="H257" s="46"/>
    </row>
    <row r="258" s="2" customFormat="1" ht="16.8" customHeight="1">
      <c r="A258" s="40"/>
      <c r="B258" s="46"/>
      <c r="C258" s="295" t="s">
        <v>552</v>
      </c>
      <c r="D258" s="295" t="s">
        <v>1156</v>
      </c>
      <c r="E258" s="19" t="s">
        <v>19</v>
      </c>
      <c r="F258" s="296">
        <v>15.18</v>
      </c>
      <c r="G258" s="40"/>
      <c r="H258" s="46"/>
    </row>
    <row r="259" s="2" customFormat="1" ht="16.8" customHeight="1">
      <c r="A259" s="40"/>
      <c r="B259" s="46"/>
      <c r="C259" s="291" t="s">
        <v>554</v>
      </c>
      <c r="D259" s="292" t="s">
        <v>19</v>
      </c>
      <c r="E259" s="293" t="s">
        <v>19</v>
      </c>
      <c r="F259" s="294">
        <v>181.86000000000001</v>
      </c>
      <c r="G259" s="40"/>
      <c r="H259" s="46"/>
    </row>
    <row r="260" s="2" customFormat="1" ht="16.8" customHeight="1">
      <c r="A260" s="40"/>
      <c r="B260" s="46"/>
      <c r="C260" s="295" t="s">
        <v>554</v>
      </c>
      <c r="D260" s="295" t="s">
        <v>1131</v>
      </c>
      <c r="E260" s="19" t="s">
        <v>19</v>
      </c>
      <c r="F260" s="296">
        <v>181.86000000000001</v>
      </c>
      <c r="G260" s="40"/>
      <c r="H260" s="46"/>
    </row>
    <row r="261" s="2" customFormat="1" ht="16.8" customHeight="1">
      <c r="A261" s="40"/>
      <c r="B261" s="46"/>
      <c r="C261" s="297" t="s">
        <v>1660</v>
      </c>
      <c r="D261" s="40"/>
      <c r="E261" s="40"/>
      <c r="F261" s="40"/>
      <c r="G261" s="40"/>
      <c r="H261" s="46"/>
    </row>
    <row r="262" s="2" customFormat="1" ht="16.8" customHeight="1">
      <c r="A262" s="40"/>
      <c r="B262" s="46"/>
      <c r="C262" s="295" t="s">
        <v>576</v>
      </c>
      <c r="D262" s="295" t="s">
        <v>577</v>
      </c>
      <c r="E262" s="19" t="s">
        <v>131</v>
      </c>
      <c r="F262" s="296">
        <v>181.86000000000001</v>
      </c>
      <c r="G262" s="40"/>
      <c r="H262" s="46"/>
    </row>
    <row r="263" s="2" customFormat="1" ht="16.8" customHeight="1">
      <c r="A263" s="40"/>
      <c r="B263" s="46"/>
      <c r="C263" s="295" t="s">
        <v>581</v>
      </c>
      <c r="D263" s="295" t="s">
        <v>582</v>
      </c>
      <c r="E263" s="19" t="s">
        <v>131</v>
      </c>
      <c r="F263" s="296">
        <v>181.86000000000001</v>
      </c>
      <c r="G263" s="40"/>
      <c r="H263" s="46"/>
    </row>
    <row r="264" s="2" customFormat="1" ht="16.8" customHeight="1">
      <c r="A264" s="40"/>
      <c r="B264" s="46"/>
      <c r="C264" s="291" t="s">
        <v>945</v>
      </c>
      <c r="D264" s="292" t="s">
        <v>19</v>
      </c>
      <c r="E264" s="293" t="s">
        <v>19</v>
      </c>
      <c r="F264" s="294">
        <v>91.010000000000005</v>
      </c>
      <c r="G264" s="40"/>
      <c r="H264" s="46"/>
    </row>
    <row r="265" s="2" customFormat="1" ht="16.8" customHeight="1">
      <c r="A265" s="40"/>
      <c r="B265" s="46"/>
      <c r="C265" s="295" t="s">
        <v>945</v>
      </c>
      <c r="D265" s="295" t="s">
        <v>1132</v>
      </c>
      <c r="E265" s="19" t="s">
        <v>19</v>
      </c>
      <c r="F265" s="296">
        <v>91.010000000000005</v>
      </c>
      <c r="G265" s="40"/>
      <c r="H265" s="46"/>
    </row>
    <row r="266" s="2" customFormat="1" ht="16.8" customHeight="1">
      <c r="A266" s="40"/>
      <c r="B266" s="46"/>
      <c r="C266" s="297" t="s">
        <v>1660</v>
      </c>
      <c r="D266" s="40"/>
      <c r="E266" s="40"/>
      <c r="F266" s="40"/>
      <c r="G266" s="40"/>
      <c r="H266" s="46"/>
    </row>
    <row r="267" s="2" customFormat="1" ht="16.8" customHeight="1">
      <c r="A267" s="40"/>
      <c r="B267" s="46"/>
      <c r="C267" s="295" t="s">
        <v>981</v>
      </c>
      <c r="D267" s="295" t="s">
        <v>982</v>
      </c>
      <c r="E267" s="19" t="s">
        <v>131</v>
      </c>
      <c r="F267" s="296">
        <v>91.010000000000005</v>
      </c>
      <c r="G267" s="40"/>
      <c r="H267" s="46"/>
    </row>
    <row r="268" s="2" customFormat="1" ht="16.8" customHeight="1">
      <c r="A268" s="40"/>
      <c r="B268" s="46"/>
      <c r="C268" s="295" t="s">
        <v>986</v>
      </c>
      <c r="D268" s="295" t="s">
        <v>987</v>
      </c>
      <c r="E268" s="19" t="s">
        <v>131</v>
      </c>
      <c r="F268" s="296">
        <v>91.010000000000005</v>
      </c>
      <c r="G268" s="40"/>
      <c r="H268" s="46"/>
    </row>
    <row r="269" s="2" customFormat="1" ht="16.8" customHeight="1">
      <c r="A269" s="40"/>
      <c r="B269" s="46"/>
      <c r="C269" s="291" t="s">
        <v>556</v>
      </c>
      <c r="D269" s="292" t="s">
        <v>19</v>
      </c>
      <c r="E269" s="293" t="s">
        <v>19</v>
      </c>
      <c r="F269" s="294">
        <v>78.125</v>
      </c>
      <c r="G269" s="40"/>
      <c r="H269" s="46"/>
    </row>
    <row r="270" s="2" customFormat="1" ht="16.8" customHeight="1">
      <c r="A270" s="40"/>
      <c r="B270" s="46"/>
      <c r="C270" s="291" t="s">
        <v>948</v>
      </c>
      <c r="D270" s="292" t="s">
        <v>19</v>
      </c>
      <c r="E270" s="293" t="s">
        <v>19</v>
      </c>
      <c r="F270" s="294">
        <v>91.709999999999994</v>
      </c>
      <c r="G270" s="40"/>
      <c r="H270" s="46"/>
    </row>
    <row r="271" s="2" customFormat="1" ht="16.8" customHeight="1">
      <c r="A271" s="40"/>
      <c r="B271" s="46"/>
      <c r="C271" s="291" t="s">
        <v>950</v>
      </c>
      <c r="D271" s="292" t="s">
        <v>19</v>
      </c>
      <c r="E271" s="293" t="s">
        <v>19</v>
      </c>
      <c r="F271" s="294">
        <v>153.81</v>
      </c>
      <c r="G271" s="40"/>
      <c r="H271" s="46"/>
    </row>
    <row r="272" s="2" customFormat="1" ht="16.8" customHeight="1">
      <c r="A272" s="40"/>
      <c r="B272" s="46"/>
      <c r="C272" s="295" t="s">
        <v>950</v>
      </c>
      <c r="D272" s="295" t="s">
        <v>1138</v>
      </c>
      <c r="E272" s="19" t="s">
        <v>19</v>
      </c>
      <c r="F272" s="296">
        <v>153.81</v>
      </c>
      <c r="G272" s="40"/>
      <c r="H272" s="46"/>
    </row>
    <row r="273" s="2" customFormat="1" ht="16.8" customHeight="1">
      <c r="A273" s="40"/>
      <c r="B273" s="46"/>
      <c r="C273" s="297" t="s">
        <v>1660</v>
      </c>
      <c r="D273" s="40"/>
      <c r="E273" s="40"/>
      <c r="F273" s="40"/>
      <c r="G273" s="40"/>
      <c r="H273" s="46"/>
    </row>
    <row r="274" s="2" customFormat="1" ht="16.8" customHeight="1">
      <c r="A274" s="40"/>
      <c r="B274" s="46"/>
      <c r="C274" s="295" t="s">
        <v>970</v>
      </c>
      <c r="D274" s="295" t="s">
        <v>971</v>
      </c>
      <c r="E274" s="19" t="s">
        <v>226</v>
      </c>
      <c r="F274" s="296">
        <v>153.81</v>
      </c>
      <c r="G274" s="40"/>
      <c r="H274" s="46"/>
    </row>
    <row r="275" s="2" customFormat="1" ht="16.8" customHeight="1">
      <c r="A275" s="40"/>
      <c r="B275" s="46"/>
      <c r="C275" s="295" t="s">
        <v>586</v>
      </c>
      <c r="D275" s="295" t="s">
        <v>587</v>
      </c>
      <c r="E275" s="19" t="s">
        <v>226</v>
      </c>
      <c r="F275" s="296">
        <v>153.81</v>
      </c>
      <c r="G275" s="40"/>
      <c r="H275" s="46"/>
    </row>
    <row r="276" s="2" customFormat="1" ht="16.8" customHeight="1">
      <c r="A276" s="40"/>
      <c r="B276" s="46"/>
      <c r="C276" s="291" t="s">
        <v>558</v>
      </c>
      <c r="D276" s="292" t="s">
        <v>19</v>
      </c>
      <c r="E276" s="293" t="s">
        <v>19</v>
      </c>
      <c r="F276" s="294">
        <v>30.859999999999999</v>
      </c>
      <c r="G276" s="40"/>
      <c r="H276" s="46"/>
    </row>
    <row r="277" s="2" customFormat="1" ht="16.8" customHeight="1">
      <c r="A277" s="40"/>
      <c r="B277" s="46"/>
      <c r="C277" s="295" t="s">
        <v>558</v>
      </c>
      <c r="D277" s="295" t="s">
        <v>1134</v>
      </c>
      <c r="E277" s="19" t="s">
        <v>19</v>
      </c>
      <c r="F277" s="296">
        <v>30.859999999999999</v>
      </c>
      <c r="G277" s="40"/>
      <c r="H277" s="46"/>
    </row>
    <row r="278" s="2" customFormat="1" ht="16.8" customHeight="1">
      <c r="A278" s="40"/>
      <c r="B278" s="46"/>
      <c r="C278" s="297" t="s">
        <v>1660</v>
      </c>
      <c r="D278" s="40"/>
      <c r="E278" s="40"/>
      <c r="F278" s="40"/>
      <c r="G278" s="40"/>
      <c r="H278" s="46"/>
    </row>
    <row r="279" s="2" customFormat="1" ht="16.8" customHeight="1">
      <c r="A279" s="40"/>
      <c r="B279" s="46"/>
      <c r="C279" s="295" t="s">
        <v>619</v>
      </c>
      <c r="D279" s="295" t="s">
        <v>620</v>
      </c>
      <c r="E279" s="19" t="s">
        <v>226</v>
      </c>
      <c r="F279" s="296">
        <v>30.859999999999999</v>
      </c>
      <c r="G279" s="40"/>
      <c r="H279" s="46"/>
    </row>
    <row r="280" s="2" customFormat="1" ht="16.8" customHeight="1">
      <c r="A280" s="40"/>
      <c r="B280" s="46"/>
      <c r="C280" s="295" t="s">
        <v>624</v>
      </c>
      <c r="D280" s="295" t="s">
        <v>625</v>
      </c>
      <c r="E280" s="19" t="s">
        <v>272</v>
      </c>
      <c r="F280" s="296">
        <v>61.719999999999999</v>
      </c>
      <c r="G280" s="40"/>
      <c r="H280" s="46"/>
    </row>
    <row r="281" s="2" customFormat="1" ht="16.8" customHeight="1">
      <c r="A281" s="40"/>
      <c r="B281" s="46"/>
      <c r="C281" s="291" t="s">
        <v>560</v>
      </c>
      <c r="D281" s="292" t="s">
        <v>19</v>
      </c>
      <c r="E281" s="293" t="s">
        <v>19</v>
      </c>
      <c r="F281" s="294">
        <v>107.8</v>
      </c>
      <c r="G281" s="40"/>
      <c r="H281" s="46"/>
    </row>
    <row r="282" s="2" customFormat="1" ht="16.8" customHeight="1">
      <c r="A282" s="40"/>
      <c r="B282" s="46"/>
      <c r="C282" s="295" t="s">
        <v>560</v>
      </c>
      <c r="D282" s="295" t="s">
        <v>1135</v>
      </c>
      <c r="E282" s="19" t="s">
        <v>19</v>
      </c>
      <c r="F282" s="296">
        <v>107.8</v>
      </c>
      <c r="G282" s="40"/>
      <c r="H282" s="46"/>
    </row>
    <row r="283" s="2" customFormat="1" ht="16.8" customHeight="1">
      <c r="A283" s="40"/>
      <c r="B283" s="46"/>
      <c r="C283" s="297" t="s">
        <v>1660</v>
      </c>
      <c r="D283" s="40"/>
      <c r="E283" s="40"/>
      <c r="F283" s="40"/>
      <c r="G283" s="40"/>
      <c r="H283" s="46"/>
    </row>
    <row r="284" s="2" customFormat="1" ht="16.8" customHeight="1">
      <c r="A284" s="40"/>
      <c r="B284" s="46"/>
      <c r="C284" s="295" t="s">
        <v>609</v>
      </c>
      <c r="D284" s="295" t="s">
        <v>610</v>
      </c>
      <c r="E284" s="19" t="s">
        <v>226</v>
      </c>
      <c r="F284" s="296">
        <v>107.8</v>
      </c>
      <c r="G284" s="40"/>
      <c r="H284" s="46"/>
    </row>
    <row r="285" s="2" customFormat="1" ht="16.8" customHeight="1">
      <c r="A285" s="40"/>
      <c r="B285" s="46"/>
      <c r="C285" s="295" t="s">
        <v>615</v>
      </c>
      <c r="D285" s="295" t="s">
        <v>616</v>
      </c>
      <c r="E285" s="19" t="s">
        <v>272</v>
      </c>
      <c r="F285" s="296">
        <v>215.59999999999999</v>
      </c>
      <c r="G285" s="40"/>
      <c r="H285" s="46"/>
    </row>
    <row r="286" s="2" customFormat="1" ht="16.8" customHeight="1">
      <c r="A286" s="40"/>
      <c r="B286" s="46"/>
      <c r="C286" s="291" t="s">
        <v>562</v>
      </c>
      <c r="D286" s="292" t="s">
        <v>19</v>
      </c>
      <c r="E286" s="293" t="s">
        <v>19</v>
      </c>
      <c r="F286" s="294">
        <v>153.81</v>
      </c>
      <c r="G286" s="40"/>
      <c r="H286" s="46"/>
    </row>
    <row r="287" s="2" customFormat="1" ht="16.8" customHeight="1">
      <c r="A287" s="40"/>
      <c r="B287" s="46"/>
      <c r="C287" s="295" t="s">
        <v>19</v>
      </c>
      <c r="D287" s="295" t="s">
        <v>591</v>
      </c>
      <c r="E287" s="19" t="s">
        <v>19</v>
      </c>
      <c r="F287" s="296">
        <v>0</v>
      </c>
      <c r="G287" s="40"/>
      <c r="H287" s="46"/>
    </row>
    <row r="288" s="2" customFormat="1" ht="16.8" customHeight="1">
      <c r="A288" s="40"/>
      <c r="B288" s="46"/>
      <c r="C288" s="295" t="s">
        <v>562</v>
      </c>
      <c r="D288" s="295" t="s">
        <v>950</v>
      </c>
      <c r="E288" s="19" t="s">
        <v>19</v>
      </c>
      <c r="F288" s="296">
        <v>153.81</v>
      </c>
      <c r="G288" s="40"/>
      <c r="H288" s="46"/>
    </row>
    <row r="289" s="2" customFormat="1" ht="16.8" customHeight="1">
      <c r="A289" s="40"/>
      <c r="B289" s="46"/>
      <c r="C289" s="297" t="s">
        <v>1660</v>
      </c>
      <c r="D289" s="40"/>
      <c r="E289" s="40"/>
      <c r="F289" s="40"/>
      <c r="G289" s="40"/>
      <c r="H289" s="46"/>
    </row>
    <row r="290" s="2" customFormat="1" ht="16.8" customHeight="1">
      <c r="A290" s="40"/>
      <c r="B290" s="46"/>
      <c r="C290" s="295" t="s">
        <v>586</v>
      </c>
      <c r="D290" s="295" t="s">
        <v>587</v>
      </c>
      <c r="E290" s="19" t="s">
        <v>226</v>
      </c>
      <c r="F290" s="296">
        <v>153.81</v>
      </c>
      <c r="G290" s="40"/>
      <c r="H290" s="46"/>
    </row>
    <row r="291" s="2" customFormat="1" ht="16.8" customHeight="1">
      <c r="A291" s="40"/>
      <c r="B291" s="46"/>
      <c r="C291" s="295" t="s">
        <v>592</v>
      </c>
      <c r="D291" s="295" t="s">
        <v>593</v>
      </c>
      <c r="E291" s="19" t="s">
        <v>226</v>
      </c>
      <c r="F291" s="296">
        <v>153.81</v>
      </c>
      <c r="G291" s="40"/>
      <c r="H291" s="46"/>
    </row>
    <row r="292" s="2" customFormat="1" ht="16.8" customHeight="1">
      <c r="A292" s="40"/>
      <c r="B292" s="46"/>
      <c r="C292" s="295" t="s">
        <v>598</v>
      </c>
      <c r="D292" s="295" t="s">
        <v>599</v>
      </c>
      <c r="E292" s="19" t="s">
        <v>272</v>
      </c>
      <c r="F292" s="296">
        <v>307.62</v>
      </c>
      <c r="G292" s="40"/>
      <c r="H292" s="46"/>
    </row>
    <row r="293" s="2" customFormat="1" ht="16.8" customHeight="1">
      <c r="A293" s="40"/>
      <c r="B293" s="46"/>
      <c r="C293" s="295" t="s">
        <v>604</v>
      </c>
      <c r="D293" s="295" t="s">
        <v>605</v>
      </c>
      <c r="E293" s="19" t="s">
        <v>226</v>
      </c>
      <c r="F293" s="296">
        <v>153.81</v>
      </c>
      <c r="G293" s="40"/>
      <c r="H293" s="46"/>
    </row>
    <row r="294" s="2" customFormat="1" ht="26.4" customHeight="1">
      <c r="A294" s="40"/>
      <c r="B294" s="46"/>
      <c r="C294" s="290" t="s">
        <v>99</v>
      </c>
      <c r="D294" s="290" t="s">
        <v>100</v>
      </c>
      <c r="E294" s="40"/>
      <c r="F294" s="40"/>
      <c r="G294" s="40"/>
      <c r="H294" s="46"/>
    </row>
    <row r="295" s="2" customFormat="1" ht="16.8" customHeight="1">
      <c r="A295" s="40"/>
      <c r="B295" s="46"/>
      <c r="C295" s="291" t="s">
        <v>554</v>
      </c>
      <c r="D295" s="292" t="s">
        <v>19</v>
      </c>
      <c r="E295" s="293" t="s">
        <v>19</v>
      </c>
      <c r="F295" s="294">
        <v>366.55000000000001</v>
      </c>
      <c r="G295" s="40"/>
      <c r="H295" s="46"/>
    </row>
    <row r="296" s="2" customFormat="1" ht="16.8" customHeight="1">
      <c r="A296" s="40"/>
      <c r="B296" s="46"/>
      <c r="C296" s="295" t="s">
        <v>554</v>
      </c>
      <c r="D296" s="295" t="s">
        <v>1215</v>
      </c>
      <c r="E296" s="19" t="s">
        <v>19</v>
      </c>
      <c r="F296" s="296">
        <v>366.55000000000001</v>
      </c>
      <c r="G296" s="40"/>
      <c r="H296" s="46"/>
    </row>
    <row r="297" s="2" customFormat="1" ht="16.8" customHeight="1">
      <c r="A297" s="40"/>
      <c r="B297" s="46"/>
      <c r="C297" s="297" t="s">
        <v>1660</v>
      </c>
      <c r="D297" s="40"/>
      <c r="E297" s="40"/>
      <c r="F297" s="40"/>
      <c r="G297" s="40"/>
      <c r="H297" s="46"/>
    </row>
    <row r="298" s="2" customFormat="1" ht="16.8" customHeight="1">
      <c r="A298" s="40"/>
      <c r="B298" s="46"/>
      <c r="C298" s="295" t="s">
        <v>576</v>
      </c>
      <c r="D298" s="295" t="s">
        <v>577</v>
      </c>
      <c r="E298" s="19" t="s">
        <v>131</v>
      </c>
      <c r="F298" s="296">
        <v>366.55000000000001</v>
      </c>
      <c r="G298" s="40"/>
      <c r="H298" s="46"/>
    </row>
    <row r="299" s="2" customFormat="1" ht="16.8" customHeight="1">
      <c r="A299" s="40"/>
      <c r="B299" s="46"/>
      <c r="C299" s="295" t="s">
        <v>581</v>
      </c>
      <c r="D299" s="295" t="s">
        <v>582</v>
      </c>
      <c r="E299" s="19" t="s">
        <v>131</v>
      </c>
      <c r="F299" s="296">
        <v>366.55000000000001</v>
      </c>
      <c r="G299" s="40"/>
      <c r="H299" s="46"/>
    </row>
    <row r="300" s="2" customFormat="1" ht="16.8" customHeight="1">
      <c r="A300" s="40"/>
      <c r="B300" s="46"/>
      <c r="C300" s="291" t="s">
        <v>1661</v>
      </c>
      <c r="D300" s="292" t="s">
        <v>19</v>
      </c>
      <c r="E300" s="293" t="s">
        <v>19</v>
      </c>
      <c r="F300" s="294">
        <v>108.5</v>
      </c>
      <c r="G300" s="40"/>
      <c r="H300" s="46"/>
    </row>
    <row r="301" s="2" customFormat="1" ht="16.8" customHeight="1">
      <c r="A301" s="40"/>
      <c r="B301" s="46"/>
      <c r="C301" s="291" t="s">
        <v>556</v>
      </c>
      <c r="D301" s="292" t="s">
        <v>19</v>
      </c>
      <c r="E301" s="293" t="s">
        <v>19</v>
      </c>
      <c r="F301" s="294">
        <v>78.125</v>
      </c>
      <c r="G301" s="40"/>
      <c r="H301" s="46"/>
    </row>
    <row r="302" s="2" customFormat="1" ht="16.8" customHeight="1">
      <c r="A302" s="40"/>
      <c r="B302" s="46"/>
      <c r="C302" s="295" t="s">
        <v>556</v>
      </c>
      <c r="D302" s="295" t="s">
        <v>980</v>
      </c>
      <c r="E302" s="19" t="s">
        <v>19</v>
      </c>
      <c r="F302" s="296">
        <v>78.125</v>
      </c>
      <c r="G302" s="40"/>
      <c r="H302" s="46"/>
    </row>
    <row r="303" s="2" customFormat="1" ht="16.8" customHeight="1">
      <c r="A303" s="40"/>
      <c r="B303" s="46"/>
      <c r="C303" s="297" t="s">
        <v>1660</v>
      </c>
      <c r="D303" s="40"/>
      <c r="E303" s="40"/>
      <c r="F303" s="40"/>
      <c r="G303" s="40"/>
      <c r="H303" s="46"/>
    </row>
    <row r="304" s="2" customFormat="1" ht="16.8" customHeight="1">
      <c r="A304" s="40"/>
      <c r="B304" s="46"/>
      <c r="C304" s="295" t="s">
        <v>975</v>
      </c>
      <c r="D304" s="295" t="s">
        <v>976</v>
      </c>
      <c r="E304" s="19" t="s">
        <v>226</v>
      </c>
      <c r="F304" s="296">
        <v>78.125</v>
      </c>
      <c r="G304" s="40"/>
      <c r="H304" s="46"/>
    </row>
    <row r="305" s="2" customFormat="1" ht="16.8" customHeight="1">
      <c r="A305" s="40"/>
      <c r="B305" s="46"/>
      <c r="C305" s="295" t="s">
        <v>586</v>
      </c>
      <c r="D305" s="295" t="s">
        <v>587</v>
      </c>
      <c r="E305" s="19" t="s">
        <v>226</v>
      </c>
      <c r="F305" s="296">
        <v>355.483</v>
      </c>
      <c r="G305" s="40"/>
      <c r="H305" s="46"/>
    </row>
    <row r="306" s="2" customFormat="1" ht="16.8" customHeight="1">
      <c r="A306" s="40"/>
      <c r="B306" s="46"/>
      <c r="C306" s="291" t="s">
        <v>1216</v>
      </c>
      <c r="D306" s="292" t="s">
        <v>19</v>
      </c>
      <c r="E306" s="293" t="s">
        <v>19</v>
      </c>
      <c r="F306" s="294">
        <v>4.2720000000000002</v>
      </c>
      <c r="G306" s="40"/>
      <c r="H306" s="46"/>
    </row>
    <row r="307" s="2" customFormat="1" ht="16.8" customHeight="1">
      <c r="A307" s="40"/>
      <c r="B307" s="46"/>
      <c r="C307" s="295" t="s">
        <v>1216</v>
      </c>
      <c r="D307" s="295" t="s">
        <v>1238</v>
      </c>
      <c r="E307" s="19" t="s">
        <v>19</v>
      </c>
      <c r="F307" s="296">
        <v>4.2720000000000002</v>
      </c>
      <c r="G307" s="40"/>
      <c r="H307" s="46"/>
    </row>
    <row r="308" s="2" customFormat="1" ht="16.8" customHeight="1">
      <c r="A308" s="40"/>
      <c r="B308" s="46"/>
      <c r="C308" s="297" t="s">
        <v>1660</v>
      </c>
      <c r="D308" s="40"/>
      <c r="E308" s="40"/>
      <c r="F308" s="40"/>
      <c r="G308" s="40"/>
      <c r="H308" s="46"/>
    </row>
    <row r="309" s="2" customFormat="1" ht="16.8" customHeight="1">
      <c r="A309" s="40"/>
      <c r="B309" s="46"/>
      <c r="C309" s="295" t="s">
        <v>1233</v>
      </c>
      <c r="D309" s="295" t="s">
        <v>1234</v>
      </c>
      <c r="E309" s="19" t="s">
        <v>226</v>
      </c>
      <c r="F309" s="296">
        <v>4.2720000000000002</v>
      </c>
      <c r="G309" s="40"/>
      <c r="H309" s="46"/>
    </row>
    <row r="310" s="2" customFormat="1" ht="16.8" customHeight="1">
      <c r="A310" s="40"/>
      <c r="B310" s="46"/>
      <c r="C310" s="295" t="s">
        <v>586</v>
      </c>
      <c r="D310" s="295" t="s">
        <v>587</v>
      </c>
      <c r="E310" s="19" t="s">
        <v>226</v>
      </c>
      <c r="F310" s="296">
        <v>355.483</v>
      </c>
      <c r="G310" s="40"/>
      <c r="H310" s="46"/>
    </row>
    <row r="311" s="2" customFormat="1" ht="16.8" customHeight="1">
      <c r="A311" s="40"/>
      <c r="B311" s="46"/>
      <c r="C311" s="295" t="s">
        <v>619</v>
      </c>
      <c r="D311" s="295" t="s">
        <v>620</v>
      </c>
      <c r="E311" s="19" t="s">
        <v>226</v>
      </c>
      <c r="F311" s="296">
        <v>110.852</v>
      </c>
      <c r="G311" s="40"/>
      <c r="H311" s="46"/>
    </row>
    <row r="312" s="2" customFormat="1" ht="16.8" customHeight="1">
      <c r="A312" s="40"/>
      <c r="B312" s="46"/>
      <c r="C312" s="295" t="s">
        <v>1262</v>
      </c>
      <c r="D312" s="295" t="s">
        <v>1263</v>
      </c>
      <c r="E312" s="19" t="s">
        <v>272</v>
      </c>
      <c r="F312" s="296">
        <v>8.5440000000000005</v>
      </c>
      <c r="G312" s="40"/>
      <c r="H312" s="46"/>
    </row>
    <row r="313" s="2" customFormat="1" ht="16.8" customHeight="1">
      <c r="A313" s="40"/>
      <c r="B313" s="46"/>
      <c r="C313" s="291" t="s">
        <v>1218</v>
      </c>
      <c r="D313" s="292" t="s">
        <v>19</v>
      </c>
      <c r="E313" s="293" t="s">
        <v>19</v>
      </c>
      <c r="F313" s="294">
        <v>10.846</v>
      </c>
      <c r="G313" s="40"/>
      <c r="H313" s="46"/>
    </row>
    <row r="314" s="2" customFormat="1" ht="16.8" customHeight="1">
      <c r="A314" s="40"/>
      <c r="B314" s="46"/>
      <c r="C314" s="295" t="s">
        <v>1218</v>
      </c>
      <c r="D314" s="295" t="s">
        <v>1244</v>
      </c>
      <c r="E314" s="19" t="s">
        <v>19</v>
      </c>
      <c r="F314" s="296">
        <v>10.846</v>
      </c>
      <c r="G314" s="40"/>
      <c r="H314" s="46"/>
    </row>
    <row r="315" s="2" customFormat="1" ht="16.8" customHeight="1">
      <c r="A315" s="40"/>
      <c r="B315" s="46"/>
      <c r="C315" s="297" t="s">
        <v>1660</v>
      </c>
      <c r="D315" s="40"/>
      <c r="E315" s="40"/>
      <c r="F315" s="40"/>
      <c r="G315" s="40"/>
      <c r="H315" s="46"/>
    </row>
    <row r="316" s="2" customFormat="1" ht="16.8" customHeight="1">
      <c r="A316" s="40"/>
      <c r="B316" s="46"/>
      <c r="C316" s="295" t="s">
        <v>1239</v>
      </c>
      <c r="D316" s="295" t="s">
        <v>1240</v>
      </c>
      <c r="E316" s="19" t="s">
        <v>226</v>
      </c>
      <c r="F316" s="296">
        <v>10.846</v>
      </c>
      <c r="G316" s="40"/>
      <c r="H316" s="46"/>
    </row>
    <row r="317" s="2" customFormat="1" ht="16.8" customHeight="1">
      <c r="A317" s="40"/>
      <c r="B317" s="46"/>
      <c r="C317" s="295" t="s">
        <v>586</v>
      </c>
      <c r="D317" s="295" t="s">
        <v>587</v>
      </c>
      <c r="E317" s="19" t="s">
        <v>226</v>
      </c>
      <c r="F317" s="296">
        <v>355.483</v>
      </c>
      <c r="G317" s="40"/>
      <c r="H317" s="46"/>
    </row>
    <row r="318" s="2" customFormat="1" ht="16.8" customHeight="1">
      <c r="A318" s="40"/>
      <c r="B318" s="46"/>
      <c r="C318" s="291" t="s">
        <v>1220</v>
      </c>
      <c r="D318" s="292" t="s">
        <v>19</v>
      </c>
      <c r="E318" s="293" t="s">
        <v>19</v>
      </c>
      <c r="F318" s="294">
        <v>262.24000000000001</v>
      </c>
      <c r="G318" s="40"/>
      <c r="H318" s="46"/>
    </row>
    <row r="319" s="2" customFormat="1" ht="16.8" customHeight="1">
      <c r="A319" s="40"/>
      <c r="B319" s="46"/>
      <c r="C319" s="295" t="s">
        <v>1220</v>
      </c>
      <c r="D319" s="295" t="s">
        <v>1246</v>
      </c>
      <c r="E319" s="19" t="s">
        <v>19</v>
      </c>
      <c r="F319" s="296">
        <v>262.24000000000001</v>
      </c>
      <c r="G319" s="40"/>
      <c r="H319" s="46"/>
    </row>
    <row r="320" s="2" customFormat="1" ht="16.8" customHeight="1">
      <c r="A320" s="40"/>
      <c r="B320" s="46"/>
      <c r="C320" s="297" t="s">
        <v>1660</v>
      </c>
      <c r="D320" s="40"/>
      <c r="E320" s="40"/>
      <c r="F320" s="40"/>
      <c r="G320" s="40"/>
      <c r="H320" s="46"/>
    </row>
    <row r="321" s="2" customFormat="1" ht="16.8" customHeight="1">
      <c r="A321" s="40"/>
      <c r="B321" s="46"/>
      <c r="C321" s="295" t="s">
        <v>970</v>
      </c>
      <c r="D321" s="295" t="s">
        <v>971</v>
      </c>
      <c r="E321" s="19" t="s">
        <v>226</v>
      </c>
      <c r="F321" s="296">
        <v>262.24000000000001</v>
      </c>
      <c r="G321" s="40"/>
      <c r="H321" s="46"/>
    </row>
    <row r="322" s="2" customFormat="1" ht="16.8" customHeight="1">
      <c r="A322" s="40"/>
      <c r="B322" s="46"/>
      <c r="C322" s="295" t="s">
        <v>586</v>
      </c>
      <c r="D322" s="295" t="s">
        <v>587</v>
      </c>
      <c r="E322" s="19" t="s">
        <v>226</v>
      </c>
      <c r="F322" s="296">
        <v>355.483</v>
      </c>
      <c r="G322" s="40"/>
      <c r="H322" s="46"/>
    </row>
    <row r="323" s="2" customFormat="1" ht="16.8" customHeight="1">
      <c r="A323" s="40"/>
      <c r="B323" s="46"/>
      <c r="C323" s="291" t="s">
        <v>1222</v>
      </c>
      <c r="D323" s="292" t="s">
        <v>19</v>
      </c>
      <c r="E323" s="293" t="s">
        <v>19</v>
      </c>
      <c r="F323" s="294">
        <v>19.719999999999999</v>
      </c>
      <c r="G323" s="40"/>
      <c r="H323" s="46"/>
    </row>
    <row r="324" s="2" customFormat="1" ht="16.8" customHeight="1">
      <c r="A324" s="40"/>
      <c r="B324" s="46"/>
      <c r="C324" s="295" t="s">
        <v>1222</v>
      </c>
      <c r="D324" s="295" t="s">
        <v>1274</v>
      </c>
      <c r="E324" s="19" t="s">
        <v>19</v>
      </c>
      <c r="F324" s="296">
        <v>19.719999999999999</v>
      </c>
      <c r="G324" s="40"/>
      <c r="H324" s="46"/>
    </row>
    <row r="325" s="2" customFormat="1" ht="16.8" customHeight="1">
      <c r="A325" s="40"/>
      <c r="B325" s="46"/>
      <c r="C325" s="297" t="s">
        <v>1660</v>
      </c>
      <c r="D325" s="40"/>
      <c r="E325" s="40"/>
      <c r="F325" s="40"/>
      <c r="G325" s="40"/>
      <c r="H325" s="46"/>
    </row>
    <row r="326" s="2" customFormat="1" ht="16.8" customHeight="1">
      <c r="A326" s="40"/>
      <c r="B326" s="46"/>
      <c r="C326" s="295" t="s">
        <v>1269</v>
      </c>
      <c r="D326" s="295" t="s">
        <v>1270</v>
      </c>
      <c r="E326" s="19" t="s">
        <v>131</v>
      </c>
      <c r="F326" s="296">
        <v>19.719999999999999</v>
      </c>
      <c r="G326" s="40"/>
      <c r="H326" s="46"/>
    </row>
    <row r="327" s="2" customFormat="1" ht="16.8" customHeight="1">
      <c r="A327" s="40"/>
      <c r="B327" s="46"/>
      <c r="C327" s="295" t="s">
        <v>1275</v>
      </c>
      <c r="D327" s="295" t="s">
        <v>1276</v>
      </c>
      <c r="E327" s="19" t="s">
        <v>284</v>
      </c>
      <c r="F327" s="296">
        <v>3.944</v>
      </c>
      <c r="G327" s="40"/>
      <c r="H327" s="46"/>
    </row>
    <row r="328" s="2" customFormat="1" ht="16.8" customHeight="1">
      <c r="A328" s="40"/>
      <c r="B328" s="46"/>
      <c r="C328" s="291" t="s">
        <v>1307</v>
      </c>
      <c r="D328" s="292" t="s">
        <v>19</v>
      </c>
      <c r="E328" s="293" t="s">
        <v>19</v>
      </c>
      <c r="F328" s="294">
        <v>52.149999999999999</v>
      </c>
      <c r="G328" s="40"/>
      <c r="H328" s="46"/>
    </row>
    <row r="329" s="2" customFormat="1" ht="16.8" customHeight="1">
      <c r="A329" s="40"/>
      <c r="B329" s="46"/>
      <c r="C329" s="295" t="s">
        <v>1307</v>
      </c>
      <c r="D329" s="295" t="s">
        <v>1308</v>
      </c>
      <c r="E329" s="19" t="s">
        <v>19</v>
      </c>
      <c r="F329" s="296">
        <v>52.149999999999999</v>
      </c>
      <c r="G329" s="40"/>
      <c r="H329" s="46"/>
    </row>
    <row r="330" s="2" customFormat="1" ht="16.8" customHeight="1">
      <c r="A330" s="40"/>
      <c r="B330" s="46"/>
      <c r="C330" s="291" t="s">
        <v>1310</v>
      </c>
      <c r="D330" s="292" t="s">
        <v>19</v>
      </c>
      <c r="E330" s="293" t="s">
        <v>19</v>
      </c>
      <c r="F330" s="294">
        <v>1.44</v>
      </c>
      <c r="G330" s="40"/>
      <c r="H330" s="46"/>
    </row>
    <row r="331" s="2" customFormat="1" ht="16.8" customHeight="1">
      <c r="A331" s="40"/>
      <c r="B331" s="46"/>
      <c r="C331" s="295" t="s">
        <v>1310</v>
      </c>
      <c r="D331" s="295" t="s">
        <v>1311</v>
      </c>
      <c r="E331" s="19" t="s">
        <v>19</v>
      </c>
      <c r="F331" s="296">
        <v>1.44</v>
      </c>
      <c r="G331" s="40"/>
      <c r="H331" s="46"/>
    </row>
    <row r="332" s="2" customFormat="1" ht="16.8" customHeight="1">
      <c r="A332" s="40"/>
      <c r="B332" s="46"/>
      <c r="C332" s="291" t="s">
        <v>1224</v>
      </c>
      <c r="D332" s="292" t="s">
        <v>19</v>
      </c>
      <c r="E332" s="293" t="s">
        <v>19</v>
      </c>
      <c r="F332" s="294">
        <v>106.58</v>
      </c>
      <c r="G332" s="40"/>
      <c r="H332" s="46"/>
    </row>
    <row r="333" s="2" customFormat="1" ht="16.8" customHeight="1">
      <c r="A333" s="40"/>
      <c r="B333" s="46"/>
      <c r="C333" s="295" t="s">
        <v>1224</v>
      </c>
      <c r="D333" s="295" t="s">
        <v>1225</v>
      </c>
      <c r="E333" s="19" t="s">
        <v>19</v>
      </c>
      <c r="F333" s="296">
        <v>106.58</v>
      </c>
      <c r="G333" s="40"/>
      <c r="H333" s="46"/>
    </row>
    <row r="334" s="2" customFormat="1" ht="16.8" customHeight="1">
      <c r="A334" s="40"/>
      <c r="B334" s="46"/>
      <c r="C334" s="297" t="s">
        <v>1660</v>
      </c>
      <c r="D334" s="40"/>
      <c r="E334" s="40"/>
      <c r="F334" s="40"/>
      <c r="G334" s="40"/>
      <c r="H334" s="46"/>
    </row>
    <row r="335" s="2" customFormat="1" ht="16.8" customHeight="1">
      <c r="A335" s="40"/>
      <c r="B335" s="46"/>
      <c r="C335" s="295" t="s">
        <v>619</v>
      </c>
      <c r="D335" s="295" t="s">
        <v>620</v>
      </c>
      <c r="E335" s="19" t="s">
        <v>226</v>
      </c>
      <c r="F335" s="296">
        <v>110.852</v>
      </c>
      <c r="G335" s="40"/>
      <c r="H335" s="46"/>
    </row>
    <row r="336" s="2" customFormat="1" ht="16.8" customHeight="1">
      <c r="A336" s="40"/>
      <c r="B336" s="46"/>
      <c r="C336" s="295" t="s">
        <v>624</v>
      </c>
      <c r="D336" s="295" t="s">
        <v>625</v>
      </c>
      <c r="E336" s="19" t="s">
        <v>272</v>
      </c>
      <c r="F336" s="296">
        <v>213.16</v>
      </c>
      <c r="G336" s="40"/>
      <c r="H336" s="46"/>
    </row>
    <row r="337" s="2" customFormat="1" ht="16.8" customHeight="1">
      <c r="A337" s="40"/>
      <c r="B337" s="46"/>
      <c r="C337" s="291" t="s">
        <v>1227</v>
      </c>
      <c r="D337" s="292" t="s">
        <v>19</v>
      </c>
      <c r="E337" s="293" t="s">
        <v>19</v>
      </c>
      <c r="F337" s="294">
        <v>103.5</v>
      </c>
      <c r="G337" s="40"/>
      <c r="H337" s="46"/>
    </row>
    <row r="338" s="2" customFormat="1" ht="16.8" customHeight="1">
      <c r="A338" s="40"/>
      <c r="B338" s="46"/>
      <c r="C338" s="295" t="s">
        <v>1227</v>
      </c>
      <c r="D338" s="295" t="s">
        <v>1228</v>
      </c>
      <c r="E338" s="19" t="s">
        <v>19</v>
      </c>
      <c r="F338" s="296">
        <v>103.5</v>
      </c>
      <c r="G338" s="40"/>
      <c r="H338" s="46"/>
    </row>
    <row r="339" s="2" customFormat="1" ht="16.8" customHeight="1">
      <c r="A339" s="40"/>
      <c r="B339" s="46"/>
      <c r="C339" s="297" t="s">
        <v>1660</v>
      </c>
      <c r="D339" s="40"/>
      <c r="E339" s="40"/>
      <c r="F339" s="40"/>
      <c r="G339" s="40"/>
      <c r="H339" s="46"/>
    </row>
    <row r="340" s="2" customFormat="1" ht="16.8" customHeight="1">
      <c r="A340" s="40"/>
      <c r="B340" s="46"/>
      <c r="C340" s="295" t="s">
        <v>609</v>
      </c>
      <c r="D340" s="295" t="s">
        <v>610</v>
      </c>
      <c r="E340" s="19" t="s">
        <v>226</v>
      </c>
      <c r="F340" s="296">
        <v>103.5</v>
      </c>
      <c r="G340" s="40"/>
      <c r="H340" s="46"/>
    </row>
    <row r="341" s="2" customFormat="1" ht="16.8" customHeight="1">
      <c r="A341" s="40"/>
      <c r="B341" s="46"/>
      <c r="C341" s="295" t="s">
        <v>615</v>
      </c>
      <c r="D341" s="295" t="s">
        <v>616</v>
      </c>
      <c r="E341" s="19" t="s">
        <v>272</v>
      </c>
      <c r="F341" s="296">
        <v>207</v>
      </c>
      <c r="G341" s="40"/>
      <c r="H341" s="46"/>
    </row>
    <row r="342" s="2" customFormat="1" ht="16.8" customHeight="1">
      <c r="A342" s="40"/>
      <c r="B342" s="46"/>
      <c r="C342" s="291" t="s">
        <v>1229</v>
      </c>
      <c r="D342" s="292" t="s">
        <v>19</v>
      </c>
      <c r="E342" s="293" t="s">
        <v>19</v>
      </c>
      <c r="F342" s="294">
        <v>355.483</v>
      </c>
      <c r="G342" s="40"/>
      <c r="H342" s="46"/>
    </row>
    <row r="343" s="2" customFormat="1" ht="16.8" customHeight="1">
      <c r="A343" s="40"/>
      <c r="B343" s="46"/>
      <c r="C343" s="295" t="s">
        <v>19</v>
      </c>
      <c r="D343" s="295" t="s">
        <v>591</v>
      </c>
      <c r="E343" s="19" t="s">
        <v>19</v>
      </c>
      <c r="F343" s="296">
        <v>0</v>
      </c>
      <c r="G343" s="40"/>
      <c r="H343" s="46"/>
    </row>
    <row r="344" s="2" customFormat="1" ht="16.8" customHeight="1">
      <c r="A344" s="40"/>
      <c r="B344" s="46"/>
      <c r="C344" s="295" t="s">
        <v>1229</v>
      </c>
      <c r="D344" s="295" t="s">
        <v>1251</v>
      </c>
      <c r="E344" s="19" t="s">
        <v>19</v>
      </c>
      <c r="F344" s="296">
        <v>355.483</v>
      </c>
      <c r="G344" s="40"/>
      <c r="H344" s="46"/>
    </row>
    <row r="345" s="2" customFormat="1" ht="16.8" customHeight="1">
      <c r="A345" s="40"/>
      <c r="B345" s="46"/>
      <c r="C345" s="297" t="s">
        <v>1660</v>
      </c>
      <c r="D345" s="40"/>
      <c r="E345" s="40"/>
      <c r="F345" s="40"/>
      <c r="G345" s="40"/>
      <c r="H345" s="46"/>
    </row>
    <row r="346" s="2" customFormat="1" ht="16.8" customHeight="1">
      <c r="A346" s="40"/>
      <c r="B346" s="46"/>
      <c r="C346" s="295" t="s">
        <v>586</v>
      </c>
      <c r="D346" s="295" t="s">
        <v>587</v>
      </c>
      <c r="E346" s="19" t="s">
        <v>226</v>
      </c>
      <c r="F346" s="296">
        <v>355.483</v>
      </c>
      <c r="G346" s="40"/>
      <c r="H346" s="46"/>
    </row>
    <row r="347" s="2" customFormat="1" ht="16.8" customHeight="1">
      <c r="A347" s="40"/>
      <c r="B347" s="46"/>
      <c r="C347" s="295" t="s">
        <v>592</v>
      </c>
      <c r="D347" s="295" t="s">
        <v>593</v>
      </c>
      <c r="E347" s="19" t="s">
        <v>226</v>
      </c>
      <c r="F347" s="296">
        <v>355.483</v>
      </c>
      <c r="G347" s="40"/>
      <c r="H347" s="46"/>
    </row>
    <row r="348" s="2" customFormat="1" ht="16.8" customHeight="1">
      <c r="A348" s="40"/>
      <c r="B348" s="46"/>
      <c r="C348" s="295" t="s">
        <v>598</v>
      </c>
      <c r="D348" s="295" t="s">
        <v>599</v>
      </c>
      <c r="E348" s="19" t="s">
        <v>272</v>
      </c>
      <c r="F348" s="296">
        <v>710.96600000000001</v>
      </c>
      <c r="G348" s="40"/>
      <c r="H348" s="46"/>
    </row>
    <row r="349" s="2" customFormat="1" ht="16.8" customHeight="1">
      <c r="A349" s="40"/>
      <c r="B349" s="46"/>
      <c r="C349" s="295" t="s">
        <v>604</v>
      </c>
      <c r="D349" s="295" t="s">
        <v>605</v>
      </c>
      <c r="E349" s="19" t="s">
        <v>226</v>
      </c>
      <c r="F349" s="296">
        <v>355.483</v>
      </c>
      <c r="G349" s="40"/>
      <c r="H349" s="46"/>
    </row>
    <row r="350" s="2" customFormat="1" ht="26.4" customHeight="1">
      <c r="A350" s="40"/>
      <c r="B350" s="46"/>
      <c r="C350" s="290" t="s">
        <v>102</v>
      </c>
      <c r="D350" s="290" t="s">
        <v>103</v>
      </c>
      <c r="E350" s="40"/>
      <c r="F350" s="40"/>
      <c r="G350" s="40"/>
      <c r="H350" s="46"/>
    </row>
    <row r="351" s="2" customFormat="1" ht="16.8" customHeight="1">
      <c r="A351" s="40"/>
      <c r="B351" s="46"/>
      <c r="C351" s="291" t="s">
        <v>552</v>
      </c>
      <c r="D351" s="292" t="s">
        <v>19</v>
      </c>
      <c r="E351" s="293" t="s">
        <v>19</v>
      </c>
      <c r="F351" s="294">
        <v>15.77</v>
      </c>
      <c r="G351" s="40"/>
      <c r="H351" s="46"/>
    </row>
    <row r="352" s="2" customFormat="1" ht="16.8" customHeight="1">
      <c r="A352" s="40"/>
      <c r="B352" s="46"/>
      <c r="C352" s="295" t="s">
        <v>552</v>
      </c>
      <c r="D352" s="295" t="s">
        <v>1448</v>
      </c>
      <c r="E352" s="19" t="s">
        <v>19</v>
      </c>
      <c r="F352" s="296">
        <v>15.77</v>
      </c>
      <c r="G352" s="40"/>
      <c r="H352" s="46"/>
    </row>
    <row r="353" s="2" customFormat="1" ht="16.8" customHeight="1">
      <c r="A353" s="40"/>
      <c r="B353" s="46"/>
      <c r="C353" s="291" t="s">
        <v>1423</v>
      </c>
      <c r="D353" s="292" t="s">
        <v>19</v>
      </c>
      <c r="E353" s="293" t="s">
        <v>19</v>
      </c>
      <c r="F353" s="294">
        <v>96.799999999999997</v>
      </c>
      <c r="G353" s="40"/>
      <c r="H353" s="46"/>
    </row>
    <row r="354" s="2" customFormat="1" ht="16.8" customHeight="1">
      <c r="A354" s="40"/>
      <c r="B354" s="46"/>
      <c r="C354" s="295" t="s">
        <v>1423</v>
      </c>
      <c r="D354" s="295" t="s">
        <v>1424</v>
      </c>
      <c r="E354" s="19" t="s">
        <v>19</v>
      </c>
      <c r="F354" s="296">
        <v>96.799999999999997</v>
      </c>
      <c r="G354" s="40"/>
      <c r="H354" s="46"/>
    </row>
    <row r="355" s="2" customFormat="1" ht="16.8" customHeight="1">
      <c r="A355" s="40"/>
      <c r="B355" s="46"/>
      <c r="C355" s="297" t="s">
        <v>1660</v>
      </c>
      <c r="D355" s="40"/>
      <c r="E355" s="40"/>
      <c r="F355" s="40"/>
      <c r="G355" s="40"/>
      <c r="H355" s="46"/>
    </row>
    <row r="356" s="2" customFormat="1" ht="16.8" customHeight="1">
      <c r="A356" s="40"/>
      <c r="B356" s="46"/>
      <c r="C356" s="295" t="s">
        <v>1428</v>
      </c>
      <c r="D356" s="295" t="s">
        <v>1429</v>
      </c>
      <c r="E356" s="19" t="s">
        <v>226</v>
      </c>
      <c r="F356" s="296">
        <v>96.799999999999997</v>
      </c>
      <c r="G356" s="40"/>
      <c r="H356" s="46"/>
    </row>
    <row r="357" s="2" customFormat="1" ht="16.8" customHeight="1">
      <c r="A357" s="40"/>
      <c r="B357" s="46"/>
      <c r="C357" s="295" t="s">
        <v>586</v>
      </c>
      <c r="D357" s="295" t="s">
        <v>587</v>
      </c>
      <c r="E357" s="19" t="s">
        <v>226</v>
      </c>
      <c r="F357" s="296">
        <v>96.799999999999997</v>
      </c>
      <c r="G357" s="40"/>
      <c r="H357" s="46"/>
    </row>
    <row r="358" s="2" customFormat="1" ht="16.8" customHeight="1">
      <c r="A358" s="40"/>
      <c r="B358" s="46"/>
      <c r="C358" s="291" t="s">
        <v>554</v>
      </c>
      <c r="D358" s="292" t="s">
        <v>19</v>
      </c>
      <c r="E358" s="293" t="s">
        <v>19</v>
      </c>
      <c r="F358" s="294">
        <v>176</v>
      </c>
      <c r="G358" s="40"/>
      <c r="H358" s="46"/>
    </row>
    <row r="359" s="2" customFormat="1" ht="16.8" customHeight="1">
      <c r="A359" s="40"/>
      <c r="B359" s="46"/>
      <c r="C359" s="295" t="s">
        <v>554</v>
      </c>
      <c r="D359" s="295" t="s">
        <v>1425</v>
      </c>
      <c r="E359" s="19" t="s">
        <v>19</v>
      </c>
      <c r="F359" s="296">
        <v>176</v>
      </c>
      <c r="G359" s="40"/>
      <c r="H359" s="46"/>
    </row>
    <row r="360" s="2" customFormat="1" ht="16.8" customHeight="1">
      <c r="A360" s="40"/>
      <c r="B360" s="46"/>
      <c r="C360" s="297" t="s">
        <v>1660</v>
      </c>
      <c r="D360" s="40"/>
      <c r="E360" s="40"/>
      <c r="F360" s="40"/>
      <c r="G360" s="40"/>
      <c r="H360" s="46"/>
    </row>
    <row r="361" s="2" customFormat="1" ht="16.8" customHeight="1">
      <c r="A361" s="40"/>
      <c r="B361" s="46"/>
      <c r="C361" s="295" t="s">
        <v>576</v>
      </c>
      <c r="D361" s="295" t="s">
        <v>577</v>
      </c>
      <c r="E361" s="19" t="s">
        <v>131</v>
      </c>
      <c r="F361" s="296">
        <v>176</v>
      </c>
      <c r="G361" s="40"/>
      <c r="H361" s="46"/>
    </row>
    <row r="362" s="2" customFormat="1" ht="16.8" customHeight="1">
      <c r="A362" s="40"/>
      <c r="B362" s="46"/>
      <c r="C362" s="295" t="s">
        <v>581</v>
      </c>
      <c r="D362" s="295" t="s">
        <v>582</v>
      </c>
      <c r="E362" s="19" t="s">
        <v>131</v>
      </c>
      <c r="F362" s="296">
        <v>176</v>
      </c>
      <c r="G362" s="40"/>
      <c r="H362" s="46"/>
    </row>
    <row r="363" s="2" customFormat="1" ht="16.8" customHeight="1">
      <c r="A363" s="40"/>
      <c r="B363" s="46"/>
      <c r="C363" s="291" t="s">
        <v>950</v>
      </c>
      <c r="D363" s="292" t="s">
        <v>19</v>
      </c>
      <c r="E363" s="293" t="s">
        <v>19</v>
      </c>
      <c r="F363" s="294">
        <v>153.81</v>
      </c>
      <c r="G363" s="40"/>
      <c r="H363" s="46"/>
    </row>
    <row r="364" s="2" customFormat="1" ht="16.8" customHeight="1">
      <c r="A364" s="40"/>
      <c r="B364" s="46"/>
      <c r="C364" s="291" t="s">
        <v>558</v>
      </c>
      <c r="D364" s="292" t="s">
        <v>19</v>
      </c>
      <c r="E364" s="293" t="s">
        <v>19</v>
      </c>
      <c r="F364" s="294">
        <v>32.060000000000002</v>
      </c>
      <c r="G364" s="40"/>
      <c r="H364" s="46"/>
    </row>
    <row r="365" s="2" customFormat="1" ht="16.8" customHeight="1">
      <c r="A365" s="40"/>
      <c r="B365" s="46"/>
      <c r="C365" s="295" t="s">
        <v>558</v>
      </c>
      <c r="D365" s="295" t="s">
        <v>1426</v>
      </c>
      <c r="E365" s="19" t="s">
        <v>19</v>
      </c>
      <c r="F365" s="296">
        <v>32.060000000000002</v>
      </c>
      <c r="G365" s="40"/>
      <c r="H365" s="46"/>
    </row>
    <row r="366" s="2" customFormat="1" ht="16.8" customHeight="1">
      <c r="A366" s="40"/>
      <c r="B366" s="46"/>
      <c r="C366" s="297" t="s">
        <v>1660</v>
      </c>
      <c r="D366" s="40"/>
      <c r="E366" s="40"/>
      <c r="F366" s="40"/>
      <c r="G366" s="40"/>
      <c r="H366" s="46"/>
    </row>
    <row r="367" s="2" customFormat="1" ht="16.8" customHeight="1">
      <c r="A367" s="40"/>
      <c r="B367" s="46"/>
      <c r="C367" s="295" t="s">
        <v>619</v>
      </c>
      <c r="D367" s="295" t="s">
        <v>620</v>
      </c>
      <c r="E367" s="19" t="s">
        <v>226</v>
      </c>
      <c r="F367" s="296">
        <v>32.060000000000002</v>
      </c>
      <c r="G367" s="40"/>
      <c r="H367" s="46"/>
    </row>
    <row r="368" s="2" customFormat="1" ht="16.8" customHeight="1">
      <c r="A368" s="40"/>
      <c r="B368" s="46"/>
      <c r="C368" s="295" t="s">
        <v>624</v>
      </c>
      <c r="D368" s="295" t="s">
        <v>625</v>
      </c>
      <c r="E368" s="19" t="s">
        <v>272</v>
      </c>
      <c r="F368" s="296">
        <v>64.120000000000005</v>
      </c>
      <c r="G368" s="40"/>
      <c r="H368" s="46"/>
    </row>
    <row r="369" s="2" customFormat="1" ht="16.8" customHeight="1">
      <c r="A369" s="40"/>
      <c r="B369" s="46"/>
      <c r="C369" s="291" t="s">
        <v>560</v>
      </c>
      <c r="D369" s="292" t="s">
        <v>19</v>
      </c>
      <c r="E369" s="293" t="s">
        <v>19</v>
      </c>
      <c r="F369" s="294">
        <v>49</v>
      </c>
      <c r="G369" s="40"/>
      <c r="H369" s="46"/>
    </row>
    <row r="370" s="2" customFormat="1" ht="16.8" customHeight="1">
      <c r="A370" s="40"/>
      <c r="B370" s="46"/>
      <c r="C370" s="295" t="s">
        <v>560</v>
      </c>
      <c r="D370" s="295" t="s">
        <v>478</v>
      </c>
      <c r="E370" s="19" t="s">
        <v>19</v>
      </c>
      <c r="F370" s="296">
        <v>49</v>
      </c>
      <c r="G370" s="40"/>
      <c r="H370" s="46"/>
    </row>
    <row r="371" s="2" customFormat="1" ht="16.8" customHeight="1">
      <c r="A371" s="40"/>
      <c r="B371" s="46"/>
      <c r="C371" s="297" t="s">
        <v>1660</v>
      </c>
      <c r="D371" s="40"/>
      <c r="E371" s="40"/>
      <c r="F371" s="40"/>
      <c r="G371" s="40"/>
      <c r="H371" s="46"/>
    </row>
    <row r="372" s="2" customFormat="1" ht="16.8" customHeight="1">
      <c r="A372" s="40"/>
      <c r="B372" s="46"/>
      <c r="C372" s="295" t="s">
        <v>609</v>
      </c>
      <c r="D372" s="295" t="s">
        <v>610</v>
      </c>
      <c r="E372" s="19" t="s">
        <v>226</v>
      </c>
      <c r="F372" s="296">
        <v>49</v>
      </c>
      <c r="G372" s="40"/>
      <c r="H372" s="46"/>
    </row>
    <row r="373" s="2" customFormat="1" ht="16.8" customHeight="1">
      <c r="A373" s="40"/>
      <c r="B373" s="46"/>
      <c r="C373" s="295" t="s">
        <v>615</v>
      </c>
      <c r="D373" s="295" t="s">
        <v>616</v>
      </c>
      <c r="E373" s="19" t="s">
        <v>272</v>
      </c>
      <c r="F373" s="296">
        <v>98</v>
      </c>
      <c r="G373" s="40"/>
      <c r="H373" s="46"/>
    </row>
    <row r="374" s="2" customFormat="1" ht="16.8" customHeight="1">
      <c r="A374" s="40"/>
      <c r="B374" s="46"/>
      <c r="C374" s="291" t="s">
        <v>562</v>
      </c>
      <c r="D374" s="292" t="s">
        <v>19</v>
      </c>
      <c r="E374" s="293" t="s">
        <v>19</v>
      </c>
      <c r="F374" s="294">
        <v>96.799999999999997</v>
      </c>
      <c r="G374" s="40"/>
      <c r="H374" s="46"/>
    </row>
    <row r="375" s="2" customFormat="1" ht="16.8" customHeight="1">
      <c r="A375" s="40"/>
      <c r="B375" s="46"/>
      <c r="C375" s="295" t="s">
        <v>19</v>
      </c>
      <c r="D375" s="295" t="s">
        <v>591</v>
      </c>
      <c r="E375" s="19" t="s">
        <v>19</v>
      </c>
      <c r="F375" s="296">
        <v>0</v>
      </c>
      <c r="G375" s="40"/>
      <c r="H375" s="46"/>
    </row>
    <row r="376" s="2" customFormat="1" ht="16.8" customHeight="1">
      <c r="A376" s="40"/>
      <c r="B376" s="46"/>
      <c r="C376" s="295" t="s">
        <v>562</v>
      </c>
      <c r="D376" s="295" t="s">
        <v>1423</v>
      </c>
      <c r="E376" s="19" t="s">
        <v>19</v>
      </c>
      <c r="F376" s="296">
        <v>96.799999999999997</v>
      </c>
      <c r="G376" s="40"/>
      <c r="H376" s="46"/>
    </row>
    <row r="377" s="2" customFormat="1" ht="16.8" customHeight="1">
      <c r="A377" s="40"/>
      <c r="B377" s="46"/>
      <c r="C377" s="297" t="s">
        <v>1660</v>
      </c>
      <c r="D377" s="40"/>
      <c r="E377" s="40"/>
      <c r="F377" s="40"/>
      <c r="G377" s="40"/>
      <c r="H377" s="46"/>
    </row>
    <row r="378" s="2" customFormat="1" ht="16.8" customHeight="1">
      <c r="A378" s="40"/>
      <c r="B378" s="46"/>
      <c r="C378" s="295" t="s">
        <v>586</v>
      </c>
      <c r="D378" s="295" t="s">
        <v>587</v>
      </c>
      <c r="E378" s="19" t="s">
        <v>226</v>
      </c>
      <c r="F378" s="296">
        <v>96.799999999999997</v>
      </c>
      <c r="G378" s="40"/>
      <c r="H378" s="46"/>
    </row>
    <row r="379" s="2" customFormat="1" ht="16.8" customHeight="1">
      <c r="A379" s="40"/>
      <c r="B379" s="46"/>
      <c r="C379" s="295" t="s">
        <v>592</v>
      </c>
      <c r="D379" s="295" t="s">
        <v>593</v>
      </c>
      <c r="E379" s="19" t="s">
        <v>226</v>
      </c>
      <c r="F379" s="296">
        <v>96.799999999999997</v>
      </c>
      <c r="G379" s="40"/>
      <c r="H379" s="46"/>
    </row>
    <row r="380" s="2" customFormat="1" ht="16.8" customHeight="1">
      <c r="A380" s="40"/>
      <c r="B380" s="46"/>
      <c r="C380" s="295" t="s">
        <v>598</v>
      </c>
      <c r="D380" s="295" t="s">
        <v>599</v>
      </c>
      <c r="E380" s="19" t="s">
        <v>272</v>
      </c>
      <c r="F380" s="296">
        <v>193.59999999999999</v>
      </c>
      <c r="G380" s="40"/>
      <c r="H380" s="46"/>
    </row>
    <row r="381" s="2" customFormat="1" ht="16.8" customHeight="1">
      <c r="A381" s="40"/>
      <c r="B381" s="46"/>
      <c r="C381" s="295" t="s">
        <v>604</v>
      </c>
      <c r="D381" s="295" t="s">
        <v>605</v>
      </c>
      <c r="E381" s="19" t="s">
        <v>226</v>
      </c>
      <c r="F381" s="296">
        <v>96.799999999999997</v>
      </c>
      <c r="G381" s="40"/>
      <c r="H381" s="46"/>
    </row>
    <row r="382" s="2" customFormat="1" ht="7.44" customHeight="1">
      <c r="A382" s="40"/>
      <c r="B382" s="168"/>
      <c r="C382" s="169"/>
      <c r="D382" s="169"/>
      <c r="E382" s="169"/>
      <c r="F382" s="169"/>
      <c r="G382" s="169"/>
      <c r="H382" s="46"/>
    </row>
    <row r="383" s="2" customFormat="1">
      <c r="A383" s="40"/>
      <c r="B383" s="40"/>
      <c r="C383" s="40"/>
      <c r="D383" s="40"/>
      <c r="E383" s="40"/>
      <c r="F383" s="40"/>
      <c r="G383" s="40"/>
      <c r="H383" s="40"/>
    </row>
  </sheetData>
  <sheetProtection sheet="1" formatColumns="0" formatRows="0" objects="1" scenarios="1" spinCount="100000" saltValue="ksfCC4GuLy2cXI8BsO7ltltblJqJGlt9izhLSKDIjR9SW7NtTBSygaXfhsicBezIMT8Du6SCc2IKY0EjCVlNmg==" hashValue="ERUKMmeZUounVK+bPGkw1Nl1/KEN+nf8ABFRQbdzApOLvxyuaBBFYI92pQRcwKDrqE+AmzWhN5Euxy6GGfNi/Q==" algorithmName="SHA-512" password="CA9C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8" customWidth="1"/>
    <col min="2" max="2" width="1.667969" style="298" customWidth="1"/>
    <col min="3" max="4" width="5" style="298" customWidth="1"/>
    <col min="5" max="5" width="11.66016" style="298" customWidth="1"/>
    <col min="6" max="6" width="9.160156" style="298" customWidth="1"/>
    <col min="7" max="7" width="5" style="298" customWidth="1"/>
    <col min="8" max="8" width="77.83203" style="298" customWidth="1"/>
    <col min="9" max="10" width="20" style="298" customWidth="1"/>
    <col min="11" max="11" width="1.667969" style="298" customWidth="1"/>
  </cols>
  <sheetData>
    <row r="1" s="1" customFormat="1" ht="37.5" customHeight="1"/>
    <row r="2" s="1" customFormat="1" ht="7.5" customHeight="1">
      <c r="B2" s="299"/>
      <c r="C2" s="300"/>
      <c r="D2" s="300"/>
      <c r="E2" s="300"/>
      <c r="F2" s="300"/>
      <c r="G2" s="300"/>
      <c r="H2" s="300"/>
      <c r="I2" s="300"/>
      <c r="J2" s="300"/>
      <c r="K2" s="301"/>
    </row>
    <row r="3" s="16" customFormat="1" ht="45" customHeight="1">
      <c r="B3" s="302"/>
      <c r="C3" s="303" t="s">
        <v>1662</v>
      </c>
      <c r="D3" s="303"/>
      <c r="E3" s="303"/>
      <c r="F3" s="303"/>
      <c r="G3" s="303"/>
      <c r="H3" s="303"/>
      <c r="I3" s="303"/>
      <c r="J3" s="303"/>
      <c r="K3" s="304"/>
    </row>
    <row r="4" s="1" customFormat="1" ht="25.5" customHeight="1">
      <c r="B4" s="305"/>
      <c r="C4" s="306" t="s">
        <v>1663</v>
      </c>
      <c r="D4" s="306"/>
      <c r="E4" s="306"/>
      <c r="F4" s="306"/>
      <c r="G4" s="306"/>
      <c r="H4" s="306"/>
      <c r="I4" s="306"/>
      <c r="J4" s="306"/>
      <c r="K4" s="307"/>
    </row>
    <row r="5" s="1" customFormat="1" ht="5.25" customHeight="1">
      <c r="B5" s="305"/>
      <c r="C5" s="308"/>
      <c r="D5" s="308"/>
      <c r="E5" s="308"/>
      <c r="F5" s="308"/>
      <c r="G5" s="308"/>
      <c r="H5" s="308"/>
      <c r="I5" s="308"/>
      <c r="J5" s="308"/>
      <c r="K5" s="307"/>
    </row>
    <row r="6" s="1" customFormat="1" ht="15" customHeight="1">
      <c r="B6" s="305"/>
      <c r="C6" s="309" t="s">
        <v>1664</v>
      </c>
      <c r="D6" s="309"/>
      <c r="E6" s="309"/>
      <c r="F6" s="309"/>
      <c r="G6" s="309"/>
      <c r="H6" s="309"/>
      <c r="I6" s="309"/>
      <c r="J6" s="309"/>
      <c r="K6" s="307"/>
    </row>
    <row r="7" s="1" customFormat="1" ht="15" customHeight="1">
      <c r="B7" s="310"/>
      <c r="C7" s="309" t="s">
        <v>1665</v>
      </c>
      <c r="D7" s="309"/>
      <c r="E7" s="309"/>
      <c r="F7" s="309"/>
      <c r="G7" s="309"/>
      <c r="H7" s="309"/>
      <c r="I7" s="309"/>
      <c r="J7" s="309"/>
      <c r="K7" s="307"/>
    </row>
    <row r="8" s="1" customFormat="1" ht="12.75" customHeight="1">
      <c r="B8" s="310"/>
      <c r="C8" s="309"/>
      <c r="D8" s="309"/>
      <c r="E8" s="309"/>
      <c r="F8" s="309"/>
      <c r="G8" s="309"/>
      <c r="H8" s="309"/>
      <c r="I8" s="309"/>
      <c r="J8" s="309"/>
      <c r="K8" s="307"/>
    </row>
    <row r="9" s="1" customFormat="1" ht="15" customHeight="1">
      <c r="B9" s="310"/>
      <c r="C9" s="309" t="s">
        <v>1666</v>
      </c>
      <c r="D9" s="309"/>
      <c r="E9" s="309"/>
      <c r="F9" s="309"/>
      <c r="G9" s="309"/>
      <c r="H9" s="309"/>
      <c r="I9" s="309"/>
      <c r="J9" s="309"/>
      <c r="K9" s="307"/>
    </row>
    <row r="10" s="1" customFormat="1" ht="15" customHeight="1">
      <c r="B10" s="310"/>
      <c r="C10" s="309"/>
      <c r="D10" s="309" t="s">
        <v>1667</v>
      </c>
      <c r="E10" s="309"/>
      <c r="F10" s="309"/>
      <c r="G10" s="309"/>
      <c r="H10" s="309"/>
      <c r="I10" s="309"/>
      <c r="J10" s="309"/>
      <c r="K10" s="307"/>
    </row>
    <row r="11" s="1" customFormat="1" ht="15" customHeight="1">
      <c r="B11" s="310"/>
      <c r="C11" s="311"/>
      <c r="D11" s="309" t="s">
        <v>1668</v>
      </c>
      <c r="E11" s="309"/>
      <c r="F11" s="309"/>
      <c r="G11" s="309"/>
      <c r="H11" s="309"/>
      <c r="I11" s="309"/>
      <c r="J11" s="309"/>
      <c r="K11" s="307"/>
    </row>
    <row r="12" s="1" customFormat="1" ht="15" customHeight="1">
      <c r="B12" s="310"/>
      <c r="C12" s="311"/>
      <c r="D12" s="309"/>
      <c r="E12" s="309"/>
      <c r="F12" s="309"/>
      <c r="G12" s="309"/>
      <c r="H12" s="309"/>
      <c r="I12" s="309"/>
      <c r="J12" s="309"/>
      <c r="K12" s="307"/>
    </row>
    <row r="13" s="1" customFormat="1" ht="15" customHeight="1">
      <c r="B13" s="310"/>
      <c r="C13" s="311"/>
      <c r="D13" s="312" t="s">
        <v>1669</v>
      </c>
      <c r="E13" s="309"/>
      <c r="F13" s="309"/>
      <c r="G13" s="309"/>
      <c r="H13" s="309"/>
      <c r="I13" s="309"/>
      <c r="J13" s="309"/>
      <c r="K13" s="307"/>
    </row>
    <row r="14" s="1" customFormat="1" ht="12.75" customHeight="1">
      <c r="B14" s="310"/>
      <c r="C14" s="311"/>
      <c r="D14" s="311"/>
      <c r="E14" s="311"/>
      <c r="F14" s="311"/>
      <c r="G14" s="311"/>
      <c r="H14" s="311"/>
      <c r="I14" s="311"/>
      <c r="J14" s="311"/>
      <c r="K14" s="307"/>
    </row>
    <row r="15" s="1" customFormat="1" ht="15" customHeight="1">
      <c r="B15" s="310"/>
      <c r="C15" s="311"/>
      <c r="D15" s="309" t="s">
        <v>1670</v>
      </c>
      <c r="E15" s="309"/>
      <c r="F15" s="309"/>
      <c r="G15" s="309"/>
      <c r="H15" s="309"/>
      <c r="I15" s="309"/>
      <c r="J15" s="309"/>
      <c r="K15" s="307"/>
    </row>
    <row r="16" s="1" customFormat="1" ht="15" customHeight="1">
      <c r="B16" s="310"/>
      <c r="C16" s="311"/>
      <c r="D16" s="309" t="s">
        <v>1671</v>
      </c>
      <c r="E16" s="309"/>
      <c r="F16" s="309"/>
      <c r="G16" s="309"/>
      <c r="H16" s="309"/>
      <c r="I16" s="309"/>
      <c r="J16" s="309"/>
      <c r="K16" s="307"/>
    </row>
    <row r="17" s="1" customFormat="1" ht="15" customHeight="1">
      <c r="B17" s="310"/>
      <c r="C17" s="311"/>
      <c r="D17" s="309" t="s">
        <v>1672</v>
      </c>
      <c r="E17" s="309"/>
      <c r="F17" s="309"/>
      <c r="G17" s="309"/>
      <c r="H17" s="309"/>
      <c r="I17" s="309"/>
      <c r="J17" s="309"/>
      <c r="K17" s="307"/>
    </row>
    <row r="18" s="1" customFormat="1" ht="15" customHeight="1">
      <c r="B18" s="310"/>
      <c r="C18" s="311"/>
      <c r="D18" s="311"/>
      <c r="E18" s="313" t="s">
        <v>80</v>
      </c>
      <c r="F18" s="309" t="s">
        <v>1673</v>
      </c>
      <c r="G18" s="309"/>
      <c r="H18" s="309"/>
      <c r="I18" s="309"/>
      <c r="J18" s="309"/>
      <c r="K18" s="307"/>
    </row>
    <row r="19" s="1" customFormat="1" ht="15" customHeight="1">
      <c r="B19" s="310"/>
      <c r="C19" s="311"/>
      <c r="D19" s="311"/>
      <c r="E19" s="313" t="s">
        <v>1674</v>
      </c>
      <c r="F19" s="309" t="s">
        <v>1675</v>
      </c>
      <c r="G19" s="309"/>
      <c r="H19" s="309"/>
      <c r="I19" s="309"/>
      <c r="J19" s="309"/>
      <c r="K19" s="307"/>
    </row>
    <row r="20" s="1" customFormat="1" ht="15" customHeight="1">
      <c r="B20" s="310"/>
      <c r="C20" s="311"/>
      <c r="D20" s="311"/>
      <c r="E20" s="313" t="s">
        <v>1676</v>
      </c>
      <c r="F20" s="309" t="s">
        <v>1677</v>
      </c>
      <c r="G20" s="309"/>
      <c r="H20" s="309"/>
      <c r="I20" s="309"/>
      <c r="J20" s="309"/>
      <c r="K20" s="307"/>
    </row>
    <row r="21" s="1" customFormat="1" ht="15" customHeight="1">
      <c r="B21" s="310"/>
      <c r="C21" s="311"/>
      <c r="D21" s="311"/>
      <c r="E21" s="313" t="s">
        <v>108</v>
      </c>
      <c r="F21" s="309" t="s">
        <v>109</v>
      </c>
      <c r="G21" s="309"/>
      <c r="H21" s="309"/>
      <c r="I21" s="309"/>
      <c r="J21" s="309"/>
      <c r="K21" s="307"/>
    </row>
    <row r="22" s="1" customFormat="1" ht="15" customHeight="1">
      <c r="B22" s="310"/>
      <c r="C22" s="311"/>
      <c r="D22" s="311"/>
      <c r="E22" s="313" t="s">
        <v>1678</v>
      </c>
      <c r="F22" s="309" t="s">
        <v>1679</v>
      </c>
      <c r="G22" s="309"/>
      <c r="H22" s="309"/>
      <c r="I22" s="309"/>
      <c r="J22" s="309"/>
      <c r="K22" s="307"/>
    </row>
    <row r="23" s="1" customFormat="1" ht="15" customHeight="1">
      <c r="B23" s="310"/>
      <c r="C23" s="311"/>
      <c r="D23" s="311"/>
      <c r="E23" s="313" t="s">
        <v>85</v>
      </c>
      <c r="F23" s="309" t="s">
        <v>1680</v>
      </c>
      <c r="G23" s="309"/>
      <c r="H23" s="309"/>
      <c r="I23" s="309"/>
      <c r="J23" s="309"/>
      <c r="K23" s="307"/>
    </row>
    <row r="24" s="1" customFormat="1" ht="12.75" customHeight="1">
      <c r="B24" s="310"/>
      <c r="C24" s="311"/>
      <c r="D24" s="311"/>
      <c r="E24" s="311"/>
      <c r="F24" s="311"/>
      <c r="G24" s="311"/>
      <c r="H24" s="311"/>
      <c r="I24" s="311"/>
      <c r="J24" s="311"/>
      <c r="K24" s="307"/>
    </row>
    <row r="25" s="1" customFormat="1" ht="15" customHeight="1">
      <c r="B25" s="310"/>
      <c r="C25" s="309" t="s">
        <v>1681</v>
      </c>
      <c r="D25" s="309"/>
      <c r="E25" s="309"/>
      <c r="F25" s="309"/>
      <c r="G25" s="309"/>
      <c r="H25" s="309"/>
      <c r="I25" s="309"/>
      <c r="J25" s="309"/>
      <c r="K25" s="307"/>
    </row>
    <row r="26" s="1" customFormat="1" ht="15" customHeight="1">
      <c r="B26" s="310"/>
      <c r="C26" s="309" t="s">
        <v>1682</v>
      </c>
      <c r="D26" s="309"/>
      <c r="E26" s="309"/>
      <c r="F26" s="309"/>
      <c r="G26" s="309"/>
      <c r="H26" s="309"/>
      <c r="I26" s="309"/>
      <c r="J26" s="309"/>
      <c r="K26" s="307"/>
    </row>
    <row r="27" s="1" customFormat="1" ht="15" customHeight="1">
      <c r="B27" s="310"/>
      <c r="C27" s="309"/>
      <c r="D27" s="309" t="s">
        <v>1683</v>
      </c>
      <c r="E27" s="309"/>
      <c r="F27" s="309"/>
      <c r="G27" s="309"/>
      <c r="H27" s="309"/>
      <c r="I27" s="309"/>
      <c r="J27" s="309"/>
      <c r="K27" s="307"/>
    </row>
    <row r="28" s="1" customFormat="1" ht="15" customHeight="1">
      <c r="B28" s="310"/>
      <c r="C28" s="311"/>
      <c r="D28" s="309" t="s">
        <v>1684</v>
      </c>
      <c r="E28" s="309"/>
      <c r="F28" s="309"/>
      <c r="G28" s="309"/>
      <c r="H28" s="309"/>
      <c r="I28" s="309"/>
      <c r="J28" s="309"/>
      <c r="K28" s="307"/>
    </row>
    <row r="29" s="1" customFormat="1" ht="12.75" customHeight="1">
      <c r="B29" s="310"/>
      <c r="C29" s="311"/>
      <c r="D29" s="311"/>
      <c r="E29" s="311"/>
      <c r="F29" s="311"/>
      <c r="G29" s="311"/>
      <c r="H29" s="311"/>
      <c r="I29" s="311"/>
      <c r="J29" s="311"/>
      <c r="K29" s="307"/>
    </row>
    <row r="30" s="1" customFormat="1" ht="15" customHeight="1">
      <c r="B30" s="310"/>
      <c r="C30" s="311"/>
      <c r="D30" s="309" t="s">
        <v>1685</v>
      </c>
      <c r="E30" s="309"/>
      <c r="F30" s="309"/>
      <c r="G30" s="309"/>
      <c r="H30" s="309"/>
      <c r="I30" s="309"/>
      <c r="J30" s="309"/>
      <c r="K30" s="307"/>
    </row>
    <row r="31" s="1" customFormat="1" ht="15" customHeight="1">
      <c r="B31" s="310"/>
      <c r="C31" s="311"/>
      <c r="D31" s="309" t="s">
        <v>1686</v>
      </c>
      <c r="E31" s="309"/>
      <c r="F31" s="309"/>
      <c r="G31" s="309"/>
      <c r="H31" s="309"/>
      <c r="I31" s="309"/>
      <c r="J31" s="309"/>
      <c r="K31" s="307"/>
    </row>
    <row r="32" s="1" customFormat="1" ht="12.75" customHeight="1">
      <c r="B32" s="310"/>
      <c r="C32" s="311"/>
      <c r="D32" s="311"/>
      <c r="E32" s="311"/>
      <c r="F32" s="311"/>
      <c r="G32" s="311"/>
      <c r="H32" s="311"/>
      <c r="I32" s="311"/>
      <c r="J32" s="311"/>
      <c r="K32" s="307"/>
    </row>
    <row r="33" s="1" customFormat="1" ht="15" customHeight="1">
      <c r="B33" s="310"/>
      <c r="C33" s="311"/>
      <c r="D33" s="309" t="s">
        <v>1687</v>
      </c>
      <c r="E33" s="309"/>
      <c r="F33" s="309"/>
      <c r="G33" s="309"/>
      <c r="H33" s="309"/>
      <c r="I33" s="309"/>
      <c r="J33" s="309"/>
      <c r="K33" s="307"/>
    </row>
    <row r="34" s="1" customFormat="1" ht="15" customHeight="1">
      <c r="B34" s="310"/>
      <c r="C34" s="311"/>
      <c r="D34" s="309" t="s">
        <v>1688</v>
      </c>
      <c r="E34" s="309"/>
      <c r="F34" s="309"/>
      <c r="G34" s="309"/>
      <c r="H34" s="309"/>
      <c r="I34" s="309"/>
      <c r="J34" s="309"/>
      <c r="K34" s="307"/>
    </row>
    <row r="35" s="1" customFormat="1" ht="15" customHeight="1">
      <c r="B35" s="310"/>
      <c r="C35" s="311"/>
      <c r="D35" s="309" t="s">
        <v>1689</v>
      </c>
      <c r="E35" s="309"/>
      <c r="F35" s="309"/>
      <c r="G35" s="309"/>
      <c r="H35" s="309"/>
      <c r="I35" s="309"/>
      <c r="J35" s="309"/>
      <c r="K35" s="307"/>
    </row>
    <row r="36" s="1" customFormat="1" ht="15" customHeight="1">
      <c r="B36" s="310"/>
      <c r="C36" s="311"/>
      <c r="D36" s="309"/>
      <c r="E36" s="312" t="s">
        <v>170</v>
      </c>
      <c r="F36" s="309"/>
      <c r="G36" s="309" t="s">
        <v>1690</v>
      </c>
      <c r="H36" s="309"/>
      <c r="I36" s="309"/>
      <c r="J36" s="309"/>
      <c r="K36" s="307"/>
    </row>
    <row r="37" s="1" customFormat="1" ht="30.75" customHeight="1">
      <c r="B37" s="310"/>
      <c r="C37" s="311"/>
      <c r="D37" s="309"/>
      <c r="E37" s="312" t="s">
        <v>1691</v>
      </c>
      <c r="F37" s="309"/>
      <c r="G37" s="309" t="s">
        <v>1692</v>
      </c>
      <c r="H37" s="309"/>
      <c r="I37" s="309"/>
      <c r="J37" s="309"/>
      <c r="K37" s="307"/>
    </row>
    <row r="38" s="1" customFormat="1" ht="15" customHeight="1">
      <c r="B38" s="310"/>
      <c r="C38" s="311"/>
      <c r="D38" s="309"/>
      <c r="E38" s="312" t="s">
        <v>55</v>
      </c>
      <c r="F38" s="309"/>
      <c r="G38" s="309" t="s">
        <v>1693</v>
      </c>
      <c r="H38" s="309"/>
      <c r="I38" s="309"/>
      <c r="J38" s="309"/>
      <c r="K38" s="307"/>
    </row>
    <row r="39" s="1" customFormat="1" ht="15" customHeight="1">
      <c r="B39" s="310"/>
      <c r="C39" s="311"/>
      <c r="D39" s="309"/>
      <c r="E39" s="312" t="s">
        <v>56</v>
      </c>
      <c r="F39" s="309"/>
      <c r="G39" s="309" t="s">
        <v>1694</v>
      </c>
      <c r="H39" s="309"/>
      <c r="I39" s="309"/>
      <c r="J39" s="309"/>
      <c r="K39" s="307"/>
    </row>
    <row r="40" s="1" customFormat="1" ht="15" customHeight="1">
      <c r="B40" s="310"/>
      <c r="C40" s="311"/>
      <c r="D40" s="309"/>
      <c r="E40" s="312" t="s">
        <v>171</v>
      </c>
      <c r="F40" s="309"/>
      <c r="G40" s="309" t="s">
        <v>1695</v>
      </c>
      <c r="H40" s="309"/>
      <c r="I40" s="309"/>
      <c r="J40" s="309"/>
      <c r="K40" s="307"/>
    </row>
    <row r="41" s="1" customFormat="1" ht="15" customHeight="1">
      <c r="B41" s="310"/>
      <c r="C41" s="311"/>
      <c r="D41" s="309"/>
      <c r="E41" s="312" t="s">
        <v>172</v>
      </c>
      <c r="F41" s="309"/>
      <c r="G41" s="309" t="s">
        <v>1696</v>
      </c>
      <c r="H41" s="309"/>
      <c r="I41" s="309"/>
      <c r="J41" s="309"/>
      <c r="K41" s="307"/>
    </row>
    <row r="42" s="1" customFormat="1" ht="15" customHeight="1">
      <c r="B42" s="310"/>
      <c r="C42" s="311"/>
      <c r="D42" s="309"/>
      <c r="E42" s="312" t="s">
        <v>1697</v>
      </c>
      <c r="F42" s="309"/>
      <c r="G42" s="309" t="s">
        <v>1698</v>
      </c>
      <c r="H42" s="309"/>
      <c r="I42" s="309"/>
      <c r="J42" s="309"/>
      <c r="K42" s="307"/>
    </row>
    <row r="43" s="1" customFormat="1" ht="15" customHeight="1">
      <c r="B43" s="310"/>
      <c r="C43" s="311"/>
      <c r="D43" s="309"/>
      <c r="E43" s="312"/>
      <c r="F43" s="309"/>
      <c r="G43" s="309" t="s">
        <v>1699</v>
      </c>
      <c r="H43" s="309"/>
      <c r="I43" s="309"/>
      <c r="J43" s="309"/>
      <c r="K43" s="307"/>
    </row>
    <row r="44" s="1" customFormat="1" ht="15" customHeight="1">
      <c r="B44" s="310"/>
      <c r="C44" s="311"/>
      <c r="D44" s="309"/>
      <c r="E44" s="312" t="s">
        <v>1700</v>
      </c>
      <c r="F44" s="309"/>
      <c r="G44" s="309" t="s">
        <v>1701</v>
      </c>
      <c r="H44" s="309"/>
      <c r="I44" s="309"/>
      <c r="J44" s="309"/>
      <c r="K44" s="307"/>
    </row>
    <row r="45" s="1" customFormat="1" ht="15" customHeight="1">
      <c r="B45" s="310"/>
      <c r="C45" s="311"/>
      <c r="D45" s="309"/>
      <c r="E45" s="312" t="s">
        <v>174</v>
      </c>
      <c r="F45" s="309"/>
      <c r="G45" s="309" t="s">
        <v>1702</v>
      </c>
      <c r="H45" s="309"/>
      <c r="I45" s="309"/>
      <c r="J45" s="309"/>
      <c r="K45" s="307"/>
    </row>
    <row r="46" s="1" customFormat="1" ht="12.75" customHeight="1">
      <c r="B46" s="310"/>
      <c r="C46" s="311"/>
      <c r="D46" s="309"/>
      <c r="E46" s="309"/>
      <c r="F46" s="309"/>
      <c r="G46" s="309"/>
      <c r="H46" s="309"/>
      <c r="I46" s="309"/>
      <c r="J46" s="309"/>
      <c r="K46" s="307"/>
    </row>
    <row r="47" s="1" customFormat="1" ht="15" customHeight="1">
      <c r="B47" s="310"/>
      <c r="C47" s="311"/>
      <c r="D47" s="309" t="s">
        <v>1703</v>
      </c>
      <c r="E47" s="309"/>
      <c r="F47" s="309"/>
      <c r="G47" s="309"/>
      <c r="H47" s="309"/>
      <c r="I47" s="309"/>
      <c r="J47" s="309"/>
      <c r="K47" s="307"/>
    </row>
    <row r="48" s="1" customFormat="1" ht="15" customHeight="1">
      <c r="B48" s="310"/>
      <c r="C48" s="311"/>
      <c r="D48" s="311"/>
      <c r="E48" s="309" t="s">
        <v>1704</v>
      </c>
      <c r="F48" s="309"/>
      <c r="G48" s="309"/>
      <c r="H48" s="309"/>
      <c r="I48" s="309"/>
      <c r="J48" s="309"/>
      <c r="K48" s="307"/>
    </row>
    <row r="49" s="1" customFormat="1" ht="15" customHeight="1">
      <c r="B49" s="310"/>
      <c r="C49" s="311"/>
      <c r="D49" s="311"/>
      <c r="E49" s="309" t="s">
        <v>1705</v>
      </c>
      <c r="F49" s="309"/>
      <c r="G49" s="309"/>
      <c r="H49" s="309"/>
      <c r="I49" s="309"/>
      <c r="J49" s="309"/>
      <c r="K49" s="307"/>
    </row>
    <row r="50" s="1" customFormat="1" ht="15" customHeight="1">
      <c r="B50" s="310"/>
      <c r="C50" s="311"/>
      <c r="D50" s="311"/>
      <c r="E50" s="309" t="s">
        <v>1706</v>
      </c>
      <c r="F50" s="309"/>
      <c r="G50" s="309"/>
      <c r="H50" s="309"/>
      <c r="I50" s="309"/>
      <c r="J50" s="309"/>
      <c r="K50" s="307"/>
    </row>
    <row r="51" s="1" customFormat="1" ht="15" customHeight="1">
      <c r="B51" s="310"/>
      <c r="C51" s="311"/>
      <c r="D51" s="309" t="s">
        <v>1707</v>
      </c>
      <c r="E51" s="309"/>
      <c r="F51" s="309"/>
      <c r="G51" s="309"/>
      <c r="H51" s="309"/>
      <c r="I51" s="309"/>
      <c r="J51" s="309"/>
      <c r="K51" s="307"/>
    </row>
    <row r="52" s="1" customFormat="1" ht="25.5" customHeight="1">
      <c r="B52" s="305"/>
      <c r="C52" s="306" t="s">
        <v>1708</v>
      </c>
      <c r="D52" s="306"/>
      <c r="E52" s="306"/>
      <c r="F52" s="306"/>
      <c r="G52" s="306"/>
      <c r="H52" s="306"/>
      <c r="I52" s="306"/>
      <c r="J52" s="306"/>
      <c r="K52" s="307"/>
    </row>
    <row r="53" s="1" customFormat="1" ht="5.25" customHeight="1">
      <c r="B53" s="305"/>
      <c r="C53" s="308"/>
      <c r="D53" s="308"/>
      <c r="E53" s="308"/>
      <c r="F53" s="308"/>
      <c r="G53" s="308"/>
      <c r="H53" s="308"/>
      <c r="I53" s="308"/>
      <c r="J53" s="308"/>
      <c r="K53" s="307"/>
    </row>
    <row r="54" s="1" customFormat="1" ht="15" customHeight="1">
      <c r="B54" s="305"/>
      <c r="C54" s="309" t="s">
        <v>1709</v>
      </c>
      <c r="D54" s="309"/>
      <c r="E54" s="309"/>
      <c r="F54" s="309"/>
      <c r="G54" s="309"/>
      <c r="H54" s="309"/>
      <c r="I54" s="309"/>
      <c r="J54" s="309"/>
      <c r="K54" s="307"/>
    </row>
    <row r="55" s="1" customFormat="1" ht="15" customHeight="1">
      <c r="B55" s="305"/>
      <c r="C55" s="309" t="s">
        <v>1710</v>
      </c>
      <c r="D55" s="309"/>
      <c r="E55" s="309"/>
      <c r="F55" s="309"/>
      <c r="G55" s="309"/>
      <c r="H55" s="309"/>
      <c r="I55" s="309"/>
      <c r="J55" s="309"/>
      <c r="K55" s="307"/>
    </row>
    <row r="56" s="1" customFormat="1" ht="12.75" customHeight="1">
      <c r="B56" s="305"/>
      <c r="C56" s="309"/>
      <c r="D56" s="309"/>
      <c r="E56" s="309"/>
      <c r="F56" s="309"/>
      <c r="G56" s="309"/>
      <c r="H56" s="309"/>
      <c r="I56" s="309"/>
      <c r="J56" s="309"/>
      <c r="K56" s="307"/>
    </row>
    <row r="57" s="1" customFormat="1" ht="15" customHeight="1">
      <c r="B57" s="305"/>
      <c r="C57" s="309" t="s">
        <v>1711</v>
      </c>
      <c r="D57" s="309"/>
      <c r="E57" s="309"/>
      <c r="F57" s="309"/>
      <c r="G57" s="309"/>
      <c r="H57" s="309"/>
      <c r="I57" s="309"/>
      <c r="J57" s="309"/>
      <c r="K57" s="307"/>
    </row>
    <row r="58" s="1" customFormat="1" ht="15" customHeight="1">
      <c r="B58" s="305"/>
      <c r="C58" s="311"/>
      <c r="D58" s="309" t="s">
        <v>1712</v>
      </c>
      <c r="E58" s="309"/>
      <c r="F58" s="309"/>
      <c r="G58" s="309"/>
      <c r="H58" s="309"/>
      <c r="I58" s="309"/>
      <c r="J58" s="309"/>
      <c r="K58" s="307"/>
    </row>
    <row r="59" s="1" customFormat="1" ht="15" customHeight="1">
      <c r="B59" s="305"/>
      <c r="C59" s="311"/>
      <c r="D59" s="309" t="s">
        <v>1713</v>
      </c>
      <c r="E59" s="309"/>
      <c r="F59" s="309"/>
      <c r="G59" s="309"/>
      <c r="H59" s="309"/>
      <c r="I59" s="309"/>
      <c r="J59" s="309"/>
      <c r="K59" s="307"/>
    </row>
    <row r="60" s="1" customFormat="1" ht="15" customHeight="1">
      <c r="B60" s="305"/>
      <c r="C60" s="311"/>
      <c r="D60" s="309" t="s">
        <v>1714</v>
      </c>
      <c r="E60" s="309"/>
      <c r="F60" s="309"/>
      <c r="G60" s="309"/>
      <c r="H60" s="309"/>
      <c r="I60" s="309"/>
      <c r="J60" s="309"/>
      <c r="K60" s="307"/>
    </row>
    <row r="61" s="1" customFormat="1" ht="15" customHeight="1">
      <c r="B61" s="305"/>
      <c r="C61" s="311"/>
      <c r="D61" s="309" t="s">
        <v>1715</v>
      </c>
      <c r="E61" s="309"/>
      <c r="F61" s="309"/>
      <c r="G61" s="309"/>
      <c r="H61" s="309"/>
      <c r="I61" s="309"/>
      <c r="J61" s="309"/>
      <c r="K61" s="307"/>
    </row>
    <row r="62" s="1" customFormat="1" ht="15" customHeight="1">
      <c r="B62" s="305"/>
      <c r="C62" s="311"/>
      <c r="D62" s="314" t="s">
        <v>1716</v>
      </c>
      <c r="E62" s="314"/>
      <c r="F62" s="314"/>
      <c r="G62" s="314"/>
      <c r="H62" s="314"/>
      <c r="I62" s="314"/>
      <c r="J62" s="314"/>
      <c r="K62" s="307"/>
    </row>
    <row r="63" s="1" customFormat="1" ht="15" customHeight="1">
      <c r="B63" s="305"/>
      <c r="C63" s="311"/>
      <c r="D63" s="309" t="s">
        <v>1717</v>
      </c>
      <c r="E63" s="309"/>
      <c r="F63" s="309"/>
      <c r="G63" s="309"/>
      <c r="H63" s="309"/>
      <c r="I63" s="309"/>
      <c r="J63" s="309"/>
      <c r="K63" s="307"/>
    </row>
    <row r="64" s="1" customFormat="1" ht="12.75" customHeight="1">
      <c r="B64" s="305"/>
      <c r="C64" s="311"/>
      <c r="D64" s="311"/>
      <c r="E64" s="315"/>
      <c r="F64" s="311"/>
      <c r="G64" s="311"/>
      <c r="H64" s="311"/>
      <c r="I64" s="311"/>
      <c r="J64" s="311"/>
      <c r="K64" s="307"/>
    </row>
    <row r="65" s="1" customFormat="1" ht="15" customHeight="1">
      <c r="B65" s="305"/>
      <c r="C65" s="311"/>
      <c r="D65" s="309" t="s">
        <v>1718</v>
      </c>
      <c r="E65" s="309"/>
      <c r="F65" s="309"/>
      <c r="G65" s="309"/>
      <c r="H65" s="309"/>
      <c r="I65" s="309"/>
      <c r="J65" s="309"/>
      <c r="K65" s="307"/>
    </row>
    <row r="66" s="1" customFormat="1" ht="15" customHeight="1">
      <c r="B66" s="305"/>
      <c r="C66" s="311"/>
      <c r="D66" s="314" t="s">
        <v>1719</v>
      </c>
      <c r="E66" s="314"/>
      <c r="F66" s="314"/>
      <c r="G66" s="314"/>
      <c r="H66" s="314"/>
      <c r="I66" s="314"/>
      <c r="J66" s="314"/>
      <c r="K66" s="307"/>
    </row>
    <row r="67" s="1" customFormat="1" ht="15" customHeight="1">
      <c r="B67" s="305"/>
      <c r="C67" s="311"/>
      <c r="D67" s="309" t="s">
        <v>1720</v>
      </c>
      <c r="E67" s="309"/>
      <c r="F67" s="309"/>
      <c r="G67" s="309"/>
      <c r="H67" s="309"/>
      <c r="I67" s="309"/>
      <c r="J67" s="309"/>
      <c r="K67" s="307"/>
    </row>
    <row r="68" s="1" customFormat="1" ht="15" customHeight="1">
      <c r="B68" s="305"/>
      <c r="C68" s="311"/>
      <c r="D68" s="309" t="s">
        <v>1721</v>
      </c>
      <c r="E68" s="309"/>
      <c r="F68" s="309"/>
      <c r="G68" s="309"/>
      <c r="H68" s="309"/>
      <c r="I68" s="309"/>
      <c r="J68" s="309"/>
      <c r="K68" s="307"/>
    </row>
    <row r="69" s="1" customFormat="1" ht="15" customHeight="1">
      <c r="B69" s="305"/>
      <c r="C69" s="311"/>
      <c r="D69" s="309" t="s">
        <v>1722</v>
      </c>
      <c r="E69" s="309"/>
      <c r="F69" s="309"/>
      <c r="G69" s="309"/>
      <c r="H69" s="309"/>
      <c r="I69" s="309"/>
      <c r="J69" s="309"/>
      <c r="K69" s="307"/>
    </row>
    <row r="70" s="1" customFormat="1" ht="15" customHeight="1">
      <c r="B70" s="305"/>
      <c r="C70" s="311"/>
      <c r="D70" s="309" t="s">
        <v>1723</v>
      </c>
      <c r="E70" s="309"/>
      <c r="F70" s="309"/>
      <c r="G70" s="309"/>
      <c r="H70" s="309"/>
      <c r="I70" s="309"/>
      <c r="J70" s="309"/>
      <c r="K70" s="307"/>
    </row>
    <row r="71" s="1" customFormat="1" ht="12.75" customHeight="1">
      <c r="B71" s="316"/>
      <c r="C71" s="317"/>
      <c r="D71" s="317"/>
      <c r="E71" s="317"/>
      <c r="F71" s="317"/>
      <c r="G71" s="317"/>
      <c r="H71" s="317"/>
      <c r="I71" s="317"/>
      <c r="J71" s="317"/>
      <c r="K71" s="318"/>
    </row>
    <row r="72" s="1" customFormat="1" ht="18.75" customHeight="1">
      <c r="B72" s="319"/>
      <c r="C72" s="319"/>
      <c r="D72" s="319"/>
      <c r="E72" s="319"/>
      <c r="F72" s="319"/>
      <c r="G72" s="319"/>
      <c r="H72" s="319"/>
      <c r="I72" s="319"/>
      <c r="J72" s="319"/>
      <c r="K72" s="320"/>
    </row>
    <row r="73" s="1" customFormat="1" ht="18.75" customHeight="1">
      <c r="B73" s="320"/>
      <c r="C73" s="320"/>
      <c r="D73" s="320"/>
      <c r="E73" s="320"/>
      <c r="F73" s="320"/>
      <c r="G73" s="320"/>
      <c r="H73" s="320"/>
      <c r="I73" s="320"/>
      <c r="J73" s="320"/>
      <c r="K73" s="320"/>
    </row>
    <row r="74" s="1" customFormat="1" ht="7.5" customHeight="1">
      <c r="B74" s="321"/>
      <c r="C74" s="322"/>
      <c r="D74" s="322"/>
      <c r="E74" s="322"/>
      <c r="F74" s="322"/>
      <c r="G74" s="322"/>
      <c r="H74" s="322"/>
      <c r="I74" s="322"/>
      <c r="J74" s="322"/>
      <c r="K74" s="323"/>
    </row>
    <row r="75" s="1" customFormat="1" ht="45" customHeight="1">
      <c r="B75" s="324"/>
      <c r="C75" s="325" t="s">
        <v>1724</v>
      </c>
      <c r="D75" s="325"/>
      <c r="E75" s="325"/>
      <c r="F75" s="325"/>
      <c r="G75" s="325"/>
      <c r="H75" s="325"/>
      <c r="I75" s="325"/>
      <c r="J75" s="325"/>
      <c r="K75" s="326"/>
    </row>
    <row r="76" s="1" customFormat="1" ht="17.25" customHeight="1">
      <c r="B76" s="324"/>
      <c r="C76" s="327" t="s">
        <v>1725</v>
      </c>
      <c r="D76" s="327"/>
      <c r="E76" s="327"/>
      <c r="F76" s="327" t="s">
        <v>1726</v>
      </c>
      <c r="G76" s="328"/>
      <c r="H76" s="327" t="s">
        <v>56</v>
      </c>
      <c r="I76" s="327" t="s">
        <v>59</v>
      </c>
      <c r="J76" s="327" t="s">
        <v>1727</v>
      </c>
      <c r="K76" s="326"/>
    </row>
    <row r="77" s="1" customFormat="1" ht="17.25" customHeight="1">
      <c r="B77" s="324"/>
      <c r="C77" s="329" t="s">
        <v>1728</v>
      </c>
      <c r="D77" s="329"/>
      <c r="E77" s="329"/>
      <c r="F77" s="330" t="s">
        <v>1729</v>
      </c>
      <c r="G77" s="331"/>
      <c r="H77" s="329"/>
      <c r="I77" s="329"/>
      <c r="J77" s="329" t="s">
        <v>1730</v>
      </c>
      <c r="K77" s="326"/>
    </row>
    <row r="78" s="1" customFormat="1" ht="5.25" customHeight="1">
      <c r="B78" s="324"/>
      <c r="C78" s="332"/>
      <c r="D78" s="332"/>
      <c r="E78" s="332"/>
      <c r="F78" s="332"/>
      <c r="G78" s="333"/>
      <c r="H78" s="332"/>
      <c r="I78" s="332"/>
      <c r="J78" s="332"/>
      <c r="K78" s="326"/>
    </row>
    <row r="79" s="1" customFormat="1" ht="15" customHeight="1">
      <c r="B79" s="324"/>
      <c r="C79" s="312" t="s">
        <v>55</v>
      </c>
      <c r="D79" s="334"/>
      <c r="E79" s="334"/>
      <c r="F79" s="335" t="s">
        <v>1731</v>
      </c>
      <c r="G79" s="336"/>
      <c r="H79" s="312" t="s">
        <v>1732</v>
      </c>
      <c r="I79" s="312" t="s">
        <v>1733</v>
      </c>
      <c r="J79" s="312">
        <v>20</v>
      </c>
      <c r="K79" s="326"/>
    </row>
    <row r="80" s="1" customFormat="1" ht="15" customHeight="1">
      <c r="B80" s="324"/>
      <c r="C80" s="312" t="s">
        <v>1734</v>
      </c>
      <c r="D80" s="312"/>
      <c r="E80" s="312"/>
      <c r="F80" s="335" t="s">
        <v>1731</v>
      </c>
      <c r="G80" s="336"/>
      <c r="H80" s="312" t="s">
        <v>1735</v>
      </c>
      <c r="I80" s="312" t="s">
        <v>1733</v>
      </c>
      <c r="J80" s="312">
        <v>120</v>
      </c>
      <c r="K80" s="326"/>
    </row>
    <row r="81" s="1" customFormat="1" ht="15" customHeight="1">
      <c r="B81" s="337"/>
      <c r="C81" s="312" t="s">
        <v>1736</v>
      </c>
      <c r="D81" s="312"/>
      <c r="E81" s="312"/>
      <c r="F81" s="335" t="s">
        <v>1737</v>
      </c>
      <c r="G81" s="336"/>
      <c r="H81" s="312" t="s">
        <v>1738</v>
      </c>
      <c r="I81" s="312" t="s">
        <v>1733</v>
      </c>
      <c r="J81" s="312">
        <v>50</v>
      </c>
      <c r="K81" s="326"/>
    </row>
    <row r="82" s="1" customFormat="1" ht="15" customHeight="1">
      <c r="B82" s="337"/>
      <c r="C82" s="312" t="s">
        <v>1739</v>
      </c>
      <c r="D82" s="312"/>
      <c r="E82" s="312"/>
      <c r="F82" s="335" t="s">
        <v>1731</v>
      </c>
      <c r="G82" s="336"/>
      <c r="H82" s="312" t="s">
        <v>1740</v>
      </c>
      <c r="I82" s="312" t="s">
        <v>1741</v>
      </c>
      <c r="J82" s="312"/>
      <c r="K82" s="326"/>
    </row>
    <row r="83" s="1" customFormat="1" ht="15" customHeight="1">
      <c r="B83" s="337"/>
      <c r="C83" s="338" t="s">
        <v>1742</v>
      </c>
      <c r="D83" s="338"/>
      <c r="E83" s="338"/>
      <c r="F83" s="339" t="s">
        <v>1737</v>
      </c>
      <c r="G83" s="338"/>
      <c r="H83" s="338" t="s">
        <v>1743</v>
      </c>
      <c r="I83" s="338" t="s">
        <v>1733</v>
      </c>
      <c r="J83" s="338">
        <v>15</v>
      </c>
      <c r="K83" s="326"/>
    </row>
    <row r="84" s="1" customFormat="1" ht="15" customHeight="1">
      <c r="B84" s="337"/>
      <c r="C84" s="338" t="s">
        <v>1744</v>
      </c>
      <c r="D84" s="338"/>
      <c r="E84" s="338"/>
      <c r="F84" s="339" t="s">
        <v>1737</v>
      </c>
      <c r="G84" s="338"/>
      <c r="H84" s="338" t="s">
        <v>1745</v>
      </c>
      <c r="I84" s="338" t="s">
        <v>1733</v>
      </c>
      <c r="J84" s="338">
        <v>15</v>
      </c>
      <c r="K84" s="326"/>
    </row>
    <row r="85" s="1" customFormat="1" ht="15" customHeight="1">
      <c r="B85" s="337"/>
      <c r="C85" s="338" t="s">
        <v>1746</v>
      </c>
      <c r="D85" s="338"/>
      <c r="E85" s="338"/>
      <c r="F85" s="339" t="s">
        <v>1737</v>
      </c>
      <c r="G85" s="338"/>
      <c r="H85" s="338" t="s">
        <v>1747</v>
      </c>
      <c r="I85" s="338" t="s">
        <v>1733</v>
      </c>
      <c r="J85" s="338">
        <v>20</v>
      </c>
      <c r="K85" s="326"/>
    </row>
    <row r="86" s="1" customFormat="1" ht="15" customHeight="1">
      <c r="B86" s="337"/>
      <c r="C86" s="338" t="s">
        <v>1748</v>
      </c>
      <c r="D86" s="338"/>
      <c r="E86" s="338"/>
      <c r="F86" s="339" t="s">
        <v>1737</v>
      </c>
      <c r="G86" s="338"/>
      <c r="H86" s="338" t="s">
        <v>1749</v>
      </c>
      <c r="I86" s="338" t="s">
        <v>1733</v>
      </c>
      <c r="J86" s="338">
        <v>20</v>
      </c>
      <c r="K86" s="326"/>
    </row>
    <row r="87" s="1" customFormat="1" ht="15" customHeight="1">
      <c r="B87" s="337"/>
      <c r="C87" s="312" t="s">
        <v>1750</v>
      </c>
      <c r="D87" s="312"/>
      <c r="E87" s="312"/>
      <c r="F87" s="335" t="s">
        <v>1737</v>
      </c>
      <c r="G87" s="336"/>
      <c r="H87" s="312" t="s">
        <v>1751</v>
      </c>
      <c r="I87" s="312" t="s">
        <v>1733</v>
      </c>
      <c r="J87" s="312">
        <v>50</v>
      </c>
      <c r="K87" s="326"/>
    </row>
    <row r="88" s="1" customFormat="1" ht="15" customHeight="1">
      <c r="B88" s="337"/>
      <c r="C88" s="312" t="s">
        <v>1752</v>
      </c>
      <c r="D88" s="312"/>
      <c r="E88" s="312"/>
      <c r="F88" s="335" t="s">
        <v>1737</v>
      </c>
      <c r="G88" s="336"/>
      <c r="H88" s="312" t="s">
        <v>1753</v>
      </c>
      <c r="I88" s="312" t="s">
        <v>1733</v>
      </c>
      <c r="J88" s="312">
        <v>20</v>
      </c>
      <c r="K88" s="326"/>
    </row>
    <row r="89" s="1" customFormat="1" ht="15" customHeight="1">
      <c r="B89" s="337"/>
      <c r="C89" s="312" t="s">
        <v>1754</v>
      </c>
      <c r="D89" s="312"/>
      <c r="E89" s="312"/>
      <c r="F89" s="335" t="s">
        <v>1737</v>
      </c>
      <c r="G89" s="336"/>
      <c r="H89" s="312" t="s">
        <v>1755</v>
      </c>
      <c r="I89" s="312" t="s">
        <v>1733</v>
      </c>
      <c r="J89" s="312">
        <v>20</v>
      </c>
      <c r="K89" s="326"/>
    </row>
    <row r="90" s="1" customFormat="1" ht="15" customHeight="1">
      <c r="B90" s="337"/>
      <c r="C90" s="312" t="s">
        <v>1756</v>
      </c>
      <c r="D90" s="312"/>
      <c r="E90" s="312"/>
      <c r="F90" s="335" t="s">
        <v>1737</v>
      </c>
      <c r="G90" s="336"/>
      <c r="H90" s="312" t="s">
        <v>1757</v>
      </c>
      <c r="I90" s="312" t="s">
        <v>1733</v>
      </c>
      <c r="J90" s="312">
        <v>50</v>
      </c>
      <c r="K90" s="326"/>
    </row>
    <row r="91" s="1" customFormat="1" ht="15" customHeight="1">
      <c r="B91" s="337"/>
      <c r="C91" s="312" t="s">
        <v>1758</v>
      </c>
      <c r="D91" s="312"/>
      <c r="E91" s="312"/>
      <c r="F91" s="335" t="s">
        <v>1737</v>
      </c>
      <c r="G91" s="336"/>
      <c r="H91" s="312" t="s">
        <v>1758</v>
      </c>
      <c r="I91" s="312" t="s">
        <v>1733</v>
      </c>
      <c r="J91" s="312">
        <v>50</v>
      </c>
      <c r="K91" s="326"/>
    </row>
    <row r="92" s="1" customFormat="1" ht="15" customHeight="1">
      <c r="B92" s="337"/>
      <c r="C92" s="312" t="s">
        <v>1759</v>
      </c>
      <c r="D92" s="312"/>
      <c r="E92" s="312"/>
      <c r="F92" s="335" t="s">
        <v>1737</v>
      </c>
      <c r="G92" s="336"/>
      <c r="H92" s="312" t="s">
        <v>1760</v>
      </c>
      <c r="I92" s="312" t="s">
        <v>1733</v>
      </c>
      <c r="J92" s="312">
        <v>255</v>
      </c>
      <c r="K92" s="326"/>
    </row>
    <row r="93" s="1" customFormat="1" ht="15" customHeight="1">
      <c r="B93" s="337"/>
      <c r="C93" s="312" t="s">
        <v>1761</v>
      </c>
      <c r="D93" s="312"/>
      <c r="E93" s="312"/>
      <c r="F93" s="335" t="s">
        <v>1731</v>
      </c>
      <c r="G93" s="336"/>
      <c r="H93" s="312" t="s">
        <v>1762</v>
      </c>
      <c r="I93" s="312" t="s">
        <v>1763</v>
      </c>
      <c r="J93" s="312"/>
      <c r="K93" s="326"/>
    </row>
    <row r="94" s="1" customFormat="1" ht="15" customHeight="1">
      <c r="B94" s="337"/>
      <c r="C94" s="312" t="s">
        <v>1764</v>
      </c>
      <c r="D94" s="312"/>
      <c r="E94" s="312"/>
      <c r="F94" s="335" t="s">
        <v>1731</v>
      </c>
      <c r="G94" s="336"/>
      <c r="H94" s="312" t="s">
        <v>1765</v>
      </c>
      <c r="I94" s="312" t="s">
        <v>1766</v>
      </c>
      <c r="J94" s="312"/>
      <c r="K94" s="326"/>
    </row>
    <row r="95" s="1" customFormat="1" ht="15" customHeight="1">
      <c r="B95" s="337"/>
      <c r="C95" s="312" t="s">
        <v>1767</v>
      </c>
      <c r="D95" s="312"/>
      <c r="E95" s="312"/>
      <c r="F95" s="335" t="s">
        <v>1731</v>
      </c>
      <c r="G95" s="336"/>
      <c r="H95" s="312" t="s">
        <v>1767</v>
      </c>
      <c r="I95" s="312" t="s">
        <v>1766</v>
      </c>
      <c r="J95" s="312"/>
      <c r="K95" s="326"/>
    </row>
    <row r="96" s="1" customFormat="1" ht="15" customHeight="1">
      <c r="B96" s="337"/>
      <c r="C96" s="312" t="s">
        <v>40</v>
      </c>
      <c r="D96" s="312"/>
      <c r="E96" s="312"/>
      <c r="F96" s="335" t="s">
        <v>1731</v>
      </c>
      <c r="G96" s="336"/>
      <c r="H96" s="312" t="s">
        <v>1768</v>
      </c>
      <c r="I96" s="312" t="s">
        <v>1766</v>
      </c>
      <c r="J96" s="312"/>
      <c r="K96" s="326"/>
    </row>
    <row r="97" s="1" customFormat="1" ht="15" customHeight="1">
      <c r="B97" s="337"/>
      <c r="C97" s="312" t="s">
        <v>50</v>
      </c>
      <c r="D97" s="312"/>
      <c r="E97" s="312"/>
      <c r="F97" s="335" t="s">
        <v>1731</v>
      </c>
      <c r="G97" s="336"/>
      <c r="H97" s="312" t="s">
        <v>1769</v>
      </c>
      <c r="I97" s="312" t="s">
        <v>1766</v>
      </c>
      <c r="J97" s="312"/>
      <c r="K97" s="326"/>
    </row>
    <row r="98" s="1" customFormat="1" ht="15" customHeight="1">
      <c r="B98" s="340"/>
      <c r="C98" s="341"/>
      <c r="D98" s="341"/>
      <c r="E98" s="341"/>
      <c r="F98" s="341"/>
      <c r="G98" s="341"/>
      <c r="H98" s="341"/>
      <c r="I98" s="341"/>
      <c r="J98" s="341"/>
      <c r="K98" s="342"/>
    </row>
    <row r="99" s="1" customFormat="1" ht="18.75" customHeight="1">
      <c r="B99" s="343"/>
      <c r="C99" s="344"/>
      <c r="D99" s="344"/>
      <c r="E99" s="344"/>
      <c r="F99" s="344"/>
      <c r="G99" s="344"/>
      <c r="H99" s="344"/>
      <c r="I99" s="344"/>
      <c r="J99" s="344"/>
      <c r="K99" s="343"/>
    </row>
    <row r="100" s="1" customFormat="1" ht="18.75" customHeight="1"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</row>
    <row r="101" s="1" customFormat="1" ht="7.5" customHeight="1">
      <c r="B101" s="321"/>
      <c r="C101" s="322"/>
      <c r="D101" s="322"/>
      <c r="E101" s="322"/>
      <c r="F101" s="322"/>
      <c r="G101" s="322"/>
      <c r="H101" s="322"/>
      <c r="I101" s="322"/>
      <c r="J101" s="322"/>
      <c r="K101" s="323"/>
    </row>
    <row r="102" s="1" customFormat="1" ht="45" customHeight="1">
      <c r="B102" s="324"/>
      <c r="C102" s="325" t="s">
        <v>1770</v>
      </c>
      <c r="D102" s="325"/>
      <c r="E102" s="325"/>
      <c r="F102" s="325"/>
      <c r="G102" s="325"/>
      <c r="H102" s="325"/>
      <c r="I102" s="325"/>
      <c r="J102" s="325"/>
      <c r="K102" s="326"/>
    </row>
    <row r="103" s="1" customFormat="1" ht="17.25" customHeight="1">
      <c r="B103" s="324"/>
      <c r="C103" s="327" t="s">
        <v>1725</v>
      </c>
      <c r="D103" s="327"/>
      <c r="E103" s="327"/>
      <c r="F103" s="327" t="s">
        <v>1726</v>
      </c>
      <c r="G103" s="328"/>
      <c r="H103" s="327" t="s">
        <v>56</v>
      </c>
      <c r="I103" s="327" t="s">
        <v>59</v>
      </c>
      <c r="J103" s="327" t="s">
        <v>1727</v>
      </c>
      <c r="K103" s="326"/>
    </row>
    <row r="104" s="1" customFormat="1" ht="17.25" customHeight="1">
      <c r="B104" s="324"/>
      <c r="C104" s="329" t="s">
        <v>1728</v>
      </c>
      <c r="D104" s="329"/>
      <c r="E104" s="329"/>
      <c r="F104" s="330" t="s">
        <v>1729</v>
      </c>
      <c r="G104" s="331"/>
      <c r="H104" s="329"/>
      <c r="I104" s="329"/>
      <c r="J104" s="329" t="s">
        <v>1730</v>
      </c>
      <c r="K104" s="326"/>
    </row>
    <row r="105" s="1" customFormat="1" ht="5.25" customHeight="1">
      <c r="B105" s="324"/>
      <c r="C105" s="327"/>
      <c r="D105" s="327"/>
      <c r="E105" s="327"/>
      <c r="F105" s="327"/>
      <c r="G105" s="345"/>
      <c r="H105" s="327"/>
      <c r="I105" s="327"/>
      <c r="J105" s="327"/>
      <c r="K105" s="326"/>
    </row>
    <row r="106" s="1" customFormat="1" ht="15" customHeight="1">
      <c r="B106" s="324"/>
      <c r="C106" s="312" t="s">
        <v>55</v>
      </c>
      <c r="D106" s="334"/>
      <c r="E106" s="334"/>
      <c r="F106" s="335" t="s">
        <v>1731</v>
      </c>
      <c r="G106" s="312"/>
      <c r="H106" s="312" t="s">
        <v>1771</v>
      </c>
      <c r="I106" s="312" t="s">
        <v>1733</v>
      </c>
      <c r="J106" s="312">
        <v>20</v>
      </c>
      <c r="K106" s="326"/>
    </row>
    <row r="107" s="1" customFormat="1" ht="15" customHeight="1">
      <c r="B107" s="324"/>
      <c r="C107" s="312" t="s">
        <v>1734</v>
      </c>
      <c r="D107" s="312"/>
      <c r="E107" s="312"/>
      <c r="F107" s="335" t="s">
        <v>1731</v>
      </c>
      <c r="G107" s="312"/>
      <c r="H107" s="312" t="s">
        <v>1771</v>
      </c>
      <c r="I107" s="312" t="s">
        <v>1733</v>
      </c>
      <c r="J107" s="312">
        <v>120</v>
      </c>
      <c r="K107" s="326"/>
    </row>
    <row r="108" s="1" customFormat="1" ht="15" customHeight="1">
      <c r="B108" s="337"/>
      <c r="C108" s="312" t="s">
        <v>1736</v>
      </c>
      <c r="D108" s="312"/>
      <c r="E108" s="312"/>
      <c r="F108" s="335" t="s">
        <v>1737</v>
      </c>
      <c r="G108" s="312"/>
      <c r="H108" s="312" t="s">
        <v>1771</v>
      </c>
      <c r="I108" s="312" t="s">
        <v>1733</v>
      </c>
      <c r="J108" s="312">
        <v>50</v>
      </c>
      <c r="K108" s="326"/>
    </row>
    <row r="109" s="1" customFormat="1" ht="15" customHeight="1">
      <c r="B109" s="337"/>
      <c r="C109" s="312" t="s">
        <v>1739</v>
      </c>
      <c r="D109" s="312"/>
      <c r="E109" s="312"/>
      <c r="F109" s="335" t="s">
        <v>1731</v>
      </c>
      <c r="G109" s="312"/>
      <c r="H109" s="312" t="s">
        <v>1771</v>
      </c>
      <c r="I109" s="312" t="s">
        <v>1741</v>
      </c>
      <c r="J109" s="312"/>
      <c r="K109" s="326"/>
    </row>
    <row r="110" s="1" customFormat="1" ht="15" customHeight="1">
      <c r="B110" s="337"/>
      <c r="C110" s="312" t="s">
        <v>1750</v>
      </c>
      <c r="D110" s="312"/>
      <c r="E110" s="312"/>
      <c r="F110" s="335" t="s">
        <v>1737</v>
      </c>
      <c r="G110" s="312"/>
      <c r="H110" s="312" t="s">
        <v>1771</v>
      </c>
      <c r="I110" s="312" t="s">
        <v>1733</v>
      </c>
      <c r="J110" s="312">
        <v>50</v>
      </c>
      <c r="K110" s="326"/>
    </row>
    <row r="111" s="1" customFormat="1" ht="15" customHeight="1">
      <c r="B111" s="337"/>
      <c r="C111" s="312" t="s">
        <v>1758</v>
      </c>
      <c r="D111" s="312"/>
      <c r="E111" s="312"/>
      <c r="F111" s="335" t="s">
        <v>1737</v>
      </c>
      <c r="G111" s="312"/>
      <c r="H111" s="312" t="s">
        <v>1771</v>
      </c>
      <c r="I111" s="312" t="s">
        <v>1733</v>
      </c>
      <c r="J111" s="312">
        <v>50</v>
      </c>
      <c r="K111" s="326"/>
    </row>
    <row r="112" s="1" customFormat="1" ht="15" customHeight="1">
      <c r="B112" s="337"/>
      <c r="C112" s="312" t="s">
        <v>1756</v>
      </c>
      <c r="D112" s="312"/>
      <c r="E112" s="312"/>
      <c r="F112" s="335" t="s">
        <v>1737</v>
      </c>
      <c r="G112" s="312"/>
      <c r="H112" s="312" t="s">
        <v>1771</v>
      </c>
      <c r="I112" s="312" t="s">
        <v>1733</v>
      </c>
      <c r="J112" s="312">
        <v>50</v>
      </c>
      <c r="K112" s="326"/>
    </row>
    <row r="113" s="1" customFormat="1" ht="15" customHeight="1">
      <c r="B113" s="337"/>
      <c r="C113" s="312" t="s">
        <v>55</v>
      </c>
      <c r="D113" s="312"/>
      <c r="E113" s="312"/>
      <c r="F113" s="335" t="s">
        <v>1731</v>
      </c>
      <c r="G113" s="312"/>
      <c r="H113" s="312" t="s">
        <v>1772</v>
      </c>
      <c r="I113" s="312" t="s">
        <v>1733</v>
      </c>
      <c r="J113" s="312">
        <v>20</v>
      </c>
      <c r="K113" s="326"/>
    </row>
    <row r="114" s="1" customFormat="1" ht="15" customHeight="1">
      <c r="B114" s="337"/>
      <c r="C114" s="312" t="s">
        <v>1773</v>
      </c>
      <c r="D114" s="312"/>
      <c r="E114" s="312"/>
      <c r="F114" s="335" t="s">
        <v>1731</v>
      </c>
      <c r="G114" s="312"/>
      <c r="H114" s="312" t="s">
        <v>1774</v>
      </c>
      <c r="I114" s="312" t="s">
        <v>1733</v>
      </c>
      <c r="J114" s="312">
        <v>120</v>
      </c>
      <c r="K114" s="326"/>
    </row>
    <row r="115" s="1" customFormat="1" ht="15" customHeight="1">
      <c r="B115" s="337"/>
      <c r="C115" s="312" t="s">
        <v>40</v>
      </c>
      <c r="D115" s="312"/>
      <c r="E115" s="312"/>
      <c r="F115" s="335" t="s">
        <v>1731</v>
      </c>
      <c r="G115" s="312"/>
      <c r="H115" s="312" t="s">
        <v>1775</v>
      </c>
      <c r="I115" s="312" t="s">
        <v>1766</v>
      </c>
      <c r="J115" s="312"/>
      <c r="K115" s="326"/>
    </row>
    <row r="116" s="1" customFormat="1" ht="15" customHeight="1">
      <c r="B116" s="337"/>
      <c r="C116" s="312" t="s">
        <v>50</v>
      </c>
      <c r="D116" s="312"/>
      <c r="E116" s="312"/>
      <c r="F116" s="335" t="s">
        <v>1731</v>
      </c>
      <c r="G116" s="312"/>
      <c r="H116" s="312" t="s">
        <v>1776</v>
      </c>
      <c r="I116" s="312" t="s">
        <v>1766</v>
      </c>
      <c r="J116" s="312"/>
      <c r="K116" s="326"/>
    </row>
    <row r="117" s="1" customFormat="1" ht="15" customHeight="1">
      <c r="B117" s="337"/>
      <c r="C117" s="312" t="s">
        <v>59</v>
      </c>
      <c r="D117" s="312"/>
      <c r="E117" s="312"/>
      <c r="F117" s="335" t="s">
        <v>1731</v>
      </c>
      <c r="G117" s="312"/>
      <c r="H117" s="312" t="s">
        <v>1777</v>
      </c>
      <c r="I117" s="312" t="s">
        <v>1778</v>
      </c>
      <c r="J117" s="312"/>
      <c r="K117" s="326"/>
    </row>
    <row r="118" s="1" customFormat="1" ht="15" customHeight="1">
      <c r="B118" s="340"/>
      <c r="C118" s="346"/>
      <c r="D118" s="346"/>
      <c r="E118" s="346"/>
      <c r="F118" s="346"/>
      <c r="G118" s="346"/>
      <c r="H118" s="346"/>
      <c r="I118" s="346"/>
      <c r="J118" s="346"/>
      <c r="K118" s="342"/>
    </row>
    <row r="119" s="1" customFormat="1" ht="18.75" customHeight="1">
      <c r="B119" s="347"/>
      <c r="C119" s="348"/>
      <c r="D119" s="348"/>
      <c r="E119" s="348"/>
      <c r="F119" s="349"/>
      <c r="G119" s="348"/>
      <c r="H119" s="348"/>
      <c r="I119" s="348"/>
      <c r="J119" s="348"/>
      <c r="K119" s="347"/>
    </row>
    <row r="120" s="1" customFormat="1" ht="18.75" customHeight="1">
      <c r="B120" s="320"/>
      <c r="C120" s="320"/>
      <c r="D120" s="320"/>
      <c r="E120" s="320"/>
      <c r="F120" s="320"/>
      <c r="G120" s="320"/>
      <c r="H120" s="320"/>
      <c r="I120" s="320"/>
      <c r="J120" s="320"/>
      <c r="K120" s="320"/>
    </row>
    <row r="121" s="1" customFormat="1" ht="7.5" customHeight="1">
      <c r="B121" s="350"/>
      <c r="C121" s="351"/>
      <c r="D121" s="351"/>
      <c r="E121" s="351"/>
      <c r="F121" s="351"/>
      <c r="G121" s="351"/>
      <c r="H121" s="351"/>
      <c r="I121" s="351"/>
      <c r="J121" s="351"/>
      <c r="K121" s="352"/>
    </row>
    <row r="122" s="1" customFormat="1" ht="45" customHeight="1">
      <c r="B122" s="353"/>
      <c r="C122" s="303" t="s">
        <v>1779</v>
      </c>
      <c r="D122" s="303"/>
      <c r="E122" s="303"/>
      <c r="F122" s="303"/>
      <c r="G122" s="303"/>
      <c r="H122" s="303"/>
      <c r="I122" s="303"/>
      <c r="J122" s="303"/>
      <c r="K122" s="354"/>
    </row>
    <row r="123" s="1" customFormat="1" ht="17.25" customHeight="1">
      <c r="B123" s="355"/>
      <c r="C123" s="327" t="s">
        <v>1725</v>
      </c>
      <c r="D123" s="327"/>
      <c r="E123" s="327"/>
      <c r="F123" s="327" t="s">
        <v>1726</v>
      </c>
      <c r="G123" s="328"/>
      <c r="H123" s="327" t="s">
        <v>56</v>
      </c>
      <c r="I123" s="327" t="s">
        <v>59</v>
      </c>
      <c r="J123" s="327" t="s">
        <v>1727</v>
      </c>
      <c r="K123" s="356"/>
    </row>
    <row r="124" s="1" customFormat="1" ht="17.25" customHeight="1">
      <c r="B124" s="355"/>
      <c r="C124" s="329" t="s">
        <v>1728</v>
      </c>
      <c r="D124" s="329"/>
      <c r="E124" s="329"/>
      <c r="F124" s="330" t="s">
        <v>1729</v>
      </c>
      <c r="G124" s="331"/>
      <c r="H124" s="329"/>
      <c r="I124" s="329"/>
      <c r="J124" s="329" t="s">
        <v>1730</v>
      </c>
      <c r="K124" s="356"/>
    </row>
    <row r="125" s="1" customFormat="1" ht="5.25" customHeight="1">
      <c r="B125" s="357"/>
      <c r="C125" s="332"/>
      <c r="D125" s="332"/>
      <c r="E125" s="332"/>
      <c r="F125" s="332"/>
      <c r="G125" s="358"/>
      <c r="H125" s="332"/>
      <c r="I125" s="332"/>
      <c r="J125" s="332"/>
      <c r="K125" s="359"/>
    </row>
    <row r="126" s="1" customFormat="1" ht="15" customHeight="1">
      <c r="B126" s="357"/>
      <c r="C126" s="312" t="s">
        <v>1734</v>
      </c>
      <c r="D126" s="334"/>
      <c r="E126" s="334"/>
      <c r="F126" s="335" t="s">
        <v>1731</v>
      </c>
      <c r="G126" s="312"/>
      <c r="H126" s="312" t="s">
        <v>1771</v>
      </c>
      <c r="I126" s="312" t="s">
        <v>1733</v>
      </c>
      <c r="J126" s="312">
        <v>120</v>
      </c>
      <c r="K126" s="360"/>
    </row>
    <row r="127" s="1" customFormat="1" ht="15" customHeight="1">
      <c r="B127" s="357"/>
      <c r="C127" s="312" t="s">
        <v>1780</v>
      </c>
      <c r="D127" s="312"/>
      <c r="E127" s="312"/>
      <c r="F127" s="335" t="s">
        <v>1731</v>
      </c>
      <c r="G127" s="312"/>
      <c r="H127" s="312" t="s">
        <v>1781</v>
      </c>
      <c r="I127" s="312" t="s">
        <v>1733</v>
      </c>
      <c r="J127" s="312" t="s">
        <v>1782</v>
      </c>
      <c r="K127" s="360"/>
    </row>
    <row r="128" s="1" customFormat="1" ht="15" customHeight="1">
      <c r="B128" s="357"/>
      <c r="C128" s="312" t="s">
        <v>85</v>
      </c>
      <c r="D128" s="312"/>
      <c r="E128" s="312"/>
      <c r="F128" s="335" t="s">
        <v>1731</v>
      </c>
      <c r="G128" s="312"/>
      <c r="H128" s="312" t="s">
        <v>1783</v>
      </c>
      <c r="I128" s="312" t="s">
        <v>1733</v>
      </c>
      <c r="J128" s="312" t="s">
        <v>1782</v>
      </c>
      <c r="K128" s="360"/>
    </row>
    <row r="129" s="1" customFormat="1" ht="15" customHeight="1">
      <c r="B129" s="357"/>
      <c r="C129" s="312" t="s">
        <v>1742</v>
      </c>
      <c r="D129" s="312"/>
      <c r="E129" s="312"/>
      <c r="F129" s="335" t="s">
        <v>1737</v>
      </c>
      <c r="G129" s="312"/>
      <c r="H129" s="312" t="s">
        <v>1743</v>
      </c>
      <c r="I129" s="312" t="s">
        <v>1733</v>
      </c>
      <c r="J129" s="312">
        <v>15</v>
      </c>
      <c r="K129" s="360"/>
    </row>
    <row r="130" s="1" customFormat="1" ht="15" customHeight="1">
      <c r="B130" s="357"/>
      <c r="C130" s="338" t="s">
        <v>1744</v>
      </c>
      <c r="D130" s="338"/>
      <c r="E130" s="338"/>
      <c r="F130" s="339" t="s">
        <v>1737</v>
      </c>
      <c r="G130" s="338"/>
      <c r="H130" s="338" t="s">
        <v>1745</v>
      </c>
      <c r="I130" s="338" t="s">
        <v>1733</v>
      </c>
      <c r="J130" s="338">
        <v>15</v>
      </c>
      <c r="K130" s="360"/>
    </row>
    <row r="131" s="1" customFormat="1" ht="15" customHeight="1">
      <c r="B131" s="357"/>
      <c r="C131" s="338" t="s">
        <v>1746</v>
      </c>
      <c r="D131" s="338"/>
      <c r="E131" s="338"/>
      <c r="F131" s="339" t="s">
        <v>1737</v>
      </c>
      <c r="G131" s="338"/>
      <c r="H131" s="338" t="s">
        <v>1747</v>
      </c>
      <c r="I131" s="338" t="s">
        <v>1733</v>
      </c>
      <c r="J131" s="338">
        <v>20</v>
      </c>
      <c r="K131" s="360"/>
    </row>
    <row r="132" s="1" customFormat="1" ht="15" customHeight="1">
      <c r="B132" s="357"/>
      <c r="C132" s="338" t="s">
        <v>1748</v>
      </c>
      <c r="D132" s="338"/>
      <c r="E132" s="338"/>
      <c r="F132" s="339" t="s">
        <v>1737</v>
      </c>
      <c r="G132" s="338"/>
      <c r="H132" s="338" t="s">
        <v>1749</v>
      </c>
      <c r="I132" s="338" t="s">
        <v>1733</v>
      </c>
      <c r="J132" s="338">
        <v>20</v>
      </c>
      <c r="K132" s="360"/>
    </row>
    <row r="133" s="1" customFormat="1" ht="15" customHeight="1">
      <c r="B133" s="357"/>
      <c r="C133" s="312" t="s">
        <v>1736</v>
      </c>
      <c r="D133" s="312"/>
      <c r="E133" s="312"/>
      <c r="F133" s="335" t="s">
        <v>1737</v>
      </c>
      <c r="G133" s="312"/>
      <c r="H133" s="312" t="s">
        <v>1771</v>
      </c>
      <c r="I133" s="312" t="s">
        <v>1733</v>
      </c>
      <c r="J133" s="312">
        <v>50</v>
      </c>
      <c r="K133" s="360"/>
    </row>
    <row r="134" s="1" customFormat="1" ht="15" customHeight="1">
      <c r="B134" s="357"/>
      <c r="C134" s="312" t="s">
        <v>1750</v>
      </c>
      <c r="D134" s="312"/>
      <c r="E134" s="312"/>
      <c r="F134" s="335" t="s">
        <v>1737</v>
      </c>
      <c r="G134" s="312"/>
      <c r="H134" s="312" t="s">
        <v>1771</v>
      </c>
      <c r="I134" s="312" t="s">
        <v>1733</v>
      </c>
      <c r="J134" s="312">
        <v>50</v>
      </c>
      <c r="K134" s="360"/>
    </row>
    <row r="135" s="1" customFormat="1" ht="15" customHeight="1">
      <c r="B135" s="357"/>
      <c r="C135" s="312" t="s">
        <v>1756</v>
      </c>
      <c r="D135" s="312"/>
      <c r="E135" s="312"/>
      <c r="F135" s="335" t="s">
        <v>1737</v>
      </c>
      <c r="G135" s="312"/>
      <c r="H135" s="312" t="s">
        <v>1771</v>
      </c>
      <c r="I135" s="312" t="s">
        <v>1733</v>
      </c>
      <c r="J135" s="312">
        <v>50</v>
      </c>
      <c r="K135" s="360"/>
    </row>
    <row r="136" s="1" customFormat="1" ht="15" customHeight="1">
      <c r="B136" s="357"/>
      <c r="C136" s="312" t="s">
        <v>1758</v>
      </c>
      <c r="D136" s="312"/>
      <c r="E136" s="312"/>
      <c r="F136" s="335" t="s">
        <v>1737</v>
      </c>
      <c r="G136" s="312"/>
      <c r="H136" s="312" t="s">
        <v>1771</v>
      </c>
      <c r="I136" s="312" t="s">
        <v>1733</v>
      </c>
      <c r="J136" s="312">
        <v>50</v>
      </c>
      <c r="K136" s="360"/>
    </row>
    <row r="137" s="1" customFormat="1" ht="15" customHeight="1">
      <c r="B137" s="357"/>
      <c r="C137" s="312" t="s">
        <v>1759</v>
      </c>
      <c r="D137" s="312"/>
      <c r="E137" s="312"/>
      <c r="F137" s="335" t="s">
        <v>1737</v>
      </c>
      <c r="G137" s="312"/>
      <c r="H137" s="312" t="s">
        <v>1784</v>
      </c>
      <c r="I137" s="312" t="s">
        <v>1733</v>
      </c>
      <c r="J137" s="312">
        <v>255</v>
      </c>
      <c r="K137" s="360"/>
    </row>
    <row r="138" s="1" customFormat="1" ht="15" customHeight="1">
      <c r="B138" s="357"/>
      <c r="C138" s="312" t="s">
        <v>1761</v>
      </c>
      <c r="D138" s="312"/>
      <c r="E138" s="312"/>
      <c r="F138" s="335" t="s">
        <v>1731</v>
      </c>
      <c r="G138" s="312"/>
      <c r="H138" s="312" t="s">
        <v>1785</v>
      </c>
      <c r="I138" s="312" t="s">
        <v>1763</v>
      </c>
      <c r="J138" s="312"/>
      <c r="K138" s="360"/>
    </row>
    <row r="139" s="1" customFormat="1" ht="15" customHeight="1">
      <c r="B139" s="357"/>
      <c r="C139" s="312" t="s">
        <v>1764</v>
      </c>
      <c r="D139" s="312"/>
      <c r="E139" s="312"/>
      <c r="F139" s="335" t="s">
        <v>1731</v>
      </c>
      <c r="G139" s="312"/>
      <c r="H139" s="312" t="s">
        <v>1786</v>
      </c>
      <c r="I139" s="312" t="s">
        <v>1766</v>
      </c>
      <c r="J139" s="312"/>
      <c r="K139" s="360"/>
    </row>
    <row r="140" s="1" customFormat="1" ht="15" customHeight="1">
      <c r="B140" s="357"/>
      <c r="C140" s="312" t="s">
        <v>1767</v>
      </c>
      <c r="D140" s="312"/>
      <c r="E140" s="312"/>
      <c r="F140" s="335" t="s">
        <v>1731</v>
      </c>
      <c r="G140" s="312"/>
      <c r="H140" s="312" t="s">
        <v>1767</v>
      </c>
      <c r="I140" s="312" t="s">
        <v>1766</v>
      </c>
      <c r="J140" s="312"/>
      <c r="K140" s="360"/>
    </row>
    <row r="141" s="1" customFormat="1" ht="15" customHeight="1">
      <c r="B141" s="357"/>
      <c r="C141" s="312" t="s">
        <v>40</v>
      </c>
      <c r="D141" s="312"/>
      <c r="E141" s="312"/>
      <c r="F141" s="335" t="s">
        <v>1731</v>
      </c>
      <c r="G141" s="312"/>
      <c r="H141" s="312" t="s">
        <v>1787</v>
      </c>
      <c r="I141" s="312" t="s">
        <v>1766</v>
      </c>
      <c r="J141" s="312"/>
      <c r="K141" s="360"/>
    </row>
    <row r="142" s="1" customFormat="1" ht="15" customHeight="1">
      <c r="B142" s="357"/>
      <c r="C142" s="312" t="s">
        <v>1788</v>
      </c>
      <c r="D142" s="312"/>
      <c r="E142" s="312"/>
      <c r="F142" s="335" t="s">
        <v>1731</v>
      </c>
      <c r="G142" s="312"/>
      <c r="H142" s="312" t="s">
        <v>1789</v>
      </c>
      <c r="I142" s="312" t="s">
        <v>1766</v>
      </c>
      <c r="J142" s="312"/>
      <c r="K142" s="360"/>
    </row>
    <row r="143" s="1" customFormat="1" ht="15" customHeight="1">
      <c r="B143" s="361"/>
      <c r="C143" s="362"/>
      <c r="D143" s="362"/>
      <c r="E143" s="362"/>
      <c r="F143" s="362"/>
      <c r="G143" s="362"/>
      <c r="H143" s="362"/>
      <c r="I143" s="362"/>
      <c r="J143" s="362"/>
      <c r="K143" s="363"/>
    </row>
    <row r="144" s="1" customFormat="1" ht="18.75" customHeight="1">
      <c r="B144" s="348"/>
      <c r="C144" s="348"/>
      <c r="D144" s="348"/>
      <c r="E144" s="348"/>
      <c r="F144" s="349"/>
      <c r="G144" s="348"/>
      <c r="H144" s="348"/>
      <c r="I144" s="348"/>
      <c r="J144" s="348"/>
      <c r="K144" s="348"/>
    </row>
    <row r="145" s="1" customFormat="1" ht="18.75" customHeight="1">
      <c r="B145" s="320"/>
      <c r="C145" s="320"/>
      <c r="D145" s="320"/>
      <c r="E145" s="320"/>
      <c r="F145" s="320"/>
      <c r="G145" s="320"/>
      <c r="H145" s="320"/>
      <c r="I145" s="320"/>
      <c r="J145" s="320"/>
      <c r="K145" s="320"/>
    </row>
    <row r="146" s="1" customFormat="1" ht="7.5" customHeight="1">
      <c r="B146" s="321"/>
      <c r="C146" s="322"/>
      <c r="D146" s="322"/>
      <c r="E146" s="322"/>
      <c r="F146" s="322"/>
      <c r="G146" s="322"/>
      <c r="H146" s="322"/>
      <c r="I146" s="322"/>
      <c r="J146" s="322"/>
      <c r="K146" s="323"/>
    </row>
    <row r="147" s="1" customFormat="1" ht="45" customHeight="1">
      <c r="B147" s="324"/>
      <c r="C147" s="325" t="s">
        <v>1790</v>
      </c>
      <c r="D147" s="325"/>
      <c r="E147" s="325"/>
      <c r="F147" s="325"/>
      <c r="G147" s="325"/>
      <c r="H147" s="325"/>
      <c r="I147" s="325"/>
      <c r="J147" s="325"/>
      <c r="K147" s="326"/>
    </row>
    <row r="148" s="1" customFormat="1" ht="17.25" customHeight="1">
      <c r="B148" s="324"/>
      <c r="C148" s="327" t="s">
        <v>1725</v>
      </c>
      <c r="D148" s="327"/>
      <c r="E148" s="327"/>
      <c r="F148" s="327" t="s">
        <v>1726</v>
      </c>
      <c r="G148" s="328"/>
      <c r="H148" s="327" t="s">
        <v>56</v>
      </c>
      <c r="I148" s="327" t="s">
        <v>59</v>
      </c>
      <c r="J148" s="327" t="s">
        <v>1727</v>
      </c>
      <c r="K148" s="326"/>
    </row>
    <row r="149" s="1" customFormat="1" ht="17.25" customHeight="1">
      <c r="B149" s="324"/>
      <c r="C149" s="329" t="s">
        <v>1728</v>
      </c>
      <c r="D149" s="329"/>
      <c r="E149" s="329"/>
      <c r="F149" s="330" t="s">
        <v>1729</v>
      </c>
      <c r="G149" s="331"/>
      <c r="H149" s="329"/>
      <c r="I149" s="329"/>
      <c r="J149" s="329" t="s">
        <v>1730</v>
      </c>
      <c r="K149" s="326"/>
    </row>
    <row r="150" s="1" customFormat="1" ht="5.25" customHeight="1">
      <c r="B150" s="337"/>
      <c r="C150" s="332"/>
      <c r="D150" s="332"/>
      <c r="E150" s="332"/>
      <c r="F150" s="332"/>
      <c r="G150" s="333"/>
      <c r="H150" s="332"/>
      <c r="I150" s="332"/>
      <c r="J150" s="332"/>
      <c r="K150" s="360"/>
    </row>
    <row r="151" s="1" customFormat="1" ht="15" customHeight="1">
      <c r="B151" s="337"/>
      <c r="C151" s="364" t="s">
        <v>1734</v>
      </c>
      <c r="D151" s="312"/>
      <c r="E151" s="312"/>
      <c r="F151" s="365" t="s">
        <v>1731</v>
      </c>
      <c r="G151" s="312"/>
      <c r="H151" s="364" t="s">
        <v>1771</v>
      </c>
      <c r="I151" s="364" t="s">
        <v>1733</v>
      </c>
      <c r="J151" s="364">
        <v>120</v>
      </c>
      <c r="K151" s="360"/>
    </row>
    <row r="152" s="1" customFormat="1" ht="15" customHeight="1">
      <c r="B152" s="337"/>
      <c r="C152" s="364" t="s">
        <v>1780</v>
      </c>
      <c r="D152" s="312"/>
      <c r="E152" s="312"/>
      <c r="F152" s="365" t="s">
        <v>1731</v>
      </c>
      <c r="G152" s="312"/>
      <c r="H152" s="364" t="s">
        <v>1791</v>
      </c>
      <c r="I152" s="364" t="s">
        <v>1733</v>
      </c>
      <c r="J152" s="364" t="s">
        <v>1782</v>
      </c>
      <c r="K152" s="360"/>
    </row>
    <row r="153" s="1" customFormat="1" ht="15" customHeight="1">
      <c r="B153" s="337"/>
      <c r="C153" s="364" t="s">
        <v>85</v>
      </c>
      <c r="D153" s="312"/>
      <c r="E153" s="312"/>
      <c r="F153" s="365" t="s">
        <v>1731</v>
      </c>
      <c r="G153" s="312"/>
      <c r="H153" s="364" t="s">
        <v>1792</v>
      </c>
      <c r="I153" s="364" t="s">
        <v>1733</v>
      </c>
      <c r="J153" s="364" t="s">
        <v>1782</v>
      </c>
      <c r="K153" s="360"/>
    </row>
    <row r="154" s="1" customFormat="1" ht="15" customHeight="1">
      <c r="B154" s="337"/>
      <c r="C154" s="364" t="s">
        <v>1736</v>
      </c>
      <c r="D154" s="312"/>
      <c r="E154" s="312"/>
      <c r="F154" s="365" t="s">
        <v>1737</v>
      </c>
      <c r="G154" s="312"/>
      <c r="H154" s="364" t="s">
        <v>1771</v>
      </c>
      <c r="I154" s="364" t="s">
        <v>1733</v>
      </c>
      <c r="J154" s="364">
        <v>50</v>
      </c>
      <c r="K154" s="360"/>
    </row>
    <row r="155" s="1" customFormat="1" ht="15" customHeight="1">
      <c r="B155" s="337"/>
      <c r="C155" s="364" t="s">
        <v>1739</v>
      </c>
      <c r="D155" s="312"/>
      <c r="E155" s="312"/>
      <c r="F155" s="365" t="s">
        <v>1731</v>
      </c>
      <c r="G155" s="312"/>
      <c r="H155" s="364" t="s">
        <v>1771</v>
      </c>
      <c r="I155" s="364" t="s">
        <v>1741</v>
      </c>
      <c r="J155" s="364"/>
      <c r="K155" s="360"/>
    </row>
    <row r="156" s="1" customFormat="1" ht="15" customHeight="1">
      <c r="B156" s="337"/>
      <c r="C156" s="364" t="s">
        <v>1750</v>
      </c>
      <c r="D156" s="312"/>
      <c r="E156" s="312"/>
      <c r="F156" s="365" t="s">
        <v>1737</v>
      </c>
      <c r="G156" s="312"/>
      <c r="H156" s="364" t="s">
        <v>1771</v>
      </c>
      <c r="I156" s="364" t="s">
        <v>1733</v>
      </c>
      <c r="J156" s="364">
        <v>50</v>
      </c>
      <c r="K156" s="360"/>
    </row>
    <row r="157" s="1" customFormat="1" ht="15" customHeight="1">
      <c r="B157" s="337"/>
      <c r="C157" s="364" t="s">
        <v>1758</v>
      </c>
      <c r="D157" s="312"/>
      <c r="E157" s="312"/>
      <c r="F157" s="365" t="s">
        <v>1737</v>
      </c>
      <c r="G157" s="312"/>
      <c r="H157" s="364" t="s">
        <v>1771</v>
      </c>
      <c r="I157" s="364" t="s">
        <v>1733</v>
      </c>
      <c r="J157" s="364">
        <v>50</v>
      </c>
      <c r="K157" s="360"/>
    </row>
    <row r="158" s="1" customFormat="1" ht="15" customHeight="1">
      <c r="B158" s="337"/>
      <c r="C158" s="364" t="s">
        <v>1756</v>
      </c>
      <c r="D158" s="312"/>
      <c r="E158" s="312"/>
      <c r="F158" s="365" t="s">
        <v>1737</v>
      </c>
      <c r="G158" s="312"/>
      <c r="H158" s="364" t="s">
        <v>1771</v>
      </c>
      <c r="I158" s="364" t="s">
        <v>1733</v>
      </c>
      <c r="J158" s="364">
        <v>50</v>
      </c>
      <c r="K158" s="360"/>
    </row>
    <row r="159" s="1" customFormat="1" ht="15" customHeight="1">
      <c r="B159" s="337"/>
      <c r="C159" s="364" t="s">
        <v>160</v>
      </c>
      <c r="D159" s="312"/>
      <c r="E159" s="312"/>
      <c r="F159" s="365" t="s">
        <v>1731</v>
      </c>
      <c r="G159" s="312"/>
      <c r="H159" s="364" t="s">
        <v>1793</v>
      </c>
      <c r="I159" s="364" t="s">
        <v>1733</v>
      </c>
      <c r="J159" s="364" t="s">
        <v>1794</v>
      </c>
      <c r="K159" s="360"/>
    </row>
    <row r="160" s="1" customFormat="1" ht="15" customHeight="1">
      <c r="B160" s="337"/>
      <c r="C160" s="364" t="s">
        <v>1795</v>
      </c>
      <c r="D160" s="312"/>
      <c r="E160" s="312"/>
      <c r="F160" s="365" t="s">
        <v>1731</v>
      </c>
      <c r="G160" s="312"/>
      <c r="H160" s="364" t="s">
        <v>1796</v>
      </c>
      <c r="I160" s="364" t="s">
        <v>1766</v>
      </c>
      <c r="J160" s="364"/>
      <c r="K160" s="360"/>
    </row>
    <row r="161" s="1" customFormat="1" ht="15" customHeight="1">
      <c r="B161" s="366"/>
      <c r="C161" s="346"/>
      <c r="D161" s="346"/>
      <c r="E161" s="346"/>
      <c r="F161" s="346"/>
      <c r="G161" s="346"/>
      <c r="H161" s="346"/>
      <c r="I161" s="346"/>
      <c r="J161" s="346"/>
      <c r="K161" s="367"/>
    </row>
    <row r="162" s="1" customFormat="1" ht="18.75" customHeight="1">
      <c r="B162" s="348"/>
      <c r="C162" s="358"/>
      <c r="D162" s="358"/>
      <c r="E162" s="358"/>
      <c r="F162" s="368"/>
      <c r="G162" s="358"/>
      <c r="H162" s="358"/>
      <c r="I162" s="358"/>
      <c r="J162" s="358"/>
      <c r="K162" s="348"/>
    </row>
    <row r="163" s="1" customFormat="1" ht="18.75" customHeight="1"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</row>
    <row r="164" s="1" customFormat="1" ht="7.5" customHeight="1">
      <c r="B164" s="299"/>
      <c r="C164" s="300"/>
      <c r="D164" s="300"/>
      <c r="E164" s="300"/>
      <c r="F164" s="300"/>
      <c r="G164" s="300"/>
      <c r="H164" s="300"/>
      <c r="I164" s="300"/>
      <c r="J164" s="300"/>
      <c r="K164" s="301"/>
    </row>
    <row r="165" s="1" customFormat="1" ht="45" customHeight="1">
      <c r="B165" s="302"/>
      <c r="C165" s="303" t="s">
        <v>1797</v>
      </c>
      <c r="D165" s="303"/>
      <c r="E165" s="303"/>
      <c r="F165" s="303"/>
      <c r="G165" s="303"/>
      <c r="H165" s="303"/>
      <c r="I165" s="303"/>
      <c r="J165" s="303"/>
      <c r="K165" s="304"/>
    </row>
    <row r="166" s="1" customFormat="1" ht="17.25" customHeight="1">
      <c r="B166" s="302"/>
      <c r="C166" s="327" t="s">
        <v>1725</v>
      </c>
      <c r="D166" s="327"/>
      <c r="E166" s="327"/>
      <c r="F166" s="327" t="s">
        <v>1726</v>
      </c>
      <c r="G166" s="369"/>
      <c r="H166" s="370" t="s">
        <v>56</v>
      </c>
      <c r="I166" s="370" t="s">
        <v>59</v>
      </c>
      <c r="J166" s="327" t="s">
        <v>1727</v>
      </c>
      <c r="K166" s="304"/>
    </row>
    <row r="167" s="1" customFormat="1" ht="17.25" customHeight="1">
      <c r="B167" s="305"/>
      <c r="C167" s="329" t="s">
        <v>1728</v>
      </c>
      <c r="D167" s="329"/>
      <c r="E167" s="329"/>
      <c r="F167" s="330" t="s">
        <v>1729</v>
      </c>
      <c r="G167" s="371"/>
      <c r="H167" s="372"/>
      <c r="I167" s="372"/>
      <c r="J167" s="329" t="s">
        <v>1730</v>
      </c>
      <c r="K167" s="307"/>
    </row>
    <row r="168" s="1" customFormat="1" ht="5.25" customHeight="1">
      <c r="B168" s="337"/>
      <c r="C168" s="332"/>
      <c r="D168" s="332"/>
      <c r="E168" s="332"/>
      <c r="F168" s="332"/>
      <c r="G168" s="333"/>
      <c r="H168" s="332"/>
      <c r="I168" s="332"/>
      <c r="J168" s="332"/>
      <c r="K168" s="360"/>
    </row>
    <row r="169" s="1" customFormat="1" ht="15" customHeight="1">
      <c r="B169" s="337"/>
      <c r="C169" s="312" t="s">
        <v>1734</v>
      </c>
      <c r="D169" s="312"/>
      <c r="E169" s="312"/>
      <c r="F169" s="335" t="s">
        <v>1731</v>
      </c>
      <c r="G169" s="312"/>
      <c r="H169" s="312" t="s">
        <v>1771</v>
      </c>
      <c r="I169" s="312" t="s">
        <v>1733</v>
      </c>
      <c r="J169" s="312">
        <v>120</v>
      </c>
      <c r="K169" s="360"/>
    </row>
    <row r="170" s="1" customFormat="1" ht="15" customHeight="1">
      <c r="B170" s="337"/>
      <c r="C170" s="312" t="s">
        <v>1780</v>
      </c>
      <c r="D170" s="312"/>
      <c r="E170" s="312"/>
      <c r="F170" s="335" t="s">
        <v>1731</v>
      </c>
      <c r="G170" s="312"/>
      <c r="H170" s="312" t="s">
        <v>1781</v>
      </c>
      <c r="I170" s="312" t="s">
        <v>1733</v>
      </c>
      <c r="J170" s="312" t="s">
        <v>1782</v>
      </c>
      <c r="K170" s="360"/>
    </row>
    <row r="171" s="1" customFormat="1" ht="15" customHeight="1">
      <c r="B171" s="337"/>
      <c r="C171" s="312" t="s">
        <v>85</v>
      </c>
      <c r="D171" s="312"/>
      <c r="E171" s="312"/>
      <c r="F171" s="335" t="s">
        <v>1731</v>
      </c>
      <c r="G171" s="312"/>
      <c r="H171" s="312" t="s">
        <v>1798</v>
      </c>
      <c r="I171" s="312" t="s">
        <v>1733</v>
      </c>
      <c r="J171" s="312" t="s">
        <v>1782</v>
      </c>
      <c r="K171" s="360"/>
    </row>
    <row r="172" s="1" customFormat="1" ht="15" customHeight="1">
      <c r="B172" s="337"/>
      <c r="C172" s="312" t="s">
        <v>1736</v>
      </c>
      <c r="D172" s="312"/>
      <c r="E172" s="312"/>
      <c r="F172" s="335" t="s">
        <v>1737</v>
      </c>
      <c r="G172" s="312"/>
      <c r="H172" s="312" t="s">
        <v>1798</v>
      </c>
      <c r="I172" s="312" t="s">
        <v>1733</v>
      </c>
      <c r="J172" s="312">
        <v>50</v>
      </c>
      <c r="K172" s="360"/>
    </row>
    <row r="173" s="1" customFormat="1" ht="15" customHeight="1">
      <c r="B173" s="337"/>
      <c r="C173" s="312" t="s">
        <v>1739</v>
      </c>
      <c r="D173" s="312"/>
      <c r="E173" s="312"/>
      <c r="F173" s="335" t="s">
        <v>1731</v>
      </c>
      <c r="G173" s="312"/>
      <c r="H173" s="312" t="s">
        <v>1798</v>
      </c>
      <c r="I173" s="312" t="s">
        <v>1741</v>
      </c>
      <c r="J173" s="312"/>
      <c r="K173" s="360"/>
    </row>
    <row r="174" s="1" customFormat="1" ht="15" customHeight="1">
      <c r="B174" s="337"/>
      <c r="C174" s="312" t="s">
        <v>1750</v>
      </c>
      <c r="D174" s="312"/>
      <c r="E174" s="312"/>
      <c r="F174" s="335" t="s">
        <v>1737</v>
      </c>
      <c r="G174" s="312"/>
      <c r="H174" s="312" t="s">
        <v>1798</v>
      </c>
      <c r="I174" s="312" t="s">
        <v>1733</v>
      </c>
      <c r="J174" s="312">
        <v>50</v>
      </c>
      <c r="K174" s="360"/>
    </row>
    <row r="175" s="1" customFormat="1" ht="15" customHeight="1">
      <c r="B175" s="337"/>
      <c r="C175" s="312" t="s">
        <v>1758</v>
      </c>
      <c r="D175" s="312"/>
      <c r="E175" s="312"/>
      <c r="F175" s="335" t="s">
        <v>1737</v>
      </c>
      <c r="G175" s="312"/>
      <c r="H175" s="312" t="s">
        <v>1798</v>
      </c>
      <c r="I175" s="312" t="s">
        <v>1733</v>
      </c>
      <c r="J175" s="312">
        <v>50</v>
      </c>
      <c r="K175" s="360"/>
    </row>
    <row r="176" s="1" customFormat="1" ht="15" customHeight="1">
      <c r="B176" s="337"/>
      <c r="C176" s="312" t="s">
        <v>1756</v>
      </c>
      <c r="D176" s="312"/>
      <c r="E176" s="312"/>
      <c r="F176" s="335" t="s">
        <v>1737</v>
      </c>
      <c r="G176" s="312"/>
      <c r="H176" s="312" t="s">
        <v>1798</v>
      </c>
      <c r="I176" s="312" t="s">
        <v>1733</v>
      </c>
      <c r="J176" s="312">
        <v>50</v>
      </c>
      <c r="K176" s="360"/>
    </row>
    <row r="177" s="1" customFormat="1" ht="15" customHeight="1">
      <c r="B177" s="337"/>
      <c r="C177" s="312" t="s">
        <v>170</v>
      </c>
      <c r="D177" s="312"/>
      <c r="E177" s="312"/>
      <c r="F177" s="335" t="s">
        <v>1731</v>
      </c>
      <c r="G177" s="312"/>
      <c r="H177" s="312" t="s">
        <v>1799</v>
      </c>
      <c r="I177" s="312" t="s">
        <v>1800</v>
      </c>
      <c r="J177" s="312"/>
      <c r="K177" s="360"/>
    </row>
    <row r="178" s="1" customFormat="1" ht="15" customHeight="1">
      <c r="B178" s="337"/>
      <c r="C178" s="312" t="s">
        <v>59</v>
      </c>
      <c r="D178" s="312"/>
      <c r="E178" s="312"/>
      <c r="F178" s="335" t="s">
        <v>1731</v>
      </c>
      <c r="G178" s="312"/>
      <c r="H178" s="312" t="s">
        <v>1801</v>
      </c>
      <c r="I178" s="312" t="s">
        <v>1802</v>
      </c>
      <c r="J178" s="312">
        <v>1</v>
      </c>
      <c r="K178" s="360"/>
    </row>
    <row r="179" s="1" customFormat="1" ht="15" customHeight="1">
      <c r="B179" s="337"/>
      <c r="C179" s="312" t="s">
        <v>55</v>
      </c>
      <c r="D179" s="312"/>
      <c r="E179" s="312"/>
      <c r="F179" s="335" t="s">
        <v>1731</v>
      </c>
      <c r="G179" s="312"/>
      <c r="H179" s="312" t="s">
        <v>1803</v>
      </c>
      <c r="I179" s="312" t="s">
        <v>1733</v>
      </c>
      <c r="J179" s="312">
        <v>20</v>
      </c>
      <c r="K179" s="360"/>
    </row>
    <row r="180" s="1" customFormat="1" ht="15" customHeight="1">
      <c r="B180" s="337"/>
      <c r="C180" s="312" t="s">
        <v>56</v>
      </c>
      <c r="D180" s="312"/>
      <c r="E180" s="312"/>
      <c r="F180" s="335" t="s">
        <v>1731</v>
      </c>
      <c r="G180" s="312"/>
      <c r="H180" s="312" t="s">
        <v>1804</v>
      </c>
      <c r="I180" s="312" t="s">
        <v>1733</v>
      </c>
      <c r="J180" s="312">
        <v>255</v>
      </c>
      <c r="K180" s="360"/>
    </row>
    <row r="181" s="1" customFormat="1" ht="15" customHeight="1">
      <c r="B181" s="337"/>
      <c r="C181" s="312" t="s">
        <v>171</v>
      </c>
      <c r="D181" s="312"/>
      <c r="E181" s="312"/>
      <c r="F181" s="335" t="s">
        <v>1731</v>
      </c>
      <c r="G181" s="312"/>
      <c r="H181" s="312" t="s">
        <v>1695</v>
      </c>
      <c r="I181" s="312" t="s">
        <v>1733</v>
      </c>
      <c r="J181" s="312">
        <v>10</v>
      </c>
      <c r="K181" s="360"/>
    </row>
    <row r="182" s="1" customFormat="1" ht="15" customHeight="1">
      <c r="B182" s="337"/>
      <c r="C182" s="312" t="s">
        <v>172</v>
      </c>
      <c r="D182" s="312"/>
      <c r="E182" s="312"/>
      <c r="F182" s="335" t="s">
        <v>1731</v>
      </c>
      <c r="G182" s="312"/>
      <c r="H182" s="312" t="s">
        <v>1805</v>
      </c>
      <c r="I182" s="312" t="s">
        <v>1766</v>
      </c>
      <c r="J182" s="312"/>
      <c r="K182" s="360"/>
    </row>
    <row r="183" s="1" customFormat="1" ht="15" customHeight="1">
      <c r="B183" s="337"/>
      <c r="C183" s="312" t="s">
        <v>1806</v>
      </c>
      <c r="D183" s="312"/>
      <c r="E183" s="312"/>
      <c r="F183" s="335" t="s">
        <v>1731</v>
      </c>
      <c r="G183" s="312"/>
      <c r="H183" s="312" t="s">
        <v>1807</v>
      </c>
      <c r="I183" s="312" t="s">
        <v>1766</v>
      </c>
      <c r="J183" s="312"/>
      <c r="K183" s="360"/>
    </row>
    <row r="184" s="1" customFormat="1" ht="15" customHeight="1">
      <c r="B184" s="337"/>
      <c r="C184" s="312" t="s">
        <v>1795</v>
      </c>
      <c r="D184" s="312"/>
      <c r="E184" s="312"/>
      <c r="F184" s="335" t="s">
        <v>1731</v>
      </c>
      <c r="G184" s="312"/>
      <c r="H184" s="312" t="s">
        <v>1808</v>
      </c>
      <c r="I184" s="312" t="s">
        <v>1766</v>
      </c>
      <c r="J184" s="312"/>
      <c r="K184" s="360"/>
    </row>
    <row r="185" s="1" customFormat="1" ht="15" customHeight="1">
      <c r="B185" s="337"/>
      <c r="C185" s="312" t="s">
        <v>174</v>
      </c>
      <c r="D185" s="312"/>
      <c r="E185" s="312"/>
      <c r="F185" s="335" t="s">
        <v>1737</v>
      </c>
      <c r="G185" s="312"/>
      <c r="H185" s="312" t="s">
        <v>1809</v>
      </c>
      <c r="I185" s="312" t="s">
        <v>1733</v>
      </c>
      <c r="J185" s="312">
        <v>50</v>
      </c>
      <c r="K185" s="360"/>
    </row>
    <row r="186" s="1" customFormat="1" ht="15" customHeight="1">
      <c r="B186" s="337"/>
      <c r="C186" s="312" t="s">
        <v>1810</v>
      </c>
      <c r="D186" s="312"/>
      <c r="E186" s="312"/>
      <c r="F186" s="335" t="s">
        <v>1737</v>
      </c>
      <c r="G186" s="312"/>
      <c r="H186" s="312" t="s">
        <v>1811</v>
      </c>
      <c r="I186" s="312" t="s">
        <v>1812</v>
      </c>
      <c r="J186" s="312"/>
      <c r="K186" s="360"/>
    </row>
    <row r="187" s="1" customFormat="1" ht="15" customHeight="1">
      <c r="B187" s="337"/>
      <c r="C187" s="312" t="s">
        <v>1813</v>
      </c>
      <c r="D187" s="312"/>
      <c r="E187" s="312"/>
      <c r="F187" s="335" t="s">
        <v>1737</v>
      </c>
      <c r="G187" s="312"/>
      <c r="H187" s="312" t="s">
        <v>1814</v>
      </c>
      <c r="I187" s="312" t="s">
        <v>1812</v>
      </c>
      <c r="J187" s="312"/>
      <c r="K187" s="360"/>
    </row>
    <row r="188" s="1" customFormat="1" ht="15" customHeight="1">
      <c r="B188" s="337"/>
      <c r="C188" s="312" t="s">
        <v>1815</v>
      </c>
      <c r="D188" s="312"/>
      <c r="E188" s="312"/>
      <c r="F188" s="335" t="s">
        <v>1737</v>
      </c>
      <c r="G188" s="312"/>
      <c r="H188" s="312" t="s">
        <v>1816</v>
      </c>
      <c r="I188" s="312" t="s">
        <v>1812</v>
      </c>
      <c r="J188" s="312"/>
      <c r="K188" s="360"/>
    </row>
    <row r="189" s="1" customFormat="1" ht="15" customHeight="1">
      <c r="B189" s="337"/>
      <c r="C189" s="373" t="s">
        <v>1817</v>
      </c>
      <c r="D189" s="312"/>
      <c r="E189" s="312"/>
      <c r="F189" s="335" t="s">
        <v>1737</v>
      </c>
      <c r="G189" s="312"/>
      <c r="H189" s="312" t="s">
        <v>1818</v>
      </c>
      <c r="I189" s="312" t="s">
        <v>1819</v>
      </c>
      <c r="J189" s="374" t="s">
        <v>1820</v>
      </c>
      <c r="K189" s="360"/>
    </row>
    <row r="190" s="17" customFormat="1" ht="15" customHeight="1">
      <c r="B190" s="375"/>
      <c r="C190" s="376" t="s">
        <v>1821</v>
      </c>
      <c r="D190" s="377"/>
      <c r="E190" s="377"/>
      <c r="F190" s="378" t="s">
        <v>1737</v>
      </c>
      <c r="G190" s="377"/>
      <c r="H190" s="377" t="s">
        <v>1822</v>
      </c>
      <c r="I190" s="377" t="s">
        <v>1819</v>
      </c>
      <c r="J190" s="379" t="s">
        <v>1820</v>
      </c>
      <c r="K190" s="380"/>
    </row>
    <row r="191" s="1" customFormat="1" ht="15" customHeight="1">
      <c r="B191" s="337"/>
      <c r="C191" s="373" t="s">
        <v>44</v>
      </c>
      <c r="D191" s="312"/>
      <c r="E191" s="312"/>
      <c r="F191" s="335" t="s">
        <v>1731</v>
      </c>
      <c r="G191" s="312"/>
      <c r="H191" s="309" t="s">
        <v>1823</v>
      </c>
      <c r="I191" s="312" t="s">
        <v>1824</v>
      </c>
      <c r="J191" s="312"/>
      <c r="K191" s="360"/>
    </row>
    <row r="192" s="1" customFormat="1" ht="15" customHeight="1">
      <c r="B192" s="337"/>
      <c r="C192" s="373" t="s">
        <v>1825</v>
      </c>
      <c r="D192" s="312"/>
      <c r="E192" s="312"/>
      <c r="F192" s="335" t="s">
        <v>1731</v>
      </c>
      <c r="G192" s="312"/>
      <c r="H192" s="312" t="s">
        <v>1826</v>
      </c>
      <c r="I192" s="312" t="s">
        <v>1766</v>
      </c>
      <c r="J192" s="312"/>
      <c r="K192" s="360"/>
    </row>
    <row r="193" s="1" customFormat="1" ht="15" customHeight="1">
      <c r="B193" s="337"/>
      <c r="C193" s="373" t="s">
        <v>1827</v>
      </c>
      <c r="D193" s="312"/>
      <c r="E193" s="312"/>
      <c r="F193" s="335" t="s">
        <v>1731</v>
      </c>
      <c r="G193" s="312"/>
      <c r="H193" s="312" t="s">
        <v>1828</v>
      </c>
      <c r="I193" s="312" t="s">
        <v>1766</v>
      </c>
      <c r="J193" s="312"/>
      <c r="K193" s="360"/>
    </row>
    <row r="194" s="1" customFormat="1" ht="15" customHeight="1">
      <c r="B194" s="337"/>
      <c r="C194" s="373" t="s">
        <v>1829</v>
      </c>
      <c r="D194" s="312"/>
      <c r="E194" s="312"/>
      <c r="F194" s="335" t="s">
        <v>1737</v>
      </c>
      <c r="G194" s="312"/>
      <c r="H194" s="312" t="s">
        <v>1830</v>
      </c>
      <c r="I194" s="312" t="s">
        <v>1766</v>
      </c>
      <c r="J194" s="312"/>
      <c r="K194" s="360"/>
    </row>
    <row r="195" s="1" customFormat="1" ht="15" customHeight="1">
      <c r="B195" s="366"/>
      <c r="C195" s="381"/>
      <c r="D195" s="346"/>
      <c r="E195" s="346"/>
      <c r="F195" s="346"/>
      <c r="G195" s="346"/>
      <c r="H195" s="346"/>
      <c r="I195" s="346"/>
      <c r="J195" s="346"/>
      <c r="K195" s="367"/>
    </row>
    <row r="196" s="1" customFormat="1" ht="18.75" customHeight="1">
      <c r="B196" s="348"/>
      <c r="C196" s="358"/>
      <c r="D196" s="358"/>
      <c r="E196" s="358"/>
      <c r="F196" s="368"/>
      <c r="G196" s="358"/>
      <c r="H196" s="358"/>
      <c r="I196" s="358"/>
      <c r="J196" s="358"/>
      <c r="K196" s="348"/>
    </row>
    <row r="197" s="1" customFormat="1" ht="18.75" customHeight="1">
      <c r="B197" s="348"/>
      <c r="C197" s="358"/>
      <c r="D197" s="358"/>
      <c r="E197" s="358"/>
      <c r="F197" s="368"/>
      <c r="G197" s="358"/>
      <c r="H197" s="358"/>
      <c r="I197" s="358"/>
      <c r="J197" s="358"/>
      <c r="K197" s="348"/>
    </row>
    <row r="198" s="1" customFormat="1" ht="18.75" customHeight="1">
      <c r="B198" s="320"/>
      <c r="C198" s="320"/>
      <c r="D198" s="320"/>
      <c r="E198" s="320"/>
      <c r="F198" s="320"/>
      <c r="G198" s="320"/>
      <c r="H198" s="320"/>
      <c r="I198" s="320"/>
      <c r="J198" s="320"/>
      <c r="K198" s="320"/>
    </row>
    <row r="199" s="1" customFormat="1" ht="13.5">
      <c r="B199" s="299"/>
      <c r="C199" s="300"/>
      <c r="D199" s="300"/>
      <c r="E199" s="300"/>
      <c r="F199" s="300"/>
      <c r="G199" s="300"/>
      <c r="H199" s="300"/>
      <c r="I199" s="300"/>
      <c r="J199" s="300"/>
      <c r="K199" s="301"/>
    </row>
    <row r="200" s="1" customFormat="1" ht="21">
      <c r="B200" s="302"/>
      <c r="C200" s="303" t="s">
        <v>1831</v>
      </c>
      <c r="D200" s="303"/>
      <c r="E200" s="303"/>
      <c r="F200" s="303"/>
      <c r="G200" s="303"/>
      <c r="H200" s="303"/>
      <c r="I200" s="303"/>
      <c r="J200" s="303"/>
      <c r="K200" s="304"/>
    </row>
    <row r="201" s="1" customFormat="1" ht="25.5" customHeight="1">
      <c r="B201" s="302"/>
      <c r="C201" s="382" t="s">
        <v>1832</v>
      </c>
      <c r="D201" s="382"/>
      <c r="E201" s="382"/>
      <c r="F201" s="382" t="s">
        <v>1833</v>
      </c>
      <c r="G201" s="383"/>
      <c r="H201" s="382" t="s">
        <v>1834</v>
      </c>
      <c r="I201" s="382"/>
      <c r="J201" s="382"/>
      <c r="K201" s="304"/>
    </row>
    <row r="202" s="1" customFormat="1" ht="5.25" customHeight="1">
      <c r="B202" s="337"/>
      <c r="C202" s="332"/>
      <c r="D202" s="332"/>
      <c r="E202" s="332"/>
      <c r="F202" s="332"/>
      <c r="G202" s="358"/>
      <c r="H202" s="332"/>
      <c r="I202" s="332"/>
      <c r="J202" s="332"/>
      <c r="K202" s="360"/>
    </row>
    <row r="203" s="1" customFormat="1" ht="15" customHeight="1">
      <c r="B203" s="337"/>
      <c r="C203" s="312" t="s">
        <v>1824</v>
      </c>
      <c r="D203" s="312"/>
      <c r="E203" s="312"/>
      <c r="F203" s="335" t="s">
        <v>45</v>
      </c>
      <c r="G203" s="312"/>
      <c r="H203" s="312" t="s">
        <v>1835</v>
      </c>
      <c r="I203" s="312"/>
      <c r="J203" s="312"/>
      <c r="K203" s="360"/>
    </row>
    <row r="204" s="1" customFormat="1" ht="15" customHeight="1">
      <c r="B204" s="337"/>
      <c r="C204" s="312"/>
      <c r="D204" s="312"/>
      <c r="E204" s="312"/>
      <c r="F204" s="335" t="s">
        <v>46</v>
      </c>
      <c r="G204" s="312"/>
      <c r="H204" s="312" t="s">
        <v>1836</v>
      </c>
      <c r="I204" s="312"/>
      <c r="J204" s="312"/>
      <c r="K204" s="360"/>
    </row>
    <row r="205" s="1" customFormat="1" ht="15" customHeight="1">
      <c r="B205" s="337"/>
      <c r="C205" s="312"/>
      <c r="D205" s="312"/>
      <c r="E205" s="312"/>
      <c r="F205" s="335" t="s">
        <v>49</v>
      </c>
      <c r="G205" s="312"/>
      <c r="H205" s="312" t="s">
        <v>1837</v>
      </c>
      <c r="I205" s="312"/>
      <c r="J205" s="312"/>
      <c r="K205" s="360"/>
    </row>
    <row r="206" s="1" customFormat="1" ht="15" customHeight="1">
      <c r="B206" s="337"/>
      <c r="C206" s="312"/>
      <c r="D206" s="312"/>
      <c r="E206" s="312"/>
      <c r="F206" s="335" t="s">
        <v>47</v>
      </c>
      <c r="G206" s="312"/>
      <c r="H206" s="312" t="s">
        <v>1838</v>
      </c>
      <c r="I206" s="312"/>
      <c r="J206" s="312"/>
      <c r="K206" s="360"/>
    </row>
    <row r="207" s="1" customFormat="1" ht="15" customHeight="1">
      <c r="B207" s="337"/>
      <c r="C207" s="312"/>
      <c r="D207" s="312"/>
      <c r="E207" s="312"/>
      <c r="F207" s="335" t="s">
        <v>48</v>
      </c>
      <c r="G207" s="312"/>
      <c r="H207" s="312" t="s">
        <v>1839</v>
      </c>
      <c r="I207" s="312"/>
      <c r="J207" s="312"/>
      <c r="K207" s="360"/>
    </row>
    <row r="208" s="1" customFormat="1" ht="15" customHeight="1">
      <c r="B208" s="337"/>
      <c r="C208" s="312"/>
      <c r="D208" s="312"/>
      <c r="E208" s="312"/>
      <c r="F208" s="335"/>
      <c r="G208" s="312"/>
      <c r="H208" s="312"/>
      <c r="I208" s="312"/>
      <c r="J208" s="312"/>
      <c r="K208" s="360"/>
    </row>
    <row r="209" s="1" customFormat="1" ht="15" customHeight="1">
      <c r="B209" s="337"/>
      <c r="C209" s="312" t="s">
        <v>1778</v>
      </c>
      <c r="D209" s="312"/>
      <c r="E209" s="312"/>
      <c r="F209" s="335" t="s">
        <v>80</v>
      </c>
      <c r="G209" s="312"/>
      <c r="H209" s="312" t="s">
        <v>1840</v>
      </c>
      <c r="I209" s="312"/>
      <c r="J209" s="312"/>
      <c r="K209" s="360"/>
    </row>
    <row r="210" s="1" customFormat="1" ht="15" customHeight="1">
      <c r="B210" s="337"/>
      <c r="C210" s="312"/>
      <c r="D210" s="312"/>
      <c r="E210" s="312"/>
      <c r="F210" s="335" t="s">
        <v>1676</v>
      </c>
      <c r="G210" s="312"/>
      <c r="H210" s="312" t="s">
        <v>1677</v>
      </c>
      <c r="I210" s="312"/>
      <c r="J210" s="312"/>
      <c r="K210" s="360"/>
    </row>
    <row r="211" s="1" customFormat="1" ht="15" customHeight="1">
      <c r="B211" s="337"/>
      <c r="C211" s="312"/>
      <c r="D211" s="312"/>
      <c r="E211" s="312"/>
      <c r="F211" s="335" t="s">
        <v>1674</v>
      </c>
      <c r="G211" s="312"/>
      <c r="H211" s="312" t="s">
        <v>1841</v>
      </c>
      <c r="I211" s="312"/>
      <c r="J211" s="312"/>
      <c r="K211" s="360"/>
    </row>
    <row r="212" s="1" customFormat="1" ht="15" customHeight="1">
      <c r="B212" s="384"/>
      <c r="C212" s="312"/>
      <c r="D212" s="312"/>
      <c r="E212" s="312"/>
      <c r="F212" s="335" t="s">
        <v>108</v>
      </c>
      <c r="G212" s="373"/>
      <c r="H212" s="364" t="s">
        <v>109</v>
      </c>
      <c r="I212" s="364"/>
      <c r="J212" s="364"/>
      <c r="K212" s="385"/>
    </row>
    <row r="213" s="1" customFormat="1" ht="15" customHeight="1">
      <c r="B213" s="384"/>
      <c r="C213" s="312"/>
      <c r="D213" s="312"/>
      <c r="E213" s="312"/>
      <c r="F213" s="335" t="s">
        <v>1678</v>
      </c>
      <c r="G213" s="373"/>
      <c r="H213" s="364" t="s">
        <v>1585</v>
      </c>
      <c r="I213" s="364"/>
      <c r="J213" s="364"/>
      <c r="K213" s="385"/>
    </row>
    <row r="214" s="1" customFormat="1" ht="15" customHeight="1">
      <c r="B214" s="384"/>
      <c r="C214" s="312"/>
      <c r="D214" s="312"/>
      <c r="E214" s="312"/>
      <c r="F214" s="335"/>
      <c r="G214" s="373"/>
      <c r="H214" s="364"/>
      <c r="I214" s="364"/>
      <c r="J214" s="364"/>
      <c r="K214" s="385"/>
    </row>
    <row r="215" s="1" customFormat="1" ht="15" customHeight="1">
      <c r="B215" s="384"/>
      <c r="C215" s="312" t="s">
        <v>1802</v>
      </c>
      <c r="D215" s="312"/>
      <c r="E215" s="312"/>
      <c r="F215" s="335">
        <v>1</v>
      </c>
      <c r="G215" s="373"/>
      <c r="H215" s="364" t="s">
        <v>1842</v>
      </c>
      <c r="I215" s="364"/>
      <c r="J215" s="364"/>
      <c r="K215" s="385"/>
    </row>
    <row r="216" s="1" customFormat="1" ht="15" customHeight="1">
      <c r="B216" s="384"/>
      <c r="C216" s="312"/>
      <c r="D216" s="312"/>
      <c r="E216" s="312"/>
      <c r="F216" s="335">
        <v>2</v>
      </c>
      <c r="G216" s="373"/>
      <c r="H216" s="364" t="s">
        <v>1843</v>
      </c>
      <c r="I216" s="364"/>
      <c r="J216" s="364"/>
      <c r="K216" s="385"/>
    </row>
    <row r="217" s="1" customFormat="1" ht="15" customHeight="1">
      <c r="B217" s="384"/>
      <c r="C217" s="312"/>
      <c r="D217" s="312"/>
      <c r="E217" s="312"/>
      <c r="F217" s="335">
        <v>3</v>
      </c>
      <c r="G217" s="373"/>
      <c r="H217" s="364" t="s">
        <v>1844</v>
      </c>
      <c r="I217" s="364"/>
      <c r="J217" s="364"/>
      <c r="K217" s="385"/>
    </row>
    <row r="218" s="1" customFormat="1" ht="15" customHeight="1">
      <c r="B218" s="384"/>
      <c r="C218" s="312"/>
      <c r="D218" s="312"/>
      <c r="E218" s="312"/>
      <c r="F218" s="335">
        <v>4</v>
      </c>
      <c r="G218" s="373"/>
      <c r="H218" s="364" t="s">
        <v>1845</v>
      </c>
      <c r="I218" s="364"/>
      <c r="J218" s="364"/>
      <c r="K218" s="385"/>
    </row>
    <row r="219" s="1" customFormat="1" ht="12.75" customHeight="1">
      <c r="B219" s="386"/>
      <c r="C219" s="387"/>
      <c r="D219" s="387"/>
      <c r="E219" s="387"/>
      <c r="F219" s="387"/>
      <c r="G219" s="387"/>
      <c r="H219" s="387"/>
      <c r="I219" s="387"/>
      <c r="J219" s="387"/>
      <c r="K219" s="38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  <c r="AZ2" s="140" t="s">
        <v>111</v>
      </c>
      <c r="BA2" s="140" t="s">
        <v>112</v>
      </c>
      <c r="BB2" s="140" t="s">
        <v>113</v>
      </c>
      <c r="BC2" s="140" t="s">
        <v>114</v>
      </c>
      <c r="BD2" s="140" t="s">
        <v>115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  <c r="AZ3" s="140" t="s">
        <v>116</v>
      </c>
      <c r="BA3" s="140" t="s">
        <v>117</v>
      </c>
      <c r="BB3" s="140" t="s">
        <v>113</v>
      </c>
      <c r="BC3" s="140" t="s">
        <v>118</v>
      </c>
      <c r="BD3" s="140" t="s">
        <v>115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120</v>
      </c>
      <c r="BA4" s="140" t="s">
        <v>121</v>
      </c>
      <c r="BB4" s="140" t="s">
        <v>113</v>
      </c>
      <c r="BC4" s="140" t="s">
        <v>122</v>
      </c>
      <c r="BD4" s="140" t="s">
        <v>115</v>
      </c>
    </row>
    <row r="5" s="1" customFormat="1" ht="6.96" customHeight="1">
      <c r="B5" s="22"/>
      <c r="L5" s="22"/>
      <c r="AZ5" s="140" t="s">
        <v>123</v>
      </c>
      <c r="BA5" s="140" t="s">
        <v>124</v>
      </c>
      <c r="BB5" s="140" t="s">
        <v>113</v>
      </c>
      <c r="BC5" s="140" t="s">
        <v>125</v>
      </c>
      <c r="BD5" s="140" t="s">
        <v>115</v>
      </c>
    </row>
    <row r="6" s="1" customFormat="1" ht="12" customHeight="1">
      <c r="B6" s="22"/>
      <c r="D6" s="145" t="s">
        <v>16</v>
      </c>
      <c r="L6" s="22"/>
      <c r="AZ6" s="140" t="s">
        <v>126</v>
      </c>
      <c r="BA6" s="140" t="s">
        <v>127</v>
      </c>
      <c r="BB6" s="140" t="s">
        <v>113</v>
      </c>
      <c r="BC6" s="140" t="s">
        <v>128</v>
      </c>
      <c r="BD6" s="140" t="s">
        <v>115</v>
      </c>
    </row>
    <row r="7" s="1" customFormat="1" ht="16.5" customHeight="1">
      <c r="B7" s="22"/>
      <c r="E7" s="146" t="str">
        <f>'Rekapitulace stavby'!K6</f>
        <v>Stavební úpravy MK v ul. Budějovické v Třeboni – 5. etapa</v>
      </c>
      <c r="F7" s="145"/>
      <c r="G7" s="145"/>
      <c r="H7" s="145"/>
      <c r="L7" s="22"/>
      <c r="AZ7" s="140" t="s">
        <v>129</v>
      </c>
      <c r="BA7" s="140" t="s">
        <v>130</v>
      </c>
      <c r="BB7" s="140" t="s">
        <v>131</v>
      </c>
      <c r="BC7" s="140" t="s">
        <v>132</v>
      </c>
      <c r="BD7" s="140" t="s">
        <v>115</v>
      </c>
    </row>
    <row r="8" s="2" customFormat="1" ht="12" customHeight="1">
      <c r="A8" s="40"/>
      <c r="B8" s="46"/>
      <c r="C8" s="40"/>
      <c r="D8" s="145" t="s">
        <v>133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40" t="s">
        <v>134</v>
      </c>
      <c r="BA8" s="140" t="s">
        <v>135</v>
      </c>
      <c r="BB8" s="140" t="s">
        <v>131</v>
      </c>
      <c r="BC8" s="140" t="s">
        <v>136</v>
      </c>
      <c r="BD8" s="140" t="s">
        <v>115</v>
      </c>
    </row>
    <row r="9" s="2" customFormat="1" ht="16.5" customHeight="1">
      <c r="A9" s="40"/>
      <c r="B9" s="46"/>
      <c r="C9" s="40"/>
      <c r="D9" s="40"/>
      <c r="E9" s="148" t="s">
        <v>137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40" t="s">
        <v>138</v>
      </c>
      <c r="BA9" s="140" t="s">
        <v>139</v>
      </c>
      <c r="BB9" s="140" t="s">
        <v>131</v>
      </c>
      <c r="BC9" s="140" t="s">
        <v>140</v>
      </c>
      <c r="BD9" s="140" t="s">
        <v>115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40" t="s">
        <v>141</v>
      </c>
      <c r="BA10" s="140" t="s">
        <v>142</v>
      </c>
      <c r="BB10" s="140" t="s">
        <v>131</v>
      </c>
      <c r="BC10" s="140" t="s">
        <v>143</v>
      </c>
      <c r="BD10" s="140" t="s">
        <v>115</v>
      </c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40" t="s">
        <v>144</v>
      </c>
      <c r="BA11" s="140" t="s">
        <v>145</v>
      </c>
      <c r="BB11" s="140" t="s">
        <v>131</v>
      </c>
      <c r="BC11" s="140" t="s">
        <v>146</v>
      </c>
      <c r="BD11" s="140" t="s">
        <v>115</v>
      </c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17. 5. 2024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40" t="s">
        <v>147</v>
      </c>
      <c r="BA12" s="140" t="s">
        <v>148</v>
      </c>
      <c r="BB12" s="140" t="s">
        <v>131</v>
      </c>
      <c r="BC12" s="140" t="s">
        <v>149</v>
      </c>
      <c r="BD12" s="140" t="s">
        <v>115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40" t="s">
        <v>150</v>
      </c>
      <c r="BA13" s="140" t="s">
        <v>151</v>
      </c>
      <c r="BB13" s="140" t="s">
        <v>131</v>
      </c>
      <c r="BC13" s="140" t="s">
        <v>152</v>
      </c>
      <c r="BD13" s="140" t="s">
        <v>115</v>
      </c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40" t="s">
        <v>153</v>
      </c>
      <c r="BA14" s="140" t="s">
        <v>154</v>
      </c>
      <c r="BB14" s="140" t="s">
        <v>131</v>
      </c>
      <c r="BC14" s="140" t="s">
        <v>155</v>
      </c>
      <c r="BD14" s="140" t="s">
        <v>115</v>
      </c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40" t="s">
        <v>156</v>
      </c>
      <c r="BA15" s="140" t="s">
        <v>157</v>
      </c>
      <c r="BB15" s="140" t="s">
        <v>131</v>
      </c>
      <c r="BC15" s="140" t="s">
        <v>158</v>
      </c>
      <c r="BD15" s="140" t="s">
        <v>115</v>
      </c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32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28</v>
      </c>
      <c r="J21" s="135" t="s">
        <v>34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50"/>
      <c r="B27" s="151"/>
      <c r="C27" s="150"/>
      <c r="D27" s="150"/>
      <c r="E27" s="152" t="s">
        <v>39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40</v>
      </c>
      <c r="E30" s="40"/>
      <c r="F30" s="40"/>
      <c r="G30" s="40"/>
      <c r="H30" s="40"/>
      <c r="I30" s="40"/>
      <c r="J30" s="156">
        <f>ROUND(J85,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42</v>
      </c>
      <c r="G32" s="40"/>
      <c r="H32" s="40"/>
      <c r="I32" s="157" t="s">
        <v>41</v>
      </c>
      <c r="J32" s="157" t="s">
        <v>43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44</v>
      </c>
      <c r="E33" s="145" t="s">
        <v>45</v>
      </c>
      <c r="F33" s="159">
        <f>ROUND((SUM(BE85:BE334)),  2)</f>
        <v>0</v>
      </c>
      <c r="G33" s="40"/>
      <c r="H33" s="40"/>
      <c r="I33" s="160">
        <v>0.20999999999999999</v>
      </c>
      <c r="J33" s="159">
        <f>ROUND(((SUM(BE85:BE334))*I33),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ROUND((SUM(BF85:BF334)),  2)</f>
        <v>0</v>
      </c>
      <c r="G34" s="40"/>
      <c r="H34" s="40"/>
      <c r="I34" s="160">
        <v>0.12</v>
      </c>
      <c r="J34" s="159">
        <f>ROUND(((SUM(BF85:BF334))*I34),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ROUND((SUM(BG85:BG334)),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ROUND((SUM(BH85:BH334)),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ROUND((SUM(BI85:BI334)),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159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Stavební úpravy MK v ul. Budějovické v Třeboni – 5. etapa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SO_101 - Komunikace, zpevněné plochy a odvodnění komunikace – ul. Budějovická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Třeboň</v>
      </c>
      <c r="G52" s="42"/>
      <c r="H52" s="42"/>
      <c r="I52" s="34" t="s">
        <v>23</v>
      </c>
      <c r="J52" s="74" t="str">
        <f>IF(J12="","",J12)</f>
        <v>17. 5. 2024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Třeboň, Palackého nám. 46/II, 379 01 Třeboň</v>
      </c>
      <c r="G54" s="42"/>
      <c r="H54" s="42"/>
      <c r="I54" s="34" t="s">
        <v>31</v>
      </c>
      <c r="J54" s="38" t="str">
        <f>E21</f>
        <v>INVENTE, s.r.o., Žerotínova 483/1, 370 04 Č.Buděj.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160</v>
      </c>
      <c r="D57" s="174"/>
      <c r="E57" s="174"/>
      <c r="F57" s="174"/>
      <c r="G57" s="174"/>
      <c r="H57" s="174"/>
      <c r="I57" s="174"/>
      <c r="J57" s="175" t="s">
        <v>161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162</v>
      </c>
    </row>
    <row r="60" s="9" customFormat="1" ht="24.96" customHeight="1">
      <c r="A60" s="9"/>
      <c r="B60" s="177"/>
      <c r="C60" s="178"/>
      <c r="D60" s="179" t="s">
        <v>163</v>
      </c>
      <c r="E60" s="180"/>
      <c r="F60" s="180"/>
      <c r="G60" s="180"/>
      <c r="H60" s="180"/>
      <c r="I60" s="180"/>
      <c r="J60" s="181">
        <f>J86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164</v>
      </c>
      <c r="E61" s="185"/>
      <c r="F61" s="185"/>
      <c r="G61" s="185"/>
      <c r="H61" s="185"/>
      <c r="I61" s="185"/>
      <c r="J61" s="186">
        <f>J87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165</v>
      </c>
      <c r="E62" s="185"/>
      <c r="F62" s="185"/>
      <c r="G62" s="185"/>
      <c r="H62" s="185"/>
      <c r="I62" s="185"/>
      <c r="J62" s="186">
        <f>J158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166</v>
      </c>
      <c r="E63" s="185"/>
      <c r="F63" s="185"/>
      <c r="G63" s="185"/>
      <c r="H63" s="185"/>
      <c r="I63" s="185"/>
      <c r="J63" s="186">
        <f>J238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167</v>
      </c>
      <c r="E64" s="185"/>
      <c r="F64" s="185"/>
      <c r="G64" s="185"/>
      <c r="H64" s="185"/>
      <c r="I64" s="185"/>
      <c r="J64" s="186">
        <f>J317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168</v>
      </c>
      <c r="E65" s="185"/>
      <c r="F65" s="185"/>
      <c r="G65" s="185"/>
      <c r="H65" s="185"/>
      <c r="I65" s="185"/>
      <c r="J65" s="186">
        <f>J328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169</v>
      </c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2" t="str">
        <f>E7</f>
        <v>Stavební úpravy MK v ul. Budějovické v Třeboni – 5. etapa</v>
      </c>
      <c r="F75" s="34"/>
      <c r="G75" s="34"/>
      <c r="H75" s="34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133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SO_101 - Komunikace, zpevněné plochy a odvodnění komunikace – ul. Budějovická</v>
      </c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Třeboň</v>
      </c>
      <c r="G79" s="42"/>
      <c r="H79" s="42"/>
      <c r="I79" s="34" t="s">
        <v>23</v>
      </c>
      <c r="J79" s="74" t="str">
        <f>IF(J12="","",J12)</f>
        <v>17. 5. 2024</v>
      </c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>Město Třeboň, Palackého nám. 46/II, 379 01 Třeboň</v>
      </c>
      <c r="G81" s="42"/>
      <c r="H81" s="42"/>
      <c r="I81" s="34" t="s">
        <v>31</v>
      </c>
      <c r="J81" s="38" t="str">
        <f>E21</f>
        <v>INVENTE, s.r.o., Žerotínova 483/1, 370 04 Č.Buděj.</v>
      </c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</v>
      </c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8"/>
      <c r="B84" s="189"/>
      <c r="C84" s="190" t="s">
        <v>170</v>
      </c>
      <c r="D84" s="191" t="s">
        <v>59</v>
      </c>
      <c r="E84" s="191" t="s">
        <v>55</v>
      </c>
      <c r="F84" s="191" t="s">
        <v>56</v>
      </c>
      <c r="G84" s="191" t="s">
        <v>171</v>
      </c>
      <c r="H84" s="191" t="s">
        <v>172</v>
      </c>
      <c r="I84" s="191" t="s">
        <v>173</v>
      </c>
      <c r="J84" s="191" t="s">
        <v>161</v>
      </c>
      <c r="K84" s="192" t="s">
        <v>174</v>
      </c>
      <c r="L84" s="193"/>
      <c r="M84" s="94" t="s">
        <v>19</v>
      </c>
      <c r="N84" s="95" t="s">
        <v>44</v>
      </c>
      <c r="O84" s="95" t="s">
        <v>175</v>
      </c>
      <c r="P84" s="95" t="s">
        <v>176</v>
      </c>
      <c r="Q84" s="95" t="s">
        <v>177</v>
      </c>
      <c r="R84" s="95" t="s">
        <v>178</v>
      </c>
      <c r="S84" s="95" t="s">
        <v>179</v>
      </c>
      <c r="T84" s="96" t="s">
        <v>180</v>
      </c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</row>
    <row r="85" s="2" customFormat="1" ht="22.8" customHeight="1">
      <c r="A85" s="40"/>
      <c r="B85" s="41"/>
      <c r="C85" s="101" t="s">
        <v>181</v>
      </c>
      <c r="D85" s="42"/>
      <c r="E85" s="42"/>
      <c r="F85" s="42"/>
      <c r="G85" s="42"/>
      <c r="H85" s="42"/>
      <c r="I85" s="42"/>
      <c r="J85" s="194">
        <f>BK85</f>
        <v>0</v>
      </c>
      <c r="K85" s="42"/>
      <c r="L85" s="46"/>
      <c r="M85" s="97"/>
      <c r="N85" s="195"/>
      <c r="O85" s="98"/>
      <c r="P85" s="196">
        <f>P86</f>
        <v>0</v>
      </c>
      <c r="Q85" s="98"/>
      <c r="R85" s="196">
        <f>R86</f>
        <v>468.92906388000006</v>
      </c>
      <c r="S85" s="98"/>
      <c r="T85" s="197">
        <f>T86</f>
        <v>802.31799999999998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162</v>
      </c>
      <c r="BK85" s="198">
        <f>BK86</f>
        <v>0</v>
      </c>
    </row>
    <row r="86" s="12" customFormat="1" ht="25.92" customHeight="1">
      <c r="A86" s="12"/>
      <c r="B86" s="199"/>
      <c r="C86" s="200"/>
      <c r="D86" s="201" t="s">
        <v>73</v>
      </c>
      <c r="E86" s="202" t="s">
        <v>182</v>
      </c>
      <c r="F86" s="202" t="s">
        <v>183</v>
      </c>
      <c r="G86" s="200"/>
      <c r="H86" s="200"/>
      <c r="I86" s="203"/>
      <c r="J86" s="204">
        <f>BK86</f>
        <v>0</v>
      </c>
      <c r="K86" s="200"/>
      <c r="L86" s="205"/>
      <c r="M86" s="206"/>
      <c r="N86" s="207"/>
      <c r="O86" s="207"/>
      <c r="P86" s="208">
        <f>P87+P158+P238+P317+P328</f>
        <v>0</v>
      </c>
      <c r="Q86" s="207"/>
      <c r="R86" s="208">
        <f>R87+R158+R238+R317+R328</f>
        <v>468.92906388000006</v>
      </c>
      <c r="S86" s="207"/>
      <c r="T86" s="209">
        <f>T87+T158+T238+T317+T328</f>
        <v>802.31799999999998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0" t="s">
        <v>81</v>
      </c>
      <c r="AT86" s="211" t="s">
        <v>73</v>
      </c>
      <c r="AU86" s="211" t="s">
        <v>74</v>
      </c>
      <c r="AY86" s="210" t="s">
        <v>184</v>
      </c>
      <c r="BK86" s="212">
        <f>BK87+BK158+BK238+BK317+BK328</f>
        <v>0</v>
      </c>
    </row>
    <row r="87" s="12" customFormat="1" ht="22.8" customHeight="1">
      <c r="A87" s="12"/>
      <c r="B87" s="199"/>
      <c r="C87" s="200"/>
      <c r="D87" s="201" t="s">
        <v>73</v>
      </c>
      <c r="E87" s="213" t="s">
        <v>81</v>
      </c>
      <c r="F87" s="213" t="s">
        <v>185</v>
      </c>
      <c r="G87" s="200"/>
      <c r="H87" s="200"/>
      <c r="I87" s="203"/>
      <c r="J87" s="214">
        <f>BK87</f>
        <v>0</v>
      </c>
      <c r="K87" s="200"/>
      <c r="L87" s="205"/>
      <c r="M87" s="206"/>
      <c r="N87" s="207"/>
      <c r="O87" s="207"/>
      <c r="P87" s="208">
        <f>SUM(P88:P157)</f>
        <v>0</v>
      </c>
      <c r="Q87" s="207"/>
      <c r="R87" s="208">
        <f>SUM(R88:R157)</f>
        <v>135.52687000000003</v>
      </c>
      <c r="S87" s="207"/>
      <c r="T87" s="209">
        <f>SUM(T88:T157)</f>
        <v>802.05999999999995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81</v>
      </c>
      <c r="AT87" s="211" t="s">
        <v>73</v>
      </c>
      <c r="AU87" s="211" t="s">
        <v>81</v>
      </c>
      <c r="AY87" s="210" t="s">
        <v>184</v>
      </c>
      <c r="BK87" s="212">
        <f>SUM(BK88:BK157)</f>
        <v>0</v>
      </c>
    </row>
    <row r="88" s="2" customFormat="1" ht="16.5" customHeight="1">
      <c r="A88" s="40"/>
      <c r="B88" s="41"/>
      <c r="C88" s="215" t="s">
        <v>81</v>
      </c>
      <c r="D88" s="215" t="s">
        <v>186</v>
      </c>
      <c r="E88" s="216" t="s">
        <v>187</v>
      </c>
      <c r="F88" s="217" t="s">
        <v>188</v>
      </c>
      <c r="G88" s="218" t="s">
        <v>131</v>
      </c>
      <c r="H88" s="219">
        <v>1800</v>
      </c>
      <c r="I88" s="220"/>
      <c r="J88" s="221">
        <f>ROUND(I88*H88,2)</f>
        <v>0</v>
      </c>
      <c r="K88" s="217" t="s">
        <v>189</v>
      </c>
      <c r="L88" s="46"/>
      <c r="M88" s="222" t="s">
        <v>19</v>
      </c>
      <c r="N88" s="223" t="s">
        <v>45</v>
      </c>
      <c r="O88" s="86"/>
      <c r="P88" s="224">
        <f>O88*H88</f>
        <v>0</v>
      </c>
      <c r="Q88" s="224">
        <v>0</v>
      </c>
      <c r="R88" s="224">
        <f>Q88*H88</f>
        <v>0</v>
      </c>
      <c r="S88" s="224">
        <v>0.17999999999999999</v>
      </c>
      <c r="T88" s="225">
        <f>S88*H88</f>
        <v>324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6" t="s">
        <v>190</v>
      </c>
      <c r="AT88" s="226" t="s">
        <v>186</v>
      </c>
      <c r="AU88" s="226" t="s">
        <v>83</v>
      </c>
      <c r="AY88" s="19" t="s">
        <v>184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19" t="s">
        <v>81</v>
      </c>
      <c r="BK88" s="227">
        <f>ROUND(I88*H88,2)</f>
        <v>0</v>
      </c>
      <c r="BL88" s="19" t="s">
        <v>190</v>
      </c>
      <c r="BM88" s="226" t="s">
        <v>191</v>
      </c>
    </row>
    <row r="89" s="2" customFormat="1">
      <c r="A89" s="40"/>
      <c r="B89" s="41"/>
      <c r="C89" s="42"/>
      <c r="D89" s="228" t="s">
        <v>192</v>
      </c>
      <c r="E89" s="42"/>
      <c r="F89" s="229" t="s">
        <v>193</v>
      </c>
      <c r="G89" s="42"/>
      <c r="H89" s="42"/>
      <c r="I89" s="230"/>
      <c r="J89" s="42"/>
      <c r="K89" s="42"/>
      <c r="L89" s="46"/>
      <c r="M89" s="231"/>
      <c r="N89" s="232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192</v>
      </c>
      <c r="AU89" s="19" t="s">
        <v>83</v>
      </c>
    </row>
    <row r="90" s="2" customFormat="1">
      <c r="A90" s="40"/>
      <c r="B90" s="41"/>
      <c r="C90" s="42"/>
      <c r="D90" s="233" t="s">
        <v>194</v>
      </c>
      <c r="E90" s="42"/>
      <c r="F90" s="234" t="s">
        <v>195</v>
      </c>
      <c r="G90" s="42"/>
      <c r="H90" s="42"/>
      <c r="I90" s="230"/>
      <c r="J90" s="42"/>
      <c r="K90" s="42"/>
      <c r="L90" s="46"/>
      <c r="M90" s="231"/>
      <c r="N90" s="232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194</v>
      </c>
      <c r="AU90" s="19" t="s">
        <v>83</v>
      </c>
    </row>
    <row r="91" s="13" customFormat="1">
      <c r="A91" s="13"/>
      <c r="B91" s="235"/>
      <c r="C91" s="236"/>
      <c r="D91" s="228" t="s">
        <v>196</v>
      </c>
      <c r="E91" s="237" t="s">
        <v>19</v>
      </c>
      <c r="F91" s="238" t="s">
        <v>197</v>
      </c>
      <c r="G91" s="236"/>
      <c r="H91" s="239">
        <v>1800</v>
      </c>
      <c r="I91" s="240"/>
      <c r="J91" s="236"/>
      <c r="K91" s="236"/>
      <c r="L91" s="241"/>
      <c r="M91" s="242"/>
      <c r="N91" s="243"/>
      <c r="O91" s="243"/>
      <c r="P91" s="243"/>
      <c r="Q91" s="243"/>
      <c r="R91" s="243"/>
      <c r="S91" s="243"/>
      <c r="T91" s="24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5" t="s">
        <v>196</v>
      </c>
      <c r="AU91" s="245" t="s">
        <v>83</v>
      </c>
      <c r="AV91" s="13" t="s">
        <v>83</v>
      </c>
      <c r="AW91" s="13" t="s">
        <v>35</v>
      </c>
      <c r="AX91" s="13" t="s">
        <v>81</v>
      </c>
      <c r="AY91" s="245" t="s">
        <v>184</v>
      </c>
    </row>
    <row r="92" s="2" customFormat="1" ht="21.75" customHeight="1">
      <c r="A92" s="40"/>
      <c r="B92" s="41"/>
      <c r="C92" s="215" t="s">
        <v>83</v>
      </c>
      <c r="D92" s="215" t="s">
        <v>186</v>
      </c>
      <c r="E92" s="216" t="s">
        <v>198</v>
      </c>
      <c r="F92" s="217" t="s">
        <v>199</v>
      </c>
      <c r="G92" s="218" t="s">
        <v>131</v>
      </c>
      <c r="H92" s="219">
        <v>1800</v>
      </c>
      <c r="I92" s="220"/>
      <c r="J92" s="221">
        <f>ROUND(I92*H92,2)</f>
        <v>0</v>
      </c>
      <c r="K92" s="217" t="s">
        <v>200</v>
      </c>
      <c r="L92" s="46"/>
      <c r="M92" s="222" t="s">
        <v>19</v>
      </c>
      <c r="N92" s="223" t="s">
        <v>45</v>
      </c>
      <c r="O92" s="86"/>
      <c r="P92" s="224">
        <f>O92*H92</f>
        <v>0</v>
      </c>
      <c r="Q92" s="224">
        <v>0.00011509</v>
      </c>
      <c r="R92" s="224">
        <f>Q92*H92</f>
        <v>0.20716199999999999</v>
      </c>
      <c r="S92" s="224">
        <v>0.23000000000000001</v>
      </c>
      <c r="T92" s="225">
        <f>S92*H92</f>
        <v>414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6" t="s">
        <v>190</v>
      </c>
      <c r="AT92" s="226" t="s">
        <v>186</v>
      </c>
      <c r="AU92" s="226" t="s">
        <v>83</v>
      </c>
      <c r="AY92" s="19" t="s">
        <v>184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19" t="s">
        <v>81</v>
      </c>
      <c r="BK92" s="227">
        <f>ROUND(I92*H92,2)</f>
        <v>0</v>
      </c>
      <c r="BL92" s="19" t="s">
        <v>190</v>
      </c>
      <c r="BM92" s="226" t="s">
        <v>201</v>
      </c>
    </row>
    <row r="93" s="2" customFormat="1">
      <c r="A93" s="40"/>
      <c r="B93" s="41"/>
      <c r="C93" s="42"/>
      <c r="D93" s="228" t="s">
        <v>192</v>
      </c>
      <c r="E93" s="42"/>
      <c r="F93" s="229" t="s">
        <v>202</v>
      </c>
      <c r="G93" s="42"/>
      <c r="H93" s="42"/>
      <c r="I93" s="230"/>
      <c r="J93" s="42"/>
      <c r="K93" s="42"/>
      <c r="L93" s="46"/>
      <c r="M93" s="231"/>
      <c r="N93" s="232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192</v>
      </c>
      <c r="AU93" s="19" t="s">
        <v>83</v>
      </c>
    </row>
    <row r="94" s="2" customFormat="1">
      <c r="A94" s="40"/>
      <c r="B94" s="41"/>
      <c r="C94" s="42"/>
      <c r="D94" s="233" t="s">
        <v>194</v>
      </c>
      <c r="E94" s="42"/>
      <c r="F94" s="234" t="s">
        <v>203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194</v>
      </c>
      <c r="AU94" s="19" t="s">
        <v>83</v>
      </c>
    </row>
    <row r="95" s="13" customFormat="1">
      <c r="A95" s="13"/>
      <c r="B95" s="235"/>
      <c r="C95" s="236"/>
      <c r="D95" s="228" t="s">
        <v>196</v>
      </c>
      <c r="E95" s="236"/>
      <c r="F95" s="238" t="s">
        <v>204</v>
      </c>
      <c r="G95" s="236"/>
      <c r="H95" s="239">
        <v>1800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196</v>
      </c>
      <c r="AU95" s="245" t="s">
        <v>83</v>
      </c>
      <c r="AV95" s="13" t="s">
        <v>83</v>
      </c>
      <c r="AW95" s="13" t="s">
        <v>4</v>
      </c>
      <c r="AX95" s="13" t="s">
        <v>81</v>
      </c>
      <c r="AY95" s="245" t="s">
        <v>184</v>
      </c>
    </row>
    <row r="96" s="2" customFormat="1" ht="16.5" customHeight="1">
      <c r="A96" s="40"/>
      <c r="B96" s="41"/>
      <c r="C96" s="215" t="s">
        <v>115</v>
      </c>
      <c r="D96" s="215" t="s">
        <v>186</v>
      </c>
      <c r="E96" s="216" t="s">
        <v>205</v>
      </c>
      <c r="F96" s="217" t="s">
        <v>206</v>
      </c>
      <c r="G96" s="218" t="s">
        <v>113</v>
      </c>
      <c r="H96" s="219">
        <v>214</v>
      </c>
      <c r="I96" s="220"/>
      <c r="J96" s="221">
        <f>ROUND(I96*H96,2)</f>
        <v>0</v>
      </c>
      <c r="K96" s="217" t="s">
        <v>189</v>
      </c>
      <c r="L96" s="46"/>
      <c r="M96" s="222" t="s">
        <v>19</v>
      </c>
      <c r="N96" s="223" t="s">
        <v>45</v>
      </c>
      <c r="O96" s="86"/>
      <c r="P96" s="224">
        <f>O96*H96</f>
        <v>0</v>
      </c>
      <c r="Q96" s="224">
        <v>0</v>
      </c>
      <c r="R96" s="224">
        <f>Q96*H96</f>
        <v>0</v>
      </c>
      <c r="S96" s="224">
        <v>0.28999999999999998</v>
      </c>
      <c r="T96" s="225">
        <f>S96*H96</f>
        <v>62.059999999999995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190</v>
      </c>
      <c r="AT96" s="226" t="s">
        <v>186</v>
      </c>
      <c r="AU96" s="226" t="s">
        <v>83</v>
      </c>
      <c r="AY96" s="19" t="s">
        <v>184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81</v>
      </c>
      <c r="BK96" s="227">
        <f>ROUND(I96*H96,2)</f>
        <v>0</v>
      </c>
      <c r="BL96" s="19" t="s">
        <v>190</v>
      </c>
      <c r="BM96" s="226" t="s">
        <v>207</v>
      </c>
    </row>
    <row r="97" s="2" customFormat="1">
      <c r="A97" s="40"/>
      <c r="B97" s="41"/>
      <c r="C97" s="42"/>
      <c r="D97" s="228" t="s">
        <v>192</v>
      </c>
      <c r="E97" s="42"/>
      <c r="F97" s="229" t="s">
        <v>208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192</v>
      </c>
      <c r="AU97" s="19" t="s">
        <v>83</v>
      </c>
    </row>
    <row r="98" s="2" customFormat="1">
      <c r="A98" s="40"/>
      <c r="B98" s="41"/>
      <c r="C98" s="42"/>
      <c r="D98" s="233" t="s">
        <v>194</v>
      </c>
      <c r="E98" s="42"/>
      <c r="F98" s="234" t="s">
        <v>209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194</v>
      </c>
      <c r="AU98" s="19" t="s">
        <v>83</v>
      </c>
    </row>
    <row r="99" s="13" customFormat="1">
      <c r="A99" s="13"/>
      <c r="B99" s="235"/>
      <c r="C99" s="236"/>
      <c r="D99" s="228" t="s">
        <v>196</v>
      </c>
      <c r="E99" s="237" t="s">
        <v>19</v>
      </c>
      <c r="F99" s="238" t="s">
        <v>210</v>
      </c>
      <c r="G99" s="236"/>
      <c r="H99" s="239">
        <v>214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196</v>
      </c>
      <c r="AU99" s="245" t="s">
        <v>83</v>
      </c>
      <c r="AV99" s="13" t="s">
        <v>83</v>
      </c>
      <c r="AW99" s="13" t="s">
        <v>35</v>
      </c>
      <c r="AX99" s="13" t="s">
        <v>81</v>
      </c>
      <c r="AY99" s="245" t="s">
        <v>184</v>
      </c>
    </row>
    <row r="100" s="2" customFormat="1" ht="16.5" customHeight="1">
      <c r="A100" s="40"/>
      <c r="B100" s="41"/>
      <c r="C100" s="215" t="s">
        <v>190</v>
      </c>
      <c r="D100" s="215" t="s">
        <v>186</v>
      </c>
      <c r="E100" s="216" t="s">
        <v>211</v>
      </c>
      <c r="F100" s="217" t="s">
        <v>212</v>
      </c>
      <c r="G100" s="218" t="s">
        <v>113</v>
      </c>
      <c r="H100" s="219">
        <v>50</v>
      </c>
      <c r="I100" s="220"/>
      <c r="J100" s="221">
        <f>ROUND(I100*H100,2)</f>
        <v>0</v>
      </c>
      <c r="K100" s="217" t="s">
        <v>189</v>
      </c>
      <c r="L100" s="46"/>
      <c r="M100" s="222" t="s">
        <v>19</v>
      </c>
      <c r="N100" s="223" t="s">
        <v>45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0.040000000000000001</v>
      </c>
      <c r="T100" s="225">
        <f>S100*H100</f>
        <v>2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190</v>
      </c>
      <c r="AT100" s="226" t="s">
        <v>186</v>
      </c>
      <c r="AU100" s="226" t="s">
        <v>83</v>
      </c>
      <c r="AY100" s="19" t="s">
        <v>184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81</v>
      </c>
      <c r="BK100" s="227">
        <f>ROUND(I100*H100,2)</f>
        <v>0</v>
      </c>
      <c r="BL100" s="19" t="s">
        <v>190</v>
      </c>
      <c r="BM100" s="226" t="s">
        <v>213</v>
      </c>
    </row>
    <row r="101" s="2" customFormat="1">
      <c r="A101" s="40"/>
      <c r="B101" s="41"/>
      <c r="C101" s="42"/>
      <c r="D101" s="228" t="s">
        <v>192</v>
      </c>
      <c r="E101" s="42"/>
      <c r="F101" s="229" t="s">
        <v>214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192</v>
      </c>
      <c r="AU101" s="19" t="s">
        <v>83</v>
      </c>
    </row>
    <row r="102" s="2" customFormat="1">
      <c r="A102" s="40"/>
      <c r="B102" s="41"/>
      <c r="C102" s="42"/>
      <c r="D102" s="233" t="s">
        <v>194</v>
      </c>
      <c r="E102" s="42"/>
      <c r="F102" s="234" t="s">
        <v>215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194</v>
      </c>
      <c r="AU102" s="19" t="s">
        <v>83</v>
      </c>
    </row>
    <row r="103" s="13" customFormat="1">
      <c r="A103" s="13"/>
      <c r="B103" s="235"/>
      <c r="C103" s="236"/>
      <c r="D103" s="228" t="s">
        <v>196</v>
      </c>
      <c r="E103" s="237" t="s">
        <v>19</v>
      </c>
      <c r="F103" s="238" t="s">
        <v>216</v>
      </c>
      <c r="G103" s="236"/>
      <c r="H103" s="239">
        <v>50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196</v>
      </c>
      <c r="AU103" s="245" t="s">
        <v>83</v>
      </c>
      <c r="AV103" s="13" t="s">
        <v>83</v>
      </c>
      <c r="AW103" s="13" t="s">
        <v>35</v>
      </c>
      <c r="AX103" s="13" t="s">
        <v>81</v>
      </c>
      <c r="AY103" s="245" t="s">
        <v>184</v>
      </c>
    </row>
    <row r="104" s="2" customFormat="1" ht="16.5" customHeight="1">
      <c r="A104" s="40"/>
      <c r="B104" s="41"/>
      <c r="C104" s="215" t="s">
        <v>217</v>
      </c>
      <c r="D104" s="215" t="s">
        <v>186</v>
      </c>
      <c r="E104" s="216" t="s">
        <v>218</v>
      </c>
      <c r="F104" s="217" t="s">
        <v>219</v>
      </c>
      <c r="G104" s="218" t="s">
        <v>131</v>
      </c>
      <c r="H104" s="219">
        <v>200</v>
      </c>
      <c r="I104" s="220"/>
      <c r="J104" s="221">
        <f>ROUND(I104*H104,2)</f>
        <v>0</v>
      </c>
      <c r="K104" s="217" t="s">
        <v>189</v>
      </c>
      <c r="L104" s="46"/>
      <c r="M104" s="222" t="s">
        <v>19</v>
      </c>
      <c r="N104" s="223" t="s">
        <v>45</v>
      </c>
      <c r="O104" s="86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190</v>
      </c>
      <c r="AT104" s="226" t="s">
        <v>186</v>
      </c>
      <c r="AU104" s="226" t="s">
        <v>83</v>
      </c>
      <c r="AY104" s="19" t="s">
        <v>184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81</v>
      </c>
      <c r="BK104" s="227">
        <f>ROUND(I104*H104,2)</f>
        <v>0</v>
      </c>
      <c r="BL104" s="19" t="s">
        <v>190</v>
      </c>
      <c r="BM104" s="226" t="s">
        <v>220</v>
      </c>
    </row>
    <row r="105" s="2" customFormat="1">
      <c r="A105" s="40"/>
      <c r="B105" s="41"/>
      <c r="C105" s="42"/>
      <c r="D105" s="228" t="s">
        <v>192</v>
      </c>
      <c r="E105" s="42"/>
      <c r="F105" s="229" t="s">
        <v>221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192</v>
      </c>
      <c r="AU105" s="19" t="s">
        <v>83</v>
      </c>
    </row>
    <row r="106" s="2" customFormat="1">
      <c r="A106" s="40"/>
      <c r="B106" s="41"/>
      <c r="C106" s="42"/>
      <c r="D106" s="233" t="s">
        <v>194</v>
      </c>
      <c r="E106" s="42"/>
      <c r="F106" s="234" t="s">
        <v>222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194</v>
      </c>
      <c r="AU106" s="19" t="s">
        <v>83</v>
      </c>
    </row>
    <row r="107" s="2" customFormat="1" ht="24.15" customHeight="1">
      <c r="A107" s="40"/>
      <c r="B107" s="41"/>
      <c r="C107" s="215" t="s">
        <v>223</v>
      </c>
      <c r="D107" s="215" t="s">
        <v>186</v>
      </c>
      <c r="E107" s="216" t="s">
        <v>224</v>
      </c>
      <c r="F107" s="217" t="s">
        <v>225</v>
      </c>
      <c r="G107" s="218" t="s">
        <v>226</v>
      </c>
      <c r="H107" s="219">
        <v>826.68499999999995</v>
      </c>
      <c r="I107" s="220"/>
      <c r="J107" s="221">
        <f>ROUND(I107*H107,2)</f>
        <v>0</v>
      </c>
      <c r="K107" s="217" t="s">
        <v>189</v>
      </c>
      <c r="L107" s="46"/>
      <c r="M107" s="222" t="s">
        <v>19</v>
      </c>
      <c r="N107" s="223" t="s">
        <v>45</v>
      </c>
      <c r="O107" s="86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6" t="s">
        <v>190</v>
      </c>
      <c r="AT107" s="226" t="s">
        <v>186</v>
      </c>
      <c r="AU107" s="226" t="s">
        <v>83</v>
      </c>
      <c r="AY107" s="19" t="s">
        <v>184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19" t="s">
        <v>81</v>
      </c>
      <c r="BK107" s="227">
        <f>ROUND(I107*H107,2)</f>
        <v>0</v>
      </c>
      <c r="BL107" s="19" t="s">
        <v>190</v>
      </c>
      <c r="BM107" s="226" t="s">
        <v>227</v>
      </c>
    </row>
    <row r="108" s="2" customFormat="1">
      <c r="A108" s="40"/>
      <c r="B108" s="41"/>
      <c r="C108" s="42"/>
      <c r="D108" s="228" t="s">
        <v>192</v>
      </c>
      <c r="E108" s="42"/>
      <c r="F108" s="229" t="s">
        <v>228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192</v>
      </c>
      <c r="AU108" s="19" t="s">
        <v>83</v>
      </c>
    </row>
    <row r="109" s="2" customFormat="1">
      <c r="A109" s="40"/>
      <c r="B109" s="41"/>
      <c r="C109" s="42"/>
      <c r="D109" s="233" t="s">
        <v>194</v>
      </c>
      <c r="E109" s="42"/>
      <c r="F109" s="234" t="s">
        <v>229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194</v>
      </c>
      <c r="AU109" s="19" t="s">
        <v>83</v>
      </c>
    </row>
    <row r="110" s="13" customFormat="1">
      <c r="A110" s="13"/>
      <c r="B110" s="235"/>
      <c r="C110" s="236"/>
      <c r="D110" s="228" t="s">
        <v>196</v>
      </c>
      <c r="E110" s="237" t="s">
        <v>19</v>
      </c>
      <c r="F110" s="238" t="s">
        <v>230</v>
      </c>
      <c r="G110" s="236"/>
      <c r="H110" s="239">
        <v>233.52199999999999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5" t="s">
        <v>196</v>
      </c>
      <c r="AU110" s="245" t="s">
        <v>83</v>
      </c>
      <c r="AV110" s="13" t="s">
        <v>83</v>
      </c>
      <c r="AW110" s="13" t="s">
        <v>35</v>
      </c>
      <c r="AX110" s="13" t="s">
        <v>74</v>
      </c>
      <c r="AY110" s="245" t="s">
        <v>184</v>
      </c>
    </row>
    <row r="111" s="13" customFormat="1">
      <c r="A111" s="13"/>
      <c r="B111" s="235"/>
      <c r="C111" s="236"/>
      <c r="D111" s="228" t="s">
        <v>196</v>
      </c>
      <c r="E111" s="237" t="s">
        <v>19</v>
      </c>
      <c r="F111" s="238" t="s">
        <v>231</v>
      </c>
      <c r="G111" s="236"/>
      <c r="H111" s="239">
        <v>55.823999999999998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196</v>
      </c>
      <c r="AU111" s="245" t="s">
        <v>83</v>
      </c>
      <c r="AV111" s="13" t="s">
        <v>83</v>
      </c>
      <c r="AW111" s="13" t="s">
        <v>35</v>
      </c>
      <c r="AX111" s="13" t="s">
        <v>74</v>
      </c>
      <c r="AY111" s="245" t="s">
        <v>184</v>
      </c>
    </row>
    <row r="112" s="13" customFormat="1">
      <c r="A112" s="13"/>
      <c r="B112" s="235"/>
      <c r="C112" s="236"/>
      <c r="D112" s="228" t="s">
        <v>196</v>
      </c>
      <c r="E112" s="237" t="s">
        <v>19</v>
      </c>
      <c r="F112" s="238" t="s">
        <v>232</v>
      </c>
      <c r="G112" s="236"/>
      <c r="H112" s="239">
        <v>146.50299999999999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196</v>
      </c>
      <c r="AU112" s="245" t="s">
        <v>83</v>
      </c>
      <c r="AV112" s="13" t="s">
        <v>83</v>
      </c>
      <c r="AW112" s="13" t="s">
        <v>35</v>
      </c>
      <c r="AX112" s="13" t="s">
        <v>74</v>
      </c>
      <c r="AY112" s="245" t="s">
        <v>184</v>
      </c>
    </row>
    <row r="113" s="14" customFormat="1">
      <c r="A113" s="14"/>
      <c r="B113" s="246"/>
      <c r="C113" s="247"/>
      <c r="D113" s="228" t="s">
        <v>196</v>
      </c>
      <c r="E113" s="248" t="s">
        <v>19</v>
      </c>
      <c r="F113" s="249" t="s">
        <v>233</v>
      </c>
      <c r="G113" s="247"/>
      <c r="H113" s="248" t="s">
        <v>19</v>
      </c>
      <c r="I113" s="250"/>
      <c r="J113" s="247"/>
      <c r="K113" s="247"/>
      <c r="L113" s="251"/>
      <c r="M113" s="252"/>
      <c r="N113" s="253"/>
      <c r="O113" s="253"/>
      <c r="P113" s="253"/>
      <c r="Q113" s="253"/>
      <c r="R113" s="253"/>
      <c r="S113" s="253"/>
      <c r="T113" s="25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5" t="s">
        <v>196</v>
      </c>
      <c r="AU113" s="255" t="s">
        <v>83</v>
      </c>
      <c r="AV113" s="14" t="s">
        <v>81</v>
      </c>
      <c r="AW113" s="14" t="s">
        <v>35</v>
      </c>
      <c r="AX113" s="14" t="s">
        <v>74</v>
      </c>
      <c r="AY113" s="255" t="s">
        <v>184</v>
      </c>
    </row>
    <row r="114" s="13" customFormat="1">
      <c r="A114" s="13"/>
      <c r="B114" s="235"/>
      <c r="C114" s="236"/>
      <c r="D114" s="228" t="s">
        <v>196</v>
      </c>
      <c r="E114" s="237" t="s">
        <v>19</v>
      </c>
      <c r="F114" s="238" t="s">
        <v>234</v>
      </c>
      <c r="G114" s="236"/>
      <c r="H114" s="239">
        <v>269.44799999999998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196</v>
      </c>
      <c r="AU114" s="245" t="s">
        <v>83</v>
      </c>
      <c r="AV114" s="13" t="s">
        <v>83</v>
      </c>
      <c r="AW114" s="13" t="s">
        <v>35</v>
      </c>
      <c r="AX114" s="13" t="s">
        <v>74</v>
      </c>
      <c r="AY114" s="245" t="s">
        <v>184</v>
      </c>
    </row>
    <row r="115" s="13" customFormat="1">
      <c r="A115" s="13"/>
      <c r="B115" s="235"/>
      <c r="C115" s="236"/>
      <c r="D115" s="228" t="s">
        <v>196</v>
      </c>
      <c r="E115" s="237" t="s">
        <v>19</v>
      </c>
      <c r="F115" s="238" t="s">
        <v>235</v>
      </c>
      <c r="G115" s="236"/>
      <c r="H115" s="239">
        <v>121.38800000000001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196</v>
      </c>
      <c r="AU115" s="245" t="s">
        <v>83</v>
      </c>
      <c r="AV115" s="13" t="s">
        <v>83</v>
      </c>
      <c r="AW115" s="13" t="s">
        <v>35</v>
      </c>
      <c r="AX115" s="13" t="s">
        <v>74</v>
      </c>
      <c r="AY115" s="245" t="s">
        <v>184</v>
      </c>
    </row>
    <row r="116" s="15" customFormat="1">
      <c r="A116" s="15"/>
      <c r="B116" s="256"/>
      <c r="C116" s="257"/>
      <c r="D116" s="228" t="s">
        <v>196</v>
      </c>
      <c r="E116" s="258" t="s">
        <v>19</v>
      </c>
      <c r="F116" s="259" t="s">
        <v>236</v>
      </c>
      <c r="G116" s="257"/>
      <c r="H116" s="260">
        <v>826.68499999999995</v>
      </c>
      <c r="I116" s="261"/>
      <c r="J116" s="257"/>
      <c r="K116" s="257"/>
      <c r="L116" s="262"/>
      <c r="M116" s="263"/>
      <c r="N116" s="264"/>
      <c r="O116" s="264"/>
      <c r="P116" s="264"/>
      <c r="Q116" s="264"/>
      <c r="R116" s="264"/>
      <c r="S116" s="264"/>
      <c r="T116" s="26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6" t="s">
        <v>196</v>
      </c>
      <c r="AU116" s="266" t="s">
        <v>83</v>
      </c>
      <c r="AV116" s="15" t="s">
        <v>190</v>
      </c>
      <c r="AW116" s="15" t="s">
        <v>35</v>
      </c>
      <c r="AX116" s="15" t="s">
        <v>81</v>
      </c>
      <c r="AY116" s="266" t="s">
        <v>184</v>
      </c>
    </row>
    <row r="117" s="2" customFormat="1" ht="24.15" customHeight="1">
      <c r="A117" s="40"/>
      <c r="B117" s="41"/>
      <c r="C117" s="215" t="s">
        <v>237</v>
      </c>
      <c r="D117" s="215" t="s">
        <v>186</v>
      </c>
      <c r="E117" s="216" t="s">
        <v>238</v>
      </c>
      <c r="F117" s="217" t="s">
        <v>239</v>
      </c>
      <c r="G117" s="218" t="s">
        <v>226</v>
      </c>
      <c r="H117" s="219">
        <v>826.68499999999995</v>
      </c>
      <c r="I117" s="220"/>
      <c r="J117" s="221">
        <f>ROUND(I117*H117,2)</f>
        <v>0</v>
      </c>
      <c r="K117" s="217" t="s">
        <v>240</v>
      </c>
      <c r="L117" s="46"/>
      <c r="M117" s="222" t="s">
        <v>19</v>
      </c>
      <c r="N117" s="223" t="s">
        <v>45</v>
      </c>
      <c r="O117" s="86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6" t="s">
        <v>190</v>
      </c>
      <c r="AT117" s="226" t="s">
        <v>186</v>
      </c>
      <c r="AU117" s="226" t="s">
        <v>83</v>
      </c>
      <c r="AY117" s="19" t="s">
        <v>184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19" t="s">
        <v>81</v>
      </c>
      <c r="BK117" s="227">
        <f>ROUND(I117*H117,2)</f>
        <v>0</v>
      </c>
      <c r="BL117" s="19" t="s">
        <v>190</v>
      </c>
      <c r="BM117" s="226" t="s">
        <v>241</v>
      </c>
    </row>
    <row r="118" s="2" customFormat="1">
      <c r="A118" s="40"/>
      <c r="B118" s="41"/>
      <c r="C118" s="42"/>
      <c r="D118" s="228" t="s">
        <v>192</v>
      </c>
      <c r="E118" s="42"/>
      <c r="F118" s="229" t="s">
        <v>242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192</v>
      </c>
      <c r="AU118" s="19" t="s">
        <v>83</v>
      </c>
    </row>
    <row r="119" s="13" customFormat="1">
      <c r="A119" s="13"/>
      <c r="B119" s="235"/>
      <c r="C119" s="236"/>
      <c r="D119" s="228" t="s">
        <v>196</v>
      </c>
      <c r="E119" s="237" t="s">
        <v>19</v>
      </c>
      <c r="F119" s="238" t="s">
        <v>230</v>
      </c>
      <c r="G119" s="236"/>
      <c r="H119" s="239">
        <v>233.52199999999999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5" t="s">
        <v>196</v>
      </c>
      <c r="AU119" s="245" t="s">
        <v>83</v>
      </c>
      <c r="AV119" s="13" t="s">
        <v>83</v>
      </c>
      <c r="AW119" s="13" t="s">
        <v>35</v>
      </c>
      <c r="AX119" s="13" t="s">
        <v>74</v>
      </c>
      <c r="AY119" s="245" t="s">
        <v>184</v>
      </c>
    </row>
    <row r="120" s="13" customFormat="1">
      <c r="A120" s="13"/>
      <c r="B120" s="235"/>
      <c r="C120" s="236"/>
      <c r="D120" s="228" t="s">
        <v>196</v>
      </c>
      <c r="E120" s="237" t="s">
        <v>19</v>
      </c>
      <c r="F120" s="238" t="s">
        <v>231</v>
      </c>
      <c r="G120" s="236"/>
      <c r="H120" s="239">
        <v>55.823999999999998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5" t="s">
        <v>196</v>
      </c>
      <c r="AU120" s="245" t="s">
        <v>83</v>
      </c>
      <c r="AV120" s="13" t="s">
        <v>83</v>
      </c>
      <c r="AW120" s="13" t="s">
        <v>35</v>
      </c>
      <c r="AX120" s="13" t="s">
        <v>74</v>
      </c>
      <c r="AY120" s="245" t="s">
        <v>184</v>
      </c>
    </row>
    <row r="121" s="13" customFormat="1">
      <c r="A121" s="13"/>
      <c r="B121" s="235"/>
      <c r="C121" s="236"/>
      <c r="D121" s="228" t="s">
        <v>196</v>
      </c>
      <c r="E121" s="237" t="s">
        <v>19</v>
      </c>
      <c r="F121" s="238" t="s">
        <v>232</v>
      </c>
      <c r="G121" s="236"/>
      <c r="H121" s="239">
        <v>146.50299999999999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196</v>
      </c>
      <c r="AU121" s="245" t="s">
        <v>83</v>
      </c>
      <c r="AV121" s="13" t="s">
        <v>83</v>
      </c>
      <c r="AW121" s="13" t="s">
        <v>35</v>
      </c>
      <c r="AX121" s="13" t="s">
        <v>74</v>
      </c>
      <c r="AY121" s="245" t="s">
        <v>184</v>
      </c>
    </row>
    <row r="122" s="14" customFormat="1">
      <c r="A122" s="14"/>
      <c r="B122" s="246"/>
      <c r="C122" s="247"/>
      <c r="D122" s="228" t="s">
        <v>196</v>
      </c>
      <c r="E122" s="248" t="s">
        <v>19</v>
      </c>
      <c r="F122" s="249" t="s">
        <v>233</v>
      </c>
      <c r="G122" s="247"/>
      <c r="H122" s="248" t="s">
        <v>19</v>
      </c>
      <c r="I122" s="250"/>
      <c r="J122" s="247"/>
      <c r="K122" s="247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196</v>
      </c>
      <c r="AU122" s="255" t="s">
        <v>83</v>
      </c>
      <c r="AV122" s="14" t="s">
        <v>81</v>
      </c>
      <c r="AW122" s="14" t="s">
        <v>35</v>
      </c>
      <c r="AX122" s="14" t="s">
        <v>74</v>
      </c>
      <c r="AY122" s="255" t="s">
        <v>184</v>
      </c>
    </row>
    <row r="123" s="13" customFormat="1">
      <c r="A123" s="13"/>
      <c r="B123" s="235"/>
      <c r="C123" s="236"/>
      <c r="D123" s="228" t="s">
        <v>196</v>
      </c>
      <c r="E123" s="237" t="s">
        <v>19</v>
      </c>
      <c r="F123" s="238" t="s">
        <v>234</v>
      </c>
      <c r="G123" s="236"/>
      <c r="H123" s="239">
        <v>269.44799999999998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196</v>
      </c>
      <c r="AU123" s="245" t="s">
        <v>83</v>
      </c>
      <c r="AV123" s="13" t="s">
        <v>83</v>
      </c>
      <c r="AW123" s="13" t="s">
        <v>35</v>
      </c>
      <c r="AX123" s="13" t="s">
        <v>74</v>
      </c>
      <c r="AY123" s="245" t="s">
        <v>184</v>
      </c>
    </row>
    <row r="124" s="13" customFormat="1">
      <c r="A124" s="13"/>
      <c r="B124" s="235"/>
      <c r="C124" s="236"/>
      <c r="D124" s="228" t="s">
        <v>196</v>
      </c>
      <c r="E124" s="237" t="s">
        <v>19</v>
      </c>
      <c r="F124" s="238" t="s">
        <v>235</v>
      </c>
      <c r="G124" s="236"/>
      <c r="H124" s="239">
        <v>121.38800000000001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196</v>
      </c>
      <c r="AU124" s="245" t="s">
        <v>83</v>
      </c>
      <c r="AV124" s="13" t="s">
        <v>83</v>
      </c>
      <c r="AW124" s="13" t="s">
        <v>35</v>
      </c>
      <c r="AX124" s="13" t="s">
        <v>74</v>
      </c>
      <c r="AY124" s="245" t="s">
        <v>184</v>
      </c>
    </row>
    <row r="125" s="15" customFormat="1">
      <c r="A125" s="15"/>
      <c r="B125" s="256"/>
      <c r="C125" s="257"/>
      <c r="D125" s="228" t="s">
        <v>196</v>
      </c>
      <c r="E125" s="258" t="s">
        <v>19</v>
      </c>
      <c r="F125" s="259" t="s">
        <v>236</v>
      </c>
      <c r="G125" s="257"/>
      <c r="H125" s="260">
        <v>826.68499999999995</v>
      </c>
      <c r="I125" s="261"/>
      <c r="J125" s="257"/>
      <c r="K125" s="257"/>
      <c r="L125" s="262"/>
      <c r="M125" s="263"/>
      <c r="N125" s="264"/>
      <c r="O125" s="264"/>
      <c r="P125" s="264"/>
      <c r="Q125" s="264"/>
      <c r="R125" s="264"/>
      <c r="S125" s="264"/>
      <c r="T125" s="26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6" t="s">
        <v>196</v>
      </c>
      <c r="AU125" s="266" t="s">
        <v>83</v>
      </c>
      <c r="AV125" s="15" t="s">
        <v>190</v>
      </c>
      <c r="AW125" s="15" t="s">
        <v>35</v>
      </c>
      <c r="AX125" s="15" t="s">
        <v>81</v>
      </c>
      <c r="AY125" s="266" t="s">
        <v>184</v>
      </c>
    </row>
    <row r="126" s="2" customFormat="1" ht="24.15" customHeight="1">
      <c r="A126" s="40"/>
      <c r="B126" s="41"/>
      <c r="C126" s="215" t="s">
        <v>243</v>
      </c>
      <c r="D126" s="215" t="s">
        <v>186</v>
      </c>
      <c r="E126" s="216" t="s">
        <v>244</v>
      </c>
      <c r="F126" s="217" t="s">
        <v>245</v>
      </c>
      <c r="G126" s="218" t="s">
        <v>131</v>
      </c>
      <c r="H126" s="219">
        <v>1690.9259999999999</v>
      </c>
      <c r="I126" s="220"/>
      <c r="J126" s="221">
        <f>ROUND(I126*H126,2)</f>
        <v>0</v>
      </c>
      <c r="K126" s="217" t="s">
        <v>189</v>
      </c>
      <c r="L126" s="46"/>
      <c r="M126" s="222" t="s">
        <v>19</v>
      </c>
      <c r="N126" s="223" t="s">
        <v>45</v>
      </c>
      <c r="O126" s="86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6" t="s">
        <v>190</v>
      </c>
      <c r="AT126" s="226" t="s">
        <v>186</v>
      </c>
      <c r="AU126" s="226" t="s">
        <v>83</v>
      </c>
      <c r="AY126" s="19" t="s">
        <v>184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9" t="s">
        <v>81</v>
      </c>
      <c r="BK126" s="227">
        <f>ROUND(I126*H126,2)</f>
        <v>0</v>
      </c>
      <c r="BL126" s="19" t="s">
        <v>190</v>
      </c>
      <c r="BM126" s="226" t="s">
        <v>246</v>
      </c>
    </row>
    <row r="127" s="2" customFormat="1">
      <c r="A127" s="40"/>
      <c r="B127" s="41"/>
      <c r="C127" s="42"/>
      <c r="D127" s="228" t="s">
        <v>192</v>
      </c>
      <c r="E127" s="42"/>
      <c r="F127" s="229" t="s">
        <v>247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192</v>
      </c>
      <c r="AU127" s="19" t="s">
        <v>83</v>
      </c>
    </row>
    <row r="128" s="2" customFormat="1">
      <c r="A128" s="40"/>
      <c r="B128" s="41"/>
      <c r="C128" s="42"/>
      <c r="D128" s="233" t="s">
        <v>194</v>
      </c>
      <c r="E128" s="42"/>
      <c r="F128" s="234" t="s">
        <v>248</v>
      </c>
      <c r="G128" s="42"/>
      <c r="H128" s="42"/>
      <c r="I128" s="230"/>
      <c r="J128" s="42"/>
      <c r="K128" s="42"/>
      <c r="L128" s="46"/>
      <c r="M128" s="231"/>
      <c r="N128" s="232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194</v>
      </c>
      <c r="AU128" s="19" t="s">
        <v>83</v>
      </c>
    </row>
    <row r="129" s="13" customFormat="1">
      <c r="A129" s="13"/>
      <c r="B129" s="235"/>
      <c r="C129" s="236"/>
      <c r="D129" s="228" t="s">
        <v>196</v>
      </c>
      <c r="E129" s="237" t="s">
        <v>19</v>
      </c>
      <c r="F129" s="238" t="s">
        <v>249</v>
      </c>
      <c r="G129" s="236"/>
      <c r="H129" s="239">
        <v>898.16099999999994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196</v>
      </c>
      <c r="AU129" s="245" t="s">
        <v>83</v>
      </c>
      <c r="AV129" s="13" t="s">
        <v>83</v>
      </c>
      <c r="AW129" s="13" t="s">
        <v>35</v>
      </c>
      <c r="AX129" s="13" t="s">
        <v>74</v>
      </c>
      <c r="AY129" s="245" t="s">
        <v>184</v>
      </c>
    </row>
    <row r="130" s="13" customFormat="1">
      <c r="A130" s="13"/>
      <c r="B130" s="235"/>
      <c r="C130" s="236"/>
      <c r="D130" s="228" t="s">
        <v>196</v>
      </c>
      <c r="E130" s="237" t="s">
        <v>19</v>
      </c>
      <c r="F130" s="238" t="s">
        <v>250</v>
      </c>
      <c r="G130" s="236"/>
      <c r="H130" s="239">
        <v>206.755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196</v>
      </c>
      <c r="AU130" s="245" t="s">
        <v>83</v>
      </c>
      <c r="AV130" s="13" t="s">
        <v>83</v>
      </c>
      <c r="AW130" s="13" t="s">
        <v>35</v>
      </c>
      <c r="AX130" s="13" t="s">
        <v>74</v>
      </c>
      <c r="AY130" s="245" t="s">
        <v>184</v>
      </c>
    </row>
    <row r="131" s="13" customFormat="1">
      <c r="A131" s="13"/>
      <c r="B131" s="235"/>
      <c r="C131" s="236"/>
      <c r="D131" s="228" t="s">
        <v>196</v>
      </c>
      <c r="E131" s="237" t="s">
        <v>19</v>
      </c>
      <c r="F131" s="238" t="s">
        <v>251</v>
      </c>
      <c r="G131" s="236"/>
      <c r="H131" s="239">
        <v>586.00999999999999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196</v>
      </c>
      <c r="AU131" s="245" t="s">
        <v>83</v>
      </c>
      <c r="AV131" s="13" t="s">
        <v>83</v>
      </c>
      <c r="AW131" s="13" t="s">
        <v>35</v>
      </c>
      <c r="AX131" s="13" t="s">
        <v>74</v>
      </c>
      <c r="AY131" s="245" t="s">
        <v>184</v>
      </c>
    </row>
    <row r="132" s="15" customFormat="1">
      <c r="A132" s="15"/>
      <c r="B132" s="256"/>
      <c r="C132" s="257"/>
      <c r="D132" s="228" t="s">
        <v>196</v>
      </c>
      <c r="E132" s="258" t="s">
        <v>19</v>
      </c>
      <c r="F132" s="259" t="s">
        <v>236</v>
      </c>
      <c r="G132" s="257"/>
      <c r="H132" s="260">
        <v>1690.9259999999999</v>
      </c>
      <c r="I132" s="261"/>
      <c r="J132" s="257"/>
      <c r="K132" s="257"/>
      <c r="L132" s="262"/>
      <c r="M132" s="263"/>
      <c r="N132" s="264"/>
      <c r="O132" s="264"/>
      <c r="P132" s="264"/>
      <c r="Q132" s="264"/>
      <c r="R132" s="264"/>
      <c r="S132" s="264"/>
      <c r="T132" s="26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6" t="s">
        <v>196</v>
      </c>
      <c r="AU132" s="266" t="s">
        <v>83</v>
      </c>
      <c r="AV132" s="15" t="s">
        <v>190</v>
      </c>
      <c r="AW132" s="15" t="s">
        <v>35</v>
      </c>
      <c r="AX132" s="15" t="s">
        <v>81</v>
      </c>
      <c r="AY132" s="266" t="s">
        <v>184</v>
      </c>
    </row>
    <row r="133" s="2" customFormat="1" ht="16.5" customHeight="1">
      <c r="A133" s="40"/>
      <c r="B133" s="41"/>
      <c r="C133" s="215" t="s">
        <v>252</v>
      </c>
      <c r="D133" s="215" t="s">
        <v>186</v>
      </c>
      <c r="E133" s="216" t="s">
        <v>253</v>
      </c>
      <c r="F133" s="217" t="s">
        <v>254</v>
      </c>
      <c r="G133" s="218" t="s">
        <v>131</v>
      </c>
      <c r="H133" s="219">
        <v>1690.9259999999999</v>
      </c>
      <c r="I133" s="220"/>
      <c r="J133" s="221">
        <f>ROUND(I133*H133,2)</f>
        <v>0</v>
      </c>
      <c r="K133" s="217" t="s">
        <v>189</v>
      </c>
      <c r="L133" s="46"/>
      <c r="M133" s="222" t="s">
        <v>19</v>
      </c>
      <c r="N133" s="223" t="s">
        <v>45</v>
      </c>
      <c r="O133" s="86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190</v>
      </c>
      <c r="AT133" s="226" t="s">
        <v>186</v>
      </c>
      <c r="AU133" s="226" t="s">
        <v>83</v>
      </c>
      <c r="AY133" s="19" t="s">
        <v>184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81</v>
      </c>
      <c r="BK133" s="227">
        <f>ROUND(I133*H133,2)</f>
        <v>0</v>
      </c>
      <c r="BL133" s="19" t="s">
        <v>190</v>
      </c>
      <c r="BM133" s="226" t="s">
        <v>255</v>
      </c>
    </row>
    <row r="134" s="2" customFormat="1">
      <c r="A134" s="40"/>
      <c r="B134" s="41"/>
      <c r="C134" s="42"/>
      <c r="D134" s="228" t="s">
        <v>192</v>
      </c>
      <c r="E134" s="42"/>
      <c r="F134" s="229" t="s">
        <v>256</v>
      </c>
      <c r="G134" s="42"/>
      <c r="H134" s="42"/>
      <c r="I134" s="230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192</v>
      </c>
      <c r="AU134" s="19" t="s">
        <v>83</v>
      </c>
    </row>
    <row r="135" s="2" customFormat="1">
      <c r="A135" s="40"/>
      <c r="B135" s="41"/>
      <c r="C135" s="42"/>
      <c r="D135" s="233" t="s">
        <v>194</v>
      </c>
      <c r="E135" s="42"/>
      <c r="F135" s="234" t="s">
        <v>257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194</v>
      </c>
      <c r="AU135" s="19" t="s">
        <v>83</v>
      </c>
    </row>
    <row r="136" s="13" customFormat="1">
      <c r="A136" s="13"/>
      <c r="B136" s="235"/>
      <c r="C136" s="236"/>
      <c r="D136" s="228" t="s">
        <v>196</v>
      </c>
      <c r="E136" s="237" t="s">
        <v>19</v>
      </c>
      <c r="F136" s="238" t="s">
        <v>258</v>
      </c>
      <c r="G136" s="236"/>
      <c r="H136" s="239">
        <v>1690.9259999999999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196</v>
      </c>
      <c r="AU136" s="245" t="s">
        <v>83</v>
      </c>
      <c r="AV136" s="13" t="s">
        <v>83</v>
      </c>
      <c r="AW136" s="13" t="s">
        <v>35</v>
      </c>
      <c r="AX136" s="13" t="s">
        <v>81</v>
      </c>
      <c r="AY136" s="245" t="s">
        <v>184</v>
      </c>
    </row>
    <row r="137" s="2" customFormat="1" ht="16.5" customHeight="1">
      <c r="A137" s="40"/>
      <c r="B137" s="41"/>
      <c r="C137" s="215" t="s">
        <v>259</v>
      </c>
      <c r="D137" s="215" t="s">
        <v>186</v>
      </c>
      <c r="E137" s="216" t="s">
        <v>260</v>
      </c>
      <c r="F137" s="217" t="s">
        <v>261</v>
      </c>
      <c r="G137" s="218" t="s">
        <v>131</v>
      </c>
      <c r="H137" s="219">
        <v>211.387</v>
      </c>
      <c r="I137" s="220"/>
      <c r="J137" s="221">
        <f>ROUND(I137*H137,2)</f>
        <v>0</v>
      </c>
      <c r="K137" s="217" t="s">
        <v>240</v>
      </c>
      <c r="L137" s="46"/>
      <c r="M137" s="222" t="s">
        <v>19</v>
      </c>
      <c r="N137" s="223" t="s">
        <v>45</v>
      </c>
      <c r="O137" s="86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6" t="s">
        <v>190</v>
      </c>
      <c r="AT137" s="226" t="s">
        <v>186</v>
      </c>
      <c r="AU137" s="226" t="s">
        <v>83</v>
      </c>
      <c r="AY137" s="19" t="s">
        <v>184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9" t="s">
        <v>81</v>
      </c>
      <c r="BK137" s="227">
        <f>ROUND(I137*H137,2)</f>
        <v>0</v>
      </c>
      <c r="BL137" s="19" t="s">
        <v>190</v>
      </c>
      <c r="BM137" s="226" t="s">
        <v>262</v>
      </c>
    </row>
    <row r="138" s="2" customFormat="1">
      <c r="A138" s="40"/>
      <c r="B138" s="41"/>
      <c r="C138" s="42"/>
      <c r="D138" s="228" t="s">
        <v>192</v>
      </c>
      <c r="E138" s="42"/>
      <c r="F138" s="229" t="s">
        <v>261</v>
      </c>
      <c r="G138" s="42"/>
      <c r="H138" s="42"/>
      <c r="I138" s="230"/>
      <c r="J138" s="42"/>
      <c r="K138" s="42"/>
      <c r="L138" s="46"/>
      <c r="M138" s="231"/>
      <c r="N138" s="232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192</v>
      </c>
      <c r="AU138" s="19" t="s">
        <v>83</v>
      </c>
    </row>
    <row r="139" s="13" customFormat="1">
      <c r="A139" s="13"/>
      <c r="B139" s="235"/>
      <c r="C139" s="236"/>
      <c r="D139" s="228" t="s">
        <v>196</v>
      </c>
      <c r="E139" s="237" t="s">
        <v>19</v>
      </c>
      <c r="F139" s="238" t="s">
        <v>156</v>
      </c>
      <c r="G139" s="236"/>
      <c r="H139" s="239">
        <v>211.387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196</v>
      </c>
      <c r="AU139" s="245" t="s">
        <v>83</v>
      </c>
      <c r="AV139" s="13" t="s">
        <v>83</v>
      </c>
      <c r="AW139" s="13" t="s">
        <v>35</v>
      </c>
      <c r="AX139" s="13" t="s">
        <v>81</v>
      </c>
      <c r="AY139" s="245" t="s">
        <v>184</v>
      </c>
    </row>
    <row r="140" s="2" customFormat="1" ht="21.75" customHeight="1">
      <c r="A140" s="40"/>
      <c r="B140" s="41"/>
      <c r="C140" s="215" t="s">
        <v>263</v>
      </c>
      <c r="D140" s="215" t="s">
        <v>186</v>
      </c>
      <c r="E140" s="216" t="s">
        <v>264</v>
      </c>
      <c r="F140" s="217" t="s">
        <v>265</v>
      </c>
      <c r="G140" s="218" t="s">
        <v>131</v>
      </c>
      <c r="H140" s="219">
        <v>211.387</v>
      </c>
      <c r="I140" s="220"/>
      <c r="J140" s="221">
        <f>ROUND(I140*H140,2)</f>
        <v>0</v>
      </c>
      <c r="K140" s="217" t="s">
        <v>189</v>
      </c>
      <c r="L140" s="46"/>
      <c r="M140" s="222" t="s">
        <v>19</v>
      </c>
      <c r="N140" s="223" t="s">
        <v>45</v>
      </c>
      <c r="O140" s="86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6" t="s">
        <v>190</v>
      </c>
      <c r="AT140" s="226" t="s">
        <v>186</v>
      </c>
      <c r="AU140" s="226" t="s">
        <v>83</v>
      </c>
      <c r="AY140" s="19" t="s">
        <v>184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9" t="s">
        <v>81</v>
      </c>
      <c r="BK140" s="227">
        <f>ROUND(I140*H140,2)</f>
        <v>0</v>
      </c>
      <c r="BL140" s="19" t="s">
        <v>190</v>
      </c>
      <c r="BM140" s="226" t="s">
        <v>266</v>
      </c>
    </row>
    <row r="141" s="2" customFormat="1">
      <c r="A141" s="40"/>
      <c r="B141" s="41"/>
      <c r="C141" s="42"/>
      <c r="D141" s="228" t="s">
        <v>192</v>
      </c>
      <c r="E141" s="42"/>
      <c r="F141" s="229" t="s">
        <v>267</v>
      </c>
      <c r="G141" s="42"/>
      <c r="H141" s="42"/>
      <c r="I141" s="230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192</v>
      </c>
      <c r="AU141" s="19" t="s">
        <v>83</v>
      </c>
    </row>
    <row r="142" s="2" customFormat="1">
      <c r="A142" s="40"/>
      <c r="B142" s="41"/>
      <c r="C142" s="42"/>
      <c r="D142" s="233" t="s">
        <v>194</v>
      </c>
      <c r="E142" s="42"/>
      <c r="F142" s="234" t="s">
        <v>268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194</v>
      </c>
      <c r="AU142" s="19" t="s">
        <v>83</v>
      </c>
    </row>
    <row r="143" s="13" customFormat="1">
      <c r="A143" s="13"/>
      <c r="B143" s="235"/>
      <c r="C143" s="236"/>
      <c r="D143" s="228" t="s">
        <v>196</v>
      </c>
      <c r="E143" s="237" t="s">
        <v>19</v>
      </c>
      <c r="F143" s="238" t="s">
        <v>156</v>
      </c>
      <c r="G143" s="236"/>
      <c r="H143" s="239">
        <v>211.387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196</v>
      </c>
      <c r="AU143" s="245" t="s">
        <v>83</v>
      </c>
      <c r="AV143" s="13" t="s">
        <v>83</v>
      </c>
      <c r="AW143" s="13" t="s">
        <v>35</v>
      </c>
      <c r="AX143" s="13" t="s">
        <v>81</v>
      </c>
      <c r="AY143" s="245" t="s">
        <v>184</v>
      </c>
    </row>
    <row r="144" s="2" customFormat="1" ht="16.5" customHeight="1">
      <c r="A144" s="40"/>
      <c r="B144" s="41"/>
      <c r="C144" s="267" t="s">
        <v>8</v>
      </c>
      <c r="D144" s="267" t="s">
        <v>269</v>
      </c>
      <c r="E144" s="268" t="s">
        <v>270</v>
      </c>
      <c r="F144" s="269" t="s">
        <v>271</v>
      </c>
      <c r="G144" s="270" t="s">
        <v>272</v>
      </c>
      <c r="H144" s="271">
        <v>135.28800000000001</v>
      </c>
      <c r="I144" s="272"/>
      <c r="J144" s="273">
        <f>ROUND(I144*H144,2)</f>
        <v>0</v>
      </c>
      <c r="K144" s="269" t="s">
        <v>189</v>
      </c>
      <c r="L144" s="274"/>
      <c r="M144" s="275" t="s">
        <v>19</v>
      </c>
      <c r="N144" s="276" t="s">
        <v>45</v>
      </c>
      <c r="O144" s="86"/>
      <c r="P144" s="224">
        <f>O144*H144</f>
        <v>0</v>
      </c>
      <c r="Q144" s="224">
        <v>1</v>
      </c>
      <c r="R144" s="224">
        <f>Q144*H144</f>
        <v>135.28800000000001</v>
      </c>
      <c r="S144" s="224">
        <v>0</v>
      </c>
      <c r="T144" s="22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6" t="s">
        <v>243</v>
      </c>
      <c r="AT144" s="226" t="s">
        <v>269</v>
      </c>
      <c r="AU144" s="226" t="s">
        <v>83</v>
      </c>
      <c r="AY144" s="19" t="s">
        <v>184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9" t="s">
        <v>81</v>
      </c>
      <c r="BK144" s="227">
        <f>ROUND(I144*H144,2)</f>
        <v>0</v>
      </c>
      <c r="BL144" s="19" t="s">
        <v>190</v>
      </c>
      <c r="BM144" s="226" t="s">
        <v>273</v>
      </c>
    </row>
    <row r="145" s="2" customFormat="1">
      <c r="A145" s="40"/>
      <c r="B145" s="41"/>
      <c r="C145" s="42"/>
      <c r="D145" s="228" t="s">
        <v>192</v>
      </c>
      <c r="E145" s="42"/>
      <c r="F145" s="229" t="s">
        <v>271</v>
      </c>
      <c r="G145" s="42"/>
      <c r="H145" s="42"/>
      <c r="I145" s="230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192</v>
      </c>
      <c r="AU145" s="19" t="s">
        <v>83</v>
      </c>
    </row>
    <row r="146" s="13" customFormat="1">
      <c r="A146" s="13"/>
      <c r="B146" s="235"/>
      <c r="C146" s="236"/>
      <c r="D146" s="228" t="s">
        <v>196</v>
      </c>
      <c r="E146" s="237" t="s">
        <v>19</v>
      </c>
      <c r="F146" s="238" t="s">
        <v>274</v>
      </c>
      <c r="G146" s="236"/>
      <c r="H146" s="239">
        <v>135.28800000000001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196</v>
      </c>
      <c r="AU146" s="245" t="s">
        <v>83</v>
      </c>
      <c r="AV146" s="13" t="s">
        <v>83</v>
      </c>
      <c r="AW146" s="13" t="s">
        <v>35</v>
      </c>
      <c r="AX146" s="13" t="s">
        <v>74</v>
      </c>
      <c r="AY146" s="245" t="s">
        <v>184</v>
      </c>
    </row>
    <row r="147" s="15" customFormat="1">
      <c r="A147" s="15"/>
      <c r="B147" s="256"/>
      <c r="C147" s="257"/>
      <c r="D147" s="228" t="s">
        <v>196</v>
      </c>
      <c r="E147" s="258" t="s">
        <v>19</v>
      </c>
      <c r="F147" s="259" t="s">
        <v>236</v>
      </c>
      <c r="G147" s="257"/>
      <c r="H147" s="260">
        <v>135.28800000000001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6" t="s">
        <v>196</v>
      </c>
      <c r="AU147" s="266" t="s">
        <v>83</v>
      </c>
      <c r="AV147" s="15" t="s">
        <v>190</v>
      </c>
      <c r="AW147" s="15" t="s">
        <v>35</v>
      </c>
      <c r="AX147" s="15" t="s">
        <v>81</v>
      </c>
      <c r="AY147" s="266" t="s">
        <v>184</v>
      </c>
    </row>
    <row r="148" s="2" customFormat="1" ht="16.5" customHeight="1">
      <c r="A148" s="40"/>
      <c r="B148" s="41"/>
      <c r="C148" s="215" t="s">
        <v>275</v>
      </c>
      <c r="D148" s="215" t="s">
        <v>186</v>
      </c>
      <c r="E148" s="216" t="s">
        <v>276</v>
      </c>
      <c r="F148" s="217" t="s">
        <v>277</v>
      </c>
      <c r="G148" s="218" t="s">
        <v>131</v>
      </c>
      <c r="H148" s="219">
        <v>211.387</v>
      </c>
      <c r="I148" s="220"/>
      <c r="J148" s="221">
        <f>ROUND(I148*H148,2)</f>
        <v>0</v>
      </c>
      <c r="K148" s="217" t="s">
        <v>189</v>
      </c>
      <c r="L148" s="46"/>
      <c r="M148" s="222" t="s">
        <v>19</v>
      </c>
      <c r="N148" s="223" t="s">
        <v>45</v>
      </c>
      <c r="O148" s="86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6" t="s">
        <v>190</v>
      </c>
      <c r="AT148" s="226" t="s">
        <v>186</v>
      </c>
      <c r="AU148" s="226" t="s">
        <v>83</v>
      </c>
      <c r="AY148" s="19" t="s">
        <v>184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9" t="s">
        <v>81</v>
      </c>
      <c r="BK148" s="227">
        <f>ROUND(I148*H148,2)</f>
        <v>0</v>
      </c>
      <c r="BL148" s="19" t="s">
        <v>190</v>
      </c>
      <c r="BM148" s="226" t="s">
        <v>278</v>
      </c>
    </row>
    <row r="149" s="2" customFormat="1">
      <c r="A149" s="40"/>
      <c r="B149" s="41"/>
      <c r="C149" s="42"/>
      <c r="D149" s="228" t="s">
        <v>192</v>
      </c>
      <c r="E149" s="42"/>
      <c r="F149" s="229" t="s">
        <v>279</v>
      </c>
      <c r="G149" s="42"/>
      <c r="H149" s="42"/>
      <c r="I149" s="230"/>
      <c r="J149" s="42"/>
      <c r="K149" s="42"/>
      <c r="L149" s="46"/>
      <c r="M149" s="231"/>
      <c r="N149" s="232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192</v>
      </c>
      <c r="AU149" s="19" t="s">
        <v>83</v>
      </c>
    </row>
    <row r="150" s="2" customFormat="1">
      <c r="A150" s="40"/>
      <c r="B150" s="41"/>
      <c r="C150" s="42"/>
      <c r="D150" s="233" t="s">
        <v>194</v>
      </c>
      <c r="E150" s="42"/>
      <c r="F150" s="234" t="s">
        <v>280</v>
      </c>
      <c r="G150" s="42"/>
      <c r="H150" s="42"/>
      <c r="I150" s="230"/>
      <c r="J150" s="42"/>
      <c r="K150" s="42"/>
      <c r="L150" s="46"/>
      <c r="M150" s="231"/>
      <c r="N150" s="232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194</v>
      </c>
      <c r="AU150" s="19" t="s">
        <v>83</v>
      </c>
    </row>
    <row r="151" s="13" customFormat="1">
      <c r="A151" s="13"/>
      <c r="B151" s="235"/>
      <c r="C151" s="236"/>
      <c r="D151" s="228" t="s">
        <v>196</v>
      </c>
      <c r="E151" s="237" t="s">
        <v>19</v>
      </c>
      <c r="F151" s="238" t="s">
        <v>156</v>
      </c>
      <c r="G151" s="236"/>
      <c r="H151" s="239">
        <v>211.387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196</v>
      </c>
      <c r="AU151" s="245" t="s">
        <v>83</v>
      </c>
      <c r="AV151" s="13" t="s">
        <v>83</v>
      </c>
      <c r="AW151" s="13" t="s">
        <v>35</v>
      </c>
      <c r="AX151" s="13" t="s">
        <v>81</v>
      </c>
      <c r="AY151" s="245" t="s">
        <v>184</v>
      </c>
    </row>
    <row r="152" s="2" customFormat="1" ht="16.5" customHeight="1">
      <c r="A152" s="40"/>
      <c r="B152" s="41"/>
      <c r="C152" s="267" t="s">
        <v>281</v>
      </c>
      <c r="D152" s="267" t="s">
        <v>269</v>
      </c>
      <c r="E152" s="268" t="s">
        <v>282</v>
      </c>
      <c r="F152" s="269" t="s">
        <v>283</v>
      </c>
      <c r="G152" s="270" t="s">
        <v>284</v>
      </c>
      <c r="H152" s="271">
        <v>31.707999999999998</v>
      </c>
      <c r="I152" s="272"/>
      <c r="J152" s="273">
        <f>ROUND(I152*H152,2)</f>
        <v>0</v>
      </c>
      <c r="K152" s="269" t="s">
        <v>189</v>
      </c>
      <c r="L152" s="274"/>
      <c r="M152" s="275" t="s">
        <v>19</v>
      </c>
      <c r="N152" s="276" t="s">
        <v>45</v>
      </c>
      <c r="O152" s="86"/>
      <c r="P152" s="224">
        <f>O152*H152</f>
        <v>0</v>
      </c>
      <c r="Q152" s="224">
        <v>0.001</v>
      </c>
      <c r="R152" s="224">
        <f>Q152*H152</f>
        <v>0.031708</v>
      </c>
      <c r="S152" s="224">
        <v>0</v>
      </c>
      <c r="T152" s="22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243</v>
      </c>
      <c r="AT152" s="226" t="s">
        <v>269</v>
      </c>
      <c r="AU152" s="226" t="s">
        <v>83</v>
      </c>
      <c r="AY152" s="19" t="s">
        <v>184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81</v>
      </c>
      <c r="BK152" s="227">
        <f>ROUND(I152*H152,2)</f>
        <v>0</v>
      </c>
      <c r="BL152" s="19" t="s">
        <v>190</v>
      </c>
      <c r="BM152" s="226" t="s">
        <v>285</v>
      </c>
    </row>
    <row r="153" s="2" customFormat="1">
      <c r="A153" s="40"/>
      <c r="B153" s="41"/>
      <c r="C153" s="42"/>
      <c r="D153" s="228" t="s">
        <v>192</v>
      </c>
      <c r="E153" s="42"/>
      <c r="F153" s="229" t="s">
        <v>283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192</v>
      </c>
      <c r="AU153" s="19" t="s">
        <v>83</v>
      </c>
    </row>
    <row r="154" s="13" customFormat="1">
      <c r="A154" s="13"/>
      <c r="B154" s="235"/>
      <c r="C154" s="236"/>
      <c r="D154" s="228" t="s">
        <v>196</v>
      </c>
      <c r="E154" s="236"/>
      <c r="F154" s="238" t="s">
        <v>286</v>
      </c>
      <c r="G154" s="236"/>
      <c r="H154" s="239">
        <v>31.707999999999998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196</v>
      </c>
      <c r="AU154" s="245" t="s">
        <v>83</v>
      </c>
      <c r="AV154" s="13" t="s">
        <v>83</v>
      </c>
      <c r="AW154" s="13" t="s">
        <v>4</v>
      </c>
      <c r="AX154" s="13" t="s">
        <v>81</v>
      </c>
      <c r="AY154" s="245" t="s">
        <v>184</v>
      </c>
    </row>
    <row r="155" s="2" customFormat="1" ht="16.5" customHeight="1">
      <c r="A155" s="40"/>
      <c r="B155" s="41"/>
      <c r="C155" s="215" t="s">
        <v>287</v>
      </c>
      <c r="D155" s="215" t="s">
        <v>186</v>
      </c>
      <c r="E155" s="216" t="s">
        <v>288</v>
      </c>
      <c r="F155" s="217" t="s">
        <v>289</v>
      </c>
      <c r="G155" s="218" t="s">
        <v>290</v>
      </c>
      <c r="H155" s="219">
        <v>1</v>
      </c>
      <c r="I155" s="220"/>
      <c r="J155" s="221">
        <f>ROUND(I155*H155,2)</f>
        <v>0</v>
      </c>
      <c r="K155" s="217" t="s">
        <v>240</v>
      </c>
      <c r="L155" s="46"/>
      <c r="M155" s="222" t="s">
        <v>19</v>
      </c>
      <c r="N155" s="223" t="s">
        <v>45</v>
      </c>
      <c r="O155" s="86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6" t="s">
        <v>190</v>
      </c>
      <c r="AT155" s="226" t="s">
        <v>186</v>
      </c>
      <c r="AU155" s="226" t="s">
        <v>83</v>
      </c>
      <c r="AY155" s="19" t="s">
        <v>184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9" t="s">
        <v>81</v>
      </c>
      <c r="BK155" s="227">
        <f>ROUND(I155*H155,2)</f>
        <v>0</v>
      </c>
      <c r="BL155" s="19" t="s">
        <v>190</v>
      </c>
      <c r="BM155" s="226" t="s">
        <v>291</v>
      </c>
    </row>
    <row r="156" s="2" customFormat="1">
      <c r="A156" s="40"/>
      <c r="B156" s="41"/>
      <c r="C156" s="42"/>
      <c r="D156" s="228" t="s">
        <v>192</v>
      </c>
      <c r="E156" s="42"/>
      <c r="F156" s="229" t="s">
        <v>289</v>
      </c>
      <c r="G156" s="42"/>
      <c r="H156" s="42"/>
      <c r="I156" s="230"/>
      <c r="J156" s="42"/>
      <c r="K156" s="42"/>
      <c r="L156" s="46"/>
      <c r="M156" s="231"/>
      <c r="N156" s="232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192</v>
      </c>
      <c r="AU156" s="19" t="s">
        <v>83</v>
      </c>
    </row>
    <row r="157" s="2" customFormat="1">
      <c r="A157" s="40"/>
      <c r="B157" s="41"/>
      <c r="C157" s="42"/>
      <c r="D157" s="228" t="s">
        <v>292</v>
      </c>
      <c r="E157" s="42"/>
      <c r="F157" s="277" t="s">
        <v>293</v>
      </c>
      <c r="G157" s="42"/>
      <c r="H157" s="42"/>
      <c r="I157" s="230"/>
      <c r="J157" s="42"/>
      <c r="K157" s="42"/>
      <c r="L157" s="46"/>
      <c r="M157" s="231"/>
      <c r="N157" s="232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292</v>
      </c>
      <c r="AU157" s="19" t="s">
        <v>83</v>
      </c>
    </row>
    <row r="158" s="12" customFormat="1" ht="22.8" customHeight="1">
      <c r="A158" s="12"/>
      <c r="B158" s="199"/>
      <c r="C158" s="200"/>
      <c r="D158" s="201" t="s">
        <v>73</v>
      </c>
      <c r="E158" s="213" t="s">
        <v>217</v>
      </c>
      <c r="F158" s="213" t="s">
        <v>294</v>
      </c>
      <c r="G158" s="200"/>
      <c r="H158" s="200"/>
      <c r="I158" s="203"/>
      <c r="J158" s="214">
        <f>BK158</f>
        <v>0</v>
      </c>
      <c r="K158" s="200"/>
      <c r="L158" s="205"/>
      <c r="M158" s="206"/>
      <c r="N158" s="207"/>
      <c r="O158" s="207"/>
      <c r="P158" s="208">
        <f>SUM(P159:P237)</f>
        <v>0</v>
      </c>
      <c r="Q158" s="207"/>
      <c r="R158" s="208">
        <f>SUM(R159:R237)</f>
        <v>192.33781796</v>
      </c>
      <c r="S158" s="207"/>
      <c r="T158" s="209">
        <f>SUM(T159:T237)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0" t="s">
        <v>81</v>
      </c>
      <c r="AT158" s="211" t="s">
        <v>73</v>
      </c>
      <c r="AU158" s="211" t="s">
        <v>81</v>
      </c>
      <c r="AY158" s="210" t="s">
        <v>184</v>
      </c>
      <c r="BK158" s="212">
        <f>SUM(BK159:BK237)</f>
        <v>0</v>
      </c>
    </row>
    <row r="159" s="2" customFormat="1" ht="16.5" customHeight="1">
      <c r="A159" s="40"/>
      <c r="B159" s="41"/>
      <c r="C159" s="215" t="s">
        <v>295</v>
      </c>
      <c r="D159" s="215" t="s">
        <v>186</v>
      </c>
      <c r="E159" s="216" t="s">
        <v>296</v>
      </c>
      <c r="F159" s="217" t="s">
        <v>297</v>
      </c>
      <c r="G159" s="218" t="s">
        <v>131</v>
      </c>
      <c r="H159" s="219">
        <v>1302.789</v>
      </c>
      <c r="I159" s="220"/>
      <c r="J159" s="221">
        <f>ROUND(I159*H159,2)</f>
        <v>0</v>
      </c>
      <c r="K159" s="217" t="s">
        <v>240</v>
      </c>
      <c r="L159" s="46"/>
      <c r="M159" s="222" t="s">
        <v>19</v>
      </c>
      <c r="N159" s="223" t="s">
        <v>45</v>
      </c>
      <c r="O159" s="86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190</v>
      </c>
      <c r="AT159" s="226" t="s">
        <v>186</v>
      </c>
      <c r="AU159" s="226" t="s">
        <v>83</v>
      </c>
      <c r="AY159" s="19" t="s">
        <v>184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81</v>
      </c>
      <c r="BK159" s="227">
        <f>ROUND(I159*H159,2)</f>
        <v>0</v>
      </c>
      <c r="BL159" s="19" t="s">
        <v>190</v>
      </c>
      <c r="BM159" s="226" t="s">
        <v>298</v>
      </c>
    </row>
    <row r="160" s="2" customFormat="1">
      <c r="A160" s="40"/>
      <c r="B160" s="41"/>
      <c r="C160" s="42"/>
      <c r="D160" s="228" t="s">
        <v>192</v>
      </c>
      <c r="E160" s="42"/>
      <c r="F160" s="229" t="s">
        <v>299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192</v>
      </c>
      <c r="AU160" s="19" t="s">
        <v>83</v>
      </c>
    </row>
    <row r="161" s="2" customFormat="1">
      <c r="A161" s="40"/>
      <c r="B161" s="41"/>
      <c r="C161" s="42"/>
      <c r="D161" s="228" t="s">
        <v>292</v>
      </c>
      <c r="E161" s="42"/>
      <c r="F161" s="277" t="s">
        <v>300</v>
      </c>
      <c r="G161" s="42"/>
      <c r="H161" s="42"/>
      <c r="I161" s="230"/>
      <c r="J161" s="42"/>
      <c r="K161" s="42"/>
      <c r="L161" s="46"/>
      <c r="M161" s="231"/>
      <c r="N161" s="232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292</v>
      </c>
      <c r="AU161" s="19" t="s">
        <v>83</v>
      </c>
    </row>
    <row r="162" s="13" customFormat="1">
      <c r="A162" s="13"/>
      <c r="B162" s="235"/>
      <c r="C162" s="236"/>
      <c r="D162" s="228" t="s">
        <v>196</v>
      </c>
      <c r="E162" s="237" t="s">
        <v>19</v>
      </c>
      <c r="F162" s="238" t="s">
        <v>129</v>
      </c>
      <c r="G162" s="236"/>
      <c r="H162" s="239">
        <v>898.16099999999994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196</v>
      </c>
      <c r="AU162" s="245" t="s">
        <v>83</v>
      </c>
      <c r="AV162" s="13" t="s">
        <v>83</v>
      </c>
      <c r="AW162" s="13" t="s">
        <v>35</v>
      </c>
      <c r="AX162" s="13" t="s">
        <v>74</v>
      </c>
      <c r="AY162" s="245" t="s">
        <v>184</v>
      </c>
    </row>
    <row r="163" s="13" customFormat="1">
      <c r="A163" s="13"/>
      <c r="B163" s="235"/>
      <c r="C163" s="236"/>
      <c r="D163" s="228" t="s">
        <v>196</v>
      </c>
      <c r="E163" s="237" t="s">
        <v>19</v>
      </c>
      <c r="F163" s="238" t="s">
        <v>301</v>
      </c>
      <c r="G163" s="236"/>
      <c r="H163" s="239">
        <v>404.62799999999999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196</v>
      </c>
      <c r="AU163" s="245" t="s">
        <v>83</v>
      </c>
      <c r="AV163" s="13" t="s">
        <v>83</v>
      </c>
      <c r="AW163" s="13" t="s">
        <v>35</v>
      </c>
      <c r="AX163" s="13" t="s">
        <v>74</v>
      </c>
      <c r="AY163" s="245" t="s">
        <v>184</v>
      </c>
    </row>
    <row r="164" s="15" customFormat="1">
      <c r="A164" s="15"/>
      <c r="B164" s="256"/>
      <c r="C164" s="257"/>
      <c r="D164" s="228" t="s">
        <v>196</v>
      </c>
      <c r="E164" s="258" t="s">
        <v>19</v>
      </c>
      <c r="F164" s="259" t="s">
        <v>236</v>
      </c>
      <c r="G164" s="257"/>
      <c r="H164" s="260">
        <v>1302.789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6" t="s">
        <v>196</v>
      </c>
      <c r="AU164" s="266" t="s">
        <v>83</v>
      </c>
      <c r="AV164" s="15" t="s">
        <v>190</v>
      </c>
      <c r="AW164" s="15" t="s">
        <v>35</v>
      </c>
      <c r="AX164" s="15" t="s">
        <v>81</v>
      </c>
      <c r="AY164" s="266" t="s">
        <v>184</v>
      </c>
    </row>
    <row r="165" s="2" customFormat="1" ht="16.5" customHeight="1">
      <c r="A165" s="40"/>
      <c r="B165" s="41"/>
      <c r="C165" s="215" t="s">
        <v>302</v>
      </c>
      <c r="D165" s="215" t="s">
        <v>186</v>
      </c>
      <c r="E165" s="216" t="s">
        <v>303</v>
      </c>
      <c r="F165" s="217" t="s">
        <v>304</v>
      </c>
      <c r="G165" s="218" t="s">
        <v>131</v>
      </c>
      <c r="H165" s="219">
        <v>1745.6759999999999</v>
      </c>
      <c r="I165" s="220"/>
      <c r="J165" s="221">
        <f>ROUND(I165*H165,2)</f>
        <v>0</v>
      </c>
      <c r="K165" s="217" t="s">
        <v>189</v>
      </c>
      <c r="L165" s="46"/>
      <c r="M165" s="222" t="s">
        <v>19</v>
      </c>
      <c r="N165" s="223" t="s">
        <v>45</v>
      </c>
      <c r="O165" s="86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6" t="s">
        <v>190</v>
      </c>
      <c r="AT165" s="226" t="s">
        <v>186</v>
      </c>
      <c r="AU165" s="226" t="s">
        <v>83</v>
      </c>
      <c r="AY165" s="19" t="s">
        <v>184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9" t="s">
        <v>81</v>
      </c>
      <c r="BK165" s="227">
        <f>ROUND(I165*H165,2)</f>
        <v>0</v>
      </c>
      <c r="BL165" s="19" t="s">
        <v>190</v>
      </c>
      <c r="BM165" s="226" t="s">
        <v>305</v>
      </c>
    </row>
    <row r="166" s="2" customFormat="1">
      <c r="A166" s="40"/>
      <c r="B166" s="41"/>
      <c r="C166" s="42"/>
      <c r="D166" s="228" t="s">
        <v>192</v>
      </c>
      <c r="E166" s="42"/>
      <c r="F166" s="229" t="s">
        <v>306</v>
      </c>
      <c r="G166" s="42"/>
      <c r="H166" s="42"/>
      <c r="I166" s="230"/>
      <c r="J166" s="42"/>
      <c r="K166" s="42"/>
      <c r="L166" s="46"/>
      <c r="M166" s="231"/>
      <c r="N166" s="232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192</v>
      </c>
      <c r="AU166" s="19" t="s">
        <v>83</v>
      </c>
    </row>
    <row r="167" s="2" customFormat="1">
      <c r="A167" s="40"/>
      <c r="B167" s="41"/>
      <c r="C167" s="42"/>
      <c r="D167" s="233" t="s">
        <v>194</v>
      </c>
      <c r="E167" s="42"/>
      <c r="F167" s="234" t="s">
        <v>307</v>
      </c>
      <c r="G167" s="42"/>
      <c r="H167" s="42"/>
      <c r="I167" s="230"/>
      <c r="J167" s="42"/>
      <c r="K167" s="42"/>
      <c r="L167" s="46"/>
      <c r="M167" s="231"/>
      <c r="N167" s="232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194</v>
      </c>
      <c r="AU167" s="19" t="s">
        <v>83</v>
      </c>
    </row>
    <row r="168" s="2" customFormat="1">
      <c r="A168" s="40"/>
      <c r="B168" s="41"/>
      <c r="C168" s="42"/>
      <c r="D168" s="228" t="s">
        <v>292</v>
      </c>
      <c r="E168" s="42"/>
      <c r="F168" s="277" t="s">
        <v>308</v>
      </c>
      <c r="G168" s="42"/>
      <c r="H168" s="42"/>
      <c r="I168" s="230"/>
      <c r="J168" s="42"/>
      <c r="K168" s="42"/>
      <c r="L168" s="46"/>
      <c r="M168" s="231"/>
      <c r="N168" s="232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292</v>
      </c>
      <c r="AU168" s="19" t="s">
        <v>83</v>
      </c>
    </row>
    <row r="169" s="13" customFormat="1">
      <c r="A169" s="13"/>
      <c r="B169" s="235"/>
      <c r="C169" s="236"/>
      <c r="D169" s="228" t="s">
        <v>196</v>
      </c>
      <c r="E169" s="237" t="s">
        <v>19</v>
      </c>
      <c r="F169" s="238" t="s">
        <v>309</v>
      </c>
      <c r="G169" s="236"/>
      <c r="H169" s="239">
        <v>1745.6759999999999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196</v>
      </c>
      <c r="AU169" s="245" t="s">
        <v>83</v>
      </c>
      <c r="AV169" s="13" t="s">
        <v>83</v>
      </c>
      <c r="AW169" s="13" t="s">
        <v>35</v>
      </c>
      <c r="AX169" s="13" t="s">
        <v>81</v>
      </c>
      <c r="AY169" s="245" t="s">
        <v>184</v>
      </c>
    </row>
    <row r="170" s="2" customFormat="1" ht="16.5" customHeight="1">
      <c r="A170" s="40"/>
      <c r="B170" s="41"/>
      <c r="C170" s="215" t="s">
        <v>310</v>
      </c>
      <c r="D170" s="215" t="s">
        <v>186</v>
      </c>
      <c r="E170" s="216" t="s">
        <v>311</v>
      </c>
      <c r="F170" s="217" t="s">
        <v>304</v>
      </c>
      <c r="G170" s="218" t="s">
        <v>131</v>
      </c>
      <c r="H170" s="219">
        <v>898.16099999999994</v>
      </c>
      <c r="I170" s="220"/>
      <c r="J170" s="221">
        <f>ROUND(I170*H170,2)</f>
        <v>0</v>
      </c>
      <c r="K170" s="217" t="s">
        <v>189</v>
      </c>
      <c r="L170" s="46"/>
      <c r="M170" s="222" t="s">
        <v>19</v>
      </c>
      <c r="N170" s="223" t="s">
        <v>45</v>
      </c>
      <c r="O170" s="86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6" t="s">
        <v>190</v>
      </c>
      <c r="AT170" s="226" t="s">
        <v>186</v>
      </c>
      <c r="AU170" s="226" t="s">
        <v>83</v>
      </c>
      <c r="AY170" s="19" t="s">
        <v>184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9" t="s">
        <v>81</v>
      </c>
      <c r="BK170" s="227">
        <f>ROUND(I170*H170,2)</f>
        <v>0</v>
      </c>
      <c r="BL170" s="19" t="s">
        <v>190</v>
      </c>
      <c r="BM170" s="226" t="s">
        <v>312</v>
      </c>
    </row>
    <row r="171" s="2" customFormat="1">
      <c r="A171" s="40"/>
      <c r="B171" s="41"/>
      <c r="C171" s="42"/>
      <c r="D171" s="228" t="s">
        <v>192</v>
      </c>
      <c r="E171" s="42"/>
      <c r="F171" s="229" t="s">
        <v>306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192</v>
      </c>
      <c r="AU171" s="19" t="s">
        <v>83</v>
      </c>
    </row>
    <row r="172" s="2" customFormat="1">
      <c r="A172" s="40"/>
      <c r="B172" s="41"/>
      <c r="C172" s="42"/>
      <c r="D172" s="233" t="s">
        <v>194</v>
      </c>
      <c r="E172" s="42"/>
      <c r="F172" s="234" t="s">
        <v>313</v>
      </c>
      <c r="G172" s="42"/>
      <c r="H172" s="42"/>
      <c r="I172" s="230"/>
      <c r="J172" s="42"/>
      <c r="K172" s="42"/>
      <c r="L172" s="46"/>
      <c r="M172" s="231"/>
      <c r="N172" s="232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194</v>
      </c>
      <c r="AU172" s="19" t="s">
        <v>83</v>
      </c>
    </row>
    <row r="173" s="2" customFormat="1">
      <c r="A173" s="40"/>
      <c r="B173" s="41"/>
      <c r="C173" s="42"/>
      <c r="D173" s="228" t="s">
        <v>292</v>
      </c>
      <c r="E173" s="42"/>
      <c r="F173" s="277" t="s">
        <v>314</v>
      </c>
      <c r="G173" s="42"/>
      <c r="H173" s="42"/>
      <c r="I173" s="230"/>
      <c r="J173" s="42"/>
      <c r="K173" s="42"/>
      <c r="L173" s="46"/>
      <c r="M173" s="231"/>
      <c r="N173" s="232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292</v>
      </c>
      <c r="AU173" s="19" t="s">
        <v>83</v>
      </c>
    </row>
    <row r="174" s="13" customFormat="1">
      <c r="A174" s="13"/>
      <c r="B174" s="235"/>
      <c r="C174" s="236"/>
      <c r="D174" s="228" t="s">
        <v>196</v>
      </c>
      <c r="E174" s="237" t="s">
        <v>19</v>
      </c>
      <c r="F174" s="238" t="s">
        <v>129</v>
      </c>
      <c r="G174" s="236"/>
      <c r="H174" s="239">
        <v>898.16099999999994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196</v>
      </c>
      <c r="AU174" s="245" t="s">
        <v>83</v>
      </c>
      <c r="AV174" s="13" t="s">
        <v>83</v>
      </c>
      <c r="AW174" s="13" t="s">
        <v>35</v>
      </c>
      <c r="AX174" s="13" t="s">
        <v>81</v>
      </c>
      <c r="AY174" s="245" t="s">
        <v>184</v>
      </c>
    </row>
    <row r="175" s="2" customFormat="1" ht="16.5" customHeight="1">
      <c r="A175" s="40"/>
      <c r="B175" s="41"/>
      <c r="C175" s="215" t="s">
        <v>315</v>
      </c>
      <c r="D175" s="215" t="s">
        <v>186</v>
      </c>
      <c r="E175" s="216" t="s">
        <v>316</v>
      </c>
      <c r="F175" s="217" t="s">
        <v>317</v>
      </c>
      <c r="G175" s="218" t="s">
        <v>131</v>
      </c>
      <c r="H175" s="219">
        <v>898.16099999999994</v>
      </c>
      <c r="I175" s="220"/>
      <c r="J175" s="221">
        <f>ROUND(I175*H175,2)</f>
        <v>0</v>
      </c>
      <c r="K175" s="217" t="s">
        <v>189</v>
      </c>
      <c r="L175" s="46"/>
      <c r="M175" s="222" t="s">
        <v>19</v>
      </c>
      <c r="N175" s="223" t="s">
        <v>45</v>
      </c>
      <c r="O175" s="86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6" t="s">
        <v>190</v>
      </c>
      <c r="AT175" s="226" t="s">
        <v>186</v>
      </c>
      <c r="AU175" s="226" t="s">
        <v>83</v>
      </c>
      <c r="AY175" s="19" t="s">
        <v>184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9" t="s">
        <v>81</v>
      </c>
      <c r="BK175" s="227">
        <f>ROUND(I175*H175,2)</f>
        <v>0</v>
      </c>
      <c r="BL175" s="19" t="s">
        <v>190</v>
      </c>
      <c r="BM175" s="226" t="s">
        <v>318</v>
      </c>
    </row>
    <row r="176" s="2" customFormat="1">
      <c r="A176" s="40"/>
      <c r="B176" s="41"/>
      <c r="C176" s="42"/>
      <c r="D176" s="228" t="s">
        <v>192</v>
      </c>
      <c r="E176" s="42"/>
      <c r="F176" s="229" t="s">
        <v>319</v>
      </c>
      <c r="G176" s="42"/>
      <c r="H176" s="42"/>
      <c r="I176" s="230"/>
      <c r="J176" s="42"/>
      <c r="K176" s="42"/>
      <c r="L176" s="46"/>
      <c r="M176" s="231"/>
      <c r="N176" s="23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192</v>
      </c>
      <c r="AU176" s="19" t="s">
        <v>83</v>
      </c>
    </row>
    <row r="177" s="2" customFormat="1">
      <c r="A177" s="40"/>
      <c r="B177" s="41"/>
      <c r="C177" s="42"/>
      <c r="D177" s="233" t="s">
        <v>194</v>
      </c>
      <c r="E177" s="42"/>
      <c r="F177" s="234" t="s">
        <v>320</v>
      </c>
      <c r="G177" s="42"/>
      <c r="H177" s="42"/>
      <c r="I177" s="230"/>
      <c r="J177" s="42"/>
      <c r="K177" s="42"/>
      <c r="L177" s="46"/>
      <c r="M177" s="231"/>
      <c r="N177" s="232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194</v>
      </c>
      <c r="AU177" s="19" t="s">
        <v>83</v>
      </c>
    </row>
    <row r="178" s="2" customFormat="1">
      <c r="A178" s="40"/>
      <c r="B178" s="41"/>
      <c r="C178" s="42"/>
      <c r="D178" s="228" t="s">
        <v>292</v>
      </c>
      <c r="E178" s="42"/>
      <c r="F178" s="277" t="s">
        <v>321</v>
      </c>
      <c r="G178" s="42"/>
      <c r="H178" s="42"/>
      <c r="I178" s="230"/>
      <c r="J178" s="42"/>
      <c r="K178" s="42"/>
      <c r="L178" s="46"/>
      <c r="M178" s="231"/>
      <c r="N178" s="232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292</v>
      </c>
      <c r="AU178" s="19" t="s">
        <v>83</v>
      </c>
    </row>
    <row r="179" s="13" customFormat="1">
      <c r="A179" s="13"/>
      <c r="B179" s="235"/>
      <c r="C179" s="236"/>
      <c r="D179" s="228" t="s">
        <v>196</v>
      </c>
      <c r="E179" s="237" t="s">
        <v>19</v>
      </c>
      <c r="F179" s="238" t="s">
        <v>129</v>
      </c>
      <c r="G179" s="236"/>
      <c r="H179" s="239">
        <v>898.16099999999994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196</v>
      </c>
      <c r="AU179" s="245" t="s">
        <v>83</v>
      </c>
      <c r="AV179" s="13" t="s">
        <v>83</v>
      </c>
      <c r="AW179" s="13" t="s">
        <v>35</v>
      </c>
      <c r="AX179" s="13" t="s">
        <v>81</v>
      </c>
      <c r="AY179" s="245" t="s">
        <v>184</v>
      </c>
    </row>
    <row r="180" s="2" customFormat="1" ht="16.5" customHeight="1">
      <c r="A180" s="40"/>
      <c r="B180" s="41"/>
      <c r="C180" s="215" t="s">
        <v>322</v>
      </c>
      <c r="D180" s="215" t="s">
        <v>186</v>
      </c>
      <c r="E180" s="216" t="s">
        <v>323</v>
      </c>
      <c r="F180" s="217" t="s">
        <v>324</v>
      </c>
      <c r="G180" s="218" t="s">
        <v>131</v>
      </c>
      <c r="H180" s="219">
        <v>792.76499999999999</v>
      </c>
      <c r="I180" s="220"/>
      <c r="J180" s="221">
        <f>ROUND(I180*H180,2)</f>
        <v>0</v>
      </c>
      <c r="K180" s="217" t="s">
        <v>189</v>
      </c>
      <c r="L180" s="46"/>
      <c r="M180" s="222" t="s">
        <v>19</v>
      </c>
      <c r="N180" s="223" t="s">
        <v>45</v>
      </c>
      <c r="O180" s="86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6" t="s">
        <v>190</v>
      </c>
      <c r="AT180" s="226" t="s">
        <v>186</v>
      </c>
      <c r="AU180" s="226" t="s">
        <v>83</v>
      </c>
      <c r="AY180" s="19" t="s">
        <v>184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9" t="s">
        <v>81</v>
      </c>
      <c r="BK180" s="227">
        <f>ROUND(I180*H180,2)</f>
        <v>0</v>
      </c>
      <c r="BL180" s="19" t="s">
        <v>190</v>
      </c>
      <c r="BM180" s="226" t="s">
        <v>325</v>
      </c>
    </row>
    <row r="181" s="2" customFormat="1">
      <c r="A181" s="40"/>
      <c r="B181" s="41"/>
      <c r="C181" s="42"/>
      <c r="D181" s="228" t="s">
        <v>192</v>
      </c>
      <c r="E181" s="42"/>
      <c r="F181" s="229" t="s">
        <v>326</v>
      </c>
      <c r="G181" s="42"/>
      <c r="H181" s="42"/>
      <c r="I181" s="230"/>
      <c r="J181" s="42"/>
      <c r="K181" s="42"/>
      <c r="L181" s="46"/>
      <c r="M181" s="231"/>
      <c r="N181" s="232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192</v>
      </c>
      <c r="AU181" s="19" t="s">
        <v>83</v>
      </c>
    </row>
    <row r="182" s="2" customFormat="1">
      <c r="A182" s="40"/>
      <c r="B182" s="41"/>
      <c r="C182" s="42"/>
      <c r="D182" s="233" t="s">
        <v>194</v>
      </c>
      <c r="E182" s="42"/>
      <c r="F182" s="234" t="s">
        <v>327</v>
      </c>
      <c r="G182" s="42"/>
      <c r="H182" s="42"/>
      <c r="I182" s="230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194</v>
      </c>
      <c r="AU182" s="19" t="s">
        <v>83</v>
      </c>
    </row>
    <row r="183" s="13" customFormat="1">
      <c r="A183" s="13"/>
      <c r="B183" s="235"/>
      <c r="C183" s="236"/>
      <c r="D183" s="228" t="s">
        <v>196</v>
      </c>
      <c r="E183" s="237" t="s">
        <v>19</v>
      </c>
      <c r="F183" s="238" t="s">
        <v>328</v>
      </c>
      <c r="G183" s="236"/>
      <c r="H183" s="239">
        <v>792.76499999999999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196</v>
      </c>
      <c r="AU183" s="245" t="s">
        <v>83</v>
      </c>
      <c r="AV183" s="13" t="s">
        <v>83</v>
      </c>
      <c r="AW183" s="13" t="s">
        <v>35</v>
      </c>
      <c r="AX183" s="13" t="s">
        <v>81</v>
      </c>
      <c r="AY183" s="245" t="s">
        <v>184</v>
      </c>
    </row>
    <row r="184" s="2" customFormat="1" ht="16.5" customHeight="1">
      <c r="A184" s="40"/>
      <c r="B184" s="41"/>
      <c r="C184" s="215" t="s">
        <v>7</v>
      </c>
      <c r="D184" s="215" t="s">
        <v>186</v>
      </c>
      <c r="E184" s="216" t="s">
        <v>329</v>
      </c>
      <c r="F184" s="217" t="s">
        <v>330</v>
      </c>
      <c r="G184" s="218" t="s">
        <v>131</v>
      </c>
      <c r="H184" s="219">
        <v>898.16099999999994</v>
      </c>
      <c r="I184" s="220"/>
      <c r="J184" s="221">
        <f>ROUND(I184*H184,2)</f>
        <v>0</v>
      </c>
      <c r="K184" s="217" t="s">
        <v>189</v>
      </c>
      <c r="L184" s="46"/>
      <c r="M184" s="222" t="s">
        <v>19</v>
      </c>
      <c r="N184" s="223" t="s">
        <v>45</v>
      </c>
      <c r="O184" s="86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6" t="s">
        <v>190</v>
      </c>
      <c r="AT184" s="226" t="s">
        <v>186</v>
      </c>
      <c r="AU184" s="226" t="s">
        <v>83</v>
      </c>
      <c r="AY184" s="19" t="s">
        <v>184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9" t="s">
        <v>81</v>
      </c>
      <c r="BK184" s="227">
        <f>ROUND(I184*H184,2)</f>
        <v>0</v>
      </c>
      <c r="BL184" s="19" t="s">
        <v>190</v>
      </c>
      <c r="BM184" s="226" t="s">
        <v>331</v>
      </c>
    </row>
    <row r="185" s="2" customFormat="1">
      <c r="A185" s="40"/>
      <c r="B185" s="41"/>
      <c r="C185" s="42"/>
      <c r="D185" s="228" t="s">
        <v>192</v>
      </c>
      <c r="E185" s="42"/>
      <c r="F185" s="229" t="s">
        <v>332</v>
      </c>
      <c r="G185" s="42"/>
      <c r="H185" s="42"/>
      <c r="I185" s="230"/>
      <c r="J185" s="42"/>
      <c r="K185" s="42"/>
      <c r="L185" s="46"/>
      <c r="M185" s="231"/>
      <c r="N185" s="232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192</v>
      </c>
      <c r="AU185" s="19" t="s">
        <v>83</v>
      </c>
    </row>
    <row r="186" s="2" customFormat="1">
      <c r="A186" s="40"/>
      <c r="B186" s="41"/>
      <c r="C186" s="42"/>
      <c r="D186" s="233" t="s">
        <v>194</v>
      </c>
      <c r="E186" s="42"/>
      <c r="F186" s="234" t="s">
        <v>333</v>
      </c>
      <c r="G186" s="42"/>
      <c r="H186" s="42"/>
      <c r="I186" s="230"/>
      <c r="J186" s="42"/>
      <c r="K186" s="42"/>
      <c r="L186" s="46"/>
      <c r="M186" s="231"/>
      <c r="N186" s="232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194</v>
      </c>
      <c r="AU186" s="19" t="s">
        <v>83</v>
      </c>
    </row>
    <row r="187" s="13" customFormat="1">
      <c r="A187" s="13"/>
      <c r="B187" s="235"/>
      <c r="C187" s="236"/>
      <c r="D187" s="228" t="s">
        <v>196</v>
      </c>
      <c r="E187" s="237" t="s">
        <v>19</v>
      </c>
      <c r="F187" s="238" t="s">
        <v>129</v>
      </c>
      <c r="G187" s="236"/>
      <c r="H187" s="239">
        <v>898.16099999999994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196</v>
      </c>
      <c r="AU187" s="245" t="s">
        <v>83</v>
      </c>
      <c r="AV187" s="13" t="s">
        <v>83</v>
      </c>
      <c r="AW187" s="13" t="s">
        <v>35</v>
      </c>
      <c r="AX187" s="13" t="s">
        <v>81</v>
      </c>
      <c r="AY187" s="245" t="s">
        <v>184</v>
      </c>
    </row>
    <row r="188" s="2" customFormat="1" ht="16.5" customHeight="1">
      <c r="A188" s="40"/>
      <c r="B188" s="41"/>
      <c r="C188" s="215" t="s">
        <v>334</v>
      </c>
      <c r="D188" s="215" t="s">
        <v>186</v>
      </c>
      <c r="E188" s="216" t="s">
        <v>335</v>
      </c>
      <c r="F188" s="217" t="s">
        <v>336</v>
      </c>
      <c r="G188" s="218" t="s">
        <v>131</v>
      </c>
      <c r="H188" s="219">
        <v>898.16099999999994</v>
      </c>
      <c r="I188" s="220"/>
      <c r="J188" s="221">
        <f>ROUND(I188*H188,2)</f>
        <v>0</v>
      </c>
      <c r="K188" s="217" t="s">
        <v>189</v>
      </c>
      <c r="L188" s="46"/>
      <c r="M188" s="222" t="s">
        <v>19</v>
      </c>
      <c r="N188" s="223" t="s">
        <v>45</v>
      </c>
      <c r="O188" s="86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6" t="s">
        <v>190</v>
      </c>
      <c r="AT188" s="226" t="s">
        <v>186</v>
      </c>
      <c r="AU188" s="226" t="s">
        <v>83</v>
      </c>
      <c r="AY188" s="19" t="s">
        <v>184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9" t="s">
        <v>81</v>
      </c>
      <c r="BK188" s="227">
        <f>ROUND(I188*H188,2)</f>
        <v>0</v>
      </c>
      <c r="BL188" s="19" t="s">
        <v>190</v>
      </c>
      <c r="BM188" s="226" t="s">
        <v>337</v>
      </c>
    </row>
    <row r="189" s="2" customFormat="1">
      <c r="A189" s="40"/>
      <c r="B189" s="41"/>
      <c r="C189" s="42"/>
      <c r="D189" s="228" t="s">
        <v>192</v>
      </c>
      <c r="E189" s="42"/>
      <c r="F189" s="229" t="s">
        <v>338</v>
      </c>
      <c r="G189" s="42"/>
      <c r="H189" s="42"/>
      <c r="I189" s="230"/>
      <c r="J189" s="42"/>
      <c r="K189" s="42"/>
      <c r="L189" s="46"/>
      <c r="M189" s="231"/>
      <c r="N189" s="232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192</v>
      </c>
      <c r="AU189" s="19" t="s">
        <v>83</v>
      </c>
    </row>
    <row r="190" s="2" customFormat="1">
      <c r="A190" s="40"/>
      <c r="B190" s="41"/>
      <c r="C190" s="42"/>
      <c r="D190" s="233" t="s">
        <v>194</v>
      </c>
      <c r="E190" s="42"/>
      <c r="F190" s="234" t="s">
        <v>339</v>
      </c>
      <c r="G190" s="42"/>
      <c r="H190" s="42"/>
      <c r="I190" s="230"/>
      <c r="J190" s="42"/>
      <c r="K190" s="42"/>
      <c r="L190" s="46"/>
      <c r="M190" s="231"/>
      <c r="N190" s="232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194</v>
      </c>
      <c r="AU190" s="19" t="s">
        <v>83</v>
      </c>
    </row>
    <row r="191" s="13" customFormat="1">
      <c r="A191" s="13"/>
      <c r="B191" s="235"/>
      <c r="C191" s="236"/>
      <c r="D191" s="228" t="s">
        <v>196</v>
      </c>
      <c r="E191" s="237" t="s">
        <v>19</v>
      </c>
      <c r="F191" s="238" t="s">
        <v>129</v>
      </c>
      <c r="G191" s="236"/>
      <c r="H191" s="239">
        <v>898.16099999999994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196</v>
      </c>
      <c r="AU191" s="245" t="s">
        <v>83</v>
      </c>
      <c r="AV191" s="13" t="s">
        <v>83</v>
      </c>
      <c r="AW191" s="13" t="s">
        <v>35</v>
      </c>
      <c r="AX191" s="13" t="s">
        <v>81</v>
      </c>
      <c r="AY191" s="245" t="s">
        <v>184</v>
      </c>
    </row>
    <row r="192" s="2" customFormat="1" ht="16.5" customHeight="1">
      <c r="A192" s="40"/>
      <c r="B192" s="41"/>
      <c r="C192" s="215" t="s">
        <v>340</v>
      </c>
      <c r="D192" s="215" t="s">
        <v>186</v>
      </c>
      <c r="E192" s="216" t="s">
        <v>341</v>
      </c>
      <c r="F192" s="217" t="s">
        <v>342</v>
      </c>
      <c r="G192" s="218" t="s">
        <v>131</v>
      </c>
      <c r="H192" s="219">
        <v>898.16099999999994</v>
      </c>
      <c r="I192" s="220"/>
      <c r="J192" s="221">
        <f>ROUND(I192*H192,2)</f>
        <v>0</v>
      </c>
      <c r="K192" s="217" t="s">
        <v>189</v>
      </c>
      <c r="L192" s="46"/>
      <c r="M192" s="222" t="s">
        <v>19</v>
      </c>
      <c r="N192" s="223" t="s">
        <v>45</v>
      </c>
      <c r="O192" s="86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6" t="s">
        <v>190</v>
      </c>
      <c r="AT192" s="226" t="s">
        <v>186</v>
      </c>
      <c r="AU192" s="226" t="s">
        <v>83</v>
      </c>
      <c r="AY192" s="19" t="s">
        <v>184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9" t="s">
        <v>81</v>
      </c>
      <c r="BK192" s="227">
        <f>ROUND(I192*H192,2)</f>
        <v>0</v>
      </c>
      <c r="BL192" s="19" t="s">
        <v>190</v>
      </c>
      <c r="BM192" s="226" t="s">
        <v>343</v>
      </c>
    </row>
    <row r="193" s="2" customFormat="1">
      <c r="A193" s="40"/>
      <c r="B193" s="41"/>
      <c r="C193" s="42"/>
      <c r="D193" s="228" t="s">
        <v>192</v>
      </c>
      <c r="E193" s="42"/>
      <c r="F193" s="229" t="s">
        <v>344</v>
      </c>
      <c r="G193" s="42"/>
      <c r="H193" s="42"/>
      <c r="I193" s="230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192</v>
      </c>
      <c r="AU193" s="19" t="s">
        <v>83</v>
      </c>
    </row>
    <row r="194" s="2" customFormat="1">
      <c r="A194" s="40"/>
      <c r="B194" s="41"/>
      <c r="C194" s="42"/>
      <c r="D194" s="233" t="s">
        <v>194</v>
      </c>
      <c r="E194" s="42"/>
      <c r="F194" s="234" t="s">
        <v>345</v>
      </c>
      <c r="G194" s="42"/>
      <c r="H194" s="42"/>
      <c r="I194" s="230"/>
      <c r="J194" s="42"/>
      <c r="K194" s="42"/>
      <c r="L194" s="46"/>
      <c r="M194" s="231"/>
      <c r="N194" s="232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194</v>
      </c>
      <c r="AU194" s="19" t="s">
        <v>83</v>
      </c>
    </row>
    <row r="195" s="2" customFormat="1">
      <c r="A195" s="40"/>
      <c r="B195" s="41"/>
      <c r="C195" s="42"/>
      <c r="D195" s="228" t="s">
        <v>292</v>
      </c>
      <c r="E195" s="42"/>
      <c r="F195" s="277" t="s">
        <v>321</v>
      </c>
      <c r="G195" s="42"/>
      <c r="H195" s="42"/>
      <c r="I195" s="230"/>
      <c r="J195" s="42"/>
      <c r="K195" s="42"/>
      <c r="L195" s="46"/>
      <c r="M195" s="231"/>
      <c r="N195" s="232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292</v>
      </c>
      <c r="AU195" s="19" t="s">
        <v>83</v>
      </c>
    </row>
    <row r="196" s="13" customFormat="1">
      <c r="A196" s="13"/>
      <c r="B196" s="235"/>
      <c r="C196" s="236"/>
      <c r="D196" s="228" t="s">
        <v>196</v>
      </c>
      <c r="E196" s="237" t="s">
        <v>19</v>
      </c>
      <c r="F196" s="238" t="s">
        <v>129</v>
      </c>
      <c r="G196" s="236"/>
      <c r="H196" s="239">
        <v>898.16099999999994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196</v>
      </c>
      <c r="AU196" s="245" t="s">
        <v>83</v>
      </c>
      <c r="AV196" s="13" t="s">
        <v>83</v>
      </c>
      <c r="AW196" s="13" t="s">
        <v>35</v>
      </c>
      <c r="AX196" s="13" t="s">
        <v>81</v>
      </c>
      <c r="AY196" s="245" t="s">
        <v>184</v>
      </c>
    </row>
    <row r="197" s="2" customFormat="1" ht="16.5" customHeight="1">
      <c r="A197" s="40"/>
      <c r="B197" s="41"/>
      <c r="C197" s="215" t="s">
        <v>346</v>
      </c>
      <c r="D197" s="215" t="s">
        <v>186</v>
      </c>
      <c r="E197" s="216" t="s">
        <v>347</v>
      </c>
      <c r="F197" s="217" t="s">
        <v>348</v>
      </c>
      <c r="G197" s="218" t="s">
        <v>131</v>
      </c>
      <c r="H197" s="219">
        <v>388.137</v>
      </c>
      <c r="I197" s="220"/>
      <c r="J197" s="221">
        <f>ROUND(I197*H197,2)</f>
        <v>0</v>
      </c>
      <c r="K197" s="217" t="s">
        <v>189</v>
      </c>
      <c r="L197" s="46"/>
      <c r="M197" s="222" t="s">
        <v>19</v>
      </c>
      <c r="N197" s="223" t="s">
        <v>45</v>
      </c>
      <c r="O197" s="86"/>
      <c r="P197" s="224">
        <f>O197*H197</f>
        <v>0</v>
      </c>
      <c r="Q197" s="224">
        <v>0.089219999999999994</v>
      </c>
      <c r="R197" s="224">
        <f>Q197*H197</f>
        <v>34.629583140000001</v>
      </c>
      <c r="S197" s="224">
        <v>0</v>
      </c>
      <c r="T197" s="22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6" t="s">
        <v>190</v>
      </c>
      <c r="AT197" s="226" t="s">
        <v>186</v>
      </c>
      <c r="AU197" s="226" t="s">
        <v>83</v>
      </c>
      <c r="AY197" s="19" t="s">
        <v>184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9" t="s">
        <v>81</v>
      </c>
      <c r="BK197" s="227">
        <f>ROUND(I197*H197,2)</f>
        <v>0</v>
      </c>
      <c r="BL197" s="19" t="s">
        <v>190</v>
      </c>
      <c r="BM197" s="226" t="s">
        <v>349</v>
      </c>
    </row>
    <row r="198" s="2" customFormat="1">
      <c r="A198" s="40"/>
      <c r="B198" s="41"/>
      <c r="C198" s="42"/>
      <c r="D198" s="228" t="s">
        <v>192</v>
      </c>
      <c r="E198" s="42"/>
      <c r="F198" s="229" t="s">
        <v>350</v>
      </c>
      <c r="G198" s="42"/>
      <c r="H198" s="42"/>
      <c r="I198" s="230"/>
      <c r="J198" s="42"/>
      <c r="K198" s="42"/>
      <c r="L198" s="46"/>
      <c r="M198" s="231"/>
      <c r="N198" s="232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192</v>
      </c>
      <c r="AU198" s="19" t="s">
        <v>83</v>
      </c>
    </row>
    <row r="199" s="2" customFormat="1">
      <c r="A199" s="40"/>
      <c r="B199" s="41"/>
      <c r="C199" s="42"/>
      <c r="D199" s="233" t="s">
        <v>194</v>
      </c>
      <c r="E199" s="42"/>
      <c r="F199" s="234" t="s">
        <v>351</v>
      </c>
      <c r="G199" s="42"/>
      <c r="H199" s="42"/>
      <c r="I199" s="230"/>
      <c r="J199" s="42"/>
      <c r="K199" s="42"/>
      <c r="L199" s="46"/>
      <c r="M199" s="231"/>
      <c r="N199" s="232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194</v>
      </c>
      <c r="AU199" s="19" t="s">
        <v>83</v>
      </c>
    </row>
    <row r="200" s="13" customFormat="1">
      <c r="A200" s="13"/>
      <c r="B200" s="235"/>
      <c r="C200" s="236"/>
      <c r="D200" s="228" t="s">
        <v>196</v>
      </c>
      <c r="E200" s="237" t="s">
        <v>19</v>
      </c>
      <c r="F200" s="238" t="s">
        <v>352</v>
      </c>
      <c r="G200" s="236"/>
      <c r="H200" s="239">
        <v>388.137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196</v>
      </c>
      <c r="AU200" s="245" t="s">
        <v>83</v>
      </c>
      <c r="AV200" s="13" t="s">
        <v>83</v>
      </c>
      <c r="AW200" s="13" t="s">
        <v>35</v>
      </c>
      <c r="AX200" s="13" t="s">
        <v>81</v>
      </c>
      <c r="AY200" s="245" t="s">
        <v>184</v>
      </c>
    </row>
    <row r="201" s="2" customFormat="1" ht="16.5" customHeight="1">
      <c r="A201" s="40"/>
      <c r="B201" s="41"/>
      <c r="C201" s="267" t="s">
        <v>353</v>
      </c>
      <c r="D201" s="267" t="s">
        <v>269</v>
      </c>
      <c r="E201" s="268" t="s">
        <v>354</v>
      </c>
      <c r="F201" s="269" t="s">
        <v>355</v>
      </c>
      <c r="G201" s="270" t="s">
        <v>131</v>
      </c>
      <c r="H201" s="271">
        <v>380.87200000000001</v>
      </c>
      <c r="I201" s="272"/>
      <c r="J201" s="273">
        <f>ROUND(I201*H201,2)</f>
        <v>0</v>
      </c>
      <c r="K201" s="269" t="s">
        <v>189</v>
      </c>
      <c r="L201" s="274"/>
      <c r="M201" s="275" t="s">
        <v>19</v>
      </c>
      <c r="N201" s="276" t="s">
        <v>45</v>
      </c>
      <c r="O201" s="86"/>
      <c r="P201" s="224">
        <f>O201*H201</f>
        <v>0</v>
      </c>
      <c r="Q201" s="224">
        <v>0.13200000000000001</v>
      </c>
      <c r="R201" s="224">
        <f>Q201*H201</f>
        <v>50.275104000000006</v>
      </c>
      <c r="S201" s="224">
        <v>0</v>
      </c>
      <c r="T201" s="225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6" t="s">
        <v>243</v>
      </c>
      <c r="AT201" s="226" t="s">
        <v>269</v>
      </c>
      <c r="AU201" s="226" t="s">
        <v>83</v>
      </c>
      <c r="AY201" s="19" t="s">
        <v>184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9" t="s">
        <v>81</v>
      </c>
      <c r="BK201" s="227">
        <f>ROUND(I201*H201,2)</f>
        <v>0</v>
      </c>
      <c r="BL201" s="19" t="s">
        <v>190</v>
      </c>
      <c r="BM201" s="226" t="s">
        <v>356</v>
      </c>
    </row>
    <row r="202" s="2" customFormat="1">
      <c r="A202" s="40"/>
      <c r="B202" s="41"/>
      <c r="C202" s="42"/>
      <c r="D202" s="228" t="s">
        <v>192</v>
      </c>
      <c r="E202" s="42"/>
      <c r="F202" s="229" t="s">
        <v>355</v>
      </c>
      <c r="G202" s="42"/>
      <c r="H202" s="42"/>
      <c r="I202" s="230"/>
      <c r="J202" s="42"/>
      <c r="K202" s="42"/>
      <c r="L202" s="46"/>
      <c r="M202" s="231"/>
      <c r="N202" s="232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192</v>
      </c>
      <c r="AU202" s="19" t="s">
        <v>83</v>
      </c>
    </row>
    <row r="203" s="13" customFormat="1">
      <c r="A203" s="13"/>
      <c r="B203" s="235"/>
      <c r="C203" s="236"/>
      <c r="D203" s="228" t="s">
        <v>196</v>
      </c>
      <c r="E203" s="237" t="s">
        <v>19</v>
      </c>
      <c r="F203" s="238" t="s">
        <v>357</v>
      </c>
      <c r="G203" s="236"/>
      <c r="H203" s="239">
        <v>362.73500000000001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196</v>
      </c>
      <c r="AU203" s="245" t="s">
        <v>83</v>
      </c>
      <c r="AV203" s="13" t="s">
        <v>83</v>
      </c>
      <c r="AW203" s="13" t="s">
        <v>35</v>
      </c>
      <c r="AX203" s="13" t="s">
        <v>81</v>
      </c>
      <c r="AY203" s="245" t="s">
        <v>184</v>
      </c>
    </row>
    <row r="204" s="13" customFormat="1">
      <c r="A204" s="13"/>
      <c r="B204" s="235"/>
      <c r="C204" s="236"/>
      <c r="D204" s="228" t="s">
        <v>196</v>
      </c>
      <c r="E204" s="236"/>
      <c r="F204" s="238" t="s">
        <v>358</v>
      </c>
      <c r="G204" s="236"/>
      <c r="H204" s="239">
        <v>380.87200000000001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196</v>
      </c>
      <c r="AU204" s="245" t="s">
        <v>83</v>
      </c>
      <c r="AV204" s="13" t="s">
        <v>83</v>
      </c>
      <c r="AW204" s="13" t="s">
        <v>4</v>
      </c>
      <c r="AX204" s="13" t="s">
        <v>81</v>
      </c>
      <c r="AY204" s="245" t="s">
        <v>184</v>
      </c>
    </row>
    <row r="205" s="2" customFormat="1" ht="16.5" customHeight="1">
      <c r="A205" s="40"/>
      <c r="B205" s="41"/>
      <c r="C205" s="267" t="s">
        <v>359</v>
      </c>
      <c r="D205" s="267" t="s">
        <v>269</v>
      </c>
      <c r="E205" s="268" t="s">
        <v>360</v>
      </c>
      <c r="F205" s="269" t="s">
        <v>361</v>
      </c>
      <c r="G205" s="270" t="s">
        <v>131</v>
      </c>
      <c r="H205" s="271">
        <v>26.672000000000001</v>
      </c>
      <c r="I205" s="272"/>
      <c r="J205" s="273">
        <f>ROUND(I205*H205,2)</f>
        <v>0</v>
      </c>
      <c r="K205" s="269" t="s">
        <v>189</v>
      </c>
      <c r="L205" s="274"/>
      <c r="M205" s="275" t="s">
        <v>19</v>
      </c>
      <c r="N205" s="276" t="s">
        <v>45</v>
      </c>
      <c r="O205" s="86"/>
      <c r="P205" s="224">
        <f>O205*H205</f>
        <v>0</v>
      </c>
      <c r="Q205" s="224">
        <v>0.13100000000000001</v>
      </c>
      <c r="R205" s="224">
        <f>Q205*H205</f>
        <v>3.4940320000000002</v>
      </c>
      <c r="S205" s="224">
        <v>0</v>
      </c>
      <c r="T205" s="225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6" t="s">
        <v>243</v>
      </c>
      <c r="AT205" s="226" t="s">
        <v>269</v>
      </c>
      <c r="AU205" s="226" t="s">
        <v>83</v>
      </c>
      <c r="AY205" s="19" t="s">
        <v>184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9" t="s">
        <v>81</v>
      </c>
      <c r="BK205" s="227">
        <f>ROUND(I205*H205,2)</f>
        <v>0</v>
      </c>
      <c r="BL205" s="19" t="s">
        <v>190</v>
      </c>
      <c r="BM205" s="226" t="s">
        <v>362</v>
      </c>
    </row>
    <row r="206" s="2" customFormat="1">
      <c r="A206" s="40"/>
      <c r="B206" s="41"/>
      <c r="C206" s="42"/>
      <c r="D206" s="228" t="s">
        <v>192</v>
      </c>
      <c r="E206" s="42"/>
      <c r="F206" s="229" t="s">
        <v>361</v>
      </c>
      <c r="G206" s="42"/>
      <c r="H206" s="42"/>
      <c r="I206" s="230"/>
      <c r="J206" s="42"/>
      <c r="K206" s="42"/>
      <c r="L206" s="46"/>
      <c r="M206" s="231"/>
      <c r="N206" s="232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192</v>
      </c>
      <c r="AU206" s="19" t="s">
        <v>83</v>
      </c>
    </row>
    <row r="207" s="13" customFormat="1">
      <c r="A207" s="13"/>
      <c r="B207" s="235"/>
      <c r="C207" s="236"/>
      <c r="D207" s="228" t="s">
        <v>196</v>
      </c>
      <c r="E207" s="237" t="s">
        <v>19</v>
      </c>
      <c r="F207" s="238" t="s">
        <v>147</v>
      </c>
      <c r="G207" s="236"/>
      <c r="H207" s="239">
        <v>25.402000000000001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196</v>
      </c>
      <c r="AU207" s="245" t="s">
        <v>83</v>
      </c>
      <c r="AV207" s="13" t="s">
        <v>83</v>
      </c>
      <c r="AW207" s="13" t="s">
        <v>35</v>
      </c>
      <c r="AX207" s="13" t="s">
        <v>81</v>
      </c>
      <c r="AY207" s="245" t="s">
        <v>184</v>
      </c>
    </row>
    <row r="208" s="13" customFormat="1">
      <c r="A208" s="13"/>
      <c r="B208" s="235"/>
      <c r="C208" s="236"/>
      <c r="D208" s="228" t="s">
        <v>196</v>
      </c>
      <c r="E208" s="236"/>
      <c r="F208" s="238" t="s">
        <v>363</v>
      </c>
      <c r="G208" s="236"/>
      <c r="H208" s="239">
        <v>26.672000000000001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196</v>
      </c>
      <c r="AU208" s="245" t="s">
        <v>83</v>
      </c>
      <c r="AV208" s="13" t="s">
        <v>83</v>
      </c>
      <c r="AW208" s="13" t="s">
        <v>4</v>
      </c>
      <c r="AX208" s="13" t="s">
        <v>81</v>
      </c>
      <c r="AY208" s="245" t="s">
        <v>184</v>
      </c>
    </row>
    <row r="209" s="2" customFormat="1" ht="16.5" customHeight="1">
      <c r="A209" s="40"/>
      <c r="B209" s="41"/>
      <c r="C209" s="215" t="s">
        <v>364</v>
      </c>
      <c r="D209" s="215" t="s">
        <v>186</v>
      </c>
      <c r="E209" s="216" t="s">
        <v>365</v>
      </c>
      <c r="F209" s="217" t="s">
        <v>366</v>
      </c>
      <c r="G209" s="218" t="s">
        <v>131</v>
      </c>
      <c r="H209" s="219">
        <v>222.46100000000001</v>
      </c>
      <c r="I209" s="220"/>
      <c r="J209" s="221">
        <f>ROUND(I209*H209,2)</f>
        <v>0</v>
      </c>
      <c r="K209" s="217" t="s">
        <v>189</v>
      </c>
      <c r="L209" s="46"/>
      <c r="M209" s="222" t="s">
        <v>19</v>
      </c>
      <c r="N209" s="223" t="s">
        <v>45</v>
      </c>
      <c r="O209" s="86"/>
      <c r="P209" s="224">
        <f>O209*H209</f>
        <v>0</v>
      </c>
      <c r="Q209" s="224">
        <v>0.11162</v>
      </c>
      <c r="R209" s="224">
        <f>Q209*H209</f>
        <v>24.831096819999999</v>
      </c>
      <c r="S209" s="224">
        <v>0</v>
      </c>
      <c r="T209" s="225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6" t="s">
        <v>190</v>
      </c>
      <c r="AT209" s="226" t="s">
        <v>186</v>
      </c>
      <c r="AU209" s="226" t="s">
        <v>83</v>
      </c>
      <c r="AY209" s="19" t="s">
        <v>184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9" t="s">
        <v>81</v>
      </c>
      <c r="BK209" s="227">
        <f>ROUND(I209*H209,2)</f>
        <v>0</v>
      </c>
      <c r="BL209" s="19" t="s">
        <v>190</v>
      </c>
      <c r="BM209" s="226" t="s">
        <v>367</v>
      </c>
    </row>
    <row r="210" s="2" customFormat="1">
      <c r="A210" s="40"/>
      <c r="B210" s="41"/>
      <c r="C210" s="42"/>
      <c r="D210" s="228" t="s">
        <v>192</v>
      </c>
      <c r="E210" s="42"/>
      <c r="F210" s="229" t="s">
        <v>368</v>
      </c>
      <c r="G210" s="42"/>
      <c r="H210" s="42"/>
      <c r="I210" s="230"/>
      <c r="J210" s="42"/>
      <c r="K210" s="42"/>
      <c r="L210" s="46"/>
      <c r="M210" s="231"/>
      <c r="N210" s="232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192</v>
      </c>
      <c r="AU210" s="19" t="s">
        <v>83</v>
      </c>
    </row>
    <row r="211" s="2" customFormat="1">
      <c r="A211" s="40"/>
      <c r="B211" s="41"/>
      <c r="C211" s="42"/>
      <c r="D211" s="233" t="s">
        <v>194</v>
      </c>
      <c r="E211" s="42"/>
      <c r="F211" s="234" t="s">
        <v>369</v>
      </c>
      <c r="G211" s="42"/>
      <c r="H211" s="42"/>
      <c r="I211" s="230"/>
      <c r="J211" s="42"/>
      <c r="K211" s="42"/>
      <c r="L211" s="46"/>
      <c r="M211" s="231"/>
      <c r="N211" s="232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194</v>
      </c>
      <c r="AU211" s="19" t="s">
        <v>83</v>
      </c>
    </row>
    <row r="212" s="13" customFormat="1">
      <c r="A212" s="13"/>
      <c r="B212" s="235"/>
      <c r="C212" s="236"/>
      <c r="D212" s="228" t="s">
        <v>196</v>
      </c>
      <c r="E212" s="237" t="s">
        <v>19</v>
      </c>
      <c r="F212" s="238" t="s">
        <v>370</v>
      </c>
      <c r="G212" s="236"/>
      <c r="H212" s="239">
        <v>222.46100000000001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196</v>
      </c>
      <c r="AU212" s="245" t="s">
        <v>83</v>
      </c>
      <c r="AV212" s="13" t="s">
        <v>83</v>
      </c>
      <c r="AW212" s="13" t="s">
        <v>35</v>
      </c>
      <c r="AX212" s="13" t="s">
        <v>81</v>
      </c>
      <c r="AY212" s="245" t="s">
        <v>184</v>
      </c>
    </row>
    <row r="213" s="2" customFormat="1" ht="16.5" customHeight="1">
      <c r="A213" s="40"/>
      <c r="B213" s="41"/>
      <c r="C213" s="267" t="s">
        <v>371</v>
      </c>
      <c r="D213" s="267" t="s">
        <v>269</v>
      </c>
      <c r="E213" s="268" t="s">
        <v>372</v>
      </c>
      <c r="F213" s="269" t="s">
        <v>373</v>
      </c>
      <c r="G213" s="270" t="s">
        <v>131</v>
      </c>
      <c r="H213" s="271">
        <v>207.767</v>
      </c>
      <c r="I213" s="272"/>
      <c r="J213" s="273">
        <f>ROUND(I213*H213,2)</f>
        <v>0</v>
      </c>
      <c r="K213" s="269" t="s">
        <v>240</v>
      </c>
      <c r="L213" s="274"/>
      <c r="M213" s="275" t="s">
        <v>19</v>
      </c>
      <c r="N213" s="276" t="s">
        <v>45</v>
      </c>
      <c r="O213" s="86"/>
      <c r="P213" s="224">
        <f>O213*H213</f>
        <v>0</v>
      </c>
      <c r="Q213" s="224">
        <v>0.17599999999999999</v>
      </c>
      <c r="R213" s="224">
        <f>Q213*H213</f>
        <v>36.566991999999999</v>
      </c>
      <c r="S213" s="224">
        <v>0</v>
      </c>
      <c r="T213" s="225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6" t="s">
        <v>243</v>
      </c>
      <c r="AT213" s="226" t="s">
        <v>269</v>
      </c>
      <c r="AU213" s="226" t="s">
        <v>83</v>
      </c>
      <c r="AY213" s="19" t="s">
        <v>184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9" t="s">
        <v>81</v>
      </c>
      <c r="BK213" s="227">
        <f>ROUND(I213*H213,2)</f>
        <v>0</v>
      </c>
      <c r="BL213" s="19" t="s">
        <v>190</v>
      </c>
      <c r="BM213" s="226" t="s">
        <v>374</v>
      </c>
    </row>
    <row r="214" s="2" customFormat="1">
      <c r="A214" s="40"/>
      <c r="B214" s="41"/>
      <c r="C214" s="42"/>
      <c r="D214" s="228" t="s">
        <v>192</v>
      </c>
      <c r="E214" s="42"/>
      <c r="F214" s="229" t="s">
        <v>373</v>
      </c>
      <c r="G214" s="42"/>
      <c r="H214" s="42"/>
      <c r="I214" s="230"/>
      <c r="J214" s="42"/>
      <c r="K214" s="42"/>
      <c r="L214" s="46"/>
      <c r="M214" s="231"/>
      <c r="N214" s="232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192</v>
      </c>
      <c r="AU214" s="19" t="s">
        <v>83</v>
      </c>
    </row>
    <row r="215" s="14" customFormat="1">
      <c r="A215" s="14"/>
      <c r="B215" s="246"/>
      <c r="C215" s="247"/>
      <c r="D215" s="228" t="s">
        <v>196</v>
      </c>
      <c r="E215" s="248" t="s">
        <v>19</v>
      </c>
      <c r="F215" s="249" t="s">
        <v>375</v>
      </c>
      <c r="G215" s="247"/>
      <c r="H215" s="248" t="s">
        <v>19</v>
      </c>
      <c r="I215" s="250"/>
      <c r="J215" s="247"/>
      <c r="K215" s="247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196</v>
      </c>
      <c r="AU215" s="255" t="s">
        <v>83</v>
      </c>
      <c r="AV215" s="14" t="s">
        <v>81</v>
      </c>
      <c r="AW215" s="14" t="s">
        <v>35</v>
      </c>
      <c r="AX215" s="14" t="s">
        <v>74</v>
      </c>
      <c r="AY215" s="255" t="s">
        <v>184</v>
      </c>
    </row>
    <row r="216" s="13" customFormat="1">
      <c r="A216" s="13"/>
      <c r="B216" s="235"/>
      <c r="C216" s="236"/>
      <c r="D216" s="228" t="s">
        <v>196</v>
      </c>
      <c r="E216" s="237" t="s">
        <v>19</v>
      </c>
      <c r="F216" s="238" t="s">
        <v>153</v>
      </c>
      <c r="G216" s="236"/>
      <c r="H216" s="239">
        <v>197.87299999999999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196</v>
      </c>
      <c r="AU216" s="245" t="s">
        <v>83</v>
      </c>
      <c r="AV216" s="13" t="s">
        <v>83</v>
      </c>
      <c r="AW216" s="13" t="s">
        <v>35</v>
      </c>
      <c r="AX216" s="13" t="s">
        <v>81</v>
      </c>
      <c r="AY216" s="245" t="s">
        <v>184</v>
      </c>
    </row>
    <row r="217" s="13" customFormat="1">
      <c r="A217" s="13"/>
      <c r="B217" s="235"/>
      <c r="C217" s="236"/>
      <c r="D217" s="228" t="s">
        <v>196</v>
      </c>
      <c r="E217" s="236"/>
      <c r="F217" s="238" t="s">
        <v>376</v>
      </c>
      <c r="G217" s="236"/>
      <c r="H217" s="239">
        <v>207.767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196</v>
      </c>
      <c r="AU217" s="245" t="s">
        <v>83</v>
      </c>
      <c r="AV217" s="13" t="s">
        <v>83</v>
      </c>
      <c r="AW217" s="13" t="s">
        <v>4</v>
      </c>
      <c r="AX217" s="13" t="s">
        <v>81</v>
      </c>
      <c r="AY217" s="245" t="s">
        <v>184</v>
      </c>
    </row>
    <row r="218" s="2" customFormat="1" ht="16.5" customHeight="1">
      <c r="A218" s="40"/>
      <c r="B218" s="41"/>
      <c r="C218" s="267" t="s">
        <v>377</v>
      </c>
      <c r="D218" s="267" t="s">
        <v>269</v>
      </c>
      <c r="E218" s="268" t="s">
        <v>378</v>
      </c>
      <c r="F218" s="269" t="s">
        <v>373</v>
      </c>
      <c r="G218" s="270" t="s">
        <v>131</v>
      </c>
      <c r="H218" s="271">
        <v>12.909000000000001</v>
      </c>
      <c r="I218" s="272"/>
      <c r="J218" s="273">
        <f>ROUND(I218*H218,2)</f>
        <v>0</v>
      </c>
      <c r="K218" s="269" t="s">
        <v>240</v>
      </c>
      <c r="L218" s="274"/>
      <c r="M218" s="275" t="s">
        <v>19</v>
      </c>
      <c r="N218" s="276" t="s">
        <v>45</v>
      </c>
      <c r="O218" s="86"/>
      <c r="P218" s="224">
        <f>O218*H218</f>
        <v>0</v>
      </c>
      <c r="Q218" s="224">
        <v>0.17599999999999999</v>
      </c>
      <c r="R218" s="224">
        <f>Q218*H218</f>
        <v>2.2719839999999998</v>
      </c>
      <c r="S218" s="224">
        <v>0</v>
      </c>
      <c r="T218" s="22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6" t="s">
        <v>243</v>
      </c>
      <c r="AT218" s="226" t="s">
        <v>269</v>
      </c>
      <c r="AU218" s="226" t="s">
        <v>83</v>
      </c>
      <c r="AY218" s="19" t="s">
        <v>184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9" t="s">
        <v>81</v>
      </c>
      <c r="BK218" s="227">
        <f>ROUND(I218*H218,2)</f>
        <v>0</v>
      </c>
      <c r="BL218" s="19" t="s">
        <v>190</v>
      </c>
      <c r="BM218" s="226" t="s">
        <v>379</v>
      </c>
    </row>
    <row r="219" s="2" customFormat="1">
      <c r="A219" s="40"/>
      <c r="B219" s="41"/>
      <c r="C219" s="42"/>
      <c r="D219" s="228" t="s">
        <v>192</v>
      </c>
      <c r="E219" s="42"/>
      <c r="F219" s="229" t="s">
        <v>373</v>
      </c>
      <c r="G219" s="42"/>
      <c r="H219" s="42"/>
      <c r="I219" s="230"/>
      <c r="J219" s="42"/>
      <c r="K219" s="42"/>
      <c r="L219" s="46"/>
      <c r="M219" s="231"/>
      <c r="N219" s="232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192</v>
      </c>
      <c r="AU219" s="19" t="s">
        <v>83</v>
      </c>
    </row>
    <row r="220" s="14" customFormat="1">
      <c r="A220" s="14"/>
      <c r="B220" s="246"/>
      <c r="C220" s="247"/>
      <c r="D220" s="228" t="s">
        <v>196</v>
      </c>
      <c r="E220" s="248" t="s">
        <v>19</v>
      </c>
      <c r="F220" s="249" t="s">
        <v>380</v>
      </c>
      <c r="G220" s="247"/>
      <c r="H220" s="248" t="s">
        <v>19</v>
      </c>
      <c r="I220" s="250"/>
      <c r="J220" s="247"/>
      <c r="K220" s="247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196</v>
      </c>
      <c r="AU220" s="255" t="s">
        <v>83</v>
      </c>
      <c r="AV220" s="14" t="s">
        <v>81</v>
      </c>
      <c r="AW220" s="14" t="s">
        <v>35</v>
      </c>
      <c r="AX220" s="14" t="s">
        <v>74</v>
      </c>
      <c r="AY220" s="255" t="s">
        <v>184</v>
      </c>
    </row>
    <row r="221" s="13" customFormat="1">
      <c r="A221" s="13"/>
      <c r="B221" s="235"/>
      <c r="C221" s="236"/>
      <c r="D221" s="228" t="s">
        <v>196</v>
      </c>
      <c r="E221" s="237" t="s">
        <v>19</v>
      </c>
      <c r="F221" s="238" t="s">
        <v>141</v>
      </c>
      <c r="G221" s="236"/>
      <c r="H221" s="239">
        <v>12.294000000000001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196</v>
      </c>
      <c r="AU221" s="245" t="s">
        <v>83</v>
      </c>
      <c r="AV221" s="13" t="s">
        <v>83</v>
      </c>
      <c r="AW221" s="13" t="s">
        <v>35</v>
      </c>
      <c r="AX221" s="13" t="s">
        <v>81</v>
      </c>
      <c r="AY221" s="245" t="s">
        <v>184</v>
      </c>
    </row>
    <row r="222" s="13" customFormat="1">
      <c r="A222" s="13"/>
      <c r="B222" s="235"/>
      <c r="C222" s="236"/>
      <c r="D222" s="228" t="s">
        <v>196</v>
      </c>
      <c r="E222" s="236"/>
      <c r="F222" s="238" t="s">
        <v>381</v>
      </c>
      <c r="G222" s="236"/>
      <c r="H222" s="239">
        <v>12.909000000000001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196</v>
      </c>
      <c r="AU222" s="245" t="s">
        <v>83</v>
      </c>
      <c r="AV222" s="13" t="s">
        <v>83</v>
      </c>
      <c r="AW222" s="13" t="s">
        <v>4</v>
      </c>
      <c r="AX222" s="13" t="s">
        <v>81</v>
      </c>
      <c r="AY222" s="245" t="s">
        <v>184</v>
      </c>
    </row>
    <row r="223" s="2" customFormat="1" ht="16.5" customHeight="1">
      <c r="A223" s="40"/>
      <c r="B223" s="41"/>
      <c r="C223" s="215" t="s">
        <v>382</v>
      </c>
      <c r="D223" s="215" t="s">
        <v>186</v>
      </c>
      <c r="E223" s="216" t="s">
        <v>383</v>
      </c>
      <c r="F223" s="217" t="s">
        <v>384</v>
      </c>
      <c r="G223" s="218" t="s">
        <v>131</v>
      </c>
      <c r="H223" s="219">
        <v>194.46100000000001</v>
      </c>
      <c r="I223" s="220"/>
      <c r="J223" s="221">
        <f>ROUND(I223*H223,2)</f>
        <v>0</v>
      </c>
      <c r="K223" s="217" t="s">
        <v>200</v>
      </c>
      <c r="L223" s="46"/>
      <c r="M223" s="222" t="s">
        <v>19</v>
      </c>
      <c r="N223" s="223" t="s">
        <v>45</v>
      </c>
      <c r="O223" s="86"/>
      <c r="P223" s="224">
        <f>O223*H223</f>
        <v>0</v>
      </c>
      <c r="Q223" s="224">
        <v>0.098000000000000004</v>
      </c>
      <c r="R223" s="224">
        <f>Q223*H223</f>
        <v>19.057178</v>
      </c>
      <c r="S223" s="224">
        <v>0</v>
      </c>
      <c r="T223" s="225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6" t="s">
        <v>190</v>
      </c>
      <c r="AT223" s="226" t="s">
        <v>186</v>
      </c>
      <c r="AU223" s="226" t="s">
        <v>83</v>
      </c>
      <c r="AY223" s="19" t="s">
        <v>184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9" t="s">
        <v>81</v>
      </c>
      <c r="BK223" s="227">
        <f>ROUND(I223*H223,2)</f>
        <v>0</v>
      </c>
      <c r="BL223" s="19" t="s">
        <v>190</v>
      </c>
      <c r="BM223" s="226" t="s">
        <v>385</v>
      </c>
    </row>
    <row r="224" s="2" customFormat="1">
      <c r="A224" s="40"/>
      <c r="B224" s="41"/>
      <c r="C224" s="42"/>
      <c r="D224" s="228" t="s">
        <v>192</v>
      </c>
      <c r="E224" s="42"/>
      <c r="F224" s="229" t="s">
        <v>386</v>
      </c>
      <c r="G224" s="42"/>
      <c r="H224" s="42"/>
      <c r="I224" s="230"/>
      <c r="J224" s="42"/>
      <c r="K224" s="42"/>
      <c r="L224" s="46"/>
      <c r="M224" s="231"/>
      <c r="N224" s="232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192</v>
      </c>
      <c r="AU224" s="19" t="s">
        <v>83</v>
      </c>
    </row>
    <row r="225" s="2" customFormat="1">
      <c r="A225" s="40"/>
      <c r="B225" s="41"/>
      <c r="C225" s="42"/>
      <c r="D225" s="233" t="s">
        <v>194</v>
      </c>
      <c r="E225" s="42"/>
      <c r="F225" s="234" t="s">
        <v>387</v>
      </c>
      <c r="G225" s="42"/>
      <c r="H225" s="42"/>
      <c r="I225" s="230"/>
      <c r="J225" s="42"/>
      <c r="K225" s="42"/>
      <c r="L225" s="46"/>
      <c r="M225" s="231"/>
      <c r="N225" s="23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194</v>
      </c>
      <c r="AU225" s="19" t="s">
        <v>83</v>
      </c>
    </row>
    <row r="226" s="13" customFormat="1">
      <c r="A226" s="13"/>
      <c r="B226" s="235"/>
      <c r="C226" s="236"/>
      <c r="D226" s="228" t="s">
        <v>196</v>
      </c>
      <c r="E226" s="237" t="s">
        <v>19</v>
      </c>
      <c r="F226" s="238" t="s">
        <v>388</v>
      </c>
      <c r="G226" s="236"/>
      <c r="H226" s="239">
        <v>194.46100000000001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196</v>
      </c>
      <c r="AU226" s="245" t="s">
        <v>83</v>
      </c>
      <c r="AV226" s="13" t="s">
        <v>83</v>
      </c>
      <c r="AW226" s="13" t="s">
        <v>35</v>
      </c>
      <c r="AX226" s="13" t="s">
        <v>81</v>
      </c>
      <c r="AY226" s="245" t="s">
        <v>184</v>
      </c>
    </row>
    <row r="227" s="2" customFormat="1" ht="16.5" customHeight="1">
      <c r="A227" s="40"/>
      <c r="B227" s="41"/>
      <c r="C227" s="267" t="s">
        <v>389</v>
      </c>
      <c r="D227" s="267" t="s">
        <v>269</v>
      </c>
      <c r="E227" s="268" t="s">
        <v>390</v>
      </c>
      <c r="F227" s="269" t="s">
        <v>391</v>
      </c>
      <c r="G227" s="270" t="s">
        <v>131</v>
      </c>
      <c r="H227" s="271">
        <v>149.661</v>
      </c>
      <c r="I227" s="272"/>
      <c r="J227" s="273">
        <f>ROUND(I227*H227,2)</f>
        <v>0</v>
      </c>
      <c r="K227" s="269" t="s">
        <v>240</v>
      </c>
      <c r="L227" s="274"/>
      <c r="M227" s="275" t="s">
        <v>19</v>
      </c>
      <c r="N227" s="276" t="s">
        <v>45</v>
      </c>
      <c r="O227" s="86"/>
      <c r="P227" s="224">
        <f>O227*H227</f>
        <v>0</v>
      </c>
      <c r="Q227" s="224">
        <v>0.108</v>
      </c>
      <c r="R227" s="224">
        <f>Q227*H227</f>
        <v>16.163388000000001</v>
      </c>
      <c r="S227" s="224">
        <v>0</v>
      </c>
      <c r="T227" s="225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6" t="s">
        <v>243</v>
      </c>
      <c r="AT227" s="226" t="s">
        <v>269</v>
      </c>
      <c r="AU227" s="226" t="s">
        <v>83</v>
      </c>
      <c r="AY227" s="19" t="s">
        <v>184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9" t="s">
        <v>81</v>
      </c>
      <c r="BK227" s="227">
        <f>ROUND(I227*H227,2)</f>
        <v>0</v>
      </c>
      <c r="BL227" s="19" t="s">
        <v>190</v>
      </c>
      <c r="BM227" s="226" t="s">
        <v>392</v>
      </c>
    </row>
    <row r="228" s="2" customFormat="1">
      <c r="A228" s="40"/>
      <c r="B228" s="41"/>
      <c r="C228" s="42"/>
      <c r="D228" s="228" t="s">
        <v>192</v>
      </c>
      <c r="E228" s="42"/>
      <c r="F228" s="229" t="s">
        <v>391</v>
      </c>
      <c r="G228" s="42"/>
      <c r="H228" s="42"/>
      <c r="I228" s="230"/>
      <c r="J228" s="42"/>
      <c r="K228" s="42"/>
      <c r="L228" s="46"/>
      <c r="M228" s="231"/>
      <c r="N228" s="232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192</v>
      </c>
      <c r="AU228" s="19" t="s">
        <v>83</v>
      </c>
    </row>
    <row r="229" s="13" customFormat="1">
      <c r="A229" s="13"/>
      <c r="B229" s="235"/>
      <c r="C229" s="236"/>
      <c r="D229" s="228" t="s">
        <v>196</v>
      </c>
      <c r="E229" s="237" t="s">
        <v>19</v>
      </c>
      <c r="F229" s="238" t="s">
        <v>134</v>
      </c>
      <c r="G229" s="236"/>
      <c r="H229" s="239">
        <v>148.179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196</v>
      </c>
      <c r="AU229" s="245" t="s">
        <v>83</v>
      </c>
      <c r="AV229" s="13" t="s">
        <v>83</v>
      </c>
      <c r="AW229" s="13" t="s">
        <v>35</v>
      </c>
      <c r="AX229" s="13" t="s">
        <v>81</v>
      </c>
      <c r="AY229" s="245" t="s">
        <v>184</v>
      </c>
    </row>
    <row r="230" s="13" customFormat="1">
      <c r="A230" s="13"/>
      <c r="B230" s="235"/>
      <c r="C230" s="236"/>
      <c r="D230" s="228" t="s">
        <v>196</v>
      </c>
      <c r="E230" s="236"/>
      <c r="F230" s="238" t="s">
        <v>393</v>
      </c>
      <c r="G230" s="236"/>
      <c r="H230" s="239">
        <v>149.661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196</v>
      </c>
      <c r="AU230" s="245" t="s">
        <v>83</v>
      </c>
      <c r="AV230" s="13" t="s">
        <v>83</v>
      </c>
      <c r="AW230" s="13" t="s">
        <v>4</v>
      </c>
      <c r="AX230" s="13" t="s">
        <v>81</v>
      </c>
      <c r="AY230" s="245" t="s">
        <v>184</v>
      </c>
    </row>
    <row r="231" s="2" customFormat="1" ht="16.5" customHeight="1">
      <c r="A231" s="40"/>
      <c r="B231" s="41"/>
      <c r="C231" s="267" t="s">
        <v>394</v>
      </c>
      <c r="D231" s="267" t="s">
        <v>269</v>
      </c>
      <c r="E231" s="268" t="s">
        <v>395</v>
      </c>
      <c r="F231" s="269" t="s">
        <v>396</v>
      </c>
      <c r="G231" s="270" t="s">
        <v>131</v>
      </c>
      <c r="H231" s="271">
        <v>46.744999999999997</v>
      </c>
      <c r="I231" s="272"/>
      <c r="J231" s="273">
        <f>ROUND(I231*H231,2)</f>
        <v>0</v>
      </c>
      <c r="K231" s="269" t="s">
        <v>240</v>
      </c>
      <c r="L231" s="274"/>
      <c r="M231" s="275" t="s">
        <v>19</v>
      </c>
      <c r="N231" s="276" t="s">
        <v>45</v>
      </c>
      <c r="O231" s="86"/>
      <c r="P231" s="224">
        <f>O231*H231</f>
        <v>0</v>
      </c>
      <c r="Q231" s="224">
        <v>0.108</v>
      </c>
      <c r="R231" s="224">
        <f>Q231*H231</f>
        <v>5.0484599999999995</v>
      </c>
      <c r="S231" s="224">
        <v>0</v>
      </c>
      <c r="T231" s="225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6" t="s">
        <v>243</v>
      </c>
      <c r="AT231" s="226" t="s">
        <v>269</v>
      </c>
      <c r="AU231" s="226" t="s">
        <v>83</v>
      </c>
      <c r="AY231" s="19" t="s">
        <v>184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9" t="s">
        <v>81</v>
      </c>
      <c r="BK231" s="227">
        <f>ROUND(I231*H231,2)</f>
        <v>0</v>
      </c>
      <c r="BL231" s="19" t="s">
        <v>190</v>
      </c>
      <c r="BM231" s="226" t="s">
        <v>397</v>
      </c>
    </row>
    <row r="232" s="2" customFormat="1">
      <c r="A232" s="40"/>
      <c r="B232" s="41"/>
      <c r="C232" s="42"/>
      <c r="D232" s="228" t="s">
        <v>192</v>
      </c>
      <c r="E232" s="42"/>
      <c r="F232" s="229" t="s">
        <v>396</v>
      </c>
      <c r="G232" s="42"/>
      <c r="H232" s="42"/>
      <c r="I232" s="230"/>
      <c r="J232" s="42"/>
      <c r="K232" s="42"/>
      <c r="L232" s="46"/>
      <c r="M232" s="231"/>
      <c r="N232" s="232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192</v>
      </c>
      <c r="AU232" s="19" t="s">
        <v>83</v>
      </c>
    </row>
    <row r="233" s="13" customFormat="1">
      <c r="A233" s="13"/>
      <c r="B233" s="235"/>
      <c r="C233" s="236"/>
      <c r="D233" s="228" t="s">
        <v>196</v>
      </c>
      <c r="E233" s="237" t="s">
        <v>19</v>
      </c>
      <c r="F233" s="238" t="s">
        <v>138</v>
      </c>
      <c r="G233" s="236"/>
      <c r="H233" s="239">
        <v>46.281999999999996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196</v>
      </c>
      <c r="AU233" s="245" t="s">
        <v>83</v>
      </c>
      <c r="AV233" s="13" t="s">
        <v>83</v>
      </c>
      <c r="AW233" s="13" t="s">
        <v>35</v>
      </c>
      <c r="AX233" s="13" t="s">
        <v>81</v>
      </c>
      <c r="AY233" s="245" t="s">
        <v>184</v>
      </c>
    </row>
    <row r="234" s="13" customFormat="1">
      <c r="A234" s="13"/>
      <c r="B234" s="235"/>
      <c r="C234" s="236"/>
      <c r="D234" s="228" t="s">
        <v>196</v>
      </c>
      <c r="E234" s="236"/>
      <c r="F234" s="238" t="s">
        <v>398</v>
      </c>
      <c r="G234" s="236"/>
      <c r="H234" s="239">
        <v>46.744999999999997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196</v>
      </c>
      <c r="AU234" s="245" t="s">
        <v>83</v>
      </c>
      <c r="AV234" s="13" t="s">
        <v>83</v>
      </c>
      <c r="AW234" s="13" t="s">
        <v>4</v>
      </c>
      <c r="AX234" s="13" t="s">
        <v>81</v>
      </c>
      <c r="AY234" s="245" t="s">
        <v>184</v>
      </c>
    </row>
    <row r="235" s="2" customFormat="1" ht="16.5" customHeight="1">
      <c r="A235" s="40"/>
      <c r="B235" s="41"/>
      <c r="C235" s="215" t="s">
        <v>399</v>
      </c>
      <c r="D235" s="215" t="s">
        <v>186</v>
      </c>
      <c r="E235" s="216" t="s">
        <v>400</v>
      </c>
      <c r="F235" s="217" t="s">
        <v>401</v>
      </c>
      <c r="G235" s="218" t="s">
        <v>290</v>
      </c>
      <c r="H235" s="219">
        <v>1</v>
      </c>
      <c r="I235" s="220"/>
      <c r="J235" s="221">
        <f>ROUND(I235*H235,2)</f>
        <v>0</v>
      </c>
      <c r="K235" s="217" t="s">
        <v>240</v>
      </c>
      <c r="L235" s="46"/>
      <c r="M235" s="222" t="s">
        <v>19</v>
      </c>
      <c r="N235" s="223" t="s">
        <v>45</v>
      </c>
      <c r="O235" s="86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6" t="s">
        <v>190</v>
      </c>
      <c r="AT235" s="226" t="s">
        <v>186</v>
      </c>
      <c r="AU235" s="226" t="s">
        <v>83</v>
      </c>
      <c r="AY235" s="19" t="s">
        <v>184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9" t="s">
        <v>81</v>
      </c>
      <c r="BK235" s="227">
        <f>ROUND(I235*H235,2)</f>
        <v>0</v>
      </c>
      <c r="BL235" s="19" t="s">
        <v>190</v>
      </c>
      <c r="BM235" s="226" t="s">
        <v>402</v>
      </c>
    </row>
    <row r="236" s="2" customFormat="1">
      <c r="A236" s="40"/>
      <c r="B236" s="41"/>
      <c r="C236" s="42"/>
      <c r="D236" s="228" t="s">
        <v>192</v>
      </c>
      <c r="E236" s="42"/>
      <c r="F236" s="229" t="s">
        <v>401</v>
      </c>
      <c r="G236" s="42"/>
      <c r="H236" s="42"/>
      <c r="I236" s="230"/>
      <c r="J236" s="42"/>
      <c r="K236" s="42"/>
      <c r="L236" s="46"/>
      <c r="M236" s="231"/>
      <c r="N236" s="232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192</v>
      </c>
      <c r="AU236" s="19" t="s">
        <v>83</v>
      </c>
    </row>
    <row r="237" s="2" customFormat="1">
      <c r="A237" s="40"/>
      <c r="B237" s="41"/>
      <c r="C237" s="42"/>
      <c r="D237" s="228" t="s">
        <v>292</v>
      </c>
      <c r="E237" s="42"/>
      <c r="F237" s="277" t="s">
        <v>403</v>
      </c>
      <c r="G237" s="42"/>
      <c r="H237" s="42"/>
      <c r="I237" s="230"/>
      <c r="J237" s="42"/>
      <c r="K237" s="42"/>
      <c r="L237" s="46"/>
      <c r="M237" s="231"/>
      <c r="N237" s="232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292</v>
      </c>
      <c r="AU237" s="19" t="s">
        <v>83</v>
      </c>
    </row>
    <row r="238" s="12" customFormat="1" ht="22.8" customHeight="1">
      <c r="A238" s="12"/>
      <c r="B238" s="199"/>
      <c r="C238" s="200"/>
      <c r="D238" s="201" t="s">
        <v>73</v>
      </c>
      <c r="E238" s="213" t="s">
        <v>252</v>
      </c>
      <c r="F238" s="213" t="s">
        <v>404</v>
      </c>
      <c r="G238" s="200"/>
      <c r="H238" s="200"/>
      <c r="I238" s="203"/>
      <c r="J238" s="214">
        <f>BK238</f>
        <v>0</v>
      </c>
      <c r="K238" s="200"/>
      <c r="L238" s="205"/>
      <c r="M238" s="206"/>
      <c r="N238" s="207"/>
      <c r="O238" s="207"/>
      <c r="P238" s="208">
        <f>SUM(P239:P316)</f>
        <v>0</v>
      </c>
      <c r="Q238" s="207"/>
      <c r="R238" s="208">
        <f>SUM(R239:R316)</f>
        <v>141.06437592</v>
      </c>
      <c r="S238" s="207"/>
      <c r="T238" s="209">
        <f>SUM(T239:T316)</f>
        <v>0.25800000000000001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0" t="s">
        <v>81</v>
      </c>
      <c r="AT238" s="211" t="s">
        <v>73</v>
      </c>
      <c r="AU238" s="211" t="s">
        <v>81</v>
      </c>
      <c r="AY238" s="210" t="s">
        <v>184</v>
      </c>
      <c r="BK238" s="212">
        <f>SUM(BK239:BK316)</f>
        <v>0</v>
      </c>
    </row>
    <row r="239" s="2" customFormat="1" ht="16.5" customHeight="1">
      <c r="A239" s="40"/>
      <c r="B239" s="41"/>
      <c r="C239" s="215" t="s">
        <v>405</v>
      </c>
      <c r="D239" s="215" t="s">
        <v>186</v>
      </c>
      <c r="E239" s="216" t="s">
        <v>406</v>
      </c>
      <c r="F239" s="217" t="s">
        <v>407</v>
      </c>
      <c r="G239" s="218" t="s">
        <v>408</v>
      </c>
      <c r="H239" s="219">
        <v>7</v>
      </c>
      <c r="I239" s="220"/>
      <c r="J239" s="221">
        <f>ROUND(I239*H239,2)</f>
        <v>0</v>
      </c>
      <c r="K239" s="217" t="s">
        <v>189</v>
      </c>
      <c r="L239" s="46"/>
      <c r="M239" s="222" t="s">
        <v>19</v>
      </c>
      <c r="N239" s="223" t="s">
        <v>45</v>
      </c>
      <c r="O239" s="86"/>
      <c r="P239" s="224">
        <f>O239*H239</f>
        <v>0</v>
      </c>
      <c r="Q239" s="224">
        <v>0.00069999999999999999</v>
      </c>
      <c r="R239" s="224">
        <f>Q239*H239</f>
        <v>0.0048999999999999998</v>
      </c>
      <c r="S239" s="224">
        <v>0</v>
      </c>
      <c r="T239" s="225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6" t="s">
        <v>190</v>
      </c>
      <c r="AT239" s="226" t="s">
        <v>186</v>
      </c>
      <c r="AU239" s="226" t="s">
        <v>83</v>
      </c>
      <c r="AY239" s="19" t="s">
        <v>184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9" t="s">
        <v>81</v>
      </c>
      <c r="BK239" s="227">
        <f>ROUND(I239*H239,2)</f>
        <v>0</v>
      </c>
      <c r="BL239" s="19" t="s">
        <v>190</v>
      </c>
      <c r="BM239" s="226" t="s">
        <v>409</v>
      </c>
    </row>
    <row r="240" s="2" customFormat="1">
      <c r="A240" s="40"/>
      <c r="B240" s="41"/>
      <c r="C240" s="42"/>
      <c r="D240" s="228" t="s">
        <v>192</v>
      </c>
      <c r="E240" s="42"/>
      <c r="F240" s="229" t="s">
        <v>410</v>
      </c>
      <c r="G240" s="42"/>
      <c r="H240" s="42"/>
      <c r="I240" s="230"/>
      <c r="J240" s="42"/>
      <c r="K240" s="42"/>
      <c r="L240" s="46"/>
      <c r="M240" s="231"/>
      <c r="N240" s="232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192</v>
      </c>
      <c r="AU240" s="19" t="s">
        <v>83</v>
      </c>
    </row>
    <row r="241" s="2" customFormat="1">
      <c r="A241" s="40"/>
      <c r="B241" s="41"/>
      <c r="C241" s="42"/>
      <c r="D241" s="233" t="s">
        <v>194</v>
      </c>
      <c r="E241" s="42"/>
      <c r="F241" s="234" t="s">
        <v>411</v>
      </c>
      <c r="G241" s="42"/>
      <c r="H241" s="42"/>
      <c r="I241" s="230"/>
      <c r="J241" s="42"/>
      <c r="K241" s="42"/>
      <c r="L241" s="46"/>
      <c r="M241" s="231"/>
      <c r="N241" s="232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194</v>
      </c>
      <c r="AU241" s="19" t="s">
        <v>83</v>
      </c>
    </row>
    <row r="242" s="2" customFormat="1" ht="16.5" customHeight="1">
      <c r="A242" s="40"/>
      <c r="B242" s="41"/>
      <c r="C242" s="267" t="s">
        <v>412</v>
      </c>
      <c r="D242" s="267" t="s">
        <v>269</v>
      </c>
      <c r="E242" s="268" t="s">
        <v>413</v>
      </c>
      <c r="F242" s="269" t="s">
        <v>414</v>
      </c>
      <c r="G242" s="270" t="s">
        <v>408</v>
      </c>
      <c r="H242" s="271">
        <v>3</v>
      </c>
      <c r="I242" s="272"/>
      <c r="J242" s="273">
        <f>ROUND(I242*H242,2)</f>
        <v>0</v>
      </c>
      <c r="K242" s="269" t="s">
        <v>189</v>
      </c>
      <c r="L242" s="274"/>
      <c r="M242" s="275" t="s">
        <v>19</v>
      </c>
      <c r="N242" s="276" t="s">
        <v>45</v>
      </c>
      <c r="O242" s="86"/>
      <c r="P242" s="224">
        <f>O242*H242</f>
        <v>0</v>
      </c>
      <c r="Q242" s="224">
        <v>0.010999999999999999</v>
      </c>
      <c r="R242" s="224">
        <f>Q242*H242</f>
        <v>0.033000000000000002</v>
      </c>
      <c r="S242" s="224">
        <v>0</v>
      </c>
      <c r="T242" s="225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6" t="s">
        <v>243</v>
      </c>
      <c r="AT242" s="226" t="s">
        <v>269</v>
      </c>
      <c r="AU242" s="226" t="s">
        <v>83</v>
      </c>
      <c r="AY242" s="19" t="s">
        <v>184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9" t="s">
        <v>81</v>
      </c>
      <c r="BK242" s="227">
        <f>ROUND(I242*H242,2)</f>
        <v>0</v>
      </c>
      <c r="BL242" s="19" t="s">
        <v>190</v>
      </c>
      <c r="BM242" s="226" t="s">
        <v>415</v>
      </c>
    </row>
    <row r="243" s="2" customFormat="1">
      <c r="A243" s="40"/>
      <c r="B243" s="41"/>
      <c r="C243" s="42"/>
      <c r="D243" s="228" t="s">
        <v>192</v>
      </c>
      <c r="E243" s="42"/>
      <c r="F243" s="229" t="s">
        <v>414</v>
      </c>
      <c r="G243" s="42"/>
      <c r="H243" s="42"/>
      <c r="I243" s="230"/>
      <c r="J243" s="42"/>
      <c r="K243" s="42"/>
      <c r="L243" s="46"/>
      <c r="M243" s="231"/>
      <c r="N243" s="232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192</v>
      </c>
      <c r="AU243" s="19" t="s">
        <v>83</v>
      </c>
    </row>
    <row r="244" s="14" customFormat="1">
      <c r="A244" s="14"/>
      <c r="B244" s="246"/>
      <c r="C244" s="247"/>
      <c r="D244" s="228" t="s">
        <v>196</v>
      </c>
      <c r="E244" s="248" t="s">
        <v>19</v>
      </c>
      <c r="F244" s="249" t="s">
        <v>416</v>
      </c>
      <c r="G244" s="247"/>
      <c r="H244" s="248" t="s">
        <v>19</v>
      </c>
      <c r="I244" s="250"/>
      <c r="J244" s="247"/>
      <c r="K244" s="247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196</v>
      </c>
      <c r="AU244" s="255" t="s">
        <v>83</v>
      </c>
      <c r="AV244" s="14" t="s">
        <v>81</v>
      </c>
      <c r="AW244" s="14" t="s">
        <v>35</v>
      </c>
      <c r="AX244" s="14" t="s">
        <v>74</v>
      </c>
      <c r="AY244" s="255" t="s">
        <v>184</v>
      </c>
    </row>
    <row r="245" s="13" customFormat="1">
      <c r="A245" s="13"/>
      <c r="B245" s="235"/>
      <c r="C245" s="236"/>
      <c r="D245" s="228" t="s">
        <v>196</v>
      </c>
      <c r="E245" s="237" t="s">
        <v>19</v>
      </c>
      <c r="F245" s="238" t="s">
        <v>417</v>
      </c>
      <c r="G245" s="236"/>
      <c r="H245" s="239">
        <v>3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196</v>
      </c>
      <c r="AU245" s="245" t="s">
        <v>83</v>
      </c>
      <c r="AV245" s="13" t="s">
        <v>83</v>
      </c>
      <c r="AW245" s="13" t="s">
        <v>35</v>
      </c>
      <c r="AX245" s="13" t="s">
        <v>74</v>
      </c>
      <c r="AY245" s="245" t="s">
        <v>184</v>
      </c>
    </row>
    <row r="246" s="15" customFormat="1">
      <c r="A246" s="15"/>
      <c r="B246" s="256"/>
      <c r="C246" s="257"/>
      <c r="D246" s="228" t="s">
        <v>196</v>
      </c>
      <c r="E246" s="258" t="s">
        <v>19</v>
      </c>
      <c r="F246" s="259" t="s">
        <v>236</v>
      </c>
      <c r="G246" s="257"/>
      <c r="H246" s="260">
        <v>3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6" t="s">
        <v>196</v>
      </c>
      <c r="AU246" s="266" t="s">
        <v>83</v>
      </c>
      <c r="AV246" s="15" t="s">
        <v>190</v>
      </c>
      <c r="AW246" s="15" t="s">
        <v>35</v>
      </c>
      <c r="AX246" s="15" t="s">
        <v>81</v>
      </c>
      <c r="AY246" s="266" t="s">
        <v>184</v>
      </c>
    </row>
    <row r="247" s="2" customFormat="1" ht="16.5" customHeight="1">
      <c r="A247" s="40"/>
      <c r="B247" s="41"/>
      <c r="C247" s="267" t="s">
        <v>418</v>
      </c>
      <c r="D247" s="267" t="s">
        <v>269</v>
      </c>
      <c r="E247" s="268" t="s">
        <v>419</v>
      </c>
      <c r="F247" s="269" t="s">
        <v>420</v>
      </c>
      <c r="G247" s="270" t="s">
        <v>408</v>
      </c>
      <c r="H247" s="271">
        <v>1</v>
      </c>
      <c r="I247" s="272"/>
      <c r="J247" s="273">
        <f>ROUND(I247*H247,2)</f>
        <v>0</v>
      </c>
      <c r="K247" s="269" t="s">
        <v>189</v>
      </c>
      <c r="L247" s="274"/>
      <c r="M247" s="275" t="s">
        <v>19</v>
      </c>
      <c r="N247" s="276" t="s">
        <v>45</v>
      </c>
      <c r="O247" s="86"/>
      <c r="P247" s="224">
        <f>O247*H247</f>
        <v>0</v>
      </c>
      <c r="Q247" s="224">
        <v>0.0035000000000000001</v>
      </c>
      <c r="R247" s="224">
        <f>Q247*H247</f>
        <v>0.0035000000000000001</v>
      </c>
      <c r="S247" s="224">
        <v>0</v>
      </c>
      <c r="T247" s="225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6" t="s">
        <v>243</v>
      </c>
      <c r="AT247" s="226" t="s">
        <v>269</v>
      </c>
      <c r="AU247" s="226" t="s">
        <v>83</v>
      </c>
      <c r="AY247" s="19" t="s">
        <v>184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9" t="s">
        <v>81</v>
      </c>
      <c r="BK247" s="227">
        <f>ROUND(I247*H247,2)</f>
        <v>0</v>
      </c>
      <c r="BL247" s="19" t="s">
        <v>190</v>
      </c>
      <c r="BM247" s="226" t="s">
        <v>421</v>
      </c>
    </row>
    <row r="248" s="2" customFormat="1">
      <c r="A248" s="40"/>
      <c r="B248" s="41"/>
      <c r="C248" s="42"/>
      <c r="D248" s="228" t="s">
        <v>192</v>
      </c>
      <c r="E248" s="42"/>
      <c r="F248" s="229" t="s">
        <v>420</v>
      </c>
      <c r="G248" s="42"/>
      <c r="H248" s="42"/>
      <c r="I248" s="230"/>
      <c r="J248" s="42"/>
      <c r="K248" s="42"/>
      <c r="L248" s="46"/>
      <c r="M248" s="231"/>
      <c r="N248" s="232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192</v>
      </c>
      <c r="AU248" s="19" t="s">
        <v>83</v>
      </c>
    </row>
    <row r="249" s="13" customFormat="1">
      <c r="A249" s="13"/>
      <c r="B249" s="235"/>
      <c r="C249" s="236"/>
      <c r="D249" s="228" t="s">
        <v>196</v>
      </c>
      <c r="E249" s="237" t="s">
        <v>19</v>
      </c>
      <c r="F249" s="238" t="s">
        <v>422</v>
      </c>
      <c r="G249" s="236"/>
      <c r="H249" s="239">
        <v>1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196</v>
      </c>
      <c r="AU249" s="245" t="s">
        <v>83</v>
      </c>
      <c r="AV249" s="13" t="s">
        <v>83</v>
      </c>
      <c r="AW249" s="13" t="s">
        <v>35</v>
      </c>
      <c r="AX249" s="13" t="s">
        <v>74</v>
      </c>
      <c r="AY249" s="245" t="s">
        <v>184</v>
      </c>
    </row>
    <row r="250" s="15" customFormat="1">
      <c r="A250" s="15"/>
      <c r="B250" s="256"/>
      <c r="C250" s="257"/>
      <c r="D250" s="228" t="s">
        <v>196</v>
      </c>
      <c r="E250" s="258" t="s">
        <v>19</v>
      </c>
      <c r="F250" s="259" t="s">
        <v>236</v>
      </c>
      <c r="G250" s="257"/>
      <c r="H250" s="260">
        <v>1</v>
      </c>
      <c r="I250" s="261"/>
      <c r="J250" s="257"/>
      <c r="K250" s="257"/>
      <c r="L250" s="262"/>
      <c r="M250" s="263"/>
      <c r="N250" s="264"/>
      <c r="O250" s="264"/>
      <c r="P250" s="264"/>
      <c r="Q250" s="264"/>
      <c r="R250" s="264"/>
      <c r="S250" s="264"/>
      <c r="T250" s="26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6" t="s">
        <v>196</v>
      </c>
      <c r="AU250" s="266" t="s">
        <v>83</v>
      </c>
      <c r="AV250" s="15" t="s">
        <v>190</v>
      </c>
      <c r="AW250" s="15" t="s">
        <v>35</v>
      </c>
      <c r="AX250" s="15" t="s">
        <v>81</v>
      </c>
      <c r="AY250" s="266" t="s">
        <v>184</v>
      </c>
    </row>
    <row r="251" s="2" customFormat="1" ht="16.5" customHeight="1">
      <c r="A251" s="40"/>
      <c r="B251" s="41"/>
      <c r="C251" s="267" t="s">
        <v>423</v>
      </c>
      <c r="D251" s="267" t="s">
        <v>269</v>
      </c>
      <c r="E251" s="268" t="s">
        <v>424</v>
      </c>
      <c r="F251" s="269" t="s">
        <v>425</v>
      </c>
      <c r="G251" s="270" t="s">
        <v>408</v>
      </c>
      <c r="H251" s="271">
        <v>1</v>
      </c>
      <c r="I251" s="272"/>
      <c r="J251" s="273">
        <f>ROUND(I251*H251,2)</f>
        <v>0</v>
      </c>
      <c r="K251" s="269" t="s">
        <v>189</v>
      </c>
      <c r="L251" s="274"/>
      <c r="M251" s="275" t="s">
        <v>19</v>
      </c>
      <c r="N251" s="276" t="s">
        <v>45</v>
      </c>
      <c r="O251" s="86"/>
      <c r="P251" s="224">
        <f>O251*H251</f>
        <v>0</v>
      </c>
      <c r="Q251" s="224">
        <v>0.0040000000000000001</v>
      </c>
      <c r="R251" s="224">
        <f>Q251*H251</f>
        <v>0.0040000000000000001</v>
      </c>
      <c r="S251" s="224">
        <v>0</v>
      </c>
      <c r="T251" s="225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6" t="s">
        <v>243</v>
      </c>
      <c r="AT251" s="226" t="s">
        <v>269</v>
      </c>
      <c r="AU251" s="226" t="s">
        <v>83</v>
      </c>
      <c r="AY251" s="19" t="s">
        <v>184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9" t="s">
        <v>81</v>
      </c>
      <c r="BK251" s="227">
        <f>ROUND(I251*H251,2)</f>
        <v>0</v>
      </c>
      <c r="BL251" s="19" t="s">
        <v>190</v>
      </c>
      <c r="BM251" s="226" t="s">
        <v>426</v>
      </c>
    </row>
    <row r="252" s="2" customFormat="1">
      <c r="A252" s="40"/>
      <c r="B252" s="41"/>
      <c r="C252" s="42"/>
      <c r="D252" s="228" t="s">
        <v>192</v>
      </c>
      <c r="E252" s="42"/>
      <c r="F252" s="229" t="s">
        <v>425</v>
      </c>
      <c r="G252" s="42"/>
      <c r="H252" s="42"/>
      <c r="I252" s="230"/>
      <c r="J252" s="42"/>
      <c r="K252" s="42"/>
      <c r="L252" s="46"/>
      <c r="M252" s="231"/>
      <c r="N252" s="232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192</v>
      </c>
      <c r="AU252" s="19" t="s">
        <v>83</v>
      </c>
    </row>
    <row r="253" s="14" customFormat="1">
      <c r="A253" s="14"/>
      <c r="B253" s="246"/>
      <c r="C253" s="247"/>
      <c r="D253" s="228" t="s">
        <v>196</v>
      </c>
      <c r="E253" s="248" t="s">
        <v>19</v>
      </c>
      <c r="F253" s="249" t="s">
        <v>427</v>
      </c>
      <c r="G253" s="247"/>
      <c r="H253" s="248" t="s">
        <v>19</v>
      </c>
      <c r="I253" s="250"/>
      <c r="J253" s="247"/>
      <c r="K253" s="247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196</v>
      </c>
      <c r="AU253" s="255" t="s">
        <v>83</v>
      </c>
      <c r="AV253" s="14" t="s">
        <v>81</v>
      </c>
      <c r="AW253" s="14" t="s">
        <v>35</v>
      </c>
      <c r="AX253" s="14" t="s">
        <v>74</v>
      </c>
      <c r="AY253" s="255" t="s">
        <v>184</v>
      </c>
    </row>
    <row r="254" s="13" customFormat="1">
      <c r="A254" s="13"/>
      <c r="B254" s="235"/>
      <c r="C254" s="236"/>
      <c r="D254" s="228" t="s">
        <v>196</v>
      </c>
      <c r="E254" s="237" t="s">
        <v>19</v>
      </c>
      <c r="F254" s="238" t="s">
        <v>81</v>
      </c>
      <c r="G254" s="236"/>
      <c r="H254" s="239">
        <v>1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196</v>
      </c>
      <c r="AU254" s="245" t="s">
        <v>83</v>
      </c>
      <c r="AV254" s="13" t="s">
        <v>83</v>
      </c>
      <c r="AW254" s="13" t="s">
        <v>35</v>
      </c>
      <c r="AX254" s="13" t="s">
        <v>81</v>
      </c>
      <c r="AY254" s="245" t="s">
        <v>184</v>
      </c>
    </row>
    <row r="255" s="2" customFormat="1" ht="16.5" customHeight="1">
      <c r="A255" s="40"/>
      <c r="B255" s="41"/>
      <c r="C255" s="267" t="s">
        <v>428</v>
      </c>
      <c r="D255" s="267" t="s">
        <v>269</v>
      </c>
      <c r="E255" s="268" t="s">
        <v>429</v>
      </c>
      <c r="F255" s="269" t="s">
        <v>430</v>
      </c>
      <c r="G255" s="270" t="s">
        <v>408</v>
      </c>
      <c r="H255" s="271">
        <v>1</v>
      </c>
      <c r="I255" s="272"/>
      <c r="J255" s="273">
        <f>ROUND(I255*H255,2)</f>
        <v>0</v>
      </c>
      <c r="K255" s="269" t="s">
        <v>189</v>
      </c>
      <c r="L255" s="274"/>
      <c r="M255" s="275" t="s">
        <v>19</v>
      </c>
      <c r="N255" s="276" t="s">
        <v>45</v>
      </c>
      <c r="O255" s="86"/>
      <c r="P255" s="224">
        <f>O255*H255</f>
        <v>0</v>
      </c>
      <c r="Q255" s="224">
        <v>0.0040000000000000001</v>
      </c>
      <c r="R255" s="224">
        <f>Q255*H255</f>
        <v>0.0040000000000000001</v>
      </c>
      <c r="S255" s="224">
        <v>0</v>
      </c>
      <c r="T255" s="225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6" t="s">
        <v>243</v>
      </c>
      <c r="AT255" s="226" t="s">
        <v>269</v>
      </c>
      <c r="AU255" s="226" t="s">
        <v>83</v>
      </c>
      <c r="AY255" s="19" t="s">
        <v>184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9" t="s">
        <v>81</v>
      </c>
      <c r="BK255" s="227">
        <f>ROUND(I255*H255,2)</f>
        <v>0</v>
      </c>
      <c r="BL255" s="19" t="s">
        <v>190</v>
      </c>
      <c r="BM255" s="226" t="s">
        <v>431</v>
      </c>
    </row>
    <row r="256" s="2" customFormat="1">
      <c r="A256" s="40"/>
      <c r="B256" s="41"/>
      <c r="C256" s="42"/>
      <c r="D256" s="228" t="s">
        <v>192</v>
      </c>
      <c r="E256" s="42"/>
      <c r="F256" s="229" t="s">
        <v>430</v>
      </c>
      <c r="G256" s="42"/>
      <c r="H256" s="42"/>
      <c r="I256" s="230"/>
      <c r="J256" s="42"/>
      <c r="K256" s="42"/>
      <c r="L256" s="46"/>
      <c r="M256" s="231"/>
      <c r="N256" s="232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192</v>
      </c>
      <c r="AU256" s="19" t="s">
        <v>83</v>
      </c>
    </row>
    <row r="257" s="14" customFormat="1">
      <c r="A257" s="14"/>
      <c r="B257" s="246"/>
      <c r="C257" s="247"/>
      <c r="D257" s="228" t="s">
        <v>196</v>
      </c>
      <c r="E257" s="248" t="s">
        <v>19</v>
      </c>
      <c r="F257" s="249" t="s">
        <v>432</v>
      </c>
      <c r="G257" s="247"/>
      <c r="H257" s="248" t="s">
        <v>19</v>
      </c>
      <c r="I257" s="250"/>
      <c r="J257" s="247"/>
      <c r="K257" s="247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196</v>
      </c>
      <c r="AU257" s="255" t="s">
        <v>83</v>
      </c>
      <c r="AV257" s="14" t="s">
        <v>81</v>
      </c>
      <c r="AW257" s="14" t="s">
        <v>35</v>
      </c>
      <c r="AX257" s="14" t="s">
        <v>74</v>
      </c>
      <c r="AY257" s="255" t="s">
        <v>184</v>
      </c>
    </row>
    <row r="258" s="13" customFormat="1">
      <c r="A258" s="13"/>
      <c r="B258" s="235"/>
      <c r="C258" s="236"/>
      <c r="D258" s="228" t="s">
        <v>196</v>
      </c>
      <c r="E258" s="237" t="s">
        <v>19</v>
      </c>
      <c r="F258" s="238" t="s">
        <v>81</v>
      </c>
      <c r="G258" s="236"/>
      <c r="H258" s="239">
        <v>1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196</v>
      </c>
      <c r="AU258" s="245" t="s">
        <v>83</v>
      </c>
      <c r="AV258" s="13" t="s">
        <v>83</v>
      </c>
      <c r="AW258" s="13" t="s">
        <v>35</v>
      </c>
      <c r="AX258" s="13" t="s">
        <v>81</v>
      </c>
      <c r="AY258" s="245" t="s">
        <v>184</v>
      </c>
    </row>
    <row r="259" s="2" customFormat="1" ht="16.5" customHeight="1">
      <c r="A259" s="40"/>
      <c r="B259" s="41"/>
      <c r="C259" s="267" t="s">
        <v>433</v>
      </c>
      <c r="D259" s="267" t="s">
        <v>269</v>
      </c>
      <c r="E259" s="268" t="s">
        <v>434</v>
      </c>
      <c r="F259" s="269" t="s">
        <v>435</v>
      </c>
      <c r="G259" s="270" t="s">
        <v>408</v>
      </c>
      <c r="H259" s="271">
        <v>1</v>
      </c>
      <c r="I259" s="272"/>
      <c r="J259" s="273">
        <f>ROUND(I259*H259,2)</f>
        <v>0</v>
      </c>
      <c r="K259" s="269" t="s">
        <v>189</v>
      </c>
      <c r="L259" s="274"/>
      <c r="M259" s="275" t="s">
        <v>19</v>
      </c>
      <c r="N259" s="276" t="s">
        <v>45</v>
      </c>
      <c r="O259" s="86"/>
      <c r="P259" s="224">
        <f>O259*H259</f>
        <v>0</v>
      </c>
      <c r="Q259" s="224">
        <v>0.0077000000000000002</v>
      </c>
      <c r="R259" s="224">
        <f>Q259*H259</f>
        <v>0.0077000000000000002</v>
      </c>
      <c r="S259" s="224">
        <v>0</v>
      </c>
      <c r="T259" s="225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6" t="s">
        <v>243</v>
      </c>
      <c r="AT259" s="226" t="s">
        <v>269</v>
      </c>
      <c r="AU259" s="226" t="s">
        <v>83</v>
      </c>
      <c r="AY259" s="19" t="s">
        <v>184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9" t="s">
        <v>81</v>
      </c>
      <c r="BK259" s="227">
        <f>ROUND(I259*H259,2)</f>
        <v>0</v>
      </c>
      <c r="BL259" s="19" t="s">
        <v>190</v>
      </c>
      <c r="BM259" s="226" t="s">
        <v>436</v>
      </c>
    </row>
    <row r="260" s="2" customFormat="1">
      <c r="A260" s="40"/>
      <c r="B260" s="41"/>
      <c r="C260" s="42"/>
      <c r="D260" s="228" t="s">
        <v>192</v>
      </c>
      <c r="E260" s="42"/>
      <c r="F260" s="229" t="s">
        <v>435</v>
      </c>
      <c r="G260" s="42"/>
      <c r="H260" s="42"/>
      <c r="I260" s="230"/>
      <c r="J260" s="42"/>
      <c r="K260" s="42"/>
      <c r="L260" s="46"/>
      <c r="M260" s="231"/>
      <c r="N260" s="232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192</v>
      </c>
      <c r="AU260" s="19" t="s">
        <v>83</v>
      </c>
    </row>
    <row r="261" s="13" customFormat="1">
      <c r="A261" s="13"/>
      <c r="B261" s="235"/>
      <c r="C261" s="236"/>
      <c r="D261" s="228" t="s">
        <v>196</v>
      </c>
      <c r="E261" s="237" t="s">
        <v>19</v>
      </c>
      <c r="F261" s="238" t="s">
        <v>81</v>
      </c>
      <c r="G261" s="236"/>
      <c r="H261" s="239">
        <v>1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196</v>
      </c>
      <c r="AU261" s="245" t="s">
        <v>83</v>
      </c>
      <c r="AV261" s="13" t="s">
        <v>83</v>
      </c>
      <c r="AW261" s="13" t="s">
        <v>35</v>
      </c>
      <c r="AX261" s="13" t="s">
        <v>81</v>
      </c>
      <c r="AY261" s="245" t="s">
        <v>184</v>
      </c>
    </row>
    <row r="262" s="2" customFormat="1" ht="16.5" customHeight="1">
      <c r="A262" s="40"/>
      <c r="B262" s="41"/>
      <c r="C262" s="215" t="s">
        <v>437</v>
      </c>
      <c r="D262" s="215" t="s">
        <v>186</v>
      </c>
      <c r="E262" s="216" t="s">
        <v>438</v>
      </c>
      <c r="F262" s="217" t="s">
        <v>439</v>
      </c>
      <c r="G262" s="218" t="s">
        <v>408</v>
      </c>
      <c r="H262" s="219">
        <v>7</v>
      </c>
      <c r="I262" s="220"/>
      <c r="J262" s="221">
        <f>ROUND(I262*H262,2)</f>
        <v>0</v>
      </c>
      <c r="K262" s="217" t="s">
        <v>189</v>
      </c>
      <c r="L262" s="46"/>
      <c r="M262" s="222" t="s">
        <v>19</v>
      </c>
      <c r="N262" s="223" t="s">
        <v>45</v>
      </c>
      <c r="O262" s="86"/>
      <c r="P262" s="224">
        <f>O262*H262</f>
        <v>0</v>
      </c>
      <c r="Q262" s="224">
        <v>0.10940999999999999</v>
      </c>
      <c r="R262" s="224">
        <f>Q262*H262</f>
        <v>0.76586999999999994</v>
      </c>
      <c r="S262" s="224">
        <v>0</v>
      </c>
      <c r="T262" s="225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6" t="s">
        <v>190</v>
      </c>
      <c r="AT262" s="226" t="s">
        <v>186</v>
      </c>
      <c r="AU262" s="226" t="s">
        <v>83</v>
      </c>
      <c r="AY262" s="19" t="s">
        <v>184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19" t="s">
        <v>81</v>
      </c>
      <c r="BK262" s="227">
        <f>ROUND(I262*H262,2)</f>
        <v>0</v>
      </c>
      <c r="BL262" s="19" t="s">
        <v>190</v>
      </c>
      <c r="BM262" s="226" t="s">
        <v>440</v>
      </c>
    </row>
    <row r="263" s="2" customFormat="1">
      <c r="A263" s="40"/>
      <c r="B263" s="41"/>
      <c r="C263" s="42"/>
      <c r="D263" s="228" t="s">
        <v>192</v>
      </c>
      <c r="E263" s="42"/>
      <c r="F263" s="229" t="s">
        <v>441</v>
      </c>
      <c r="G263" s="42"/>
      <c r="H263" s="42"/>
      <c r="I263" s="230"/>
      <c r="J263" s="42"/>
      <c r="K263" s="42"/>
      <c r="L263" s="46"/>
      <c r="M263" s="231"/>
      <c r="N263" s="232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192</v>
      </c>
      <c r="AU263" s="19" t="s">
        <v>83</v>
      </c>
    </row>
    <row r="264" s="2" customFormat="1">
      <c r="A264" s="40"/>
      <c r="B264" s="41"/>
      <c r="C264" s="42"/>
      <c r="D264" s="233" t="s">
        <v>194</v>
      </c>
      <c r="E264" s="42"/>
      <c r="F264" s="234" t="s">
        <v>442</v>
      </c>
      <c r="G264" s="42"/>
      <c r="H264" s="42"/>
      <c r="I264" s="230"/>
      <c r="J264" s="42"/>
      <c r="K264" s="42"/>
      <c r="L264" s="46"/>
      <c r="M264" s="231"/>
      <c r="N264" s="232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194</v>
      </c>
      <c r="AU264" s="19" t="s">
        <v>83</v>
      </c>
    </row>
    <row r="265" s="2" customFormat="1" ht="16.5" customHeight="1">
      <c r="A265" s="40"/>
      <c r="B265" s="41"/>
      <c r="C265" s="267" t="s">
        <v>443</v>
      </c>
      <c r="D265" s="267" t="s">
        <v>269</v>
      </c>
      <c r="E265" s="268" t="s">
        <v>444</v>
      </c>
      <c r="F265" s="269" t="s">
        <v>445</v>
      </c>
      <c r="G265" s="270" t="s">
        <v>408</v>
      </c>
      <c r="H265" s="271">
        <v>7</v>
      </c>
      <c r="I265" s="272"/>
      <c r="J265" s="273">
        <f>ROUND(I265*H265,2)</f>
        <v>0</v>
      </c>
      <c r="K265" s="269" t="s">
        <v>189</v>
      </c>
      <c r="L265" s="274"/>
      <c r="M265" s="275" t="s">
        <v>19</v>
      </c>
      <c r="N265" s="276" t="s">
        <v>45</v>
      </c>
      <c r="O265" s="86"/>
      <c r="P265" s="224">
        <f>O265*H265</f>
        <v>0</v>
      </c>
      <c r="Q265" s="224">
        <v>0.0025000000000000001</v>
      </c>
      <c r="R265" s="224">
        <f>Q265*H265</f>
        <v>0.017500000000000002</v>
      </c>
      <c r="S265" s="224">
        <v>0</v>
      </c>
      <c r="T265" s="225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6" t="s">
        <v>243</v>
      </c>
      <c r="AT265" s="226" t="s">
        <v>269</v>
      </c>
      <c r="AU265" s="226" t="s">
        <v>83</v>
      </c>
      <c r="AY265" s="19" t="s">
        <v>184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9" t="s">
        <v>81</v>
      </c>
      <c r="BK265" s="227">
        <f>ROUND(I265*H265,2)</f>
        <v>0</v>
      </c>
      <c r="BL265" s="19" t="s">
        <v>190</v>
      </c>
      <c r="BM265" s="226" t="s">
        <v>446</v>
      </c>
    </row>
    <row r="266" s="2" customFormat="1">
      <c r="A266" s="40"/>
      <c r="B266" s="41"/>
      <c r="C266" s="42"/>
      <c r="D266" s="228" t="s">
        <v>192</v>
      </c>
      <c r="E266" s="42"/>
      <c r="F266" s="229" t="s">
        <v>445</v>
      </c>
      <c r="G266" s="42"/>
      <c r="H266" s="42"/>
      <c r="I266" s="230"/>
      <c r="J266" s="42"/>
      <c r="K266" s="42"/>
      <c r="L266" s="46"/>
      <c r="M266" s="231"/>
      <c r="N266" s="232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192</v>
      </c>
      <c r="AU266" s="19" t="s">
        <v>83</v>
      </c>
    </row>
    <row r="267" s="2" customFormat="1" ht="16.5" customHeight="1">
      <c r="A267" s="40"/>
      <c r="B267" s="41"/>
      <c r="C267" s="215" t="s">
        <v>447</v>
      </c>
      <c r="D267" s="215" t="s">
        <v>186</v>
      </c>
      <c r="E267" s="216" t="s">
        <v>448</v>
      </c>
      <c r="F267" s="217" t="s">
        <v>449</v>
      </c>
      <c r="G267" s="218" t="s">
        <v>113</v>
      </c>
      <c r="H267" s="219">
        <v>552</v>
      </c>
      <c r="I267" s="220"/>
      <c r="J267" s="221">
        <f>ROUND(I267*H267,2)</f>
        <v>0</v>
      </c>
      <c r="K267" s="217" t="s">
        <v>189</v>
      </c>
      <c r="L267" s="46"/>
      <c r="M267" s="222" t="s">
        <v>19</v>
      </c>
      <c r="N267" s="223" t="s">
        <v>45</v>
      </c>
      <c r="O267" s="86"/>
      <c r="P267" s="224">
        <f>O267*H267</f>
        <v>0</v>
      </c>
      <c r="Q267" s="224">
        <v>0.15539952000000001</v>
      </c>
      <c r="R267" s="224">
        <f>Q267*H267</f>
        <v>85.780535040000004</v>
      </c>
      <c r="S267" s="224">
        <v>0</v>
      </c>
      <c r="T267" s="225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6" t="s">
        <v>190</v>
      </c>
      <c r="AT267" s="226" t="s">
        <v>186</v>
      </c>
      <c r="AU267" s="226" t="s">
        <v>83</v>
      </c>
      <c r="AY267" s="19" t="s">
        <v>184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9" t="s">
        <v>81</v>
      </c>
      <c r="BK267" s="227">
        <f>ROUND(I267*H267,2)</f>
        <v>0</v>
      </c>
      <c r="BL267" s="19" t="s">
        <v>190</v>
      </c>
      <c r="BM267" s="226" t="s">
        <v>450</v>
      </c>
    </row>
    <row r="268" s="2" customFormat="1">
      <c r="A268" s="40"/>
      <c r="B268" s="41"/>
      <c r="C268" s="42"/>
      <c r="D268" s="228" t="s">
        <v>192</v>
      </c>
      <c r="E268" s="42"/>
      <c r="F268" s="229" t="s">
        <v>451</v>
      </c>
      <c r="G268" s="42"/>
      <c r="H268" s="42"/>
      <c r="I268" s="230"/>
      <c r="J268" s="42"/>
      <c r="K268" s="42"/>
      <c r="L268" s="46"/>
      <c r="M268" s="231"/>
      <c r="N268" s="232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192</v>
      </c>
      <c r="AU268" s="19" t="s">
        <v>83</v>
      </c>
    </row>
    <row r="269" s="2" customFormat="1">
      <c r="A269" s="40"/>
      <c r="B269" s="41"/>
      <c r="C269" s="42"/>
      <c r="D269" s="233" t="s">
        <v>194</v>
      </c>
      <c r="E269" s="42"/>
      <c r="F269" s="234" t="s">
        <v>452</v>
      </c>
      <c r="G269" s="42"/>
      <c r="H269" s="42"/>
      <c r="I269" s="230"/>
      <c r="J269" s="42"/>
      <c r="K269" s="42"/>
      <c r="L269" s="46"/>
      <c r="M269" s="231"/>
      <c r="N269" s="232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194</v>
      </c>
      <c r="AU269" s="19" t="s">
        <v>83</v>
      </c>
    </row>
    <row r="270" s="13" customFormat="1">
      <c r="A270" s="13"/>
      <c r="B270" s="235"/>
      <c r="C270" s="236"/>
      <c r="D270" s="228" t="s">
        <v>196</v>
      </c>
      <c r="E270" s="237" t="s">
        <v>19</v>
      </c>
      <c r="F270" s="238" t="s">
        <v>453</v>
      </c>
      <c r="G270" s="236"/>
      <c r="H270" s="239">
        <v>552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196</v>
      </c>
      <c r="AU270" s="245" t="s">
        <v>83</v>
      </c>
      <c r="AV270" s="13" t="s">
        <v>83</v>
      </c>
      <c r="AW270" s="13" t="s">
        <v>35</v>
      </c>
      <c r="AX270" s="13" t="s">
        <v>74</v>
      </c>
      <c r="AY270" s="245" t="s">
        <v>184</v>
      </c>
    </row>
    <row r="271" s="15" customFormat="1">
      <c r="A271" s="15"/>
      <c r="B271" s="256"/>
      <c r="C271" s="257"/>
      <c r="D271" s="228" t="s">
        <v>196</v>
      </c>
      <c r="E271" s="258" t="s">
        <v>19</v>
      </c>
      <c r="F271" s="259" t="s">
        <v>236</v>
      </c>
      <c r="G271" s="257"/>
      <c r="H271" s="260">
        <v>552</v>
      </c>
      <c r="I271" s="261"/>
      <c r="J271" s="257"/>
      <c r="K271" s="257"/>
      <c r="L271" s="262"/>
      <c r="M271" s="263"/>
      <c r="N271" s="264"/>
      <c r="O271" s="264"/>
      <c r="P271" s="264"/>
      <c r="Q271" s="264"/>
      <c r="R271" s="264"/>
      <c r="S271" s="264"/>
      <c r="T271" s="26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6" t="s">
        <v>196</v>
      </c>
      <c r="AU271" s="266" t="s">
        <v>83</v>
      </c>
      <c r="AV271" s="15" t="s">
        <v>190</v>
      </c>
      <c r="AW271" s="15" t="s">
        <v>35</v>
      </c>
      <c r="AX271" s="15" t="s">
        <v>81</v>
      </c>
      <c r="AY271" s="266" t="s">
        <v>184</v>
      </c>
    </row>
    <row r="272" s="2" customFormat="1" ht="16.5" customHeight="1">
      <c r="A272" s="40"/>
      <c r="B272" s="41"/>
      <c r="C272" s="267" t="s">
        <v>454</v>
      </c>
      <c r="D272" s="267" t="s">
        <v>269</v>
      </c>
      <c r="E272" s="268" t="s">
        <v>455</v>
      </c>
      <c r="F272" s="269" t="s">
        <v>456</v>
      </c>
      <c r="G272" s="270" t="s">
        <v>113</v>
      </c>
      <c r="H272" s="271">
        <v>200.09</v>
      </c>
      <c r="I272" s="272"/>
      <c r="J272" s="273">
        <f>ROUND(I272*H272,2)</f>
        <v>0</v>
      </c>
      <c r="K272" s="269" t="s">
        <v>189</v>
      </c>
      <c r="L272" s="274"/>
      <c r="M272" s="275" t="s">
        <v>19</v>
      </c>
      <c r="N272" s="276" t="s">
        <v>45</v>
      </c>
      <c r="O272" s="86"/>
      <c r="P272" s="224">
        <f>O272*H272</f>
        <v>0</v>
      </c>
      <c r="Q272" s="224">
        <v>0.080000000000000002</v>
      </c>
      <c r="R272" s="224">
        <f>Q272*H272</f>
        <v>16.007200000000001</v>
      </c>
      <c r="S272" s="224">
        <v>0</v>
      </c>
      <c r="T272" s="225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6" t="s">
        <v>243</v>
      </c>
      <c r="AT272" s="226" t="s">
        <v>269</v>
      </c>
      <c r="AU272" s="226" t="s">
        <v>83</v>
      </c>
      <c r="AY272" s="19" t="s">
        <v>184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9" t="s">
        <v>81</v>
      </c>
      <c r="BK272" s="227">
        <f>ROUND(I272*H272,2)</f>
        <v>0</v>
      </c>
      <c r="BL272" s="19" t="s">
        <v>190</v>
      </c>
      <c r="BM272" s="226" t="s">
        <v>457</v>
      </c>
    </row>
    <row r="273" s="2" customFormat="1">
      <c r="A273" s="40"/>
      <c r="B273" s="41"/>
      <c r="C273" s="42"/>
      <c r="D273" s="228" t="s">
        <v>192</v>
      </c>
      <c r="E273" s="42"/>
      <c r="F273" s="229" t="s">
        <v>456</v>
      </c>
      <c r="G273" s="42"/>
      <c r="H273" s="42"/>
      <c r="I273" s="230"/>
      <c r="J273" s="42"/>
      <c r="K273" s="42"/>
      <c r="L273" s="46"/>
      <c r="M273" s="231"/>
      <c r="N273" s="232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192</v>
      </c>
      <c r="AU273" s="19" t="s">
        <v>83</v>
      </c>
    </row>
    <row r="274" s="13" customFormat="1">
      <c r="A274" s="13"/>
      <c r="B274" s="235"/>
      <c r="C274" s="236"/>
      <c r="D274" s="228" t="s">
        <v>196</v>
      </c>
      <c r="E274" s="237" t="s">
        <v>19</v>
      </c>
      <c r="F274" s="238" t="s">
        <v>111</v>
      </c>
      <c r="G274" s="236"/>
      <c r="H274" s="239">
        <v>196.167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196</v>
      </c>
      <c r="AU274" s="245" t="s">
        <v>83</v>
      </c>
      <c r="AV274" s="13" t="s">
        <v>83</v>
      </c>
      <c r="AW274" s="13" t="s">
        <v>35</v>
      </c>
      <c r="AX274" s="13" t="s">
        <v>74</v>
      </c>
      <c r="AY274" s="245" t="s">
        <v>184</v>
      </c>
    </row>
    <row r="275" s="15" customFormat="1">
      <c r="A275" s="15"/>
      <c r="B275" s="256"/>
      <c r="C275" s="257"/>
      <c r="D275" s="228" t="s">
        <v>196</v>
      </c>
      <c r="E275" s="258" t="s">
        <v>19</v>
      </c>
      <c r="F275" s="259" t="s">
        <v>236</v>
      </c>
      <c r="G275" s="257"/>
      <c r="H275" s="260">
        <v>196.167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6" t="s">
        <v>196</v>
      </c>
      <c r="AU275" s="266" t="s">
        <v>83</v>
      </c>
      <c r="AV275" s="15" t="s">
        <v>190</v>
      </c>
      <c r="AW275" s="15" t="s">
        <v>35</v>
      </c>
      <c r="AX275" s="15" t="s">
        <v>81</v>
      </c>
      <c r="AY275" s="266" t="s">
        <v>184</v>
      </c>
    </row>
    <row r="276" s="13" customFormat="1">
      <c r="A276" s="13"/>
      <c r="B276" s="235"/>
      <c r="C276" s="236"/>
      <c r="D276" s="228" t="s">
        <v>196</v>
      </c>
      <c r="E276" s="236"/>
      <c r="F276" s="238" t="s">
        <v>458</v>
      </c>
      <c r="G276" s="236"/>
      <c r="H276" s="239">
        <v>200.09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196</v>
      </c>
      <c r="AU276" s="245" t="s">
        <v>83</v>
      </c>
      <c r="AV276" s="13" t="s">
        <v>83</v>
      </c>
      <c r="AW276" s="13" t="s">
        <v>4</v>
      </c>
      <c r="AX276" s="13" t="s">
        <v>81</v>
      </c>
      <c r="AY276" s="245" t="s">
        <v>184</v>
      </c>
    </row>
    <row r="277" s="2" customFormat="1" ht="16.5" customHeight="1">
      <c r="A277" s="40"/>
      <c r="B277" s="41"/>
      <c r="C277" s="267" t="s">
        <v>459</v>
      </c>
      <c r="D277" s="267" t="s">
        <v>269</v>
      </c>
      <c r="E277" s="268" t="s">
        <v>460</v>
      </c>
      <c r="F277" s="269" t="s">
        <v>461</v>
      </c>
      <c r="G277" s="270" t="s">
        <v>113</v>
      </c>
      <c r="H277" s="271">
        <v>18.359999999999999</v>
      </c>
      <c r="I277" s="272"/>
      <c r="J277" s="273">
        <f>ROUND(I277*H277,2)</f>
        <v>0</v>
      </c>
      <c r="K277" s="269" t="s">
        <v>189</v>
      </c>
      <c r="L277" s="274"/>
      <c r="M277" s="275" t="s">
        <v>19</v>
      </c>
      <c r="N277" s="276" t="s">
        <v>45</v>
      </c>
      <c r="O277" s="86"/>
      <c r="P277" s="224">
        <f>O277*H277</f>
        <v>0</v>
      </c>
      <c r="Q277" s="224">
        <v>0.065670000000000006</v>
      </c>
      <c r="R277" s="224">
        <f>Q277*H277</f>
        <v>1.2057012</v>
      </c>
      <c r="S277" s="224">
        <v>0</v>
      </c>
      <c r="T277" s="225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6" t="s">
        <v>243</v>
      </c>
      <c r="AT277" s="226" t="s">
        <v>269</v>
      </c>
      <c r="AU277" s="226" t="s">
        <v>83</v>
      </c>
      <c r="AY277" s="19" t="s">
        <v>184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9" t="s">
        <v>81</v>
      </c>
      <c r="BK277" s="227">
        <f>ROUND(I277*H277,2)</f>
        <v>0</v>
      </c>
      <c r="BL277" s="19" t="s">
        <v>190</v>
      </c>
      <c r="BM277" s="226" t="s">
        <v>462</v>
      </c>
    </row>
    <row r="278" s="2" customFormat="1">
      <c r="A278" s="40"/>
      <c r="B278" s="41"/>
      <c r="C278" s="42"/>
      <c r="D278" s="228" t="s">
        <v>192</v>
      </c>
      <c r="E278" s="42"/>
      <c r="F278" s="229" t="s">
        <v>461</v>
      </c>
      <c r="G278" s="42"/>
      <c r="H278" s="42"/>
      <c r="I278" s="230"/>
      <c r="J278" s="42"/>
      <c r="K278" s="42"/>
      <c r="L278" s="46"/>
      <c r="M278" s="231"/>
      <c r="N278" s="232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192</v>
      </c>
      <c r="AU278" s="19" t="s">
        <v>83</v>
      </c>
    </row>
    <row r="279" s="13" customFormat="1">
      <c r="A279" s="13"/>
      <c r="B279" s="235"/>
      <c r="C279" s="236"/>
      <c r="D279" s="228" t="s">
        <v>196</v>
      </c>
      <c r="E279" s="237" t="s">
        <v>19</v>
      </c>
      <c r="F279" s="238" t="s">
        <v>310</v>
      </c>
      <c r="G279" s="236"/>
      <c r="H279" s="239">
        <v>18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196</v>
      </c>
      <c r="AU279" s="245" t="s">
        <v>83</v>
      </c>
      <c r="AV279" s="13" t="s">
        <v>83</v>
      </c>
      <c r="AW279" s="13" t="s">
        <v>35</v>
      </c>
      <c r="AX279" s="13" t="s">
        <v>74</v>
      </c>
      <c r="AY279" s="245" t="s">
        <v>184</v>
      </c>
    </row>
    <row r="280" s="15" customFormat="1">
      <c r="A280" s="15"/>
      <c r="B280" s="256"/>
      <c r="C280" s="257"/>
      <c r="D280" s="228" t="s">
        <v>196</v>
      </c>
      <c r="E280" s="258" t="s">
        <v>19</v>
      </c>
      <c r="F280" s="259" t="s">
        <v>236</v>
      </c>
      <c r="G280" s="257"/>
      <c r="H280" s="260">
        <v>18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6" t="s">
        <v>196</v>
      </c>
      <c r="AU280" s="266" t="s">
        <v>83</v>
      </c>
      <c r="AV280" s="15" t="s">
        <v>190</v>
      </c>
      <c r="AW280" s="15" t="s">
        <v>35</v>
      </c>
      <c r="AX280" s="15" t="s">
        <v>81</v>
      </c>
      <c r="AY280" s="266" t="s">
        <v>184</v>
      </c>
    </row>
    <row r="281" s="13" customFormat="1">
      <c r="A281" s="13"/>
      <c r="B281" s="235"/>
      <c r="C281" s="236"/>
      <c r="D281" s="228" t="s">
        <v>196</v>
      </c>
      <c r="E281" s="236"/>
      <c r="F281" s="238" t="s">
        <v>463</v>
      </c>
      <c r="G281" s="236"/>
      <c r="H281" s="239">
        <v>18.359999999999999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196</v>
      </c>
      <c r="AU281" s="245" t="s">
        <v>83</v>
      </c>
      <c r="AV281" s="13" t="s">
        <v>83</v>
      </c>
      <c r="AW281" s="13" t="s">
        <v>4</v>
      </c>
      <c r="AX281" s="13" t="s">
        <v>81</v>
      </c>
      <c r="AY281" s="245" t="s">
        <v>184</v>
      </c>
    </row>
    <row r="282" s="2" customFormat="1" ht="16.5" customHeight="1">
      <c r="A282" s="40"/>
      <c r="B282" s="41"/>
      <c r="C282" s="267" t="s">
        <v>464</v>
      </c>
      <c r="D282" s="267" t="s">
        <v>269</v>
      </c>
      <c r="E282" s="268" t="s">
        <v>465</v>
      </c>
      <c r="F282" s="269" t="s">
        <v>466</v>
      </c>
      <c r="G282" s="270" t="s">
        <v>113</v>
      </c>
      <c r="H282" s="271">
        <v>328.77999999999997</v>
      </c>
      <c r="I282" s="272"/>
      <c r="J282" s="273">
        <f>ROUND(I282*H282,2)</f>
        <v>0</v>
      </c>
      <c r="K282" s="269" t="s">
        <v>189</v>
      </c>
      <c r="L282" s="274"/>
      <c r="M282" s="275" t="s">
        <v>19</v>
      </c>
      <c r="N282" s="276" t="s">
        <v>45</v>
      </c>
      <c r="O282" s="86"/>
      <c r="P282" s="224">
        <f>O282*H282</f>
        <v>0</v>
      </c>
      <c r="Q282" s="224">
        <v>0.048300000000000003</v>
      </c>
      <c r="R282" s="224">
        <f>Q282*H282</f>
        <v>15.880073999999999</v>
      </c>
      <c r="S282" s="224">
        <v>0</v>
      </c>
      <c r="T282" s="225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6" t="s">
        <v>243</v>
      </c>
      <c r="AT282" s="226" t="s">
        <v>269</v>
      </c>
      <c r="AU282" s="226" t="s">
        <v>83</v>
      </c>
      <c r="AY282" s="19" t="s">
        <v>184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9" t="s">
        <v>81</v>
      </c>
      <c r="BK282" s="227">
        <f>ROUND(I282*H282,2)</f>
        <v>0</v>
      </c>
      <c r="BL282" s="19" t="s">
        <v>190</v>
      </c>
      <c r="BM282" s="226" t="s">
        <v>467</v>
      </c>
    </row>
    <row r="283" s="2" customFormat="1">
      <c r="A283" s="40"/>
      <c r="B283" s="41"/>
      <c r="C283" s="42"/>
      <c r="D283" s="228" t="s">
        <v>192</v>
      </c>
      <c r="E283" s="42"/>
      <c r="F283" s="229" t="s">
        <v>466</v>
      </c>
      <c r="G283" s="42"/>
      <c r="H283" s="42"/>
      <c r="I283" s="230"/>
      <c r="J283" s="42"/>
      <c r="K283" s="42"/>
      <c r="L283" s="46"/>
      <c r="M283" s="231"/>
      <c r="N283" s="232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192</v>
      </c>
      <c r="AU283" s="19" t="s">
        <v>83</v>
      </c>
    </row>
    <row r="284" s="13" customFormat="1">
      <c r="A284" s="13"/>
      <c r="B284" s="235"/>
      <c r="C284" s="236"/>
      <c r="D284" s="228" t="s">
        <v>196</v>
      </c>
      <c r="E284" s="237" t="s">
        <v>19</v>
      </c>
      <c r="F284" s="238" t="s">
        <v>468</v>
      </c>
      <c r="G284" s="236"/>
      <c r="H284" s="239">
        <v>355.83300000000003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196</v>
      </c>
      <c r="AU284" s="245" t="s">
        <v>83</v>
      </c>
      <c r="AV284" s="13" t="s">
        <v>83</v>
      </c>
      <c r="AW284" s="13" t="s">
        <v>35</v>
      </c>
      <c r="AX284" s="13" t="s">
        <v>74</v>
      </c>
      <c r="AY284" s="245" t="s">
        <v>184</v>
      </c>
    </row>
    <row r="285" s="13" customFormat="1">
      <c r="A285" s="13"/>
      <c r="B285" s="235"/>
      <c r="C285" s="236"/>
      <c r="D285" s="228" t="s">
        <v>196</v>
      </c>
      <c r="E285" s="237" t="s">
        <v>19</v>
      </c>
      <c r="F285" s="238" t="s">
        <v>469</v>
      </c>
      <c r="G285" s="236"/>
      <c r="H285" s="239">
        <v>-18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196</v>
      </c>
      <c r="AU285" s="245" t="s">
        <v>83</v>
      </c>
      <c r="AV285" s="13" t="s">
        <v>83</v>
      </c>
      <c r="AW285" s="13" t="s">
        <v>35</v>
      </c>
      <c r="AX285" s="13" t="s">
        <v>74</v>
      </c>
      <c r="AY285" s="245" t="s">
        <v>184</v>
      </c>
    </row>
    <row r="286" s="13" customFormat="1">
      <c r="A286" s="13"/>
      <c r="B286" s="235"/>
      <c r="C286" s="236"/>
      <c r="D286" s="228" t="s">
        <v>196</v>
      </c>
      <c r="E286" s="237" t="s">
        <v>19</v>
      </c>
      <c r="F286" s="238" t="s">
        <v>470</v>
      </c>
      <c r="G286" s="236"/>
      <c r="H286" s="239">
        <v>-15.5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196</v>
      </c>
      <c r="AU286" s="245" t="s">
        <v>83</v>
      </c>
      <c r="AV286" s="13" t="s">
        <v>83</v>
      </c>
      <c r="AW286" s="13" t="s">
        <v>35</v>
      </c>
      <c r="AX286" s="13" t="s">
        <v>74</v>
      </c>
      <c r="AY286" s="245" t="s">
        <v>184</v>
      </c>
    </row>
    <row r="287" s="15" customFormat="1">
      <c r="A287" s="15"/>
      <c r="B287" s="256"/>
      <c r="C287" s="257"/>
      <c r="D287" s="228" t="s">
        <v>196</v>
      </c>
      <c r="E287" s="258" t="s">
        <v>19</v>
      </c>
      <c r="F287" s="259" t="s">
        <v>236</v>
      </c>
      <c r="G287" s="257"/>
      <c r="H287" s="260">
        <v>322.33300000000003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6" t="s">
        <v>196</v>
      </c>
      <c r="AU287" s="266" t="s">
        <v>83</v>
      </c>
      <c r="AV287" s="15" t="s">
        <v>190</v>
      </c>
      <c r="AW287" s="15" t="s">
        <v>35</v>
      </c>
      <c r="AX287" s="15" t="s">
        <v>81</v>
      </c>
      <c r="AY287" s="266" t="s">
        <v>184</v>
      </c>
    </row>
    <row r="288" s="13" customFormat="1">
      <c r="A288" s="13"/>
      <c r="B288" s="235"/>
      <c r="C288" s="236"/>
      <c r="D288" s="228" t="s">
        <v>196</v>
      </c>
      <c r="E288" s="236"/>
      <c r="F288" s="238" t="s">
        <v>471</v>
      </c>
      <c r="G288" s="236"/>
      <c r="H288" s="239">
        <v>328.77999999999997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196</v>
      </c>
      <c r="AU288" s="245" t="s">
        <v>83</v>
      </c>
      <c r="AV288" s="13" t="s">
        <v>83</v>
      </c>
      <c r="AW288" s="13" t="s">
        <v>4</v>
      </c>
      <c r="AX288" s="13" t="s">
        <v>81</v>
      </c>
      <c r="AY288" s="245" t="s">
        <v>184</v>
      </c>
    </row>
    <row r="289" s="2" customFormat="1" ht="16.5" customHeight="1">
      <c r="A289" s="40"/>
      <c r="B289" s="41"/>
      <c r="C289" s="267" t="s">
        <v>472</v>
      </c>
      <c r="D289" s="267" t="s">
        <v>269</v>
      </c>
      <c r="E289" s="268" t="s">
        <v>473</v>
      </c>
      <c r="F289" s="269" t="s">
        <v>474</v>
      </c>
      <c r="G289" s="270" t="s">
        <v>113</v>
      </c>
      <c r="H289" s="271">
        <v>15.5</v>
      </c>
      <c r="I289" s="272"/>
      <c r="J289" s="273">
        <f>ROUND(I289*H289,2)</f>
        <v>0</v>
      </c>
      <c r="K289" s="269" t="s">
        <v>189</v>
      </c>
      <c r="L289" s="274"/>
      <c r="M289" s="275" t="s">
        <v>19</v>
      </c>
      <c r="N289" s="276" t="s">
        <v>45</v>
      </c>
      <c r="O289" s="86"/>
      <c r="P289" s="224">
        <f>O289*H289</f>
        <v>0</v>
      </c>
      <c r="Q289" s="224">
        <v>0.128</v>
      </c>
      <c r="R289" s="224">
        <f>Q289*H289</f>
        <v>1.984</v>
      </c>
      <c r="S289" s="224">
        <v>0</v>
      </c>
      <c r="T289" s="225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6" t="s">
        <v>243</v>
      </c>
      <c r="AT289" s="226" t="s">
        <v>269</v>
      </c>
      <c r="AU289" s="226" t="s">
        <v>83</v>
      </c>
      <c r="AY289" s="19" t="s">
        <v>184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9" t="s">
        <v>81</v>
      </c>
      <c r="BK289" s="227">
        <f>ROUND(I289*H289,2)</f>
        <v>0</v>
      </c>
      <c r="BL289" s="19" t="s">
        <v>190</v>
      </c>
      <c r="BM289" s="226" t="s">
        <v>475</v>
      </c>
    </row>
    <row r="290" s="2" customFormat="1">
      <c r="A290" s="40"/>
      <c r="B290" s="41"/>
      <c r="C290" s="42"/>
      <c r="D290" s="228" t="s">
        <v>192</v>
      </c>
      <c r="E290" s="42"/>
      <c r="F290" s="229" t="s">
        <v>474</v>
      </c>
      <c r="G290" s="42"/>
      <c r="H290" s="42"/>
      <c r="I290" s="230"/>
      <c r="J290" s="42"/>
      <c r="K290" s="42"/>
      <c r="L290" s="46"/>
      <c r="M290" s="231"/>
      <c r="N290" s="232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192</v>
      </c>
      <c r="AU290" s="19" t="s">
        <v>83</v>
      </c>
    </row>
    <row r="291" s="14" customFormat="1">
      <c r="A291" s="14"/>
      <c r="B291" s="246"/>
      <c r="C291" s="247"/>
      <c r="D291" s="228" t="s">
        <v>196</v>
      </c>
      <c r="E291" s="248" t="s">
        <v>19</v>
      </c>
      <c r="F291" s="249" t="s">
        <v>476</v>
      </c>
      <c r="G291" s="247"/>
      <c r="H291" s="248" t="s">
        <v>19</v>
      </c>
      <c r="I291" s="250"/>
      <c r="J291" s="247"/>
      <c r="K291" s="247"/>
      <c r="L291" s="251"/>
      <c r="M291" s="252"/>
      <c r="N291" s="253"/>
      <c r="O291" s="253"/>
      <c r="P291" s="253"/>
      <c r="Q291" s="253"/>
      <c r="R291" s="253"/>
      <c r="S291" s="253"/>
      <c r="T291" s="25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5" t="s">
        <v>196</v>
      </c>
      <c r="AU291" s="255" t="s">
        <v>83</v>
      </c>
      <c r="AV291" s="14" t="s">
        <v>81</v>
      </c>
      <c r="AW291" s="14" t="s">
        <v>35</v>
      </c>
      <c r="AX291" s="14" t="s">
        <v>74</v>
      </c>
      <c r="AY291" s="255" t="s">
        <v>184</v>
      </c>
    </row>
    <row r="292" s="13" customFormat="1">
      <c r="A292" s="13"/>
      <c r="B292" s="235"/>
      <c r="C292" s="236"/>
      <c r="D292" s="228" t="s">
        <v>196</v>
      </c>
      <c r="E292" s="237" t="s">
        <v>19</v>
      </c>
      <c r="F292" s="238" t="s">
        <v>477</v>
      </c>
      <c r="G292" s="236"/>
      <c r="H292" s="239">
        <v>15.5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196</v>
      </c>
      <c r="AU292" s="245" t="s">
        <v>83</v>
      </c>
      <c r="AV292" s="13" t="s">
        <v>83</v>
      </c>
      <c r="AW292" s="13" t="s">
        <v>35</v>
      </c>
      <c r="AX292" s="13" t="s">
        <v>74</v>
      </c>
      <c r="AY292" s="245" t="s">
        <v>184</v>
      </c>
    </row>
    <row r="293" s="15" customFormat="1">
      <c r="A293" s="15"/>
      <c r="B293" s="256"/>
      <c r="C293" s="257"/>
      <c r="D293" s="228" t="s">
        <v>196</v>
      </c>
      <c r="E293" s="258" t="s">
        <v>19</v>
      </c>
      <c r="F293" s="259" t="s">
        <v>236</v>
      </c>
      <c r="G293" s="257"/>
      <c r="H293" s="260">
        <v>15.5</v>
      </c>
      <c r="I293" s="261"/>
      <c r="J293" s="257"/>
      <c r="K293" s="257"/>
      <c r="L293" s="262"/>
      <c r="M293" s="263"/>
      <c r="N293" s="264"/>
      <c r="O293" s="264"/>
      <c r="P293" s="264"/>
      <c r="Q293" s="264"/>
      <c r="R293" s="264"/>
      <c r="S293" s="264"/>
      <c r="T293" s="26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6" t="s">
        <v>196</v>
      </c>
      <c r="AU293" s="266" t="s">
        <v>83</v>
      </c>
      <c r="AV293" s="15" t="s">
        <v>190</v>
      </c>
      <c r="AW293" s="15" t="s">
        <v>35</v>
      </c>
      <c r="AX293" s="15" t="s">
        <v>81</v>
      </c>
      <c r="AY293" s="266" t="s">
        <v>184</v>
      </c>
    </row>
    <row r="294" s="2" customFormat="1" ht="16.5" customHeight="1">
      <c r="A294" s="40"/>
      <c r="B294" s="41"/>
      <c r="C294" s="215" t="s">
        <v>478</v>
      </c>
      <c r="D294" s="215" t="s">
        <v>186</v>
      </c>
      <c r="E294" s="216" t="s">
        <v>479</v>
      </c>
      <c r="F294" s="217" t="s">
        <v>480</v>
      </c>
      <c r="G294" s="218" t="s">
        <v>113</v>
      </c>
      <c r="H294" s="219">
        <v>122.288</v>
      </c>
      <c r="I294" s="220"/>
      <c r="J294" s="221">
        <f>ROUND(I294*H294,2)</f>
        <v>0</v>
      </c>
      <c r="K294" s="217" t="s">
        <v>189</v>
      </c>
      <c r="L294" s="46"/>
      <c r="M294" s="222" t="s">
        <v>19</v>
      </c>
      <c r="N294" s="223" t="s">
        <v>45</v>
      </c>
      <c r="O294" s="86"/>
      <c r="P294" s="224">
        <f>O294*H294</f>
        <v>0</v>
      </c>
      <c r="Q294" s="224">
        <v>0.10095</v>
      </c>
      <c r="R294" s="224">
        <f>Q294*H294</f>
        <v>12.344973599999999</v>
      </c>
      <c r="S294" s="224">
        <v>0</v>
      </c>
      <c r="T294" s="225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6" t="s">
        <v>190</v>
      </c>
      <c r="AT294" s="226" t="s">
        <v>186</v>
      </c>
      <c r="AU294" s="226" t="s">
        <v>83</v>
      </c>
      <c r="AY294" s="19" t="s">
        <v>184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19" t="s">
        <v>81</v>
      </c>
      <c r="BK294" s="227">
        <f>ROUND(I294*H294,2)</f>
        <v>0</v>
      </c>
      <c r="BL294" s="19" t="s">
        <v>190</v>
      </c>
      <c r="BM294" s="226" t="s">
        <v>481</v>
      </c>
    </row>
    <row r="295" s="2" customFormat="1">
      <c r="A295" s="40"/>
      <c r="B295" s="41"/>
      <c r="C295" s="42"/>
      <c r="D295" s="228" t="s">
        <v>192</v>
      </c>
      <c r="E295" s="42"/>
      <c r="F295" s="229" t="s">
        <v>482</v>
      </c>
      <c r="G295" s="42"/>
      <c r="H295" s="42"/>
      <c r="I295" s="230"/>
      <c r="J295" s="42"/>
      <c r="K295" s="42"/>
      <c r="L295" s="46"/>
      <c r="M295" s="231"/>
      <c r="N295" s="232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192</v>
      </c>
      <c r="AU295" s="19" t="s">
        <v>83</v>
      </c>
    </row>
    <row r="296" s="2" customFormat="1">
      <c r="A296" s="40"/>
      <c r="B296" s="41"/>
      <c r="C296" s="42"/>
      <c r="D296" s="233" t="s">
        <v>194</v>
      </c>
      <c r="E296" s="42"/>
      <c r="F296" s="234" t="s">
        <v>483</v>
      </c>
      <c r="G296" s="42"/>
      <c r="H296" s="42"/>
      <c r="I296" s="230"/>
      <c r="J296" s="42"/>
      <c r="K296" s="42"/>
      <c r="L296" s="46"/>
      <c r="M296" s="231"/>
      <c r="N296" s="232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194</v>
      </c>
      <c r="AU296" s="19" t="s">
        <v>83</v>
      </c>
    </row>
    <row r="297" s="13" customFormat="1">
      <c r="A297" s="13"/>
      <c r="B297" s="235"/>
      <c r="C297" s="236"/>
      <c r="D297" s="228" t="s">
        <v>196</v>
      </c>
      <c r="E297" s="237" t="s">
        <v>19</v>
      </c>
      <c r="F297" s="238" t="s">
        <v>484</v>
      </c>
      <c r="G297" s="236"/>
      <c r="H297" s="239">
        <v>122.288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5" t="s">
        <v>196</v>
      </c>
      <c r="AU297" s="245" t="s">
        <v>83</v>
      </c>
      <c r="AV297" s="13" t="s">
        <v>83</v>
      </c>
      <c r="AW297" s="13" t="s">
        <v>35</v>
      </c>
      <c r="AX297" s="13" t="s">
        <v>81</v>
      </c>
      <c r="AY297" s="245" t="s">
        <v>184</v>
      </c>
    </row>
    <row r="298" s="2" customFormat="1" ht="16.5" customHeight="1">
      <c r="A298" s="40"/>
      <c r="B298" s="41"/>
      <c r="C298" s="267" t="s">
        <v>216</v>
      </c>
      <c r="D298" s="267" t="s">
        <v>269</v>
      </c>
      <c r="E298" s="268" t="s">
        <v>485</v>
      </c>
      <c r="F298" s="269" t="s">
        <v>486</v>
      </c>
      <c r="G298" s="270" t="s">
        <v>113</v>
      </c>
      <c r="H298" s="271">
        <v>124.734</v>
      </c>
      <c r="I298" s="272"/>
      <c r="J298" s="273">
        <f>ROUND(I298*H298,2)</f>
        <v>0</v>
      </c>
      <c r="K298" s="269" t="s">
        <v>189</v>
      </c>
      <c r="L298" s="274"/>
      <c r="M298" s="275" t="s">
        <v>19</v>
      </c>
      <c r="N298" s="276" t="s">
        <v>45</v>
      </c>
      <c r="O298" s="86"/>
      <c r="P298" s="224">
        <f>O298*H298</f>
        <v>0</v>
      </c>
      <c r="Q298" s="224">
        <v>0.056120000000000003</v>
      </c>
      <c r="R298" s="224">
        <f>Q298*H298</f>
        <v>7.0000720799999998</v>
      </c>
      <c r="S298" s="224">
        <v>0</v>
      </c>
      <c r="T298" s="225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6" t="s">
        <v>243</v>
      </c>
      <c r="AT298" s="226" t="s">
        <v>269</v>
      </c>
      <c r="AU298" s="226" t="s">
        <v>83</v>
      </c>
      <c r="AY298" s="19" t="s">
        <v>184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19" t="s">
        <v>81</v>
      </c>
      <c r="BK298" s="227">
        <f>ROUND(I298*H298,2)</f>
        <v>0</v>
      </c>
      <c r="BL298" s="19" t="s">
        <v>190</v>
      </c>
      <c r="BM298" s="226" t="s">
        <v>487</v>
      </c>
    </row>
    <row r="299" s="2" customFormat="1">
      <c r="A299" s="40"/>
      <c r="B299" s="41"/>
      <c r="C299" s="42"/>
      <c r="D299" s="228" t="s">
        <v>192</v>
      </c>
      <c r="E299" s="42"/>
      <c r="F299" s="229" t="s">
        <v>486</v>
      </c>
      <c r="G299" s="42"/>
      <c r="H299" s="42"/>
      <c r="I299" s="230"/>
      <c r="J299" s="42"/>
      <c r="K299" s="42"/>
      <c r="L299" s="46"/>
      <c r="M299" s="231"/>
      <c r="N299" s="232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192</v>
      </c>
      <c r="AU299" s="19" t="s">
        <v>83</v>
      </c>
    </row>
    <row r="300" s="13" customFormat="1">
      <c r="A300" s="13"/>
      <c r="B300" s="235"/>
      <c r="C300" s="236"/>
      <c r="D300" s="228" t="s">
        <v>196</v>
      </c>
      <c r="E300" s="236"/>
      <c r="F300" s="238" t="s">
        <v>488</v>
      </c>
      <c r="G300" s="236"/>
      <c r="H300" s="239">
        <v>124.734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196</v>
      </c>
      <c r="AU300" s="245" t="s">
        <v>83</v>
      </c>
      <c r="AV300" s="13" t="s">
        <v>83</v>
      </c>
      <c r="AW300" s="13" t="s">
        <v>4</v>
      </c>
      <c r="AX300" s="13" t="s">
        <v>81</v>
      </c>
      <c r="AY300" s="245" t="s">
        <v>184</v>
      </c>
    </row>
    <row r="301" s="2" customFormat="1" ht="16.5" customHeight="1">
      <c r="A301" s="40"/>
      <c r="B301" s="41"/>
      <c r="C301" s="215" t="s">
        <v>489</v>
      </c>
      <c r="D301" s="215" t="s">
        <v>186</v>
      </c>
      <c r="E301" s="216" t="s">
        <v>490</v>
      </c>
      <c r="F301" s="217" t="s">
        <v>491</v>
      </c>
      <c r="G301" s="218" t="s">
        <v>113</v>
      </c>
      <c r="H301" s="219">
        <v>35</v>
      </c>
      <c r="I301" s="220"/>
      <c r="J301" s="221">
        <f>ROUND(I301*H301,2)</f>
        <v>0</v>
      </c>
      <c r="K301" s="217" t="s">
        <v>189</v>
      </c>
      <c r="L301" s="46"/>
      <c r="M301" s="222" t="s">
        <v>19</v>
      </c>
      <c r="N301" s="223" t="s">
        <v>45</v>
      </c>
      <c r="O301" s="86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6" t="s">
        <v>190</v>
      </c>
      <c r="AT301" s="226" t="s">
        <v>186</v>
      </c>
      <c r="AU301" s="226" t="s">
        <v>83</v>
      </c>
      <c r="AY301" s="19" t="s">
        <v>184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19" t="s">
        <v>81</v>
      </c>
      <c r="BK301" s="227">
        <f>ROUND(I301*H301,2)</f>
        <v>0</v>
      </c>
      <c r="BL301" s="19" t="s">
        <v>190</v>
      </c>
      <c r="BM301" s="226" t="s">
        <v>492</v>
      </c>
    </row>
    <row r="302" s="2" customFormat="1">
      <c r="A302" s="40"/>
      <c r="B302" s="41"/>
      <c r="C302" s="42"/>
      <c r="D302" s="228" t="s">
        <v>192</v>
      </c>
      <c r="E302" s="42"/>
      <c r="F302" s="229" t="s">
        <v>493</v>
      </c>
      <c r="G302" s="42"/>
      <c r="H302" s="42"/>
      <c r="I302" s="230"/>
      <c r="J302" s="42"/>
      <c r="K302" s="42"/>
      <c r="L302" s="46"/>
      <c r="M302" s="231"/>
      <c r="N302" s="232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192</v>
      </c>
      <c r="AU302" s="19" t="s">
        <v>83</v>
      </c>
    </row>
    <row r="303" s="2" customFormat="1">
      <c r="A303" s="40"/>
      <c r="B303" s="41"/>
      <c r="C303" s="42"/>
      <c r="D303" s="233" t="s">
        <v>194</v>
      </c>
      <c r="E303" s="42"/>
      <c r="F303" s="234" t="s">
        <v>494</v>
      </c>
      <c r="G303" s="42"/>
      <c r="H303" s="42"/>
      <c r="I303" s="230"/>
      <c r="J303" s="42"/>
      <c r="K303" s="42"/>
      <c r="L303" s="46"/>
      <c r="M303" s="231"/>
      <c r="N303" s="232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194</v>
      </c>
      <c r="AU303" s="19" t="s">
        <v>83</v>
      </c>
    </row>
    <row r="304" s="13" customFormat="1">
      <c r="A304" s="13"/>
      <c r="B304" s="235"/>
      <c r="C304" s="236"/>
      <c r="D304" s="228" t="s">
        <v>196</v>
      </c>
      <c r="E304" s="237" t="s">
        <v>19</v>
      </c>
      <c r="F304" s="238" t="s">
        <v>495</v>
      </c>
      <c r="G304" s="236"/>
      <c r="H304" s="239">
        <v>35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196</v>
      </c>
      <c r="AU304" s="245" t="s">
        <v>83</v>
      </c>
      <c r="AV304" s="13" t="s">
        <v>83</v>
      </c>
      <c r="AW304" s="13" t="s">
        <v>35</v>
      </c>
      <c r="AX304" s="13" t="s">
        <v>81</v>
      </c>
      <c r="AY304" s="245" t="s">
        <v>184</v>
      </c>
    </row>
    <row r="305" s="2" customFormat="1" ht="21.75" customHeight="1">
      <c r="A305" s="40"/>
      <c r="B305" s="41"/>
      <c r="C305" s="215" t="s">
        <v>496</v>
      </c>
      <c r="D305" s="215" t="s">
        <v>186</v>
      </c>
      <c r="E305" s="216" t="s">
        <v>497</v>
      </c>
      <c r="F305" s="217" t="s">
        <v>498</v>
      </c>
      <c r="G305" s="218" t="s">
        <v>113</v>
      </c>
      <c r="H305" s="219">
        <v>35</v>
      </c>
      <c r="I305" s="220"/>
      <c r="J305" s="221">
        <f>ROUND(I305*H305,2)</f>
        <v>0</v>
      </c>
      <c r="K305" s="217" t="s">
        <v>189</v>
      </c>
      <c r="L305" s="46"/>
      <c r="M305" s="222" t="s">
        <v>19</v>
      </c>
      <c r="N305" s="223" t="s">
        <v>45</v>
      </c>
      <c r="O305" s="86"/>
      <c r="P305" s="224">
        <f>O305*H305</f>
        <v>0</v>
      </c>
      <c r="Q305" s="224">
        <v>0.00060999999999999997</v>
      </c>
      <c r="R305" s="224">
        <f>Q305*H305</f>
        <v>0.021349999999999997</v>
      </c>
      <c r="S305" s="224">
        <v>0</v>
      </c>
      <c r="T305" s="225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6" t="s">
        <v>190</v>
      </c>
      <c r="AT305" s="226" t="s">
        <v>186</v>
      </c>
      <c r="AU305" s="226" t="s">
        <v>83</v>
      </c>
      <c r="AY305" s="19" t="s">
        <v>184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19" t="s">
        <v>81</v>
      </c>
      <c r="BK305" s="227">
        <f>ROUND(I305*H305,2)</f>
        <v>0</v>
      </c>
      <c r="BL305" s="19" t="s">
        <v>190</v>
      </c>
      <c r="BM305" s="226" t="s">
        <v>499</v>
      </c>
    </row>
    <row r="306" s="2" customFormat="1">
      <c r="A306" s="40"/>
      <c r="B306" s="41"/>
      <c r="C306" s="42"/>
      <c r="D306" s="228" t="s">
        <v>192</v>
      </c>
      <c r="E306" s="42"/>
      <c r="F306" s="229" t="s">
        <v>500</v>
      </c>
      <c r="G306" s="42"/>
      <c r="H306" s="42"/>
      <c r="I306" s="230"/>
      <c r="J306" s="42"/>
      <c r="K306" s="42"/>
      <c r="L306" s="46"/>
      <c r="M306" s="231"/>
      <c r="N306" s="232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192</v>
      </c>
      <c r="AU306" s="19" t="s">
        <v>83</v>
      </c>
    </row>
    <row r="307" s="2" customFormat="1">
      <c r="A307" s="40"/>
      <c r="B307" s="41"/>
      <c r="C307" s="42"/>
      <c r="D307" s="233" t="s">
        <v>194</v>
      </c>
      <c r="E307" s="42"/>
      <c r="F307" s="234" t="s">
        <v>501</v>
      </c>
      <c r="G307" s="42"/>
      <c r="H307" s="42"/>
      <c r="I307" s="230"/>
      <c r="J307" s="42"/>
      <c r="K307" s="42"/>
      <c r="L307" s="46"/>
      <c r="M307" s="231"/>
      <c r="N307" s="232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194</v>
      </c>
      <c r="AU307" s="19" t="s">
        <v>83</v>
      </c>
    </row>
    <row r="308" s="2" customFormat="1" ht="16.5" customHeight="1">
      <c r="A308" s="40"/>
      <c r="B308" s="41"/>
      <c r="C308" s="215" t="s">
        <v>502</v>
      </c>
      <c r="D308" s="215" t="s">
        <v>186</v>
      </c>
      <c r="E308" s="216" t="s">
        <v>503</v>
      </c>
      <c r="F308" s="217" t="s">
        <v>504</v>
      </c>
      <c r="G308" s="218" t="s">
        <v>113</v>
      </c>
      <c r="H308" s="219">
        <v>35</v>
      </c>
      <c r="I308" s="220"/>
      <c r="J308" s="221">
        <f>ROUND(I308*H308,2)</f>
        <v>0</v>
      </c>
      <c r="K308" s="217" t="s">
        <v>189</v>
      </c>
      <c r="L308" s="46"/>
      <c r="M308" s="222" t="s">
        <v>19</v>
      </c>
      <c r="N308" s="223" t="s">
        <v>45</v>
      </c>
      <c r="O308" s="86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6" t="s">
        <v>190</v>
      </c>
      <c r="AT308" s="226" t="s">
        <v>186</v>
      </c>
      <c r="AU308" s="226" t="s">
        <v>83</v>
      </c>
      <c r="AY308" s="19" t="s">
        <v>184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19" t="s">
        <v>81</v>
      </c>
      <c r="BK308" s="227">
        <f>ROUND(I308*H308,2)</f>
        <v>0</v>
      </c>
      <c r="BL308" s="19" t="s">
        <v>190</v>
      </c>
      <c r="BM308" s="226" t="s">
        <v>505</v>
      </c>
    </row>
    <row r="309" s="2" customFormat="1">
      <c r="A309" s="40"/>
      <c r="B309" s="41"/>
      <c r="C309" s="42"/>
      <c r="D309" s="228" t="s">
        <v>192</v>
      </c>
      <c r="E309" s="42"/>
      <c r="F309" s="229" t="s">
        <v>506</v>
      </c>
      <c r="G309" s="42"/>
      <c r="H309" s="42"/>
      <c r="I309" s="230"/>
      <c r="J309" s="42"/>
      <c r="K309" s="42"/>
      <c r="L309" s="46"/>
      <c r="M309" s="231"/>
      <c r="N309" s="232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192</v>
      </c>
      <c r="AU309" s="19" t="s">
        <v>83</v>
      </c>
    </row>
    <row r="310" s="2" customFormat="1">
      <c r="A310" s="40"/>
      <c r="B310" s="41"/>
      <c r="C310" s="42"/>
      <c r="D310" s="233" t="s">
        <v>194</v>
      </c>
      <c r="E310" s="42"/>
      <c r="F310" s="234" t="s">
        <v>507</v>
      </c>
      <c r="G310" s="42"/>
      <c r="H310" s="42"/>
      <c r="I310" s="230"/>
      <c r="J310" s="42"/>
      <c r="K310" s="42"/>
      <c r="L310" s="46"/>
      <c r="M310" s="231"/>
      <c r="N310" s="232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194</v>
      </c>
      <c r="AU310" s="19" t="s">
        <v>83</v>
      </c>
    </row>
    <row r="311" s="2" customFormat="1" ht="16.5" customHeight="1">
      <c r="A311" s="40"/>
      <c r="B311" s="41"/>
      <c r="C311" s="215" t="s">
        <v>508</v>
      </c>
      <c r="D311" s="215" t="s">
        <v>186</v>
      </c>
      <c r="E311" s="216" t="s">
        <v>509</v>
      </c>
      <c r="F311" s="217" t="s">
        <v>510</v>
      </c>
      <c r="G311" s="218" t="s">
        <v>408</v>
      </c>
      <c r="H311" s="219">
        <v>3</v>
      </c>
      <c r="I311" s="220"/>
      <c r="J311" s="221">
        <f>ROUND(I311*H311,2)</f>
        <v>0</v>
      </c>
      <c r="K311" s="217" t="s">
        <v>189</v>
      </c>
      <c r="L311" s="46"/>
      <c r="M311" s="222" t="s">
        <v>19</v>
      </c>
      <c r="N311" s="223" t="s">
        <v>45</v>
      </c>
      <c r="O311" s="86"/>
      <c r="P311" s="224">
        <f>O311*H311</f>
        <v>0</v>
      </c>
      <c r="Q311" s="224">
        <v>0</v>
      </c>
      <c r="R311" s="224">
        <f>Q311*H311</f>
        <v>0</v>
      </c>
      <c r="S311" s="224">
        <v>0.082000000000000003</v>
      </c>
      <c r="T311" s="225">
        <f>S311*H311</f>
        <v>0.246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26" t="s">
        <v>190</v>
      </c>
      <c r="AT311" s="226" t="s">
        <v>186</v>
      </c>
      <c r="AU311" s="226" t="s">
        <v>83</v>
      </c>
      <c r="AY311" s="19" t="s">
        <v>184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19" t="s">
        <v>81</v>
      </c>
      <c r="BK311" s="227">
        <f>ROUND(I311*H311,2)</f>
        <v>0</v>
      </c>
      <c r="BL311" s="19" t="s">
        <v>190</v>
      </c>
      <c r="BM311" s="226" t="s">
        <v>511</v>
      </c>
    </row>
    <row r="312" s="2" customFormat="1">
      <c r="A312" s="40"/>
      <c r="B312" s="41"/>
      <c r="C312" s="42"/>
      <c r="D312" s="228" t="s">
        <v>192</v>
      </c>
      <c r="E312" s="42"/>
      <c r="F312" s="229" t="s">
        <v>512</v>
      </c>
      <c r="G312" s="42"/>
      <c r="H312" s="42"/>
      <c r="I312" s="230"/>
      <c r="J312" s="42"/>
      <c r="K312" s="42"/>
      <c r="L312" s="46"/>
      <c r="M312" s="231"/>
      <c r="N312" s="232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192</v>
      </c>
      <c r="AU312" s="19" t="s">
        <v>83</v>
      </c>
    </row>
    <row r="313" s="2" customFormat="1">
      <c r="A313" s="40"/>
      <c r="B313" s="41"/>
      <c r="C313" s="42"/>
      <c r="D313" s="233" t="s">
        <v>194</v>
      </c>
      <c r="E313" s="42"/>
      <c r="F313" s="234" t="s">
        <v>513</v>
      </c>
      <c r="G313" s="42"/>
      <c r="H313" s="42"/>
      <c r="I313" s="230"/>
      <c r="J313" s="42"/>
      <c r="K313" s="42"/>
      <c r="L313" s="46"/>
      <c r="M313" s="231"/>
      <c r="N313" s="232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194</v>
      </c>
      <c r="AU313" s="19" t="s">
        <v>83</v>
      </c>
    </row>
    <row r="314" s="2" customFormat="1" ht="16.5" customHeight="1">
      <c r="A314" s="40"/>
      <c r="B314" s="41"/>
      <c r="C314" s="215" t="s">
        <v>514</v>
      </c>
      <c r="D314" s="215" t="s">
        <v>186</v>
      </c>
      <c r="E314" s="216" t="s">
        <v>515</v>
      </c>
      <c r="F314" s="217" t="s">
        <v>516</v>
      </c>
      <c r="G314" s="218" t="s">
        <v>408</v>
      </c>
      <c r="H314" s="219">
        <v>3</v>
      </c>
      <c r="I314" s="220"/>
      <c r="J314" s="221">
        <f>ROUND(I314*H314,2)</f>
        <v>0</v>
      </c>
      <c r="K314" s="217" t="s">
        <v>189</v>
      </c>
      <c r="L314" s="46"/>
      <c r="M314" s="222" t="s">
        <v>19</v>
      </c>
      <c r="N314" s="223" t="s">
        <v>45</v>
      </c>
      <c r="O314" s="86"/>
      <c r="P314" s="224">
        <f>O314*H314</f>
        <v>0</v>
      </c>
      <c r="Q314" s="224">
        <v>0</v>
      </c>
      <c r="R314" s="224">
        <f>Q314*H314</f>
        <v>0</v>
      </c>
      <c r="S314" s="224">
        <v>0.0040000000000000001</v>
      </c>
      <c r="T314" s="225">
        <f>S314*H314</f>
        <v>0.012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26" t="s">
        <v>190</v>
      </c>
      <c r="AT314" s="226" t="s">
        <v>186</v>
      </c>
      <c r="AU314" s="226" t="s">
        <v>83</v>
      </c>
      <c r="AY314" s="19" t="s">
        <v>184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19" t="s">
        <v>81</v>
      </c>
      <c r="BK314" s="227">
        <f>ROUND(I314*H314,2)</f>
        <v>0</v>
      </c>
      <c r="BL314" s="19" t="s">
        <v>190</v>
      </c>
      <c r="BM314" s="226" t="s">
        <v>517</v>
      </c>
    </row>
    <row r="315" s="2" customFormat="1">
      <c r="A315" s="40"/>
      <c r="B315" s="41"/>
      <c r="C315" s="42"/>
      <c r="D315" s="228" t="s">
        <v>192</v>
      </c>
      <c r="E315" s="42"/>
      <c r="F315" s="229" t="s">
        <v>518</v>
      </c>
      <c r="G315" s="42"/>
      <c r="H315" s="42"/>
      <c r="I315" s="230"/>
      <c r="J315" s="42"/>
      <c r="K315" s="42"/>
      <c r="L315" s="46"/>
      <c r="M315" s="231"/>
      <c r="N315" s="232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192</v>
      </c>
      <c r="AU315" s="19" t="s">
        <v>83</v>
      </c>
    </row>
    <row r="316" s="2" customFormat="1">
      <c r="A316" s="40"/>
      <c r="B316" s="41"/>
      <c r="C316" s="42"/>
      <c r="D316" s="233" t="s">
        <v>194</v>
      </c>
      <c r="E316" s="42"/>
      <c r="F316" s="234" t="s">
        <v>519</v>
      </c>
      <c r="G316" s="42"/>
      <c r="H316" s="42"/>
      <c r="I316" s="230"/>
      <c r="J316" s="42"/>
      <c r="K316" s="42"/>
      <c r="L316" s="46"/>
      <c r="M316" s="231"/>
      <c r="N316" s="232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194</v>
      </c>
      <c r="AU316" s="19" t="s">
        <v>83</v>
      </c>
    </row>
    <row r="317" s="12" customFormat="1" ht="22.8" customHeight="1">
      <c r="A317" s="12"/>
      <c r="B317" s="199"/>
      <c r="C317" s="200"/>
      <c r="D317" s="201" t="s">
        <v>73</v>
      </c>
      <c r="E317" s="213" t="s">
        <v>520</v>
      </c>
      <c r="F317" s="213" t="s">
        <v>521</v>
      </c>
      <c r="G317" s="200"/>
      <c r="H317" s="200"/>
      <c r="I317" s="203"/>
      <c r="J317" s="214">
        <f>BK317</f>
        <v>0</v>
      </c>
      <c r="K317" s="200"/>
      <c r="L317" s="205"/>
      <c r="M317" s="206"/>
      <c r="N317" s="207"/>
      <c r="O317" s="207"/>
      <c r="P317" s="208">
        <f>SUM(P318:P327)</f>
        <v>0</v>
      </c>
      <c r="Q317" s="207"/>
      <c r="R317" s="208">
        <f>SUM(R318:R327)</f>
        <v>0</v>
      </c>
      <c r="S317" s="207"/>
      <c r="T317" s="209">
        <f>SUM(T318:T327)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0" t="s">
        <v>81</v>
      </c>
      <c r="AT317" s="211" t="s">
        <v>73</v>
      </c>
      <c r="AU317" s="211" t="s">
        <v>81</v>
      </c>
      <c r="AY317" s="210" t="s">
        <v>184</v>
      </c>
      <c r="BK317" s="212">
        <f>SUM(BK318:BK327)</f>
        <v>0</v>
      </c>
    </row>
    <row r="318" s="2" customFormat="1" ht="24.15" customHeight="1">
      <c r="A318" s="40"/>
      <c r="B318" s="41"/>
      <c r="C318" s="215" t="s">
        <v>522</v>
      </c>
      <c r="D318" s="215" t="s">
        <v>186</v>
      </c>
      <c r="E318" s="216" t="s">
        <v>523</v>
      </c>
      <c r="F318" s="217" t="s">
        <v>524</v>
      </c>
      <c r="G318" s="218" t="s">
        <v>272</v>
      </c>
      <c r="H318" s="219">
        <v>414</v>
      </c>
      <c r="I318" s="220"/>
      <c r="J318" s="221">
        <f>ROUND(I318*H318,2)</f>
        <v>0</v>
      </c>
      <c r="K318" s="217" t="s">
        <v>240</v>
      </c>
      <c r="L318" s="46"/>
      <c r="M318" s="222" t="s">
        <v>19</v>
      </c>
      <c r="N318" s="223" t="s">
        <v>45</v>
      </c>
      <c r="O318" s="86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6" t="s">
        <v>190</v>
      </c>
      <c r="AT318" s="226" t="s">
        <v>186</v>
      </c>
      <c r="AU318" s="226" t="s">
        <v>83</v>
      </c>
      <c r="AY318" s="19" t="s">
        <v>184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19" t="s">
        <v>81</v>
      </c>
      <c r="BK318" s="227">
        <f>ROUND(I318*H318,2)</f>
        <v>0</v>
      </c>
      <c r="BL318" s="19" t="s">
        <v>190</v>
      </c>
      <c r="BM318" s="226" t="s">
        <v>525</v>
      </c>
    </row>
    <row r="319" s="2" customFormat="1">
      <c r="A319" s="40"/>
      <c r="B319" s="41"/>
      <c r="C319" s="42"/>
      <c r="D319" s="228" t="s">
        <v>192</v>
      </c>
      <c r="E319" s="42"/>
      <c r="F319" s="229" t="s">
        <v>524</v>
      </c>
      <c r="G319" s="42"/>
      <c r="H319" s="42"/>
      <c r="I319" s="230"/>
      <c r="J319" s="42"/>
      <c r="K319" s="42"/>
      <c r="L319" s="46"/>
      <c r="M319" s="231"/>
      <c r="N319" s="232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192</v>
      </c>
      <c r="AU319" s="19" t="s">
        <v>83</v>
      </c>
    </row>
    <row r="320" s="2" customFormat="1">
      <c r="A320" s="40"/>
      <c r="B320" s="41"/>
      <c r="C320" s="42"/>
      <c r="D320" s="228" t="s">
        <v>292</v>
      </c>
      <c r="E320" s="42"/>
      <c r="F320" s="277" t="s">
        <v>526</v>
      </c>
      <c r="G320" s="42"/>
      <c r="H320" s="42"/>
      <c r="I320" s="230"/>
      <c r="J320" s="42"/>
      <c r="K320" s="42"/>
      <c r="L320" s="46"/>
      <c r="M320" s="231"/>
      <c r="N320" s="232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292</v>
      </c>
      <c r="AU320" s="19" t="s">
        <v>83</v>
      </c>
    </row>
    <row r="321" s="13" customFormat="1">
      <c r="A321" s="13"/>
      <c r="B321" s="235"/>
      <c r="C321" s="236"/>
      <c r="D321" s="228" t="s">
        <v>196</v>
      </c>
      <c r="E321" s="237" t="s">
        <v>19</v>
      </c>
      <c r="F321" s="238" t="s">
        <v>527</v>
      </c>
      <c r="G321" s="236"/>
      <c r="H321" s="239">
        <v>414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196</v>
      </c>
      <c r="AU321" s="245" t="s">
        <v>83</v>
      </c>
      <c r="AV321" s="13" t="s">
        <v>83</v>
      </c>
      <c r="AW321" s="13" t="s">
        <v>35</v>
      </c>
      <c r="AX321" s="13" t="s">
        <v>81</v>
      </c>
      <c r="AY321" s="245" t="s">
        <v>184</v>
      </c>
    </row>
    <row r="322" s="2" customFormat="1" ht="24.15" customHeight="1">
      <c r="A322" s="40"/>
      <c r="B322" s="41"/>
      <c r="C322" s="215" t="s">
        <v>528</v>
      </c>
      <c r="D322" s="215" t="s">
        <v>186</v>
      </c>
      <c r="E322" s="216" t="s">
        <v>529</v>
      </c>
      <c r="F322" s="217" t="s">
        <v>530</v>
      </c>
      <c r="G322" s="218" t="s">
        <v>272</v>
      </c>
      <c r="H322" s="219">
        <v>64.305999999999997</v>
      </c>
      <c r="I322" s="220"/>
      <c r="J322" s="221">
        <f>ROUND(I322*H322,2)</f>
        <v>0</v>
      </c>
      <c r="K322" s="217" t="s">
        <v>240</v>
      </c>
      <c r="L322" s="46"/>
      <c r="M322" s="222" t="s">
        <v>19</v>
      </c>
      <c r="N322" s="223" t="s">
        <v>45</v>
      </c>
      <c r="O322" s="86"/>
      <c r="P322" s="224">
        <f>O322*H322</f>
        <v>0</v>
      </c>
      <c r="Q322" s="224">
        <v>0</v>
      </c>
      <c r="R322" s="224">
        <f>Q322*H322</f>
        <v>0</v>
      </c>
      <c r="S322" s="224">
        <v>0</v>
      </c>
      <c r="T322" s="225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6" t="s">
        <v>190</v>
      </c>
      <c r="AT322" s="226" t="s">
        <v>186</v>
      </c>
      <c r="AU322" s="226" t="s">
        <v>83</v>
      </c>
      <c r="AY322" s="19" t="s">
        <v>184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19" t="s">
        <v>81</v>
      </c>
      <c r="BK322" s="227">
        <f>ROUND(I322*H322,2)</f>
        <v>0</v>
      </c>
      <c r="BL322" s="19" t="s">
        <v>190</v>
      </c>
      <c r="BM322" s="226" t="s">
        <v>531</v>
      </c>
    </row>
    <row r="323" s="2" customFormat="1">
      <c r="A323" s="40"/>
      <c r="B323" s="41"/>
      <c r="C323" s="42"/>
      <c r="D323" s="228" t="s">
        <v>192</v>
      </c>
      <c r="E323" s="42"/>
      <c r="F323" s="229" t="s">
        <v>530</v>
      </c>
      <c r="G323" s="42"/>
      <c r="H323" s="42"/>
      <c r="I323" s="230"/>
      <c r="J323" s="42"/>
      <c r="K323" s="42"/>
      <c r="L323" s="46"/>
      <c r="M323" s="231"/>
      <c r="N323" s="232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192</v>
      </c>
      <c r="AU323" s="19" t="s">
        <v>83</v>
      </c>
    </row>
    <row r="324" s="13" customFormat="1">
      <c r="A324" s="13"/>
      <c r="B324" s="235"/>
      <c r="C324" s="236"/>
      <c r="D324" s="228" t="s">
        <v>196</v>
      </c>
      <c r="E324" s="237" t="s">
        <v>19</v>
      </c>
      <c r="F324" s="238" t="s">
        <v>532</v>
      </c>
      <c r="G324" s="236"/>
      <c r="H324" s="239">
        <v>64.305999999999997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196</v>
      </c>
      <c r="AU324" s="245" t="s">
        <v>83</v>
      </c>
      <c r="AV324" s="13" t="s">
        <v>83</v>
      </c>
      <c r="AW324" s="13" t="s">
        <v>35</v>
      </c>
      <c r="AX324" s="13" t="s">
        <v>81</v>
      </c>
      <c r="AY324" s="245" t="s">
        <v>184</v>
      </c>
    </row>
    <row r="325" s="2" customFormat="1" ht="24.15" customHeight="1">
      <c r="A325" s="40"/>
      <c r="B325" s="41"/>
      <c r="C325" s="215" t="s">
        <v>533</v>
      </c>
      <c r="D325" s="215" t="s">
        <v>186</v>
      </c>
      <c r="E325" s="216" t="s">
        <v>534</v>
      </c>
      <c r="F325" s="217" t="s">
        <v>535</v>
      </c>
      <c r="G325" s="218" t="s">
        <v>272</v>
      </c>
      <c r="H325" s="219">
        <v>324</v>
      </c>
      <c r="I325" s="220"/>
      <c r="J325" s="221">
        <f>ROUND(I325*H325,2)</f>
        <v>0</v>
      </c>
      <c r="K325" s="217" t="s">
        <v>240</v>
      </c>
      <c r="L325" s="46"/>
      <c r="M325" s="222" t="s">
        <v>19</v>
      </c>
      <c r="N325" s="223" t="s">
        <v>45</v>
      </c>
      <c r="O325" s="86"/>
      <c r="P325" s="224">
        <f>O325*H325</f>
        <v>0</v>
      </c>
      <c r="Q325" s="224">
        <v>0</v>
      </c>
      <c r="R325" s="224">
        <f>Q325*H325</f>
        <v>0</v>
      </c>
      <c r="S325" s="224">
        <v>0</v>
      </c>
      <c r="T325" s="225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26" t="s">
        <v>190</v>
      </c>
      <c r="AT325" s="226" t="s">
        <v>186</v>
      </c>
      <c r="AU325" s="226" t="s">
        <v>83</v>
      </c>
      <c r="AY325" s="19" t="s">
        <v>184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19" t="s">
        <v>81</v>
      </c>
      <c r="BK325" s="227">
        <f>ROUND(I325*H325,2)</f>
        <v>0</v>
      </c>
      <c r="BL325" s="19" t="s">
        <v>190</v>
      </c>
      <c r="BM325" s="226" t="s">
        <v>536</v>
      </c>
    </row>
    <row r="326" s="2" customFormat="1">
      <c r="A326" s="40"/>
      <c r="B326" s="41"/>
      <c r="C326" s="42"/>
      <c r="D326" s="228" t="s">
        <v>192</v>
      </c>
      <c r="E326" s="42"/>
      <c r="F326" s="229" t="s">
        <v>535</v>
      </c>
      <c r="G326" s="42"/>
      <c r="H326" s="42"/>
      <c r="I326" s="230"/>
      <c r="J326" s="42"/>
      <c r="K326" s="42"/>
      <c r="L326" s="46"/>
      <c r="M326" s="231"/>
      <c r="N326" s="232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192</v>
      </c>
      <c r="AU326" s="19" t="s">
        <v>83</v>
      </c>
    </row>
    <row r="327" s="13" customFormat="1">
      <c r="A327" s="13"/>
      <c r="B327" s="235"/>
      <c r="C327" s="236"/>
      <c r="D327" s="228" t="s">
        <v>196</v>
      </c>
      <c r="E327" s="237" t="s">
        <v>19</v>
      </c>
      <c r="F327" s="238" t="s">
        <v>537</v>
      </c>
      <c r="G327" s="236"/>
      <c r="H327" s="239">
        <v>324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196</v>
      </c>
      <c r="AU327" s="245" t="s">
        <v>83</v>
      </c>
      <c r="AV327" s="13" t="s">
        <v>83</v>
      </c>
      <c r="AW327" s="13" t="s">
        <v>35</v>
      </c>
      <c r="AX327" s="13" t="s">
        <v>81</v>
      </c>
      <c r="AY327" s="245" t="s">
        <v>184</v>
      </c>
    </row>
    <row r="328" s="12" customFormat="1" ht="22.8" customHeight="1">
      <c r="A328" s="12"/>
      <c r="B328" s="199"/>
      <c r="C328" s="200"/>
      <c r="D328" s="201" t="s">
        <v>73</v>
      </c>
      <c r="E328" s="213" t="s">
        <v>538</v>
      </c>
      <c r="F328" s="213" t="s">
        <v>539</v>
      </c>
      <c r="G328" s="200"/>
      <c r="H328" s="200"/>
      <c r="I328" s="203"/>
      <c r="J328" s="214">
        <f>BK328</f>
        <v>0</v>
      </c>
      <c r="K328" s="200"/>
      <c r="L328" s="205"/>
      <c r="M328" s="206"/>
      <c r="N328" s="207"/>
      <c r="O328" s="207"/>
      <c r="P328" s="208">
        <f>SUM(P329:P334)</f>
        <v>0</v>
      </c>
      <c r="Q328" s="207"/>
      <c r="R328" s="208">
        <f>SUM(R329:R334)</f>
        <v>0</v>
      </c>
      <c r="S328" s="207"/>
      <c r="T328" s="209">
        <f>SUM(T329:T334)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10" t="s">
        <v>81</v>
      </c>
      <c r="AT328" s="211" t="s">
        <v>73</v>
      </c>
      <c r="AU328" s="211" t="s">
        <v>81</v>
      </c>
      <c r="AY328" s="210" t="s">
        <v>184</v>
      </c>
      <c r="BK328" s="212">
        <f>SUM(BK329:BK334)</f>
        <v>0</v>
      </c>
    </row>
    <row r="329" s="2" customFormat="1" ht="16.5" customHeight="1">
      <c r="A329" s="40"/>
      <c r="B329" s="41"/>
      <c r="C329" s="215" t="s">
        <v>540</v>
      </c>
      <c r="D329" s="215" t="s">
        <v>186</v>
      </c>
      <c r="E329" s="216" t="s">
        <v>541</v>
      </c>
      <c r="F329" s="217" t="s">
        <v>542</v>
      </c>
      <c r="G329" s="218" t="s">
        <v>272</v>
      </c>
      <c r="H329" s="219">
        <v>468.92899999999997</v>
      </c>
      <c r="I329" s="220"/>
      <c r="J329" s="221">
        <f>ROUND(I329*H329,2)</f>
        <v>0</v>
      </c>
      <c r="K329" s="217" t="s">
        <v>189</v>
      </c>
      <c r="L329" s="46"/>
      <c r="M329" s="222" t="s">
        <v>19</v>
      </c>
      <c r="N329" s="223" t="s">
        <v>45</v>
      </c>
      <c r="O329" s="86"/>
      <c r="P329" s="224">
        <f>O329*H329</f>
        <v>0</v>
      </c>
      <c r="Q329" s="224">
        <v>0</v>
      </c>
      <c r="R329" s="224">
        <f>Q329*H329</f>
        <v>0</v>
      </c>
      <c r="S329" s="224">
        <v>0</v>
      </c>
      <c r="T329" s="225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26" t="s">
        <v>190</v>
      </c>
      <c r="AT329" s="226" t="s">
        <v>186</v>
      </c>
      <c r="AU329" s="226" t="s">
        <v>83</v>
      </c>
      <c r="AY329" s="19" t="s">
        <v>184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19" t="s">
        <v>81</v>
      </c>
      <c r="BK329" s="227">
        <f>ROUND(I329*H329,2)</f>
        <v>0</v>
      </c>
      <c r="BL329" s="19" t="s">
        <v>190</v>
      </c>
      <c r="BM329" s="226" t="s">
        <v>543</v>
      </c>
    </row>
    <row r="330" s="2" customFormat="1">
      <c r="A330" s="40"/>
      <c r="B330" s="41"/>
      <c r="C330" s="42"/>
      <c r="D330" s="228" t="s">
        <v>192</v>
      </c>
      <c r="E330" s="42"/>
      <c r="F330" s="229" t="s">
        <v>544</v>
      </c>
      <c r="G330" s="42"/>
      <c r="H330" s="42"/>
      <c r="I330" s="230"/>
      <c r="J330" s="42"/>
      <c r="K330" s="42"/>
      <c r="L330" s="46"/>
      <c r="M330" s="231"/>
      <c r="N330" s="232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192</v>
      </c>
      <c r="AU330" s="19" t="s">
        <v>83</v>
      </c>
    </row>
    <row r="331" s="2" customFormat="1">
      <c r="A331" s="40"/>
      <c r="B331" s="41"/>
      <c r="C331" s="42"/>
      <c r="D331" s="233" t="s">
        <v>194</v>
      </c>
      <c r="E331" s="42"/>
      <c r="F331" s="234" t="s">
        <v>545</v>
      </c>
      <c r="G331" s="42"/>
      <c r="H331" s="42"/>
      <c r="I331" s="230"/>
      <c r="J331" s="42"/>
      <c r="K331" s="42"/>
      <c r="L331" s="46"/>
      <c r="M331" s="231"/>
      <c r="N331" s="232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194</v>
      </c>
      <c r="AU331" s="19" t="s">
        <v>83</v>
      </c>
    </row>
    <row r="332" s="2" customFormat="1" ht="21.75" customHeight="1">
      <c r="A332" s="40"/>
      <c r="B332" s="41"/>
      <c r="C332" s="215" t="s">
        <v>546</v>
      </c>
      <c r="D332" s="215" t="s">
        <v>186</v>
      </c>
      <c r="E332" s="216" t="s">
        <v>547</v>
      </c>
      <c r="F332" s="217" t="s">
        <v>548</v>
      </c>
      <c r="G332" s="218" t="s">
        <v>272</v>
      </c>
      <c r="H332" s="219">
        <v>468.92899999999997</v>
      </c>
      <c r="I332" s="220"/>
      <c r="J332" s="221">
        <f>ROUND(I332*H332,2)</f>
        <v>0</v>
      </c>
      <c r="K332" s="217" t="s">
        <v>189</v>
      </c>
      <c r="L332" s="46"/>
      <c r="M332" s="222" t="s">
        <v>19</v>
      </c>
      <c r="N332" s="223" t="s">
        <v>45</v>
      </c>
      <c r="O332" s="86"/>
      <c r="P332" s="224">
        <f>O332*H332</f>
        <v>0</v>
      </c>
      <c r="Q332" s="224">
        <v>0</v>
      </c>
      <c r="R332" s="224">
        <f>Q332*H332</f>
        <v>0</v>
      </c>
      <c r="S332" s="224">
        <v>0</v>
      </c>
      <c r="T332" s="225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6" t="s">
        <v>190</v>
      </c>
      <c r="AT332" s="226" t="s">
        <v>186</v>
      </c>
      <c r="AU332" s="226" t="s">
        <v>83</v>
      </c>
      <c r="AY332" s="19" t="s">
        <v>184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19" t="s">
        <v>81</v>
      </c>
      <c r="BK332" s="227">
        <f>ROUND(I332*H332,2)</f>
        <v>0</v>
      </c>
      <c r="BL332" s="19" t="s">
        <v>190</v>
      </c>
      <c r="BM332" s="226" t="s">
        <v>549</v>
      </c>
    </row>
    <row r="333" s="2" customFormat="1">
      <c r="A333" s="40"/>
      <c r="B333" s="41"/>
      <c r="C333" s="42"/>
      <c r="D333" s="228" t="s">
        <v>192</v>
      </c>
      <c r="E333" s="42"/>
      <c r="F333" s="229" t="s">
        <v>550</v>
      </c>
      <c r="G333" s="42"/>
      <c r="H333" s="42"/>
      <c r="I333" s="230"/>
      <c r="J333" s="42"/>
      <c r="K333" s="42"/>
      <c r="L333" s="46"/>
      <c r="M333" s="231"/>
      <c r="N333" s="232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192</v>
      </c>
      <c r="AU333" s="19" t="s">
        <v>83</v>
      </c>
    </row>
    <row r="334" s="2" customFormat="1">
      <c r="A334" s="40"/>
      <c r="B334" s="41"/>
      <c r="C334" s="42"/>
      <c r="D334" s="233" t="s">
        <v>194</v>
      </c>
      <c r="E334" s="42"/>
      <c r="F334" s="234" t="s">
        <v>551</v>
      </c>
      <c r="G334" s="42"/>
      <c r="H334" s="42"/>
      <c r="I334" s="230"/>
      <c r="J334" s="42"/>
      <c r="K334" s="42"/>
      <c r="L334" s="46"/>
      <c r="M334" s="278"/>
      <c r="N334" s="279"/>
      <c r="O334" s="280"/>
      <c r="P334" s="280"/>
      <c r="Q334" s="280"/>
      <c r="R334" s="280"/>
      <c r="S334" s="280"/>
      <c r="T334" s="281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194</v>
      </c>
      <c r="AU334" s="19" t="s">
        <v>83</v>
      </c>
    </row>
    <row r="335" s="2" customFormat="1" ht="6.96" customHeight="1">
      <c r="A335" s="40"/>
      <c r="B335" s="61"/>
      <c r="C335" s="62"/>
      <c r="D335" s="62"/>
      <c r="E335" s="62"/>
      <c r="F335" s="62"/>
      <c r="G335" s="62"/>
      <c r="H335" s="62"/>
      <c r="I335" s="62"/>
      <c r="J335" s="62"/>
      <c r="K335" s="62"/>
      <c r="L335" s="46"/>
      <c r="M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</row>
  </sheetData>
  <sheetProtection sheet="1" autoFilter="0" formatColumns="0" formatRows="0" objects="1" scenarios="1" spinCount="100000" saltValue="o6PwyeicUAnXr0qOviERDgk1WpXaoUbuuZT3PyZRnWO89xbs5+lWgSGJcyP556lP+7hYP0lvVVJgd5cLacaGkw==" hashValue="m+RXSTor/x/CXFIS7IbAeZN9msNBXTWRF3c82bzQyz+SCxPW4Eq/yo9gKwHpNEbmz+2K4whkn0mcqd08i36DUA==" algorithmName="SHA-512" password="CA9C"/>
  <autoFilter ref="C84:K33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6_01/113107211"/>
    <hyperlink ref="F94" r:id="rId2" display="https://podminky.urs.cz/item/CS_URS_2024_01/113154254"/>
    <hyperlink ref="F98" r:id="rId3" display="https://podminky.urs.cz/item/CS_URS_2026_01/113201112"/>
    <hyperlink ref="F102" r:id="rId4" display="https://podminky.urs.cz/item/CS_URS_2026_01/113204111"/>
    <hyperlink ref="F106" r:id="rId5" display="https://podminky.urs.cz/item/CS_URS_2026_01/121151113"/>
    <hyperlink ref="F109" r:id="rId6" display="https://podminky.urs.cz/item/CS_URS_2026_01/122452205"/>
    <hyperlink ref="F128" r:id="rId7" display="https://podminky.urs.cz/item/CS_URS_2026_01/181151321"/>
    <hyperlink ref="F135" r:id="rId8" display="https://podminky.urs.cz/item/CS_URS_2026_01/181152302"/>
    <hyperlink ref="F142" r:id="rId9" display="https://podminky.urs.cz/item/CS_URS_2026_01/181351006"/>
    <hyperlink ref="F150" r:id="rId10" display="https://podminky.urs.cz/item/CS_URS_2026_01/181451131"/>
    <hyperlink ref="F167" r:id="rId11" display="https://podminky.urs.cz/item/CS_URS_2026_01/56485101R"/>
    <hyperlink ref="F172" r:id="rId12" display="https://podminky.urs.cz/item/CS_URS_2026_01/564851111"/>
    <hyperlink ref="F177" r:id="rId13" display="https://podminky.urs.cz/item/CS_URS_2026_01/565155111"/>
    <hyperlink ref="F182" r:id="rId14" display="https://podminky.urs.cz/item/CS_URS_2026_01/567921112"/>
    <hyperlink ref="F186" r:id="rId15" display="https://podminky.urs.cz/item/CS_URS_2026_01/573111111"/>
    <hyperlink ref="F190" r:id="rId16" display="https://podminky.urs.cz/item/CS_URS_2026_01/573211107"/>
    <hyperlink ref="F194" r:id="rId17" display="https://podminky.urs.cz/item/CS_URS_2026_01/577134141"/>
    <hyperlink ref="F199" r:id="rId18" display="https://podminky.urs.cz/item/CS_URS_2026_01/596211110"/>
    <hyperlink ref="F211" r:id="rId19" display="https://podminky.urs.cz/item/CS_URS_2026_01/596212210"/>
    <hyperlink ref="F225" r:id="rId20" display="https://podminky.urs.cz/item/CS_URS_2024_01/596412210"/>
    <hyperlink ref="F241" r:id="rId21" display="https://podminky.urs.cz/item/CS_URS_2026_01/914111111"/>
    <hyperlink ref="F264" r:id="rId22" display="https://podminky.urs.cz/item/CS_URS_2026_01/914511111"/>
    <hyperlink ref="F269" r:id="rId23" display="https://podminky.urs.cz/item/CS_URS_2026_01/916131213"/>
    <hyperlink ref="F296" r:id="rId24" display="https://podminky.urs.cz/item/CS_URS_2026_01/916331112"/>
    <hyperlink ref="F303" r:id="rId25" display="https://podminky.urs.cz/item/CS_URS_2026_01/919731122"/>
    <hyperlink ref="F307" r:id="rId26" display="https://podminky.urs.cz/item/CS_URS_2026_01/919732211"/>
    <hyperlink ref="F310" r:id="rId27" display="https://podminky.urs.cz/item/CS_URS_2026_01/919735112"/>
    <hyperlink ref="F313" r:id="rId28" display="https://podminky.urs.cz/item/CS_URS_2026_01/966006132"/>
    <hyperlink ref="F316" r:id="rId29" display="https://podminky.urs.cz/item/CS_URS_2026_01/966006211"/>
    <hyperlink ref="F331" r:id="rId30" display="https://podminky.urs.cz/item/CS_URS_2026_01/998223011"/>
    <hyperlink ref="F334" r:id="rId31" display="https://podminky.urs.cz/item/CS_URS_2026_01/9982230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  <c r="AZ2" s="140" t="s">
        <v>552</v>
      </c>
      <c r="BA2" s="140" t="s">
        <v>19</v>
      </c>
      <c r="BB2" s="140" t="s">
        <v>19</v>
      </c>
      <c r="BC2" s="140" t="s">
        <v>553</v>
      </c>
      <c r="BD2" s="140" t="s">
        <v>83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  <c r="AZ3" s="140" t="s">
        <v>554</v>
      </c>
      <c r="BA3" s="140" t="s">
        <v>19</v>
      </c>
      <c r="BB3" s="140" t="s">
        <v>19</v>
      </c>
      <c r="BC3" s="140" t="s">
        <v>555</v>
      </c>
      <c r="BD3" s="140" t="s">
        <v>83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556</v>
      </c>
      <c r="BA4" s="140" t="s">
        <v>19</v>
      </c>
      <c r="BB4" s="140" t="s">
        <v>19</v>
      </c>
      <c r="BC4" s="140" t="s">
        <v>557</v>
      </c>
      <c r="BD4" s="140" t="s">
        <v>83</v>
      </c>
    </row>
    <row r="5" s="1" customFormat="1" ht="6.96" customHeight="1">
      <c r="B5" s="22"/>
      <c r="L5" s="22"/>
      <c r="AZ5" s="140" t="s">
        <v>558</v>
      </c>
      <c r="BA5" s="140" t="s">
        <v>19</v>
      </c>
      <c r="BB5" s="140" t="s">
        <v>19</v>
      </c>
      <c r="BC5" s="140" t="s">
        <v>559</v>
      </c>
      <c r="BD5" s="140" t="s">
        <v>83</v>
      </c>
    </row>
    <row r="6" s="1" customFormat="1" ht="12" customHeight="1">
      <c r="B6" s="22"/>
      <c r="D6" s="145" t="s">
        <v>16</v>
      </c>
      <c r="L6" s="22"/>
      <c r="AZ6" s="140" t="s">
        <v>560</v>
      </c>
      <c r="BA6" s="140" t="s">
        <v>19</v>
      </c>
      <c r="BB6" s="140" t="s">
        <v>19</v>
      </c>
      <c r="BC6" s="140" t="s">
        <v>561</v>
      </c>
      <c r="BD6" s="140" t="s">
        <v>83</v>
      </c>
    </row>
    <row r="7" s="1" customFormat="1" ht="16.5" customHeight="1">
      <c r="B7" s="22"/>
      <c r="E7" s="146" t="str">
        <f>'Rekapitulace stavby'!K6</f>
        <v>Stavební úpravy MK v ul. Budějovické v Třeboni – 5. etapa</v>
      </c>
      <c r="F7" s="145"/>
      <c r="G7" s="145"/>
      <c r="H7" s="145"/>
      <c r="L7" s="22"/>
      <c r="AZ7" s="140" t="s">
        <v>562</v>
      </c>
      <c r="BA7" s="140" t="s">
        <v>19</v>
      </c>
      <c r="BB7" s="140" t="s">
        <v>19</v>
      </c>
      <c r="BC7" s="140" t="s">
        <v>557</v>
      </c>
      <c r="BD7" s="140" t="s">
        <v>83</v>
      </c>
    </row>
    <row r="8" s="2" customFormat="1" ht="12" customHeight="1">
      <c r="A8" s="40"/>
      <c r="B8" s="46"/>
      <c r="C8" s="40"/>
      <c r="D8" s="145" t="s">
        <v>133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563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17. 5. 2024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32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28</v>
      </c>
      <c r="J21" s="135" t="s">
        <v>34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50"/>
      <c r="B27" s="151"/>
      <c r="C27" s="150"/>
      <c r="D27" s="150"/>
      <c r="E27" s="152" t="s">
        <v>39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40</v>
      </c>
      <c r="E30" s="40"/>
      <c r="F30" s="40"/>
      <c r="G30" s="40"/>
      <c r="H30" s="40"/>
      <c r="I30" s="40"/>
      <c r="J30" s="156">
        <f>ROUND(J89,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42</v>
      </c>
      <c r="G32" s="40"/>
      <c r="H32" s="40"/>
      <c r="I32" s="157" t="s">
        <v>41</v>
      </c>
      <c r="J32" s="157" t="s">
        <v>43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44</v>
      </c>
      <c r="E33" s="145" t="s">
        <v>45</v>
      </c>
      <c r="F33" s="159">
        <f>ROUND((SUM(BE89:BE288)),  2)</f>
        <v>0</v>
      </c>
      <c r="G33" s="40"/>
      <c r="H33" s="40"/>
      <c r="I33" s="160">
        <v>0.20999999999999999</v>
      </c>
      <c r="J33" s="159">
        <f>ROUND(((SUM(BE89:BE288))*I33),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ROUND((SUM(BF89:BF288)),  2)</f>
        <v>0</v>
      </c>
      <c r="G34" s="40"/>
      <c r="H34" s="40"/>
      <c r="I34" s="160">
        <v>0.12</v>
      </c>
      <c r="J34" s="159">
        <f>ROUND(((SUM(BF89:BF288))*I34),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ROUND((SUM(BG89:BG288)),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ROUND((SUM(BH89:BH288)),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ROUND((SUM(BI89:BI288)),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159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Stavební úpravy MK v ul. Budějovické v Třeboni – 5. etapa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SO_301.1 - Vodovodní řad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Třeboň</v>
      </c>
      <c r="G52" s="42"/>
      <c r="H52" s="42"/>
      <c r="I52" s="34" t="s">
        <v>23</v>
      </c>
      <c r="J52" s="74" t="str">
        <f>IF(J12="","",J12)</f>
        <v>17. 5. 2024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Třeboň, Palackého nám. 46/II, 379 01 Třeboň</v>
      </c>
      <c r="G54" s="42"/>
      <c r="H54" s="42"/>
      <c r="I54" s="34" t="s">
        <v>31</v>
      </c>
      <c r="J54" s="38" t="str">
        <f>E21</f>
        <v>INVENTE, s.r.o., Žerotínova 483/1, 370 04 Č.Buděj.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160</v>
      </c>
      <c r="D57" s="174"/>
      <c r="E57" s="174"/>
      <c r="F57" s="174"/>
      <c r="G57" s="174"/>
      <c r="H57" s="174"/>
      <c r="I57" s="174"/>
      <c r="J57" s="175" t="s">
        <v>161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72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162</v>
      </c>
    </row>
    <row r="60" s="9" customFormat="1" ht="24.96" customHeight="1">
      <c r="A60" s="9"/>
      <c r="B60" s="177"/>
      <c r="C60" s="178"/>
      <c r="D60" s="179" t="s">
        <v>163</v>
      </c>
      <c r="E60" s="180"/>
      <c r="F60" s="180"/>
      <c r="G60" s="180"/>
      <c r="H60" s="180"/>
      <c r="I60" s="180"/>
      <c r="J60" s="181">
        <f>J90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164</v>
      </c>
      <c r="E61" s="185"/>
      <c r="F61" s="185"/>
      <c r="G61" s="185"/>
      <c r="H61" s="185"/>
      <c r="I61" s="185"/>
      <c r="J61" s="186">
        <f>J91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564</v>
      </c>
      <c r="E62" s="185"/>
      <c r="F62" s="185"/>
      <c r="G62" s="185"/>
      <c r="H62" s="185"/>
      <c r="I62" s="185"/>
      <c r="J62" s="186">
        <f>J139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565</v>
      </c>
      <c r="E63" s="185"/>
      <c r="F63" s="185"/>
      <c r="G63" s="185"/>
      <c r="H63" s="185"/>
      <c r="I63" s="185"/>
      <c r="J63" s="186">
        <f>J144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566</v>
      </c>
      <c r="E64" s="185"/>
      <c r="F64" s="185"/>
      <c r="G64" s="185"/>
      <c r="H64" s="185"/>
      <c r="I64" s="185"/>
      <c r="J64" s="186">
        <f>J248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168</v>
      </c>
      <c r="E65" s="185"/>
      <c r="F65" s="185"/>
      <c r="G65" s="185"/>
      <c r="H65" s="185"/>
      <c r="I65" s="185"/>
      <c r="J65" s="186">
        <f>J259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567</v>
      </c>
      <c r="E66" s="180"/>
      <c r="F66" s="180"/>
      <c r="G66" s="180"/>
      <c r="H66" s="180"/>
      <c r="I66" s="180"/>
      <c r="J66" s="181">
        <f>J266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7"/>
      <c r="D67" s="184" t="s">
        <v>568</v>
      </c>
      <c r="E67" s="185"/>
      <c r="F67" s="185"/>
      <c r="G67" s="185"/>
      <c r="H67" s="185"/>
      <c r="I67" s="185"/>
      <c r="J67" s="186">
        <f>J267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569</v>
      </c>
      <c r="E68" s="185"/>
      <c r="F68" s="185"/>
      <c r="G68" s="185"/>
      <c r="H68" s="185"/>
      <c r="I68" s="185"/>
      <c r="J68" s="186">
        <f>J277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570</v>
      </c>
      <c r="E69" s="185"/>
      <c r="F69" s="185"/>
      <c r="G69" s="185"/>
      <c r="H69" s="185"/>
      <c r="I69" s="185"/>
      <c r="J69" s="186">
        <f>J286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169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MK v ul. Budějovické v Třeboni – 5. etapa</v>
      </c>
      <c r="F79" s="34"/>
      <c r="G79" s="34"/>
      <c r="H79" s="34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133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SO_301.1 - Vodovodní řad</v>
      </c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Třeboň</v>
      </c>
      <c r="G83" s="42"/>
      <c r="H83" s="42"/>
      <c r="I83" s="34" t="s">
        <v>23</v>
      </c>
      <c r="J83" s="74" t="str">
        <f>IF(J12="","",J12)</f>
        <v>17. 5. 2024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40.05" customHeight="1">
      <c r="A85" s="40"/>
      <c r="B85" s="41"/>
      <c r="C85" s="34" t="s">
        <v>25</v>
      </c>
      <c r="D85" s="42"/>
      <c r="E85" s="42"/>
      <c r="F85" s="29" t="str">
        <f>E15</f>
        <v>Město Třeboň, Palackého nám. 46/II, 379 01 Třeboň</v>
      </c>
      <c r="G85" s="42"/>
      <c r="H85" s="42"/>
      <c r="I85" s="34" t="s">
        <v>31</v>
      </c>
      <c r="J85" s="38" t="str">
        <f>E21</f>
        <v>INVENTE, s.r.o., Žerotínova 483/1, 370 04 Č.Buděj.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36</v>
      </c>
      <c r="J86" s="38" t="str">
        <f>E24</f>
        <v xml:space="preserve"> 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8"/>
      <c r="B88" s="189"/>
      <c r="C88" s="190" t="s">
        <v>170</v>
      </c>
      <c r="D88" s="191" t="s">
        <v>59</v>
      </c>
      <c r="E88" s="191" t="s">
        <v>55</v>
      </c>
      <c r="F88" s="191" t="s">
        <v>56</v>
      </c>
      <c r="G88" s="191" t="s">
        <v>171</v>
      </c>
      <c r="H88" s="191" t="s">
        <v>172</v>
      </c>
      <c r="I88" s="191" t="s">
        <v>173</v>
      </c>
      <c r="J88" s="191" t="s">
        <v>161</v>
      </c>
      <c r="K88" s="192" t="s">
        <v>174</v>
      </c>
      <c r="L88" s="193"/>
      <c r="M88" s="94" t="s">
        <v>19</v>
      </c>
      <c r="N88" s="95" t="s">
        <v>44</v>
      </c>
      <c r="O88" s="95" t="s">
        <v>175</v>
      </c>
      <c r="P88" s="95" t="s">
        <v>176</v>
      </c>
      <c r="Q88" s="95" t="s">
        <v>177</v>
      </c>
      <c r="R88" s="95" t="s">
        <v>178</v>
      </c>
      <c r="S88" s="95" t="s">
        <v>179</v>
      </c>
      <c r="T88" s="96" t="s">
        <v>180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0"/>
      <c r="B89" s="41"/>
      <c r="C89" s="101" t="s">
        <v>181</v>
      </c>
      <c r="D89" s="42"/>
      <c r="E89" s="42"/>
      <c r="F89" s="42"/>
      <c r="G89" s="42"/>
      <c r="H89" s="42"/>
      <c r="I89" s="42"/>
      <c r="J89" s="194">
        <f>BK89</f>
        <v>0</v>
      </c>
      <c r="K89" s="42"/>
      <c r="L89" s="46"/>
      <c r="M89" s="97"/>
      <c r="N89" s="195"/>
      <c r="O89" s="98"/>
      <c r="P89" s="196">
        <f>P90+P266</f>
        <v>0</v>
      </c>
      <c r="Q89" s="98"/>
      <c r="R89" s="196">
        <f>R90+R266</f>
        <v>1.7769348</v>
      </c>
      <c r="S89" s="98"/>
      <c r="T89" s="197">
        <f>T90+T266</f>
        <v>5.8519999999999994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73</v>
      </c>
      <c r="AU89" s="19" t="s">
        <v>162</v>
      </c>
      <c r="BK89" s="198">
        <f>BK90+BK266</f>
        <v>0</v>
      </c>
    </row>
    <row r="90" s="12" customFormat="1" ht="25.92" customHeight="1">
      <c r="A90" s="12"/>
      <c r="B90" s="199"/>
      <c r="C90" s="200"/>
      <c r="D90" s="201" t="s">
        <v>73</v>
      </c>
      <c r="E90" s="202" t="s">
        <v>182</v>
      </c>
      <c r="F90" s="202" t="s">
        <v>183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P91+P139+P144+P248+P259</f>
        <v>0</v>
      </c>
      <c r="Q90" s="207"/>
      <c r="R90" s="208">
        <f>R91+R139+R144+R248+R259</f>
        <v>1.7769348</v>
      </c>
      <c r="S90" s="207"/>
      <c r="T90" s="209">
        <f>T91+T139+T144+T248+T259</f>
        <v>5.8519999999999994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81</v>
      </c>
      <c r="AT90" s="211" t="s">
        <v>73</v>
      </c>
      <c r="AU90" s="211" t="s">
        <v>74</v>
      </c>
      <c r="AY90" s="210" t="s">
        <v>184</v>
      </c>
      <c r="BK90" s="212">
        <f>BK91+BK139+BK144+BK248+BK259</f>
        <v>0</v>
      </c>
    </row>
    <row r="91" s="12" customFormat="1" ht="22.8" customHeight="1">
      <c r="A91" s="12"/>
      <c r="B91" s="199"/>
      <c r="C91" s="200"/>
      <c r="D91" s="201" t="s">
        <v>73</v>
      </c>
      <c r="E91" s="213" t="s">
        <v>81</v>
      </c>
      <c r="F91" s="213" t="s">
        <v>185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SUM(P92:P138)</f>
        <v>0</v>
      </c>
      <c r="Q91" s="207"/>
      <c r="R91" s="208">
        <f>SUM(R92:R138)</f>
        <v>0.31762080000000004</v>
      </c>
      <c r="S91" s="207"/>
      <c r="T91" s="209">
        <f>SUM(T92:T138)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81</v>
      </c>
      <c r="AT91" s="211" t="s">
        <v>73</v>
      </c>
      <c r="AU91" s="211" t="s">
        <v>81</v>
      </c>
      <c r="AY91" s="210" t="s">
        <v>184</v>
      </c>
      <c r="BK91" s="212">
        <f>SUM(BK92:BK138)</f>
        <v>0</v>
      </c>
    </row>
    <row r="92" s="2" customFormat="1" ht="21.75" customHeight="1">
      <c r="A92" s="40"/>
      <c r="B92" s="41"/>
      <c r="C92" s="215" t="s">
        <v>81</v>
      </c>
      <c r="D92" s="215" t="s">
        <v>186</v>
      </c>
      <c r="E92" s="216" t="s">
        <v>571</v>
      </c>
      <c r="F92" s="217" t="s">
        <v>572</v>
      </c>
      <c r="G92" s="218" t="s">
        <v>226</v>
      </c>
      <c r="H92" s="219">
        <v>155.46000000000001</v>
      </c>
      <c r="I92" s="220"/>
      <c r="J92" s="221">
        <f>ROUND(I92*H92,2)</f>
        <v>0</v>
      </c>
      <c r="K92" s="217" t="s">
        <v>189</v>
      </c>
      <c r="L92" s="46"/>
      <c r="M92" s="222" t="s">
        <v>19</v>
      </c>
      <c r="N92" s="223" t="s">
        <v>45</v>
      </c>
      <c r="O92" s="86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6" t="s">
        <v>190</v>
      </c>
      <c r="AT92" s="226" t="s">
        <v>186</v>
      </c>
      <c r="AU92" s="226" t="s">
        <v>83</v>
      </c>
      <c r="AY92" s="19" t="s">
        <v>184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19" t="s">
        <v>81</v>
      </c>
      <c r="BK92" s="227">
        <f>ROUND(I92*H92,2)</f>
        <v>0</v>
      </c>
      <c r="BL92" s="19" t="s">
        <v>190</v>
      </c>
      <c r="BM92" s="226" t="s">
        <v>573</v>
      </c>
    </row>
    <row r="93" s="2" customFormat="1">
      <c r="A93" s="40"/>
      <c r="B93" s="41"/>
      <c r="C93" s="42"/>
      <c r="D93" s="228" t="s">
        <v>192</v>
      </c>
      <c r="E93" s="42"/>
      <c r="F93" s="229" t="s">
        <v>574</v>
      </c>
      <c r="G93" s="42"/>
      <c r="H93" s="42"/>
      <c r="I93" s="230"/>
      <c r="J93" s="42"/>
      <c r="K93" s="42"/>
      <c r="L93" s="46"/>
      <c r="M93" s="231"/>
      <c r="N93" s="232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192</v>
      </c>
      <c r="AU93" s="19" t="s">
        <v>83</v>
      </c>
    </row>
    <row r="94" s="2" customFormat="1">
      <c r="A94" s="40"/>
      <c r="B94" s="41"/>
      <c r="C94" s="42"/>
      <c r="D94" s="233" t="s">
        <v>194</v>
      </c>
      <c r="E94" s="42"/>
      <c r="F94" s="234" t="s">
        <v>575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194</v>
      </c>
      <c r="AU94" s="19" t="s">
        <v>83</v>
      </c>
    </row>
    <row r="95" s="13" customFormat="1">
      <c r="A95" s="13"/>
      <c r="B95" s="235"/>
      <c r="C95" s="236"/>
      <c r="D95" s="228" t="s">
        <v>196</v>
      </c>
      <c r="E95" s="237" t="s">
        <v>556</v>
      </c>
      <c r="F95" s="238" t="s">
        <v>557</v>
      </c>
      <c r="G95" s="236"/>
      <c r="H95" s="239">
        <v>155.46000000000001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196</v>
      </c>
      <c r="AU95" s="245" t="s">
        <v>83</v>
      </c>
      <c r="AV95" s="13" t="s">
        <v>83</v>
      </c>
      <c r="AW95" s="13" t="s">
        <v>35</v>
      </c>
      <c r="AX95" s="13" t="s">
        <v>81</v>
      </c>
      <c r="AY95" s="245" t="s">
        <v>184</v>
      </c>
    </row>
    <row r="96" s="2" customFormat="1" ht="16.5" customHeight="1">
      <c r="A96" s="40"/>
      <c r="B96" s="41"/>
      <c r="C96" s="215" t="s">
        <v>83</v>
      </c>
      <c r="D96" s="215" t="s">
        <v>186</v>
      </c>
      <c r="E96" s="216" t="s">
        <v>576</v>
      </c>
      <c r="F96" s="217" t="s">
        <v>577</v>
      </c>
      <c r="G96" s="218" t="s">
        <v>131</v>
      </c>
      <c r="H96" s="219">
        <v>378.12</v>
      </c>
      <c r="I96" s="220"/>
      <c r="J96" s="221">
        <f>ROUND(I96*H96,2)</f>
        <v>0</v>
      </c>
      <c r="K96" s="217" t="s">
        <v>189</v>
      </c>
      <c r="L96" s="46"/>
      <c r="M96" s="222" t="s">
        <v>19</v>
      </c>
      <c r="N96" s="223" t="s">
        <v>45</v>
      </c>
      <c r="O96" s="86"/>
      <c r="P96" s="224">
        <f>O96*H96</f>
        <v>0</v>
      </c>
      <c r="Q96" s="224">
        <v>0.00084000000000000003</v>
      </c>
      <c r="R96" s="224">
        <f>Q96*H96</f>
        <v>0.31762080000000004</v>
      </c>
      <c r="S96" s="224">
        <v>0</v>
      </c>
      <c r="T96" s="22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190</v>
      </c>
      <c r="AT96" s="226" t="s">
        <v>186</v>
      </c>
      <c r="AU96" s="226" t="s">
        <v>83</v>
      </c>
      <c r="AY96" s="19" t="s">
        <v>184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81</v>
      </c>
      <c r="BK96" s="227">
        <f>ROUND(I96*H96,2)</f>
        <v>0</v>
      </c>
      <c r="BL96" s="19" t="s">
        <v>190</v>
      </c>
      <c r="BM96" s="226" t="s">
        <v>578</v>
      </c>
    </row>
    <row r="97" s="2" customFormat="1">
      <c r="A97" s="40"/>
      <c r="B97" s="41"/>
      <c r="C97" s="42"/>
      <c r="D97" s="228" t="s">
        <v>192</v>
      </c>
      <c r="E97" s="42"/>
      <c r="F97" s="229" t="s">
        <v>579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192</v>
      </c>
      <c r="AU97" s="19" t="s">
        <v>83</v>
      </c>
    </row>
    <row r="98" s="2" customFormat="1">
      <c r="A98" s="40"/>
      <c r="B98" s="41"/>
      <c r="C98" s="42"/>
      <c r="D98" s="233" t="s">
        <v>194</v>
      </c>
      <c r="E98" s="42"/>
      <c r="F98" s="234" t="s">
        <v>580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194</v>
      </c>
      <c r="AU98" s="19" t="s">
        <v>83</v>
      </c>
    </row>
    <row r="99" s="13" customFormat="1">
      <c r="A99" s="13"/>
      <c r="B99" s="235"/>
      <c r="C99" s="236"/>
      <c r="D99" s="228" t="s">
        <v>196</v>
      </c>
      <c r="E99" s="237" t="s">
        <v>554</v>
      </c>
      <c r="F99" s="238" t="s">
        <v>555</v>
      </c>
      <c r="G99" s="236"/>
      <c r="H99" s="239">
        <v>378.12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196</v>
      </c>
      <c r="AU99" s="245" t="s">
        <v>83</v>
      </c>
      <c r="AV99" s="13" t="s">
        <v>83</v>
      </c>
      <c r="AW99" s="13" t="s">
        <v>35</v>
      </c>
      <c r="AX99" s="13" t="s">
        <v>81</v>
      </c>
      <c r="AY99" s="245" t="s">
        <v>184</v>
      </c>
    </row>
    <row r="100" s="2" customFormat="1" ht="16.5" customHeight="1">
      <c r="A100" s="40"/>
      <c r="B100" s="41"/>
      <c r="C100" s="215" t="s">
        <v>115</v>
      </c>
      <c r="D100" s="215" t="s">
        <v>186</v>
      </c>
      <c r="E100" s="216" t="s">
        <v>581</v>
      </c>
      <c r="F100" s="217" t="s">
        <v>582</v>
      </c>
      <c r="G100" s="218" t="s">
        <v>131</v>
      </c>
      <c r="H100" s="219">
        <v>378.12</v>
      </c>
      <c r="I100" s="220"/>
      <c r="J100" s="221">
        <f>ROUND(I100*H100,2)</f>
        <v>0</v>
      </c>
      <c r="K100" s="217" t="s">
        <v>189</v>
      </c>
      <c r="L100" s="46"/>
      <c r="M100" s="222" t="s">
        <v>19</v>
      </c>
      <c r="N100" s="223" t="s">
        <v>45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190</v>
      </c>
      <c r="AT100" s="226" t="s">
        <v>186</v>
      </c>
      <c r="AU100" s="226" t="s">
        <v>83</v>
      </c>
      <c r="AY100" s="19" t="s">
        <v>184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81</v>
      </c>
      <c r="BK100" s="227">
        <f>ROUND(I100*H100,2)</f>
        <v>0</v>
      </c>
      <c r="BL100" s="19" t="s">
        <v>190</v>
      </c>
      <c r="BM100" s="226" t="s">
        <v>583</v>
      </c>
    </row>
    <row r="101" s="2" customFormat="1">
      <c r="A101" s="40"/>
      <c r="B101" s="41"/>
      <c r="C101" s="42"/>
      <c r="D101" s="228" t="s">
        <v>192</v>
      </c>
      <c r="E101" s="42"/>
      <c r="F101" s="229" t="s">
        <v>584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192</v>
      </c>
      <c r="AU101" s="19" t="s">
        <v>83</v>
      </c>
    </row>
    <row r="102" s="2" customFormat="1">
      <c r="A102" s="40"/>
      <c r="B102" s="41"/>
      <c r="C102" s="42"/>
      <c r="D102" s="233" t="s">
        <v>194</v>
      </c>
      <c r="E102" s="42"/>
      <c r="F102" s="234" t="s">
        <v>585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194</v>
      </c>
      <c r="AU102" s="19" t="s">
        <v>83</v>
      </c>
    </row>
    <row r="103" s="13" customFormat="1">
      <c r="A103" s="13"/>
      <c r="B103" s="235"/>
      <c r="C103" s="236"/>
      <c r="D103" s="228" t="s">
        <v>196</v>
      </c>
      <c r="E103" s="237" t="s">
        <v>19</v>
      </c>
      <c r="F103" s="238" t="s">
        <v>554</v>
      </c>
      <c r="G103" s="236"/>
      <c r="H103" s="239">
        <v>378.12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196</v>
      </c>
      <c r="AU103" s="245" t="s">
        <v>83</v>
      </c>
      <c r="AV103" s="13" t="s">
        <v>83</v>
      </c>
      <c r="AW103" s="13" t="s">
        <v>35</v>
      </c>
      <c r="AX103" s="13" t="s">
        <v>81</v>
      </c>
      <c r="AY103" s="245" t="s">
        <v>184</v>
      </c>
    </row>
    <row r="104" s="2" customFormat="1" ht="21.75" customHeight="1">
      <c r="A104" s="40"/>
      <c r="B104" s="41"/>
      <c r="C104" s="215" t="s">
        <v>190</v>
      </c>
      <c r="D104" s="215" t="s">
        <v>186</v>
      </c>
      <c r="E104" s="216" t="s">
        <v>586</v>
      </c>
      <c r="F104" s="217" t="s">
        <v>587</v>
      </c>
      <c r="G104" s="218" t="s">
        <v>226</v>
      </c>
      <c r="H104" s="219">
        <v>155.46000000000001</v>
      </c>
      <c r="I104" s="220"/>
      <c r="J104" s="221">
        <f>ROUND(I104*H104,2)</f>
        <v>0</v>
      </c>
      <c r="K104" s="217" t="s">
        <v>189</v>
      </c>
      <c r="L104" s="46"/>
      <c r="M104" s="222" t="s">
        <v>19</v>
      </c>
      <c r="N104" s="223" t="s">
        <v>45</v>
      </c>
      <c r="O104" s="86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190</v>
      </c>
      <c r="AT104" s="226" t="s">
        <v>186</v>
      </c>
      <c r="AU104" s="226" t="s">
        <v>83</v>
      </c>
      <c r="AY104" s="19" t="s">
        <v>184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81</v>
      </c>
      <c r="BK104" s="227">
        <f>ROUND(I104*H104,2)</f>
        <v>0</v>
      </c>
      <c r="BL104" s="19" t="s">
        <v>190</v>
      </c>
      <c r="BM104" s="226" t="s">
        <v>588</v>
      </c>
    </row>
    <row r="105" s="2" customFormat="1">
      <c r="A105" s="40"/>
      <c r="B105" s="41"/>
      <c r="C105" s="42"/>
      <c r="D105" s="228" t="s">
        <v>192</v>
      </c>
      <c r="E105" s="42"/>
      <c r="F105" s="229" t="s">
        <v>589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192</v>
      </c>
      <c r="AU105" s="19" t="s">
        <v>83</v>
      </c>
    </row>
    <row r="106" s="2" customFormat="1">
      <c r="A106" s="40"/>
      <c r="B106" s="41"/>
      <c r="C106" s="42"/>
      <c r="D106" s="233" t="s">
        <v>194</v>
      </c>
      <c r="E106" s="42"/>
      <c r="F106" s="234" t="s">
        <v>590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194</v>
      </c>
      <c r="AU106" s="19" t="s">
        <v>83</v>
      </c>
    </row>
    <row r="107" s="14" customFormat="1">
      <c r="A107" s="14"/>
      <c r="B107" s="246"/>
      <c r="C107" s="247"/>
      <c r="D107" s="228" t="s">
        <v>196</v>
      </c>
      <c r="E107" s="248" t="s">
        <v>19</v>
      </c>
      <c r="F107" s="249" t="s">
        <v>591</v>
      </c>
      <c r="G107" s="247"/>
      <c r="H107" s="248" t="s">
        <v>19</v>
      </c>
      <c r="I107" s="250"/>
      <c r="J107" s="247"/>
      <c r="K107" s="247"/>
      <c r="L107" s="251"/>
      <c r="M107" s="252"/>
      <c r="N107" s="253"/>
      <c r="O107" s="253"/>
      <c r="P107" s="253"/>
      <c r="Q107" s="253"/>
      <c r="R107" s="253"/>
      <c r="S107" s="253"/>
      <c r="T107" s="25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5" t="s">
        <v>196</v>
      </c>
      <c r="AU107" s="255" t="s">
        <v>83</v>
      </c>
      <c r="AV107" s="14" t="s">
        <v>81</v>
      </c>
      <c r="AW107" s="14" t="s">
        <v>35</v>
      </c>
      <c r="AX107" s="14" t="s">
        <v>74</v>
      </c>
      <c r="AY107" s="255" t="s">
        <v>184</v>
      </c>
    </row>
    <row r="108" s="13" customFormat="1">
      <c r="A108" s="13"/>
      <c r="B108" s="235"/>
      <c r="C108" s="236"/>
      <c r="D108" s="228" t="s">
        <v>196</v>
      </c>
      <c r="E108" s="237" t="s">
        <v>562</v>
      </c>
      <c r="F108" s="238" t="s">
        <v>556</v>
      </c>
      <c r="G108" s="236"/>
      <c r="H108" s="239">
        <v>155.46000000000001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196</v>
      </c>
      <c r="AU108" s="245" t="s">
        <v>83</v>
      </c>
      <c r="AV108" s="13" t="s">
        <v>83</v>
      </c>
      <c r="AW108" s="13" t="s">
        <v>35</v>
      </c>
      <c r="AX108" s="13" t="s">
        <v>81</v>
      </c>
      <c r="AY108" s="245" t="s">
        <v>184</v>
      </c>
    </row>
    <row r="109" s="2" customFormat="1" ht="16.5" customHeight="1">
      <c r="A109" s="40"/>
      <c r="B109" s="41"/>
      <c r="C109" s="215" t="s">
        <v>217</v>
      </c>
      <c r="D109" s="215" t="s">
        <v>186</v>
      </c>
      <c r="E109" s="216" t="s">
        <v>592</v>
      </c>
      <c r="F109" s="217" t="s">
        <v>593</v>
      </c>
      <c r="G109" s="218" t="s">
        <v>226</v>
      </c>
      <c r="H109" s="219">
        <v>155.46000000000001</v>
      </c>
      <c r="I109" s="220"/>
      <c r="J109" s="221">
        <f>ROUND(I109*H109,2)</f>
        <v>0</v>
      </c>
      <c r="K109" s="217" t="s">
        <v>189</v>
      </c>
      <c r="L109" s="46"/>
      <c r="M109" s="222" t="s">
        <v>19</v>
      </c>
      <c r="N109" s="223" t="s">
        <v>45</v>
      </c>
      <c r="O109" s="86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6" t="s">
        <v>190</v>
      </c>
      <c r="AT109" s="226" t="s">
        <v>186</v>
      </c>
      <c r="AU109" s="226" t="s">
        <v>83</v>
      </c>
      <c r="AY109" s="19" t="s">
        <v>184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19" t="s">
        <v>81</v>
      </c>
      <c r="BK109" s="227">
        <f>ROUND(I109*H109,2)</f>
        <v>0</v>
      </c>
      <c r="BL109" s="19" t="s">
        <v>190</v>
      </c>
      <c r="BM109" s="226" t="s">
        <v>594</v>
      </c>
    </row>
    <row r="110" s="2" customFormat="1">
      <c r="A110" s="40"/>
      <c r="B110" s="41"/>
      <c r="C110" s="42"/>
      <c r="D110" s="228" t="s">
        <v>192</v>
      </c>
      <c r="E110" s="42"/>
      <c r="F110" s="229" t="s">
        <v>595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192</v>
      </c>
      <c r="AU110" s="19" t="s">
        <v>83</v>
      </c>
    </row>
    <row r="111" s="2" customFormat="1">
      <c r="A111" s="40"/>
      <c r="B111" s="41"/>
      <c r="C111" s="42"/>
      <c r="D111" s="233" t="s">
        <v>194</v>
      </c>
      <c r="E111" s="42"/>
      <c r="F111" s="234" t="s">
        <v>596</v>
      </c>
      <c r="G111" s="42"/>
      <c r="H111" s="42"/>
      <c r="I111" s="230"/>
      <c r="J111" s="42"/>
      <c r="K111" s="42"/>
      <c r="L111" s="46"/>
      <c r="M111" s="231"/>
      <c r="N111" s="232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194</v>
      </c>
      <c r="AU111" s="19" t="s">
        <v>83</v>
      </c>
    </row>
    <row r="112" s="14" customFormat="1">
      <c r="A112" s="14"/>
      <c r="B112" s="246"/>
      <c r="C112" s="247"/>
      <c r="D112" s="228" t="s">
        <v>196</v>
      </c>
      <c r="E112" s="248" t="s">
        <v>19</v>
      </c>
      <c r="F112" s="249" t="s">
        <v>597</v>
      </c>
      <c r="G112" s="247"/>
      <c r="H112" s="248" t="s">
        <v>19</v>
      </c>
      <c r="I112" s="250"/>
      <c r="J112" s="247"/>
      <c r="K112" s="247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196</v>
      </c>
      <c r="AU112" s="255" t="s">
        <v>83</v>
      </c>
      <c r="AV112" s="14" t="s">
        <v>81</v>
      </c>
      <c r="AW112" s="14" t="s">
        <v>35</v>
      </c>
      <c r="AX112" s="14" t="s">
        <v>74</v>
      </c>
      <c r="AY112" s="255" t="s">
        <v>184</v>
      </c>
    </row>
    <row r="113" s="13" customFormat="1">
      <c r="A113" s="13"/>
      <c r="B113" s="235"/>
      <c r="C113" s="236"/>
      <c r="D113" s="228" t="s">
        <v>196</v>
      </c>
      <c r="E113" s="237" t="s">
        <v>19</v>
      </c>
      <c r="F113" s="238" t="s">
        <v>562</v>
      </c>
      <c r="G113" s="236"/>
      <c r="H113" s="239">
        <v>155.46000000000001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196</v>
      </c>
      <c r="AU113" s="245" t="s">
        <v>83</v>
      </c>
      <c r="AV113" s="13" t="s">
        <v>83</v>
      </c>
      <c r="AW113" s="13" t="s">
        <v>35</v>
      </c>
      <c r="AX113" s="13" t="s">
        <v>81</v>
      </c>
      <c r="AY113" s="245" t="s">
        <v>184</v>
      </c>
    </row>
    <row r="114" s="2" customFormat="1" ht="16.5" customHeight="1">
      <c r="A114" s="40"/>
      <c r="B114" s="41"/>
      <c r="C114" s="215" t="s">
        <v>223</v>
      </c>
      <c r="D114" s="215" t="s">
        <v>186</v>
      </c>
      <c r="E114" s="216" t="s">
        <v>598</v>
      </c>
      <c r="F114" s="217" t="s">
        <v>599</v>
      </c>
      <c r="G114" s="218" t="s">
        <v>272</v>
      </c>
      <c r="H114" s="219">
        <v>310.92000000000002</v>
      </c>
      <c r="I114" s="220"/>
      <c r="J114" s="221">
        <f>ROUND(I114*H114,2)</f>
        <v>0</v>
      </c>
      <c r="K114" s="217" t="s">
        <v>189</v>
      </c>
      <c r="L114" s="46"/>
      <c r="M114" s="222" t="s">
        <v>19</v>
      </c>
      <c r="N114" s="223" t="s">
        <v>45</v>
      </c>
      <c r="O114" s="8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190</v>
      </c>
      <c r="AT114" s="226" t="s">
        <v>186</v>
      </c>
      <c r="AU114" s="226" t="s">
        <v>83</v>
      </c>
      <c r="AY114" s="19" t="s">
        <v>184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81</v>
      </c>
      <c r="BK114" s="227">
        <f>ROUND(I114*H114,2)</f>
        <v>0</v>
      </c>
      <c r="BL114" s="19" t="s">
        <v>190</v>
      </c>
      <c r="BM114" s="226" t="s">
        <v>600</v>
      </c>
    </row>
    <row r="115" s="2" customFormat="1">
      <c r="A115" s="40"/>
      <c r="B115" s="41"/>
      <c r="C115" s="42"/>
      <c r="D115" s="228" t="s">
        <v>192</v>
      </c>
      <c r="E115" s="42"/>
      <c r="F115" s="229" t="s">
        <v>601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192</v>
      </c>
      <c r="AU115" s="19" t="s">
        <v>83</v>
      </c>
    </row>
    <row r="116" s="2" customFormat="1">
      <c r="A116" s="40"/>
      <c r="B116" s="41"/>
      <c r="C116" s="42"/>
      <c r="D116" s="233" t="s">
        <v>194</v>
      </c>
      <c r="E116" s="42"/>
      <c r="F116" s="234" t="s">
        <v>602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194</v>
      </c>
      <c r="AU116" s="19" t="s">
        <v>83</v>
      </c>
    </row>
    <row r="117" s="13" customFormat="1">
      <c r="A117" s="13"/>
      <c r="B117" s="235"/>
      <c r="C117" s="236"/>
      <c r="D117" s="228" t="s">
        <v>196</v>
      </c>
      <c r="E117" s="237" t="s">
        <v>19</v>
      </c>
      <c r="F117" s="238" t="s">
        <v>562</v>
      </c>
      <c r="G117" s="236"/>
      <c r="H117" s="239">
        <v>155.46000000000001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196</v>
      </c>
      <c r="AU117" s="245" t="s">
        <v>83</v>
      </c>
      <c r="AV117" s="13" t="s">
        <v>83</v>
      </c>
      <c r="AW117" s="13" t="s">
        <v>35</v>
      </c>
      <c r="AX117" s="13" t="s">
        <v>81</v>
      </c>
      <c r="AY117" s="245" t="s">
        <v>184</v>
      </c>
    </row>
    <row r="118" s="13" customFormat="1">
      <c r="A118" s="13"/>
      <c r="B118" s="235"/>
      <c r="C118" s="236"/>
      <c r="D118" s="228" t="s">
        <v>196</v>
      </c>
      <c r="E118" s="236"/>
      <c r="F118" s="238" t="s">
        <v>603</v>
      </c>
      <c r="G118" s="236"/>
      <c r="H118" s="239">
        <v>310.92000000000002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196</v>
      </c>
      <c r="AU118" s="245" t="s">
        <v>83</v>
      </c>
      <c r="AV118" s="13" t="s">
        <v>83</v>
      </c>
      <c r="AW118" s="13" t="s">
        <v>4</v>
      </c>
      <c r="AX118" s="13" t="s">
        <v>81</v>
      </c>
      <c r="AY118" s="245" t="s">
        <v>184</v>
      </c>
    </row>
    <row r="119" s="2" customFormat="1" ht="16.5" customHeight="1">
      <c r="A119" s="40"/>
      <c r="B119" s="41"/>
      <c r="C119" s="215" t="s">
        <v>237</v>
      </c>
      <c r="D119" s="215" t="s">
        <v>186</v>
      </c>
      <c r="E119" s="216" t="s">
        <v>604</v>
      </c>
      <c r="F119" s="217" t="s">
        <v>605</v>
      </c>
      <c r="G119" s="218" t="s">
        <v>226</v>
      </c>
      <c r="H119" s="219">
        <v>155.46000000000001</v>
      </c>
      <c r="I119" s="220"/>
      <c r="J119" s="221">
        <f>ROUND(I119*H119,2)</f>
        <v>0</v>
      </c>
      <c r="K119" s="217" t="s">
        <v>189</v>
      </c>
      <c r="L119" s="46"/>
      <c r="M119" s="222" t="s">
        <v>19</v>
      </c>
      <c r="N119" s="223" t="s">
        <v>45</v>
      </c>
      <c r="O119" s="86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190</v>
      </c>
      <c r="AT119" s="226" t="s">
        <v>186</v>
      </c>
      <c r="AU119" s="226" t="s">
        <v>83</v>
      </c>
      <c r="AY119" s="19" t="s">
        <v>184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81</v>
      </c>
      <c r="BK119" s="227">
        <f>ROUND(I119*H119,2)</f>
        <v>0</v>
      </c>
      <c r="BL119" s="19" t="s">
        <v>190</v>
      </c>
      <c r="BM119" s="226" t="s">
        <v>606</v>
      </c>
    </row>
    <row r="120" s="2" customFormat="1">
      <c r="A120" s="40"/>
      <c r="B120" s="41"/>
      <c r="C120" s="42"/>
      <c r="D120" s="228" t="s">
        <v>192</v>
      </c>
      <c r="E120" s="42"/>
      <c r="F120" s="229" t="s">
        <v>607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192</v>
      </c>
      <c r="AU120" s="19" t="s">
        <v>83</v>
      </c>
    </row>
    <row r="121" s="2" customFormat="1">
      <c r="A121" s="40"/>
      <c r="B121" s="41"/>
      <c r="C121" s="42"/>
      <c r="D121" s="233" t="s">
        <v>194</v>
      </c>
      <c r="E121" s="42"/>
      <c r="F121" s="234" t="s">
        <v>608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194</v>
      </c>
      <c r="AU121" s="19" t="s">
        <v>83</v>
      </c>
    </row>
    <row r="122" s="13" customFormat="1">
      <c r="A122" s="13"/>
      <c r="B122" s="235"/>
      <c r="C122" s="236"/>
      <c r="D122" s="228" t="s">
        <v>196</v>
      </c>
      <c r="E122" s="237" t="s">
        <v>19</v>
      </c>
      <c r="F122" s="238" t="s">
        <v>562</v>
      </c>
      <c r="G122" s="236"/>
      <c r="H122" s="239">
        <v>155.46000000000001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196</v>
      </c>
      <c r="AU122" s="245" t="s">
        <v>83</v>
      </c>
      <c r="AV122" s="13" t="s">
        <v>83</v>
      </c>
      <c r="AW122" s="13" t="s">
        <v>35</v>
      </c>
      <c r="AX122" s="13" t="s">
        <v>81</v>
      </c>
      <c r="AY122" s="245" t="s">
        <v>184</v>
      </c>
    </row>
    <row r="123" s="2" customFormat="1" ht="16.5" customHeight="1">
      <c r="A123" s="40"/>
      <c r="B123" s="41"/>
      <c r="C123" s="215" t="s">
        <v>243</v>
      </c>
      <c r="D123" s="215" t="s">
        <v>186</v>
      </c>
      <c r="E123" s="216" t="s">
        <v>609</v>
      </c>
      <c r="F123" s="217" t="s">
        <v>610</v>
      </c>
      <c r="G123" s="218" t="s">
        <v>226</v>
      </c>
      <c r="H123" s="219">
        <v>107.58</v>
      </c>
      <c r="I123" s="220"/>
      <c r="J123" s="221">
        <f>ROUND(I123*H123,2)</f>
        <v>0</v>
      </c>
      <c r="K123" s="217" t="s">
        <v>189</v>
      </c>
      <c r="L123" s="46"/>
      <c r="M123" s="222" t="s">
        <v>19</v>
      </c>
      <c r="N123" s="223" t="s">
        <v>45</v>
      </c>
      <c r="O123" s="8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6" t="s">
        <v>190</v>
      </c>
      <c r="AT123" s="226" t="s">
        <v>186</v>
      </c>
      <c r="AU123" s="226" t="s">
        <v>83</v>
      </c>
      <c r="AY123" s="19" t="s">
        <v>184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9" t="s">
        <v>81</v>
      </c>
      <c r="BK123" s="227">
        <f>ROUND(I123*H123,2)</f>
        <v>0</v>
      </c>
      <c r="BL123" s="19" t="s">
        <v>190</v>
      </c>
      <c r="BM123" s="226" t="s">
        <v>611</v>
      </c>
    </row>
    <row r="124" s="2" customFormat="1">
      <c r="A124" s="40"/>
      <c r="B124" s="41"/>
      <c r="C124" s="42"/>
      <c r="D124" s="228" t="s">
        <v>192</v>
      </c>
      <c r="E124" s="42"/>
      <c r="F124" s="229" t="s">
        <v>612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192</v>
      </c>
      <c r="AU124" s="19" t="s">
        <v>83</v>
      </c>
    </row>
    <row r="125" s="2" customFormat="1">
      <c r="A125" s="40"/>
      <c r="B125" s="41"/>
      <c r="C125" s="42"/>
      <c r="D125" s="233" t="s">
        <v>194</v>
      </c>
      <c r="E125" s="42"/>
      <c r="F125" s="234" t="s">
        <v>613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194</v>
      </c>
      <c r="AU125" s="19" t="s">
        <v>83</v>
      </c>
    </row>
    <row r="126" s="13" customFormat="1">
      <c r="A126" s="13"/>
      <c r="B126" s="235"/>
      <c r="C126" s="236"/>
      <c r="D126" s="228" t="s">
        <v>196</v>
      </c>
      <c r="E126" s="237" t="s">
        <v>560</v>
      </c>
      <c r="F126" s="238" t="s">
        <v>614</v>
      </c>
      <c r="G126" s="236"/>
      <c r="H126" s="239">
        <v>107.58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196</v>
      </c>
      <c r="AU126" s="245" t="s">
        <v>83</v>
      </c>
      <c r="AV126" s="13" t="s">
        <v>83</v>
      </c>
      <c r="AW126" s="13" t="s">
        <v>35</v>
      </c>
      <c r="AX126" s="13" t="s">
        <v>81</v>
      </c>
      <c r="AY126" s="245" t="s">
        <v>184</v>
      </c>
    </row>
    <row r="127" s="2" customFormat="1" ht="16.5" customHeight="1">
      <c r="A127" s="40"/>
      <c r="B127" s="41"/>
      <c r="C127" s="267" t="s">
        <v>252</v>
      </c>
      <c r="D127" s="267" t="s">
        <v>269</v>
      </c>
      <c r="E127" s="268" t="s">
        <v>615</v>
      </c>
      <c r="F127" s="269" t="s">
        <v>616</v>
      </c>
      <c r="G127" s="270" t="s">
        <v>272</v>
      </c>
      <c r="H127" s="271">
        <v>215.16</v>
      </c>
      <c r="I127" s="272"/>
      <c r="J127" s="273">
        <f>ROUND(I127*H127,2)</f>
        <v>0</v>
      </c>
      <c r="K127" s="269" t="s">
        <v>19</v>
      </c>
      <c r="L127" s="274"/>
      <c r="M127" s="275" t="s">
        <v>19</v>
      </c>
      <c r="N127" s="276" t="s">
        <v>45</v>
      </c>
      <c r="O127" s="86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6" t="s">
        <v>243</v>
      </c>
      <c r="AT127" s="226" t="s">
        <v>269</v>
      </c>
      <c r="AU127" s="226" t="s">
        <v>83</v>
      </c>
      <c r="AY127" s="19" t="s">
        <v>184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9" t="s">
        <v>81</v>
      </c>
      <c r="BK127" s="227">
        <f>ROUND(I127*H127,2)</f>
        <v>0</v>
      </c>
      <c r="BL127" s="19" t="s">
        <v>190</v>
      </c>
      <c r="BM127" s="226" t="s">
        <v>617</v>
      </c>
    </row>
    <row r="128" s="2" customFormat="1">
      <c r="A128" s="40"/>
      <c r="B128" s="41"/>
      <c r="C128" s="42"/>
      <c r="D128" s="228" t="s">
        <v>192</v>
      </c>
      <c r="E128" s="42"/>
      <c r="F128" s="229" t="s">
        <v>616</v>
      </c>
      <c r="G128" s="42"/>
      <c r="H128" s="42"/>
      <c r="I128" s="230"/>
      <c r="J128" s="42"/>
      <c r="K128" s="42"/>
      <c r="L128" s="46"/>
      <c r="M128" s="231"/>
      <c r="N128" s="232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192</v>
      </c>
      <c r="AU128" s="19" t="s">
        <v>83</v>
      </c>
    </row>
    <row r="129" s="13" customFormat="1">
      <c r="A129" s="13"/>
      <c r="B129" s="235"/>
      <c r="C129" s="236"/>
      <c r="D129" s="228" t="s">
        <v>196</v>
      </c>
      <c r="E129" s="237" t="s">
        <v>19</v>
      </c>
      <c r="F129" s="238" t="s">
        <v>560</v>
      </c>
      <c r="G129" s="236"/>
      <c r="H129" s="239">
        <v>107.58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196</v>
      </c>
      <c r="AU129" s="245" t="s">
        <v>83</v>
      </c>
      <c r="AV129" s="13" t="s">
        <v>83</v>
      </c>
      <c r="AW129" s="13" t="s">
        <v>35</v>
      </c>
      <c r="AX129" s="13" t="s">
        <v>81</v>
      </c>
      <c r="AY129" s="245" t="s">
        <v>184</v>
      </c>
    </row>
    <row r="130" s="13" customFormat="1">
      <c r="A130" s="13"/>
      <c r="B130" s="235"/>
      <c r="C130" s="236"/>
      <c r="D130" s="228" t="s">
        <v>196</v>
      </c>
      <c r="E130" s="236"/>
      <c r="F130" s="238" t="s">
        <v>618</v>
      </c>
      <c r="G130" s="236"/>
      <c r="H130" s="239">
        <v>215.16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196</v>
      </c>
      <c r="AU130" s="245" t="s">
        <v>83</v>
      </c>
      <c r="AV130" s="13" t="s">
        <v>83</v>
      </c>
      <c r="AW130" s="13" t="s">
        <v>4</v>
      </c>
      <c r="AX130" s="13" t="s">
        <v>81</v>
      </c>
      <c r="AY130" s="245" t="s">
        <v>184</v>
      </c>
    </row>
    <row r="131" s="2" customFormat="1" ht="16.5" customHeight="1">
      <c r="A131" s="40"/>
      <c r="B131" s="41"/>
      <c r="C131" s="215" t="s">
        <v>259</v>
      </c>
      <c r="D131" s="215" t="s">
        <v>186</v>
      </c>
      <c r="E131" s="216" t="s">
        <v>619</v>
      </c>
      <c r="F131" s="217" t="s">
        <v>620</v>
      </c>
      <c r="G131" s="218" t="s">
        <v>226</v>
      </c>
      <c r="H131" s="219">
        <v>34.210000000000001</v>
      </c>
      <c r="I131" s="220"/>
      <c r="J131" s="221">
        <f>ROUND(I131*H131,2)</f>
        <v>0</v>
      </c>
      <c r="K131" s="217" t="s">
        <v>189</v>
      </c>
      <c r="L131" s="46"/>
      <c r="M131" s="222" t="s">
        <v>19</v>
      </c>
      <c r="N131" s="223" t="s">
        <v>45</v>
      </c>
      <c r="O131" s="86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190</v>
      </c>
      <c r="AT131" s="226" t="s">
        <v>186</v>
      </c>
      <c r="AU131" s="226" t="s">
        <v>83</v>
      </c>
      <c r="AY131" s="19" t="s">
        <v>184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81</v>
      </c>
      <c r="BK131" s="227">
        <f>ROUND(I131*H131,2)</f>
        <v>0</v>
      </c>
      <c r="BL131" s="19" t="s">
        <v>190</v>
      </c>
      <c r="BM131" s="226" t="s">
        <v>621</v>
      </c>
    </row>
    <row r="132" s="2" customFormat="1">
      <c r="A132" s="40"/>
      <c r="B132" s="41"/>
      <c r="C132" s="42"/>
      <c r="D132" s="228" t="s">
        <v>192</v>
      </c>
      <c r="E132" s="42"/>
      <c r="F132" s="229" t="s">
        <v>622</v>
      </c>
      <c r="G132" s="42"/>
      <c r="H132" s="42"/>
      <c r="I132" s="230"/>
      <c r="J132" s="42"/>
      <c r="K132" s="42"/>
      <c r="L132" s="46"/>
      <c r="M132" s="231"/>
      <c r="N132" s="232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192</v>
      </c>
      <c r="AU132" s="19" t="s">
        <v>83</v>
      </c>
    </row>
    <row r="133" s="2" customFormat="1">
      <c r="A133" s="40"/>
      <c r="B133" s="41"/>
      <c r="C133" s="42"/>
      <c r="D133" s="233" t="s">
        <v>194</v>
      </c>
      <c r="E133" s="42"/>
      <c r="F133" s="234" t="s">
        <v>623</v>
      </c>
      <c r="G133" s="42"/>
      <c r="H133" s="42"/>
      <c r="I133" s="230"/>
      <c r="J133" s="42"/>
      <c r="K133" s="42"/>
      <c r="L133" s="46"/>
      <c r="M133" s="231"/>
      <c r="N133" s="232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194</v>
      </c>
      <c r="AU133" s="19" t="s">
        <v>83</v>
      </c>
    </row>
    <row r="134" s="13" customFormat="1">
      <c r="A134" s="13"/>
      <c r="B134" s="235"/>
      <c r="C134" s="236"/>
      <c r="D134" s="228" t="s">
        <v>196</v>
      </c>
      <c r="E134" s="237" t="s">
        <v>558</v>
      </c>
      <c r="F134" s="238" t="s">
        <v>559</v>
      </c>
      <c r="G134" s="236"/>
      <c r="H134" s="239">
        <v>34.210000000000001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196</v>
      </c>
      <c r="AU134" s="245" t="s">
        <v>83</v>
      </c>
      <c r="AV134" s="13" t="s">
        <v>83</v>
      </c>
      <c r="AW134" s="13" t="s">
        <v>35</v>
      </c>
      <c r="AX134" s="13" t="s">
        <v>81</v>
      </c>
      <c r="AY134" s="245" t="s">
        <v>184</v>
      </c>
    </row>
    <row r="135" s="2" customFormat="1" ht="16.5" customHeight="1">
      <c r="A135" s="40"/>
      <c r="B135" s="41"/>
      <c r="C135" s="267" t="s">
        <v>263</v>
      </c>
      <c r="D135" s="267" t="s">
        <v>269</v>
      </c>
      <c r="E135" s="268" t="s">
        <v>624</v>
      </c>
      <c r="F135" s="269" t="s">
        <v>625</v>
      </c>
      <c r="G135" s="270" t="s">
        <v>272</v>
      </c>
      <c r="H135" s="271">
        <v>68.420000000000002</v>
      </c>
      <c r="I135" s="272"/>
      <c r="J135" s="273">
        <f>ROUND(I135*H135,2)</f>
        <v>0</v>
      </c>
      <c r="K135" s="269" t="s">
        <v>189</v>
      </c>
      <c r="L135" s="274"/>
      <c r="M135" s="275" t="s">
        <v>19</v>
      </c>
      <c r="N135" s="276" t="s">
        <v>45</v>
      </c>
      <c r="O135" s="86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6" t="s">
        <v>243</v>
      </c>
      <c r="AT135" s="226" t="s">
        <v>269</v>
      </c>
      <c r="AU135" s="226" t="s">
        <v>83</v>
      </c>
      <c r="AY135" s="19" t="s">
        <v>184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9" t="s">
        <v>81</v>
      </c>
      <c r="BK135" s="227">
        <f>ROUND(I135*H135,2)</f>
        <v>0</v>
      </c>
      <c r="BL135" s="19" t="s">
        <v>190</v>
      </c>
      <c r="BM135" s="226" t="s">
        <v>626</v>
      </c>
    </row>
    <row r="136" s="2" customFormat="1">
      <c r="A136" s="40"/>
      <c r="B136" s="41"/>
      <c r="C136" s="42"/>
      <c r="D136" s="228" t="s">
        <v>192</v>
      </c>
      <c r="E136" s="42"/>
      <c r="F136" s="229" t="s">
        <v>625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192</v>
      </c>
      <c r="AU136" s="19" t="s">
        <v>83</v>
      </c>
    </row>
    <row r="137" s="13" customFormat="1">
      <c r="A137" s="13"/>
      <c r="B137" s="235"/>
      <c r="C137" s="236"/>
      <c r="D137" s="228" t="s">
        <v>196</v>
      </c>
      <c r="E137" s="237" t="s">
        <v>19</v>
      </c>
      <c r="F137" s="238" t="s">
        <v>558</v>
      </c>
      <c r="G137" s="236"/>
      <c r="H137" s="239">
        <v>34.210000000000001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196</v>
      </c>
      <c r="AU137" s="245" t="s">
        <v>83</v>
      </c>
      <c r="AV137" s="13" t="s">
        <v>83</v>
      </c>
      <c r="AW137" s="13" t="s">
        <v>35</v>
      </c>
      <c r="AX137" s="13" t="s">
        <v>81</v>
      </c>
      <c r="AY137" s="245" t="s">
        <v>184</v>
      </c>
    </row>
    <row r="138" s="13" customFormat="1">
      <c r="A138" s="13"/>
      <c r="B138" s="235"/>
      <c r="C138" s="236"/>
      <c r="D138" s="228" t="s">
        <v>196</v>
      </c>
      <c r="E138" s="236"/>
      <c r="F138" s="238" t="s">
        <v>627</v>
      </c>
      <c r="G138" s="236"/>
      <c r="H138" s="239">
        <v>68.420000000000002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196</v>
      </c>
      <c r="AU138" s="245" t="s">
        <v>83</v>
      </c>
      <c r="AV138" s="13" t="s">
        <v>83</v>
      </c>
      <c r="AW138" s="13" t="s">
        <v>4</v>
      </c>
      <c r="AX138" s="13" t="s">
        <v>81</v>
      </c>
      <c r="AY138" s="245" t="s">
        <v>184</v>
      </c>
    </row>
    <row r="139" s="12" customFormat="1" ht="22.8" customHeight="1">
      <c r="A139" s="12"/>
      <c r="B139" s="199"/>
      <c r="C139" s="200"/>
      <c r="D139" s="201" t="s">
        <v>73</v>
      </c>
      <c r="E139" s="213" t="s">
        <v>190</v>
      </c>
      <c r="F139" s="213" t="s">
        <v>628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SUM(P140:P143)</f>
        <v>0</v>
      </c>
      <c r="Q139" s="207"/>
      <c r="R139" s="208">
        <f>SUM(R140:R143)</f>
        <v>0</v>
      </c>
      <c r="S139" s="207"/>
      <c r="T139" s="209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81</v>
      </c>
      <c r="AT139" s="211" t="s">
        <v>73</v>
      </c>
      <c r="AU139" s="211" t="s">
        <v>81</v>
      </c>
      <c r="AY139" s="210" t="s">
        <v>184</v>
      </c>
      <c r="BK139" s="212">
        <f>SUM(BK140:BK143)</f>
        <v>0</v>
      </c>
    </row>
    <row r="140" s="2" customFormat="1" ht="16.5" customHeight="1">
      <c r="A140" s="40"/>
      <c r="B140" s="41"/>
      <c r="C140" s="215" t="s">
        <v>8</v>
      </c>
      <c r="D140" s="215" t="s">
        <v>186</v>
      </c>
      <c r="E140" s="216" t="s">
        <v>629</v>
      </c>
      <c r="F140" s="217" t="s">
        <v>630</v>
      </c>
      <c r="G140" s="218" t="s">
        <v>226</v>
      </c>
      <c r="H140" s="219">
        <v>13.67</v>
      </c>
      <c r="I140" s="220"/>
      <c r="J140" s="221">
        <f>ROUND(I140*H140,2)</f>
        <v>0</v>
      </c>
      <c r="K140" s="217" t="s">
        <v>189</v>
      </c>
      <c r="L140" s="46"/>
      <c r="M140" s="222" t="s">
        <v>19</v>
      </c>
      <c r="N140" s="223" t="s">
        <v>45</v>
      </c>
      <c r="O140" s="86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6" t="s">
        <v>190</v>
      </c>
      <c r="AT140" s="226" t="s">
        <v>186</v>
      </c>
      <c r="AU140" s="226" t="s">
        <v>83</v>
      </c>
      <c r="AY140" s="19" t="s">
        <v>184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9" t="s">
        <v>81</v>
      </c>
      <c r="BK140" s="227">
        <f>ROUND(I140*H140,2)</f>
        <v>0</v>
      </c>
      <c r="BL140" s="19" t="s">
        <v>190</v>
      </c>
      <c r="BM140" s="226" t="s">
        <v>631</v>
      </c>
    </row>
    <row r="141" s="2" customFormat="1">
      <c r="A141" s="40"/>
      <c r="B141" s="41"/>
      <c r="C141" s="42"/>
      <c r="D141" s="228" t="s">
        <v>192</v>
      </c>
      <c r="E141" s="42"/>
      <c r="F141" s="229" t="s">
        <v>632</v>
      </c>
      <c r="G141" s="42"/>
      <c r="H141" s="42"/>
      <c r="I141" s="230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192</v>
      </c>
      <c r="AU141" s="19" t="s">
        <v>83</v>
      </c>
    </row>
    <row r="142" s="2" customFormat="1">
      <c r="A142" s="40"/>
      <c r="B142" s="41"/>
      <c r="C142" s="42"/>
      <c r="D142" s="233" t="s">
        <v>194</v>
      </c>
      <c r="E142" s="42"/>
      <c r="F142" s="234" t="s">
        <v>633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194</v>
      </c>
      <c r="AU142" s="19" t="s">
        <v>83</v>
      </c>
    </row>
    <row r="143" s="13" customFormat="1">
      <c r="A143" s="13"/>
      <c r="B143" s="235"/>
      <c r="C143" s="236"/>
      <c r="D143" s="228" t="s">
        <v>196</v>
      </c>
      <c r="E143" s="237" t="s">
        <v>552</v>
      </c>
      <c r="F143" s="238" t="s">
        <v>553</v>
      </c>
      <c r="G143" s="236"/>
      <c r="H143" s="239">
        <v>13.67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196</v>
      </c>
      <c r="AU143" s="245" t="s">
        <v>83</v>
      </c>
      <c r="AV143" s="13" t="s">
        <v>83</v>
      </c>
      <c r="AW143" s="13" t="s">
        <v>35</v>
      </c>
      <c r="AX143" s="13" t="s">
        <v>81</v>
      </c>
      <c r="AY143" s="245" t="s">
        <v>184</v>
      </c>
    </row>
    <row r="144" s="12" customFormat="1" ht="22.8" customHeight="1">
      <c r="A144" s="12"/>
      <c r="B144" s="199"/>
      <c r="C144" s="200"/>
      <c r="D144" s="201" t="s">
        <v>73</v>
      </c>
      <c r="E144" s="213" t="s">
        <v>243</v>
      </c>
      <c r="F144" s="213" t="s">
        <v>634</v>
      </c>
      <c r="G144" s="200"/>
      <c r="H144" s="200"/>
      <c r="I144" s="203"/>
      <c r="J144" s="214">
        <f>BK144</f>
        <v>0</v>
      </c>
      <c r="K144" s="200"/>
      <c r="L144" s="205"/>
      <c r="M144" s="206"/>
      <c r="N144" s="207"/>
      <c r="O144" s="207"/>
      <c r="P144" s="208">
        <f>SUM(P145:P247)</f>
        <v>0</v>
      </c>
      <c r="Q144" s="207"/>
      <c r="R144" s="208">
        <f>SUM(R145:R247)</f>
        <v>1.459314</v>
      </c>
      <c r="S144" s="207"/>
      <c r="T144" s="209">
        <f>SUM(T145:T247)</f>
        <v>5.8519999999999994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81</v>
      </c>
      <c r="AT144" s="211" t="s">
        <v>73</v>
      </c>
      <c r="AU144" s="211" t="s">
        <v>81</v>
      </c>
      <c r="AY144" s="210" t="s">
        <v>184</v>
      </c>
      <c r="BK144" s="212">
        <f>SUM(BK145:BK247)</f>
        <v>0</v>
      </c>
    </row>
    <row r="145" s="2" customFormat="1" ht="16.5" customHeight="1">
      <c r="A145" s="40"/>
      <c r="B145" s="41"/>
      <c r="C145" s="215" t="s">
        <v>275</v>
      </c>
      <c r="D145" s="215" t="s">
        <v>186</v>
      </c>
      <c r="E145" s="216" t="s">
        <v>635</v>
      </c>
      <c r="F145" s="217" t="s">
        <v>636</v>
      </c>
      <c r="G145" s="218" t="s">
        <v>290</v>
      </c>
      <c r="H145" s="219">
        <v>1</v>
      </c>
      <c r="I145" s="220"/>
      <c r="J145" s="221">
        <f>ROUND(I145*H145,2)</f>
        <v>0</v>
      </c>
      <c r="K145" s="217" t="s">
        <v>19</v>
      </c>
      <c r="L145" s="46"/>
      <c r="M145" s="222" t="s">
        <v>19</v>
      </c>
      <c r="N145" s="223" t="s">
        <v>45</v>
      </c>
      <c r="O145" s="86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6" t="s">
        <v>190</v>
      </c>
      <c r="AT145" s="226" t="s">
        <v>186</v>
      </c>
      <c r="AU145" s="226" t="s">
        <v>83</v>
      </c>
      <c r="AY145" s="19" t="s">
        <v>184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9" t="s">
        <v>81</v>
      </c>
      <c r="BK145" s="227">
        <f>ROUND(I145*H145,2)</f>
        <v>0</v>
      </c>
      <c r="BL145" s="19" t="s">
        <v>190</v>
      </c>
      <c r="BM145" s="226" t="s">
        <v>637</v>
      </c>
    </row>
    <row r="146" s="2" customFormat="1">
      <c r="A146" s="40"/>
      <c r="B146" s="41"/>
      <c r="C146" s="42"/>
      <c r="D146" s="228" t="s">
        <v>192</v>
      </c>
      <c r="E146" s="42"/>
      <c r="F146" s="229" t="s">
        <v>638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192</v>
      </c>
      <c r="AU146" s="19" t="s">
        <v>83</v>
      </c>
    </row>
    <row r="147" s="2" customFormat="1" ht="16.5" customHeight="1">
      <c r="A147" s="40"/>
      <c r="B147" s="41"/>
      <c r="C147" s="215" t="s">
        <v>281</v>
      </c>
      <c r="D147" s="215" t="s">
        <v>186</v>
      </c>
      <c r="E147" s="216" t="s">
        <v>639</v>
      </c>
      <c r="F147" s="217" t="s">
        <v>640</v>
      </c>
      <c r="G147" s="218" t="s">
        <v>113</v>
      </c>
      <c r="H147" s="219">
        <v>133</v>
      </c>
      <c r="I147" s="220"/>
      <c r="J147" s="221">
        <f>ROUND(I147*H147,2)</f>
        <v>0</v>
      </c>
      <c r="K147" s="217" t="s">
        <v>189</v>
      </c>
      <c r="L147" s="46"/>
      <c r="M147" s="222" t="s">
        <v>19</v>
      </c>
      <c r="N147" s="223" t="s">
        <v>45</v>
      </c>
      <c r="O147" s="86"/>
      <c r="P147" s="224">
        <f>O147*H147</f>
        <v>0</v>
      </c>
      <c r="Q147" s="224">
        <v>0</v>
      </c>
      <c r="R147" s="224">
        <f>Q147*H147</f>
        <v>0</v>
      </c>
      <c r="S147" s="224">
        <v>0.043999999999999997</v>
      </c>
      <c r="T147" s="225">
        <f>S147*H147</f>
        <v>5.8519999999999994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6" t="s">
        <v>190</v>
      </c>
      <c r="AT147" s="226" t="s">
        <v>186</v>
      </c>
      <c r="AU147" s="226" t="s">
        <v>83</v>
      </c>
      <c r="AY147" s="19" t="s">
        <v>184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9" t="s">
        <v>81</v>
      </c>
      <c r="BK147" s="227">
        <f>ROUND(I147*H147,2)</f>
        <v>0</v>
      </c>
      <c r="BL147" s="19" t="s">
        <v>190</v>
      </c>
      <c r="BM147" s="226" t="s">
        <v>641</v>
      </c>
    </row>
    <row r="148" s="2" customFormat="1">
      <c r="A148" s="40"/>
      <c r="B148" s="41"/>
      <c r="C148" s="42"/>
      <c r="D148" s="228" t="s">
        <v>192</v>
      </c>
      <c r="E148" s="42"/>
      <c r="F148" s="229" t="s">
        <v>642</v>
      </c>
      <c r="G148" s="42"/>
      <c r="H148" s="42"/>
      <c r="I148" s="230"/>
      <c r="J148" s="42"/>
      <c r="K148" s="42"/>
      <c r="L148" s="46"/>
      <c r="M148" s="231"/>
      <c r="N148" s="232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192</v>
      </c>
      <c r="AU148" s="19" t="s">
        <v>83</v>
      </c>
    </row>
    <row r="149" s="2" customFormat="1">
      <c r="A149" s="40"/>
      <c r="B149" s="41"/>
      <c r="C149" s="42"/>
      <c r="D149" s="233" t="s">
        <v>194</v>
      </c>
      <c r="E149" s="42"/>
      <c r="F149" s="234" t="s">
        <v>643</v>
      </c>
      <c r="G149" s="42"/>
      <c r="H149" s="42"/>
      <c r="I149" s="230"/>
      <c r="J149" s="42"/>
      <c r="K149" s="42"/>
      <c r="L149" s="46"/>
      <c r="M149" s="231"/>
      <c r="N149" s="232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194</v>
      </c>
      <c r="AU149" s="19" t="s">
        <v>83</v>
      </c>
    </row>
    <row r="150" s="2" customFormat="1" ht="16.5" customHeight="1">
      <c r="A150" s="40"/>
      <c r="B150" s="41"/>
      <c r="C150" s="215" t="s">
        <v>287</v>
      </c>
      <c r="D150" s="215" t="s">
        <v>186</v>
      </c>
      <c r="E150" s="216" t="s">
        <v>644</v>
      </c>
      <c r="F150" s="217" t="s">
        <v>645</v>
      </c>
      <c r="G150" s="218" t="s">
        <v>408</v>
      </c>
      <c r="H150" s="219">
        <v>3</v>
      </c>
      <c r="I150" s="220"/>
      <c r="J150" s="221">
        <f>ROUND(I150*H150,2)</f>
        <v>0</v>
      </c>
      <c r="K150" s="217" t="s">
        <v>189</v>
      </c>
      <c r="L150" s="46"/>
      <c r="M150" s="222" t="s">
        <v>19</v>
      </c>
      <c r="N150" s="223" t="s">
        <v>45</v>
      </c>
      <c r="O150" s="86"/>
      <c r="P150" s="224">
        <f>O150*H150</f>
        <v>0</v>
      </c>
      <c r="Q150" s="224">
        <v>0.00167</v>
      </c>
      <c r="R150" s="224">
        <f>Q150*H150</f>
        <v>0.0050100000000000006</v>
      </c>
      <c r="S150" s="224">
        <v>0</v>
      </c>
      <c r="T150" s="22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6" t="s">
        <v>190</v>
      </c>
      <c r="AT150" s="226" t="s">
        <v>186</v>
      </c>
      <c r="AU150" s="226" t="s">
        <v>83</v>
      </c>
      <c r="AY150" s="19" t="s">
        <v>184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9" t="s">
        <v>81</v>
      </c>
      <c r="BK150" s="227">
        <f>ROUND(I150*H150,2)</f>
        <v>0</v>
      </c>
      <c r="BL150" s="19" t="s">
        <v>190</v>
      </c>
      <c r="BM150" s="226" t="s">
        <v>646</v>
      </c>
    </row>
    <row r="151" s="2" customFormat="1">
      <c r="A151" s="40"/>
      <c r="B151" s="41"/>
      <c r="C151" s="42"/>
      <c r="D151" s="228" t="s">
        <v>192</v>
      </c>
      <c r="E151" s="42"/>
      <c r="F151" s="229" t="s">
        <v>647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192</v>
      </c>
      <c r="AU151" s="19" t="s">
        <v>83</v>
      </c>
    </row>
    <row r="152" s="2" customFormat="1">
      <c r="A152" s="40"/>
      <c r="B152" s="41"/>
      <c r="C152" s="42"/>
      <c r="D152" s="233" t="s">
        <v>194</v>
      </c>
      <c r="E152" s="42"/>
      <c r="F152" s="234" t="s">
        <v>648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194</v>
      </c>
      <c r="AU152" s="19" t="s">
        <v>83</v>
      </c>
    </row>
    <row r="153" s="2" customFormat="1" ht="16.5" customHeight="1">
      <c r="A153" s="40"/>
      <c r="B153" s="41"/>
      <c r="C153" s="267" t="s">
        <v>295</v>
      </c>
      <c r="D153" s="267" t="s">
        <v>269</v>
      </c>
      <c r="E153" s="268" t="s">
        <v>649</v>
      </c>
      <c r="F153" s="269" t="s">
        <v>650</v>
      </c>
      <c r="G153" s="270" t="s">
        <v>408</v>
      </c>
      <c r="H153" s="271">
        <v>1</v>
      </c>
      <c r="I153" s="272"/>
      <c r="J153" s="273">
        <f>ROUND(I153*H153,2)</f>
        <v>0</v>
      </c>
      <c r="K153" s="269" t="s">
        <v>189</v>
      </c>
      <c r="L153" s="274"/>
      <c r="M153" s="275" t="s">
        <v>19</v>
      </c>
      <c r="N153" s="276" t="s">
        <v>45</v>
      </c>
      <c r="O153" s="86"/>
      <c r="P153" s="224">
        <f>O153*H153</f>
        <v>0</v>
      </c>
      <c r="Q153" s="224">
        <v>0.012200000000000001</v>
      </c>
      <c r="R153" s="224">
        <f>Q153*H153</f>
        <v>0.012200000000000001</v>
      </c>
      <c r="S153" s="224">
        <v>0</v>
      </c>
      <c r="T153" s="22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6" t="s">
        <v>243</v>
      </c>
      <c r="AT153" s="226" t="s">
        <v>269</v>
      </c>
      <c r="AU153" s="226" t="s">
        <v>83</v>
      </c>
      <c r="AY153" s="19" t="s">
        <v>184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9" t="s">
        <v>81</v>
      </c>
      <c r="BK153" s="227">
        <f>ROUND(I153*H153,2)</f>
        <v>0</v>
      </c>
      <c r="BL153" s="19" t="s">
        <v>190</v>
      </c>
      <c r="BM153" s="226" t="s">
        <v>651</v>
      </c>
    </row>
    <row r="154" s="2" customFormat="1">
      <c r="A154" s="40"/>
      <c r="B154" s="41"/>
      <c r="C154" s="42"/>
      <c r="D154" s="228" t="s">
        <v>192</v>
      </c>
      <c r="E154" s="42"/>
      <c r="F154" s="229" t="s">
        <v>650</v>
      </c>
      <c r="G154" s="42"/>
      <c r="H154" s="42"/>
      <c r="I154" s="230"/>
      <c r="J154" s="42"/>
      <c r="K154" s="42"/>
      <c r="L154" s="46"/>
      <c r="M154" s="231"/>
      <c r="N154" s="232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192</v>
      </c>
      <c r="AU154" s="19" t="s">
        <v>83</v>
      </c>
    </row>
    <row r="155" s="2" customFormat="1" ht="16.5" customHeight="1">
      <c r="A155" s="40"/>
      <c r="B155" s="41"/>
      <c r="C155" s="267" t="s">
        <v>302</v>
      </c>
      <c r="D155" s="267" t="s">
        <v>269</v>
      </c>
      <c r="E155" s="268" t="s">
        <v>652</v>
      </c>
      <c r="F155" s="269" t="s">
        <v>653</v>
      </c>
      <c r="G155" s="270" t="s">
        <v>408</v>
      </c>
      <c r="H155" s="271">
        <v>1</v>
      </c>
      <c r="I155" s="272"/>
      <c r="J155" s="273">
        <f>ROUND(I155*H155,2)</f>
        <v>0</v>
      </c>
      <c r="K155" s="269" t="s">
        <v>189</v>
      </c>
      <c r="L155" s="274"/>
      <c r="M155" s="275" t="s">
        <v>19</v>
      </c>
      <c r="N155" s="276" t="s">
        <v>45</v>
      </c>
      <c r="O155" s="86"/>
      <c r="P155" s="224">
        <f>O155*H155</f>
        <v>0</v>
      </c>
      <c r="Q155" s="224">
        <v>0.0104</v>
      </c>
      <c r="R155" s="224">
        <f>Q155*H155</f>
        <v>0.0104</v>
      </c>
      <c r="S155" s="224">
        <v>0</v>
      </c>
      <c r="T155" s="22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6" t="s">
        <v>243</v>
      </c>
      <c r="AT155" s="226" t="s">
        <v>269</v>
      </c>
      <c r="AU155" s="226" t="s">
        <v>83</v>
      </c>
      <c r="AY155" s="19" t="s">
        <v>184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9" t="s">
        <v>81</v>
      </c>
      <c r="BK155" s="227">
        <f>ROUND(I155*H155,2)</f>
        <v>0</v>
      </c>
      <c r="BL155" s="19" t="s">
        <v>190</v>
      </c>
      <c r="BM155" s="226" t="s">
        <v>654</v>
      </c>
    </row>
    <row r="156" s="2" customFormat="1">
      <c r="A156" s="40"/>
      <c r="B156" s="41"/>
      <c r="C156" s="42"/>
      <c r="D156" s="228" t="s">
        <v>192</v>
      </c>
      <c r="E156" s="42"/>
      <c r="F156" s="229" t="s">
        <v>653</v>
      </c>
      <c r="G156" s="42"/>
      <c r="H156" s="42"/>
      <c r="I156" s="230"/>
      <c r="J156" s="42"/>
      <c r="K156" s="42"/>
      <c r="L156" s="46"/>
      <c r="M156" s="231"/>
      <c r="N156" s="232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192</v>
      </c>
      <c r="AU156" s="19" t="s">
        <v>83</v>
      </c>
    </row>
    <row r="157" s="2" customFormat="1" ht="16.5" customHeight="1">
      <c r="A157" s="40"/>
      <c r="B157" s="41"/>
      <c r="C157" s="267" t="s">
        <v>310</v>
      </c>
      <c r="D157" s="267" t="s">
        <v>269</v>
      </c>
      <c r="E157" s="268" t="s">
        <v>655</v>
      </c>
      <c r="F157" s="269" t="s">
        <v>656</v>
      </c>
      <c r="G157" s="270" t="s">
        <v>408</v>
      </c>
      <c r="H157" s="271">
        <v>1</v>
      </c>
      <c r="I157" s="272"/>
      <c r="J157" s="273">
        <f>ROUND(I157*H157,2)</f>
        <v>0</v>
      </c>
      <c r="K157" s="269" t="s">
        <v>19</v>
      </c>
      <c r="L157" s="274"/>
      <c r="M157" s="275" t="s">
        <v>19</v>
      </c>
      <c r="N157" s="276" t="s">
        <v>45</v>
      </c>
      <c r="O157" s="86"/>
      <c r="P157" s="224">
        <f>O157*H157</f>
        <v>0</v>
      </c>
      <c r="Q157" s="224">
        <v>0.010699999999999999</v>
      </c>
      <c r="R157" s="224">
        <f>Q157*H157</f>
        <v>0.010699999999999999</v>
      </c>
      <c r="S157" s="224">
        <v>0</v>
      </c>
      <c r="T157" s="22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6" t="s">
        <v>243</v>
      </c>
      <c r="AT157" s="226" t="s">
        <v>269</v>
      </c>
      <c r="AU157" s="226" t="s">
        <v>83</v>
      </c>
      <c r="AY157" s="19" t="s">
        <v>184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9" t="s">
        <v>81</v>
      </c>
      <c r="BK157" s="227">
        <f>ROUND(I157*H157,2)</f>
        <v>0</v>
      </c>
      <c r="BL157" s="19" t="s">
        <v>190</v>
      </c>
      <c r="BM157" s="226" t="s">
        <v>657</v>
      </c>
    </row>
    <row r="158" s="2" customFormat="1">
      <c r="A158" s="40"/>
      <c r="B158" s="41"/>
      <c r="C158" s="42"/>
      <c r="D158" s="228" t="s">
        <v>192</v>
      </c>
      <c r="E158" s="42"/>
      <c r="F158" s="229" t="s">
        <v>656</v>
      </c>
      <c r="G158" s="42"/>
      <c r="H158" s="42"/>
      <c r="I158" s="230"/>
      <c r="J158" s="42"/>
      <c r="K158" s="42"/>
      <c r="L158" s="46"/>
      <c r="M158" s="231"/>
      <c r="N158" s="232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192</v>
      </c>
      <c r="AU158" s="19" t="s">
        <v>83</v>
      </c>
    </row>
    <row r="159" s="2" customFormat="1" ht="16.5" customHeight="1">
      <c r="A159" s="40"/>
      <c r="B159" s="41"/>
      <c r="C159" s="215" t="s">
        <v>315</v>
      </c>
      <c r="D159" s="215" t="s">
        <v>186</v>
      </c>
      <c r="E159" s="216" t="s">
        <v>658</v>
      </c>
      <c r="F159" s="217" t="s">
        <v>659</v>
      </c>
      <c r="G159" s="218" t="s">
        <v>408</v>
      </c>
      <c r="H159" s="219">
        <v>7</v>
      </c>
      <c r="I159" s="220"/>
      <c r="J159" s="221">
        <f>ROUND(I159*H159,2)</f>
        <v>0</v>
      </c>
      <c r="K159" s="217" t="s">
        <v>189</v>
      </c>
      <c r="L159" s="46"/>
      <c r="M159" s="222" t="s">
        <v>19</v>
      </c>
      <c r="N159" s="223" t="s">
        <v>45</v>
      </c>
      <c r="O159" s="86"/>
      <c r="P159" s="224">
        <f>O159*H159</f>
        <v>0</v>
      </c>
      <c r="Q159" s="224">
        <v>0.00167</v>
      </c>
      <c r="R159" s="224">
        <f>Q159*H159</f>
        <v>0.011690000000000001</v>
      </c>
      <c r="S159" s="224">
        <v>0</v>
      </c>
      <c r="T159" s="22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190</v>
      </c>
      <c r="AT159" s="226" t="s">
        <v>186</v>
      </c>
      <c r="AU159" s="226" t="s">
        <v>83</v>
      </c>
      <c r="AY159" s="19" t="s">
        <v>184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81</v>
      </c>
      <c r="BK159" s="227">
        <f>ROUND(I159*H159,2)</f>
        <v>0</v>
      </c>
      <c r="BL159" s="19" t="s">
        <v>190</v>
      </c>
      <c r="BM159" s="226" t="s">
        <v>660</v>
      </c>
    </row>
    <row r="160" s="2" customFormat="1">
      <c r="A160" s="40"/>
      <c r="B160" s="41"/>
      <c r="C160" s="42"/>
      <c r="D160" s="228" t="s">
        <v>192</v>
      </c>
      <c r="E160" s="42"/>
      <c r="F160" s="229" t="s">
        <v>661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192</v>
      </c>
      <c r="AU160" s="19" t="s">
        <v>83</v>
      </c>
    </row>
    <row r="161" s="2" customFormat="1">
      <c r="A161" s="40"/>
      <c r="B161" s="41"/>
      <c r="C161" s="42"/>
      <c r="D161" s="233" t="s">
        <v>194</v>
      </c>
      <c r="E161" s="42"/>
      <c r="F161" s="234" t="s">
        <v>662</v>
      </c>
      <c r="G161" s="42"/>
      <c r="H161" s="42"/>
      <c r="I161" s="230"/>
      <c r="J161" s="42"/>
      <c r="K161" s="42"/>
      <c r="L161" s="46"/>
      <c r="M161" s="231"/>
      <c r="N161" s="232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194</v>
      </c>
      <c r="AU161" s="19" t="s">
        <v>83</v>
      </c>
    </row>
    <row r="162" s="2" customFormat="1" ht="16.5" customHeight="1">
      <c r="A162" s="40"/>
      <c r="B162" s="41"/>
      <c r="C162" s="267" t="s">
        <v>322</v>
      </c>
      <c r="D162" s="267" t="s">
        <v>269</v>
      </c>
      <c r="E162" s="268" t="s">
        <v>663</v>
      </c>
      <c r="F162" s="269" t="s">
        <v>664</v>
      </c>
      <c r="G162" s="270" t="s">
        <v>408</v>
      </c>
      <c r="H162" s="271">
        <v>4</v>
      </c>
      <c r="I162" s="272"/>
      <c r="J162" s="273">
        <f>ROUND(I162*H162,2)</f>
        <v>0</v>
      </c>
      <c r="K162" s="269" t="s">
        <v>189</v>
      </c>
      <c r="L162" s="274"/>
      <c r="M162" s="275" t="s">
        <v>19</v>
      </c>
      <c r="N162" s="276" t="s">
        <v>45</v>
      </c>
      <c r="O162" s="86"/>
      <c r="P162" s="224">
        <f>O162*H162</f>
        <v>0</v>
      </c>
      <c r="Q162" s="224">
        <v>0.0040000000000000001</v>
      </c>
      <c r="R162" s="224">
        <f>Q162*H162</f>
        <v>0.016</v>
      </c>
      <c r="S162" s="224">
        <v>0</v>
      </c>
      <c r="T162" s="22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243</v>
      </c>
      <c r="AT162" s="226" t="s">
        <v>269</v>
      </c>
      <c r="AU162" s="226" t="s">
        <v>83</v>
      </c>
      <c r="AY162" s="19" t="s">
        <v>184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81</v>
      </c>
      <c r="BK162" s="227">
        <f>ROUND(I162*H162,2)</f>
        <v>0</v>
      </c>
      <c r="BL162" s="19" t="s">
        <v>190</v>
      </c>
      <c r="BM162" s="226" t="s">
        <v>665</v>
      </c>
    </row>
    <row r="163" s="2" customFormat="1">
      <c r="A163" s="40"/>
      <c r="B163" s="41"/>
      <c r="C163" s="42"/>
      <c r="D163" s="228" t="s">
        <v>192</v>
      </c>
      <c r="E163" s="42"/>
      <c r="F163" s="229" t="s">
        <v>664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192</v>
      </c>
      <c r="AU163" s="19" t="s">
        <v>83</v>
      </c>
    </row>
    <row r="164" s="2" customFormat="1" ht="16.5" customHeight="1">
      <c r="A164" s="40"/>
      <c r="B164" s="41"/>
      <c r="C164" s="267" t="s">
        <v>7</v>
      </c>
      <c r="D164" s="267" t="s">
        <v>269</v>
      </c>
      <c r="E164" s="268" t="s">
        <v>666</v>
      </c>
      <c r="F164" s="269" t="s">
        <v>667</v>
      </c>
      <c r="G164" s="270" t="s">
        <v>408</v>
      </c>
      <c r="H164" s="271">
        <v>1</v>
      </c>
      <c r="I164" s="272"/>
      <c r="J164" s="273">
        <f>ROUND(I164*H164,2)</f>
        <v>0</v>
      </c>
      <c r="K164" s="269" t="s">
        <v>189</v>
      </c>
      <c r="L164" s="274"/>
      <c r="M164" s="275" t="s">
        <v>19</v>
      </c>
      <c r="N164" s="276" t="s">
        <v>45</v>
      </c>
      <c r="O164" s="86"/>
      <c r="P164" s="224">
        <f>O164*H164</f>
        <v>0</v>
      </c>
      <c r="Q164" s="224">
        <v>0.0043</v>
      </c>
      <c r="R164" s="224">
        <f>Q164*H164</f>
        <v>0.0043</v>
      </c>
      <c r="S164" s="224">
        <v>0</v>
      </c>
      <c r="T164" s="22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6" t="s">
        <v>243</v>
      </c>
      <c r="AT164" s="226" t="s">
        <v>269</v>
      </c>
      <c r="AU164" s="226" t="s">
        <v>83</v>
      </c>
      <c r="AY164" s="19" t="s">
        <v>184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9" t="s">
        <v>81</v>
      </c>
      <c r="BK164" s="227">
        <f>ROUND(I164*H164,2)</f>
        <v>0</v>
      </c>
      <c r="BL164" s="19" t="s">
        <v>190</v>
      </c>
      <c r="BM164" s="226" t="s">
        <v>668</v>
      </c>
    </row>
    <row r="165" s="2" customFormat="1">
      <c r="A165" s="40"/>
      <c r="B165" s="41"/>
      <c r="C165" s="42"/>
      <c r="D165" s="228" t="s">
        <v>192</v>
      </c>
      <c r="E165" s="42"/>
      <c r="F165" s="229" t="s">
        <v>667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192</v>
      </c>
      <c r="AU165" s="19" t="s">
        <v>83</v>
      </c>
    </row>
    <row r="166" s="2" customFormat="1" ht="16.5" customHeight="1">
      <c r="A166" s="40"/>
      <c r="B166" s="41"/>
      <c r="C166" s="267" t="s">
        <v>334</v>
      </c>
      <c r="D166" s="267" t="s">
        <v>269</v>
      </c>
      <c r="E166" s="268" t="s">
        <v>669</v>
      </c>
      <c r="F166" s="269" t="s">
        <v>670</v>
      </c>
      <c r="G166" s="270" t="s">
        <v>408</v>
      </c>
      <c r="H166" s="271">
        <v>1</v>
      </c>
      <c r="I166" s="272"/>
      <c r="J166" s="273">
        <f>ROUND(I166*H166,2)</f>
        <v>0</v>
      </c>
      <c r="K166" s="269" t="s">
        <v>189</v>
      </c>
      <c r="L166" s="274"/>
      <c r="M166" s="275" t="s">
        <v>19</v>
      </c>
      <c r="N166" s="276" t="s">
        <v>45</v>
      </c>
      <c r="O166" s="86"/>
      <c r="P166" s="224">
        <f>O166*H166</f>
        <v>0</v>
      </c>
      <c r="Q166" s="224">
        <v>0.010699999999999999</v>
      </c>
      <c r="R166" s="224">
        <f>Q166*H166</f>
        <v>0.010699999999999999</v>
      </c>
      <c r="S166" s="224">
        <v>0</v>
      </c>
      <c r="T166" s="22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6" t="s">
        <v>243</v>
      </c>
      <c r="AT166" s="226" t="s">
        <v>269</v>
      </c>
      <c r="AU166" s="226" t="s">
        <v>83</v>
      </c>
      <c r="AY166" s="19" t="s">
        <v>184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9" t="s">
        <v>81</v>
      </c>
      <c r="BK166" s="227">
        <f>ROUND(I166*H166,2)</f>
        <v>0</v>
      </c>
      <c r="BL166" s="19" t="s">
        <v>190</v>
      </c>
      <c r="BM166" s="226" t="s">
        <v>671</v>
      </c>
    </row>
    <row r="167" s="2" customFormat="1">
      <c r="A167" s="40"/>
      <c r="B167" s="41"/>
      <c r="C167" s="42"/>
      <c r="D167" s="228" t="s">
        <v>192</v>
      </c>
      <c r="E167" s="42"/>
      <c r="F167" s="229" t="s">
        <v>670</v>
      </c>
      <c r="G167" s="42"/>
      <c r="H167" s="42"/>
      <c r="I167" s="230"/>
      <c r="J167" s="42"/>
      <c r="K167" s="42"/>
      <c r="L167" s="46"/>
      <c r="M167" s="231"/>
      <c r="N167" s="232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192</v>
      </c>
      <c r="AU167" s="19" t="s">
        <v>83</v>
      </c>
    </row>
    <row r="168" s="2" customFormat="1" ht="16.5" customHeight="1">
      <c r="A168" s="40"/>
      <c r="B168" s="41"/>
      <c r="C168" s="267" t="s">
        <v>340</v>
      </c>
      <c r="D168" s="267" t="s">
        <v>269</v>
      </c>
      <c r="E168" s="268" t="s">
        <v>672</v>
      </c>
      <c r="F168" s="269" t="s">
        <v>673</v>
      </c>
      <c r="G168" s="270" t="s">
        <v>408</v>
      </c>
      <c r="H168" s="271">
        <v>1</v>
      </c>
      <c r="I168" s="272"/>
      <c r="J168" s="273">
        <f>ROUND(I168*H168,2)</f>
        <v>0</v>
      </c>
      <c r="K168" s="269" t="s">
        <v>19</v>
      </c>
      <c r="L168" s="274"/>
      <c r="M168" s="275" t="s">
        <v>19</v>
      </c>
      <c r="N168" s="276" t="s">
        <v>45</v>
      </c>
      <c r="O168" s="86"/>
      <c r="P168" s="224">
        <f>O168*H168</f>
        <v>0</v>
      </c>
      <c r="Q168" s="224">
        <v>0.010699999999999999</v>
      </c>
      <c r="R168" s="224">
        <f>Q168*H168</f>
        <v>0.010699999999999999</v>
      </c>
      <c r="S168" s="224">
        <v>0</v>
      </c>
      <c r="T168" s="22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6" t="s">
        <v>243</v>
      </c>
      <c r="AT168" s="226" t="s">
        <v>269</v>
      </c>
      <c r="AU168" s="226" t="s">
        <v>83</v>
      </c>
      <c r="AY168" s="19" t="s">
        <v>184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9" t="s">
        <v>81</v>
      </c>
      <c r="BK168" s="227">
        <f>ROUND(I168*H168,2)</f>
        <v>0</v>
      </c>
      <c r="BL168" s="19" t="s">
        <v>190</v>
      </c>
      <c r="BM168" s="226" t="s">
        <v>674</v>
      </c>
    </row>
    <row r="169" s="2" customFormat="1">
      <c r="A169" s="40"/>
      <c r="B169" s="41"/>
      <c r="C169" s="42"/>
      <c r="D169" s="228" t="s">
        <v>192</v>
      </c>
      <c r="E169" s="42"/>
      <c r="F169" s="229" t="s">
        <v>673</v>
      </c>
      <c r="G169" s="42"/>
      <c r="H169" s="42"/>
      <c r="I169" s="230"/>
      <c r="J169" s="42"/>
      <c r="K169" s="42"/>
      <c r="L169" s="46"/>
      <c r="M169" s="231"/>
      <c r="N169" s="232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192</v>
      </c>
      <c r="AU169" s="19" t="s">
        <v>83</v>
      </c>
    </row>
    <row r="170" s="2" customFormat="1" ht="16.5" customHeight="1">
      <c r="A170" s="40"/>
      <c r="B170" s="41"/>
      <c r="C170" s="215" t="s">
        <v>346</v>
      </c>
      <c r="D170" s="215" t="s">
        <v>186</v>
      </c>
      <c r="E170" s="216" t="s">
        <v>675</v>
      </c>
      <c r="F170" s="217" t="s">
        <v>676</v>
      </c>
      <c r="G170" s="218" t="s">
        <v>408</v>
      </c>
      <c r="H170" s="219">
        <v>2</v>
      </c>
      <c r="I170" s="220"/>
      <c r="J170" s="221">
        <f>ROUND(I170*H170,2)</f>
        <v>0</v>
      </c>
      <c r="K170" s="217" t="s">
        <v>189</v>
      </c>
      <c r="L170" s="46"/>
      <c r="M170" s="222" t="s">
        <v>19</v>
      </c>
      <c r="N170" s="223" t="s">
        <v>45</v>
      </c>
      <c r="O170" s="86"/>
      <c r="P170" s="224">
        <f>O170*H170</f>
        <v>0</v>
      </c>
      <c r="Q170" s="224">
        <v>0.0017099999999999999</v>
      </c>
      <c r="R170" s="224">
        <f>Q170*H170</f>
        <v>0.0034199999999999999</v>
      </c>
      <c r="S170" s="224">
        <v>0</v>
      </c>
      <c r="T170" s="22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6" t="s">
        <v>190</v>
      </c>
      <c r="AT170" s="226" t="s">
        <v>186</v>
      </c>
      <c r="AU170" s="226" t="s">
        <v>83</v>
      </c>
      <c r="AY170" s="19" t="s">
        <v>184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9" t="s">
        <v>81</v>
      </c>
      <c r="BK170" s="227">
        <f>ROUND(I170*H170,2)</f>
        <v>0</v>
      </c>
      <c r="BL170" s="19" t="s">
        <v>190</v>
      </c>
      <c r="BM170" s="226" t="s">
        <v>677</v>
      </c>
    </row>
    <row r="171" s="2" customFormat="1">
      <c r="A171" s="40"/>
      <c r="B171" s="41"/>
      <c r="C171" s="42"/>
      <c r="D171" s="228" t="s">
        <v>192</v>
      </c>
      <c r="E171" s="42"/>
      <c r="F171" s="229" t="s">
        <v>678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192</v>
      </c>
      <c r="AU171" s="19" t="s">
        <v>83</v>
      </c>
    </row>
    <row r="172" s="2" customFormat="1">
      <c r="A172" s="40"/>
      <c r="B172" s="41"/>
      <c r="C172" s="42"/>
      <c r="D172" s="233" t="s">
        <v>194</v>
      </c>
      <c r="E172" s="42"/>
      <c r="F172" s="234" t="s">
        <v>679</v>
      </c>
      <c r="G172" s="42"/>
      <c r="H172" s="42"/>
      <c r="I172" s="230"/>
      <c r="J172" s="42"/>
      <c r="K172" s="42"/>
      <c r="L172" s="46"/>
      <c r="M172" s="231"/>
      <c r="N172" s="232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194</v>
      </c>
      <c r="AU172" s="19" t="s">
        <v>83</v>
      </c>
    </row>
    <row r="173" s="2" customFormat="1" ht="16.5" customHeight="1">
      <c r="A173" s="40"/>
      <c r="B173" s="41"/>
      <c r="C173" s="267" t="s">
        <v>353</v>
      </c>
      <c r="D173" s="267" t="s">
        <v>269</v>
      </c>
      <c r="E173" s="268" t="s">
        <v>680</v>
      </c>
      <c r="F173" s="269" t="s">
        <v>681</v>
      </c>
      <c r="G173" s="270" t="s">
        <v>408</v>
      </c>
      <c r="H173" s="271">
        <v>1</v>
      </c>
      <c r="I173" s="272"/>
      <c r="J173" s="273">
        <f>ROUND(I173*H173,2)</f>
        <v>0</v>
      </c>
      <c r="K173" s="269" t="s">
        <v>189</v>
      </c>
      <c r="L173" s="274"/>
      <c r="M173" s="275" t="s">
        <v>19</v>
      </c>
      <c r="N173" s="276" t="s">
        <v>45</v>
      </c>
      <c r="O173" s="86"/>
      <c r="P173" s="224">
        <f>O173*H173</f>
        <v>0</v>
      </c>
      <c r="Q173" s="224">
        <v>0.0178</v>
      </c>
      <c r="R173" s="224">
        <f>Q173*H173</f>
        <v>0.0178</v>
      </c>
      <c r="S173" s="224">
        <v>0</v>
      </c>
      <c r="T173" s="225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6" t="s">
        <v>243</v>
      </c>
      <c r="AT173" s="226" t="s">
        <v>269</v>
      </c>
      <c r="AU173" s="226" t="s">
        <v>83</v>
      </c>
      <c r="AY173" s="19" t="s">
        <v>184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9" t="s">
        <v>81</v>
      </c>
      <c r="BK173" s="227">
        <f>ROUND(I173*H173,2)</f>
        <v>0</v>
      </c>
      <c r="BL173" s="19" t="s">
        <v>190</v>
      </c>
      <c r="BM173" s="226" t="s">
        <v>682</v>
      </c>
    </row>
    <row r="174" s="2" customFormat="1">
      <c r="A174" s="40"/>
      <c r="B174" s="41"/>
      <c r="C174" s="42"/>
      <c r="D174" s="228" t="s">
        <v>192</v>
      </c>
      <c r="E174" s="42"/>
      <c r="F174" s="229" t="s">
        <v>681</v>
      </c>
      <c r="G174" s="42"/>
      <c r="H174" s="42"/>
      <c r="I174" s="230"/>
      <c r="J174" s="42"/>
      <c r="K174" s="42"/>
      <c r="L174" s="46"/>
      <c r="M174" s="231"/>
      <c r="N174" s="232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192</v>
      </c>
      <c r="AU174" s="19" t="s">
        <v>83</v>
      </c>
    </row>
    <row r="175" s="2" customFormat="1" ht="16.5" customHeight="1">
      <c r="A175" s="40"/>
      <c r="B175" s="41"/>
      <c r="C175" s="267" t="s">
        <v>683</v>
      </c>
      <c r="D175" s="267" t="s">
        <v>269</v>
      </c>
      <c r="E175" s="268" t="s">
        <v>684</v>
      </c>
      <c r="F175" s="269" t="s">
        <v>685</v>
      </c>
      <c r="G175" s="270" t="s">
        <v>408</v>
      </c>
      <c r="H175" s="271">
        <v>1</v>
      </c>
      <c r="I175" s="272"/>
      <c r="J175" s="273">
        <f>ROUND(I175*H175,2)</f>
        <v>0</v>
      </c>
      <c r="K175" s="269" t="s">
        <v>189</v>
      </c>
      <c r="L175" s="274"/>
      <c r="M175" s="275" t="s">
        <v>19</v>
      </c>
      <c r="N175" s="276" t="s">
        <v>45</v>
      </c>
      <c r="O175" s="86"/>
      <c r="P175" s="224">
        <f>O175*H175</f>
        <v>0</v>
      </c>
      <c r="Q175" s="224">
        <v>0.019400000000000001</v>
      </c>
      <c r="R175" s="224">
        <f>Q175*H175</f>
        <v>0.019400000000000001</v>
      </c>
      <c r="S175" s="224">
        <v>0</v>
      </c>
      <c r="T175" s="22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6" t="s">
        <v>243</v>
      </c>
      <c r="AT175" s="226" t="s">
        <v>269</v>
      </c>
      <c r="AU175" s="226" t="s">
        <v>83</v>
      </c>
      <c r="AY175" s="19" t="s">
        <v>184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9" t="s">
        <v>81</v>
      </c>
      <c r="BK175" s="227">
        <f>ROUND(I175*H175,2)</f>
        <v>0</v>
      </c>
      <c r="BL175" s="19" t="s">
        <v>190</v>
      </c>
      <c r="BM175" s="226" t="s">
        <v>686</v>
      </c>
    </row>
    <row r="176" s="2" customFormat="1">
      <c r="A176" s="40"/>
      <c r="B176" s="41"/>
      <c r="C176" s="42"/>
      <c r="D176" s="228" t="s">
        <v>192</v>
      </c>
      <c r="E176" s="42"/>
      <c r="F176" s="229" t="s">
        <v>685</v>
      </c>
      <c r="G176" s="42"/>
      <c r="H176" s="42"/>
      <c r="I176" s="230"/>
      <c r="J176" s="42"/>
      <c r="K176" s="42"/>
      <c r="L176" s="46"/>
      <c r="M176" s="231"/>
      <c r="N176" s="23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192</v>
      </c>
      <c r="AU176" s="19" t="s">
        <v>83</v>
      </c>
    </row>
    <row r="177" s="2" customFormat="1" ht="21.75" customHeight="1">
      <c r="A177" s="40"/>
      <c r="B177" s="41"/>
      <c r="C177" s="215" t="s">
        <v>687</v>
      </c>
      <c r="D177" s="215" t="s">
        <v>186</v>
      </c>
      <c r="E177" s="216" t="s">
        <v>688</v>
      </c>
      <c r="F177" s="217" t="s">
        <v>689</v>
      </c>
      <c r="G177" s="218" t="s">
        <v>113</v>
      </c>
      <c r="H177" s="219">
        <v>290</v>
      </c>
      <c r="I177" s="220"/>
      <c r="J177" s="221">
        <f>ROUND(I177*H177,2)</f>
        <v>0</v>
      </c>
      <c r="K177" s="217" t="s">
        <v>189</v>
      </c>
      <c r="L177" s="46"/>
      <c r="M177" s="222" t="s">
        <v>19</v>
      </c>
      <c r="N177" s="223" t="s">
        <v>45</v>
      </c>
      <c r="O177" s="86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6" t="s">
        <v>190</v>
      </c>
      <c r="AT177" s="226" t="s">
        <v>186</v>
      </c>
      <c r="AU177" s="226" t="s">
        <v>83</v>
      </c>
      <c r="AY177" s="19" t="s">
        <v>184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9" t="s">
        <v>81</v>
      </c>
      <c r="BK177" s="227">
        <f>ROUND(I177*H177,2)</f>
        <v>0</v>
      </c>
      <c r="BL177" s="19" t="s">
        <v>190</v>
      </c>
      <c r="BM177" s="226" t="s">
        <v>690</v>
      </c>
    </row>
    <row r="178" s="2" customFormat="1">
      <c r="A178" s="40"/>
      <c r="B178" s="41"/>
      <c r="C178" s="42"/>
      <c r="D178" s="228" t="s">
        <v>192</v>
      </c>
      <c r="E178" s="42"/>
      <c r="F178" s="229" t="s">
        <v>691</v>
      </c>
      <c r="G178" s="42"/>
      <c r="H178" s="42"/>
      <c r="I178" s="230"/>
      <c r="J178" s="42"/>
      <c r="K178" s="42"/>
      <c r="L178" s="46"/>
      <c r="M178" s="231"/>
      <c r="N178" s="232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192</v>
      </c>
      <c r="AU178" s="19" t="s">
        <v>83</v>
      </c>
    </row>
    <row r="179" s="2" customFormat="1">
      <c r="A179" s="40"/>
      <c r="B179" s="41"/>
      <c r="C179" s="42"/>
      <c r="D179" s="233" t="s">
        <v>194</v>
      </c>
      <c r="E179" s="42"/>
      <c r="F179" s="234" t="s">
        <v>692</v>
      </c>
      <c r="G179" s="42"/>
      <c r="H179" s="42"/>
      <c r="I179" s="230"/>
      <c r="J179" s="42"/>
      <c r="K179" s="42"/>
      <c r="L179" s="46"/>
      <c r="M179" s="231"/>
      <c r="N179" s="232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194</v>
      </c>
      <c r="AU179" s="19" t="s">
        <v>83</v>
      </c>
    </row>
    <row r="180" s="2" customFormat="1" ht="16.5" customHeight="1">
      <c r="A180" s="40"/>
      <c r="B180" s="41"/>
      <c r="C180" s="267" t="s">
        <v>693</v>
      </c>
      <c r="D180" s="267" t="s">
        <v>269</v>
      </c>
      <c r="E180" s="268" t="s">
        <v>694</v>
      </c>
      <c r="F180" s="269" t="s">
        <v>695</v>
      </c>
      <c r="G180" s="270" t="s">
        <v>113</v>
      </c>
      <c r="H180" s="271">
        <v>290</v>
      </c>
      <c r="I180" s="272"/>
      <c r="J180" s="273">
        <f>ROUND(I180*H180,2)</f>
        <v>0</v>
      </c>
      <c r="K180" s="269" t="s">
        <v>19</v>
      </c>
      <c r="L180" s="274"/>
      <c r="M180" s="275" t="s">
        <v>19</v>
      </c>
      <c r="N180" s="276" t="s">
        <v>45</v>
      </c>
      <c r="O180" s="86"/>
      <c r="P180" s="224">
        <f>O180*H180</f>
        <v>0</v>
      </c>
      <c r="Q180" s="224">
        <v>0.00106</v>
      </c>
      <c r="R180" s="224">
        <f>Q180*H180</f>
        <v>0.30740000000000001</v>
      </c>
      <c r="S180" s="224">
        <v>0</v>
      </c>
      <c r="T180" s="22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6" t="s">
        <v>243</v>
      </c>
      <c r="AT180" s="226" t="s">
        <v>269</v>
      </c>
      <c r="AU180" s="226" t="s">
        <v>83</v>
      </c>
      <c r="AY180" s="19" t="s">
        <v>184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9" t="s">
        <v>81</v>
      </c>
      <c r="BK180" s="227">
        <f>ROUND(I180*H180,2)</f>
        <v>0</v>
      </c>
      <c r="BL180" s="19" t="s">
        <v>190</v>
      </c>
      <c r="BM180" s="226" t="s">
        <v>696</v>
      </c>
    </row>
    <row r="181" s="2" customFormat="1">
      <c r="A181" s="40"/>
      <c r="B181" s="41"/>
      <c r="C181" s="42"/>
      <c r="D181" s="228" t="s">
        <v>192</v>
      </c>
      <c r="E181" s="42"/>
      <c r="F181" s="229" t="s">
        <v>695</v>
      </c>
      <c r="G181" s="42"/>
      <c r="H181" s="42"/>
      <c r="I181" s="230"/>
      <c r="J181" s="42"/>
      <c r="K181" s="42"/>
      <c r="L181" s="46"/>
      <c r="M181" s="231"/>
      <c r="N181" s="232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192</v>
      </c>
      <c r="AU181" s="19" t="s">
        <v>83</v>
      </c>
    </row>
    <row r="182" s="2" customFormat="1" ht="21.75" customHeight="1">
      <c r="A182" s="40"/>
      <c r="B182" s="41"/>
      <c r="C182" s="215" t="s">
        <v>364</v>
      </c>
      <c r="D182" s="215" t="s">
        <v>186</v>
      </c>
      <c r="E182" s="216" t="s">
        <v>697</v>
      </c>
      <c r="F182" s="217" t="s">
        <v>698</v>
      </c>
      <c r="G182" s="218" t="s">
        <v>113</v>
      </c>
      <c r="H182" s="219">
        <v>136</v>
      </c>
      <c r="I182" s="220"/>
      <c r="J182" s="221">
        <f>ROUND(I182*H182,2)</f>
        <v>0</v>
      </c>
      <c r="K182" s="217" t="s">
        <v>189</v>
      </c>
      <c r="L182" s="46"/>
      <c r="M182" s="222" t="s">
        <v>19</v>
      </c>
      <c r="N182" s="223" t="s">
        <v>45</v>
      </c>
      <c r="O182" s="86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6" t="s">
        <v>190</v>
      </c>
      <c r="AT182" s="226" t="s">
        <v>186</v>
      </c>
      <c r="AU182" s="226" t="s">
        <v>83</v>
      </c>
      <c r="AY182" s="19" t="s">
        <v>184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9" t="s">
        <v>81</v>
      </c>
      <c r="BK182" s="227">
        <f>ROUND(I182*H182,2)</f>
        <v>0</v>
      </c>
      <c r="BL182" s="19" t="s">
        <v>190</v>
      </c>
      <c r="BM182" s="226" t="s">
        <v>699</v>
      </c>
    </row>
    <row r="183" s="2" customFormat="1">
      <c r="A183" s="40"/>
      <c r="B183" s="41"/>
      <c r="C183" s="42"/>
      <c r="D183" s="228" t="s">
        <v>192</v>
      </c>
      <c r="E183" s="42"/>
      <c r="F183" s="229" t="s">
        <v>700</v>
      </c>
      <c r="G183" s="42"/>
      <c r="H183" s="42"/>
      <c r="I183" s="230"/>
      <c r="J183" s="42"/>
      <c r="K183" s="42"/>
      <c r="L183" s="46"/>
      <c r="M183" s="231"/>
      <c r="N183" s="232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192</v>
      </c>
      <c r="AU183" s="19" t="s">
        <v>83</v>
      </c>
    </row>
    <row r="184" s="2" customFormat="1">
      <c r="A184" s="40"/>
      <c r="B184" s="41"/>
      <c r="C184" s="42"/>
      <c r="D184" s="233" t="s">
        <v>194</v>
      </c>
      <c r="E184" s="42"/>
      <c r="F184" s="234" t="s">
        <v>701</v>
      </c>
      <c r="G184" s="42"/>
      <c r="H184" s="42"/>
      <c r="I184" s="230"/>
      <c r="J184" s="42"/>
      <c r="K184" s="42"/>
      <c r="L184" s="46"/>
      <c r="M184" s="231"/>
      <c r="N184" s="232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194</v>
      </c>
      <c r="AU184" s="19" t="s">
        <v>83</v>
      </c>
    </row>
    <row r="185" s="2" customFormat="1" ht="16.5" customHeight="1">
      <c r="A185" s="40"/>
      <c r="B185" s="41"/>
      <c r="C185" s="267" t="s">
        <v>371</v>
      </c>
      <c r="D185" s="267" t="s">
        <v>269</v>
      </c>
      <c r="E185" s="268" t="s">
        <v>702</v>
      </c>
      <c r="F185" s="269" t="s">
        <v>703</v>
      </c>
      <c r="G185" s="270" t="s">
        <v>113</v>
      </c>
      <c r="H185" s="271">
        <v>136</v>
      </c>
      <c r="I185" s="272"/>
      <c r="J185" s="273">
        <f>ROUND(I185*H185,2)</f>
        <v>0</v>
      </c>
      <c r="K185" s="269" t="s">
        <v>19</v>
      </c>
      <c r="L185" s="274"/>
      <c r="M185" s="275" t="s">
        <v>19</v>
      </c>
      <c r="N185" s="276" t="s">
        <v>45</v>
      </c>
      <c r="O185" s="86"/>
      <c r="P185" s="224">
        <f>O185*H185</f>
        <v>0</v>
      </c>
      <c r="Q185" s="224">
        <v>0.0031800000000000001</v>
      </c>
      <c r="R185" s="224">
        <f>Q185*H185</f>
        <v>0.43248000000000003</v>
      </c>
      <c r="S185" s="224">
        <v>0</v>
      </c>
      <c r="T185" s="22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6" t="s">
        <v>243</v>
      </c>
      <c r="AT185" s="226" t="s">
        <v>269</v>
      </c>
      <c r="AU185" s="226" t="s">
        <v>83</v>
      </c>
      <c r="AY185" s="19" t="s">
        <v>184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9" t="s">
        <v>81</v>
      </c>
      <c r="BK185" s="227">
        <f>ROUND(I185*H185,2)</f>
        <v>0</v>
      </c>
      <c r="BL185" s="19" t="s">
        <v>190</v>
      </c>
      <c r="BM185" s="226" t="s">
        <v>704</v>
      </c>
    </row>
    <row r="186" s="2" customFormat="1">
      <c r="A186" s="40"/>
      <c r="B186" s="41"/>
      <c r="C186" s="42"/>
      <c r="D186" s="228" t="s">
        <v>192</v>
      </c>
      <c r="E186" s="42"/>
      <c r="F186" s="229" t="s">
        <v>703</v>
      </c>
      <c r="G186" s="42"/>
      <c r="H186" s="42"/>
      <c r="I186" s="230"/>
      <c r="J186" s="42"/>
      <c r="K186" s="42"/>
      <c r="L186" s="46"/>
      <c r="M186" s="231"/>
      <c r="N186" s="232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192</v>
      </c>
      <c r="AU186" s="19" t="s">
        <v>83</v>
      </c>
    </row>
    <row r="187" s="2" customFormat="1" ht="16.5" customHeight="1">
      <c r="A187" s="40"/>
      <c r="B187" s="41"/>
      <c r="C187" s="215" t="s">
        <v>377</v>
      </c>
      <c r="D187" s="215" t="s">
        <v>186</v>
      </c>
      <c r="E187" s="216" t="s">
        <v>705</v>
      </c>
      <c r="F187" s="217" t="s">
        <v>638</v>
      </c>
      <c r="G187" s="218" t="s">
        <v>113</v>
      </c>
      <c r="H187" s="219">
        <v>19.800000000000001</v>
      </c>
      <c r="I187" s="220"/>
      <c r="J187" s="221">
        <f>ROUND(I187*H187,2)</f>
        <v>0</v>
      </c>
      <c r="K187" s="217" t="s">
        <v>19</v>
      </c>
      <c r="L187" s="46"/>
      <c r="M187" s="222" t="s">
        <v>19</v>
      </c>
      <c r="N187" s="223" t="s">
        <v>45</v>
      </c>
      <c r="O187" s="86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6" t="s">
        <v>190</v>
      </c>
      <c r="AT187" s="226" t="s">
        <v>186</v>
      </c>
      <c r="AU187" s="226" t="s">
        <v>83</v>
      </c>
      <c r="AY187" s="19" t="s">
        <v>184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9" t="s">
        <v>81</v>
      </c>
      <c r="BK187" s="227">
        <f>ROUND(I187*H187,2)</f>
        <v>0</v>
      </c>
      <c r="BL187" s="19" t="s">
        <v>190</v>
      </c>
      <c r="BM187" s="226" t="s">
        <v>706</v>
      </c>
    </row>
    <row r="188" s="2" customFormat="1">
      <c r="A188" s="40"/>
      <c r="B188" s="41"/>
      <c r="C188" s="42"/>
      <c r="D188" s="228" t="s">
        <v>192</v>
      </c>
      <c r="E188" s="42"/>
      <c r="F188" s="229" t="s">
        <v>638</v>
      </c>
      <c r="G188" s="42"/>
      <c r="H188" s="42"/>
      <c r="I188" s="230"/>
      <c r="J188" s="42"/>
      <c r="K188" s="42"/>
      <c r="L188" s="46"/>
      <c r="M188" s="231"/>
      <c r="N188" s="232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192</v>
      </c>
      <c r="AU188" s="19" t="s">
        <v>83</v>
      </c>
    </row>
    <row r="189" s="2" customFormat="1" ht="16.5" customHeight="1">
      <c r="A189" s="40"/>
      <c r="B189" s="41"/>
      <c r="C189" s="267" t="s">
        <v>382</v>
      </c>
      <c r="D189" s="267" t="s">
        <v>269</v>
      </c>
      <c r="E189" s="268" t="s">
        <v>707</v>
      </c>
      <c r="F189" s="269" t="s">
        <v>708</v>
      </c>
      <c r="G189" s="270" t="s">
        <v>113</v>
      </c>
      <c r="H189" s="271">
        <v>19.800000000000001</v>
      </c>
      <c r="I189" s="272"/>
      <c r="J189" s="273">
        <f>ROUND(I189*H189,2)</f>
        <v>0</v>
      </c>
      <c r="K189" s="269" t="s">
        <v>189</v>
      </c>
      <c r="L189" s="274"/>
      <c r="M189" s="275" t="s">
        <v>19</v>
      </c>
      <c r="N189" s="276" t="s">
        <v>45</v>
      </c>
      <c r="O189" s="86"/>
      <c r="P189" s="224">
        <f>O189*H189</f>
        <v>0</v>
      </c>
      <c r="Q189" s="224">
        <v>0.0030300000000000001</v>
      </c>
      <c r="R189" s="224">
        <f>Q189*H189</f>
        <v>0.059994000000000006</v>
      </c>
      <c r="S189" s="224">
        <v>0</v>
      </c>
      <c r="T189" s="22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6" t="s">
        <v>243</v>
      </c>
      <c r="AT189" s="226" t="s">
        <v>269</v>
      </c>
      <c r="AU189" s="226" t="s">
        <v>83</v>
      </c>
      <c r="AY189" s="19" t="s">
        <v>184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9" t="s">
        <v>81</v>
      </c>
      <c r="BK189" s="227">
        <f>ROUND(I189*H189,2)</f>
        <v>0</v>
      </c>
      <c r="BL189" s="19" t="s">
        <v>190</v>
      </c>
      <c r="BM189" s="226" t="s">
        <v>709</v>
      </c>
    </row>
    <row r="190" s="2" customFormat="1">
      <c r="A190" s="40"/>
      <c r="B190" s="41"/>
      <c r="C190" s="42"/>
      <c r="D190" s="228" t="s">
        <v>192</v>
      </c>
      <c r="E190" s="42"/>
      <c r="F190" s="229" t="s">
        <v>708</v>
      </c>
      <c r="G190" s="42"/>
      <c r="H190" s="42"/>
      <c r="I190" s="230"/>
      <c r="J190" s="42"/>
      <c r="K190" s="42"/>
      <c r="L190" s="46"/>
      <c r="M190" s="231"/>
      <c r="N190" s="232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192</v>
      </c>
      <c r="AU190" s="19" t="s">
        <v>83</v>
      </c>
    </row>
    <row r="191" s="13" customFormat="1">
      <c r="A191" s="13"/>
      <c r="B191" s="235"/>
      <c r="C191" s="236"/>
      <c r="D191" s="228" t="s">
        <v>196</v>
      </c>
      <c r="E191" s="237" t="s">
        <v>19</v>
      </c>
      <c r="F191" s="238" t="s">
        <v>710</v>
      </c>
      <c r="G191" s="236"/>
      <c r="H191" s="239">
        <v>19.800000000000001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196</v>
      </c>
      <c r="AU191" s="245" t="s">
        <v>83</v>
      </c>
      <c r="AV191" s="13" t="s">
        <v>83</v>
      </c>
      <c r="AW191" s="13" t="s">
        <v>35</v>
      </c>
      <c r="AX191" s="13" t="s">
        <v>81</v>
      </c>
      <c r="AY191" s="245" t="s">
        <v>184</v>
      </c>
    </row>
    <row r="192" s="2" customFormat="1" ht="16.5" customHeight="1">
      <c r="A192" s="40"/>
      <c r="B192" s="41"/>
      <c r="C192" s="267" t="s">
        <v>389</v>
      </c>
      <c r="D192" s="267" t="s">
        <v>269</v>
      </c>
      <c r="E192" s="268" t="s">
        <v>711</v>
      </c>
      <c r="F192" s="269" t="s">
        <v>712</v>
      </c>
      <c r="G192" s="270" t="s">
        <v>408</v>
      </c>
      <c r="H192" s="271">
        <v>18</v>
      </c>
      <c r="I192" s="272"/>
      <c r="J192" s="273">
        <f>ROUND(I192*H192,2)</f>
        <v>0</v>
      </c>
      <c r="K192" s="269" t="s">
        <v>189</v>
      </c>
      <c r="L192" s="274"/>
      <c r="M192" s="275" t="s">
        <v>19</v>
      </c>
      <c r="N192" s="276" t="s">
        <v>45</v>
      </c>
      <c r="O192" s="86"/>
      <c r="P192" s="224">
        <f>O192*H192</f>
        <v>0</v>
      </c>
      <c r="Q192" s="224">
        <v>0.00040000000000000002</v>
      </c>
      <c r="R192" s="224">
        <f>Q192*H192</f>
        <v>0.0072000000000000007</v>
      </c>
      <c r="S192" s="224">
        <v>0</v>
      </c>
      <c r="T192" s="225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6" t="s">
        <v>243</v>
      </c>
      <c r="AT192" s="226" t="s">
        <v>269</v>
      </c>
      <c r="AU192" s="226" t="s">
        <v>83</v>
      </c>
      <c r="AY192" s="19" t="s">
        <v>184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9" t="s">
        <v>81</v>
      </c>
      <c r="BK192" s="227">
        <f>ROUND(I192*H192,2)</f>
        <v>0</v>
      </c>
      <c r="BL192" s="19" t="s">
        <v>190</v>
      </c>
      <c r="BM192" s="226" t="s">
        <v>713</v>
      </c>
    </row>
    <row r="193" s="2" customFormat="1">
      <c r="A193" s="40"/>
      <c r="B193" s="41"/>
      <c r="C193" s="42"/>
      <c r="D193" s="228" t="s">
        <v>192</v>
      </c>
      <c r="E193" s="42"/>
      <c r="F193" s="229" t="s">
        <v>712</v>
      </c>
      <c r="G193" s="42"/>
      <c r="H193" s="42"/>
      <c r="I193" s="230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192</v>
      </c>
      <c r="AU193" s="19" t="s">
        <v>83</v>
      </c>
    </row>
    <row r="194" s="2" customFormat="1" ht="16.5" customHeight="1">
      <c r="A194" s="40"/>
      <c r="B194" s="41"/>
      <c r="C194" s="215" t="s">
        <v>394</v>
      </c>
      <c r="D194" s="215" t="s">
        <v>186</v>
      </c>
      <c r="E194" s="216" t="s">
        <v>714</v>
      </c>
      <c r="F194" s="217" t="s">
        <v>715</v>
      </c>
      <c r="G194" s="218" t="s">
        <v>408</v>
      </c>
      <c r="H194" s="219">
        <v>12</v>
      </c>
      <c r="I194" s="220"/>
      <c r="J194" s="221">
        <f>ROUND(I194*H194,2)</f>
        <v>0</v>
      </c>
      <c r="K194" s="217" t="s">
        <v>189</v>
      </c>
      <c r="L194" s="46"/>
      <c r="M194" s="222" t="s">
        <v>19</v>
      </c>
      <c r="N194" s="223" t="s">
        <v>45</v>
      </c>
      <c r="O194" s="86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6" t="s">
        <v>190</v>
      </c>
      <c r="AT194" s="226" t="s">
        <v>186</v>
      </c>
      <c r="AU194" s="226" t="s">
        <v>83</v>
      </c>
      <c r="AY194" s="19" t="s">
        <v>184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9" t="s">
        <v>81</v>
      </c>
      <c r="BK194" s="227">
        <f>ROUND(I194*H194,2)</f>
        <v>0</v>
      </c>
      <c r="BL194" s="19" t="s">
        <v>190</v>
      </c>
      <c r="BM194" s="226" t="s">
        <v>716</v>
      </c>
    </row>
    <row r="195" s="2" customFormat="1">
      <c r="A195" s="40"/>
      <c r="B195" s="41"/>
      <c r="C195" s="42"/>
      <c r="D195" s="228" t="s">
        <v>192</v>
      </c>
      <c r="E195" s="42"/>
      <c r="F195" s="229" t="s">
        <v>717</v>
      </c>
      <c r="G195" s="42"/>
      <c r="H195" s="42"/>
      <c r="I195" s="230"/>
      <c r="J195" s="42"/>
      <c r="K195" s="42"/>
      <c r="L195" s="46"/>
      <c r="M195" s="231"/>
      <c r="N195" s="232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192</v>
      </c>
      <c r="AU195" s="19" t="s">
        <v>83</v>
      </c>
    </row>
    <row r="196" s="2" customFormat="1">
      <c r="A196" s="40"/>
      <c r="B196" s="41"/>
      <c r="C196" s="42"/>
      <c r="D196" s="233" t="s">
        <v>194</v>
      </c>
      <c r="E196" s="42"/>
      <c r="F196" s="234" t="s">
        <v>718</v>
      </c>
      <c r="G196" s="42"/>
      <c r="H196" s="42"/>
      <c r="I196" s="230"/>
      <c r="J196" s="42"/>
      <c r="K196" s="42"/>
      <c r="L196" s="46"/>
      <c r="M196" s="231"/>
      <c r="N196" s="232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194</v>
      </c>
      <c r="AU196" s="19" t="s">
        <v>83</v>
      </c>
    </row>
    <row r="197" s="2" customFormat="1" ht="16.5" customHeight="1">
      <c r="A197" s="40"/>
      <c r="B197" s="41"/>
      <c r="C197" s="267" t="s">
        <v>399</v>
      </c>
      <c r="D197" s="267" t="s">
        <v>269</v>
      </c>
      <c r="E197" s="268" t="s">
        <v>719</v>
      </c>
      <c r="F197" s="269" t="s">
        <v>720</v>
      </c>
      <c r="G197" s="270" t="s">
        <v>408</v>
      </c>
      <c r="H197" s="271">
        <v>12</v>
      </c>
      <c r="I197" s="272"/>
      <c r="J197" s="273">
        <f>ROUND(I197*H197,2)</f>
        <v>0</v>
      </c>
      <c r="K197" s="269" t="s">
        <v>19</v>
      </c>
      <c r="L197" s="274"/>
      <c r="M197" s="275" t="s">
        <v>19</v>
      </c>
      <c r="N197" s="276" t="s">
        <v>45</v>
      </c>
      <c r="O197" s="86"/>
      <c r="P197" s="224">
        <f>O197*H197</f>
        <v>0</v>
      </c>
      <c r="Q197" s="224">
        <v>0.00048999999999999998</v>
      </c>
      <c r="R197" s="224">
        <f>Q197*H197</f>
        <v>0.0058799999999999998</v>
      </c>
      <c r="S197" s="224">
        <v>0</v>
      </c>
      <c r="T197" s="22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6" t="s">
        <v>243</v>
      </c>
      <c r="AT197" s="226" t="s">
        <v>269</v>
      </c>
      <c r="AU197" s="226" t="s">
        <v>83</v>
      </c>
      <c r="AY197" s="19" t="s">
        <v>184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9" t="s">
        <v>81</v>
      </c>
      <c r="BK197" s="227">
        <f>ROUND(I197*H197,2)</f>
        <v>0</v>
      </c>
      <c r="BL197" s="19" t="s">
        <v>190</v>
      </c>
      <c r="BM197" s="226" t="s">
        <v>721</v>
      </c>
    </row>
    <row r="198" s="2" customFormat="1">
      <c r="A198" s="40"/>
      <c r="B198" s="41"/>
      <c r="C198" s="42"/>
      <c r="D198" s="228" t="s">
        <v>192</v>
      </c>
      <c r="E198" s="42"/>
      <c r="F198" s="229" t="s">
        <v>720</v>
      </c>
      <c r="G198" s="42"/>
      <c r="H198" s="42"/>
      <c r="I198" s="230"/>
      <c r="J198" s="42"/>
      <c r="K198" s="42"/>
      <c r="L198" s="46"/>
      <c r="M198" s="231"/>
      <c r="N198" s="232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192</v>
      </c>
      <c r="AU198" s="19" t="s">
        <v>83</v>
      </c>
    </row>
    <row r="199" s="2" customFormat="1" ht="16.5" customHeight="1">
      <c r="A199" s="40"/>
      <c r="B199" s="41"/>
      <c r="C199" s="215" t="s">
        <v>405</v>
      </c>
      <c r="D199" s="215" t="s">
        <v>186</v>
      </c>
      <c r="E199" s="216" t="s">
        <v>722</v>
      </c>
      <c r="F199" s="217" t="s">
        <v>723</v>
      </c>
      <c r="G199" s="218" t="s">
        <v>408</v>
      </c>
      <c r="H199" s="219">
        <v>4</v>
      </c>
      <c r="I199" s="220"/>
      <c r="J199" s="221">
        <f>ROUND(I199*H199,2)</f>
        <v>0</v>
      </c>
      <c r="K199" s="217" t="s">
        <v>189</v>
      </c>
      <c r="L199" s="46"/>
      <c r="M199" s="222" t="s">
        <v>19</v>
      </c>
      <c r="N199" s="223" t="s">
        <v>45</v>
      </c>
      <c r="O199" s="86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6" t="s">
        <v>190</v>
      </c>
      <c r="AT199" s="226" t="s">
        <v>186</v>
      </c>
      <c r="AU199" s="226" t="s">
        <v>83</v>
      </c>
      <c r="AY199" s="19" t="s">
        <v>184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9" t="s">
        <v>81</v>
      </c>
      <c r="BK199" s="227">
        <f>ROUND(I199*H199,2)</f>
        <v>0</v>
      </c>
      <c r="BL199" s="19" t="s">
        <v>190</v>
      </c>
      <c r="BM199" s="226" t="s">
        <v>724</v>
      </c>
    </row>
    <row r="200" s="2" customFormat="1">
      <c r="A200" s="40"/>
      <c r="B200" s="41"/>
      <c r="C200" s="42"/>
      <c r="D200" s="228" t="s">
        <v>192</v>
      </c>
      <c r="E200" s="42"/>
      <c r="F200" s="229" t="s">
        <v>725</v>
      </c>
      <c r="G200" s="42"/>
      <c r="H200" s="42"/>
      <c r="I200" s="230"/>
      <c r="J200" s="42"/>
      <c r="K200" s="42"/>
      <c r="L200" s="46"/>
      <c r="M200" s="231"/>
      <c r="N200" s="232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192</v>
      </c>
      <c r="AU200" s="19" t="s">
        <v>83</v>
      </c>
    </row>
    <row r="201" s="2" customFormat="1">
      <c r="A201" s="40"/>
      <c r="B201" s="41"/>
      <c r="C201" s="42"/>
      <c r="D201" s="233" t="s">
        <v>194</v>
      </c>
      <c r="E201" s="42"/>
      <c r="F201" s="234" t="s">
        <v>726</v>
      </c>
      <c r="G201" s="42"/>
      <c r="H201" s="42"/>
      <c r="I201" s="230"/>
      <c r="J201" s="42"/>
      <c r="K201" s="42"/>
      <c r="L201" s="46"/>
      <c r="M201" s="231"/>
      <c r="N201" s="232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194</v>
      </c>
      <c r="AU201" s="19" t="s">
        <v>83</v>
      </c>
    </row>
    <row r="202" s="2" customFormat="1" ht="16.5" customHeight="1">
      <c r="A202" s="40"/>
      <c r="B202" s="41"/>
      <c r="C202" s="267" t="s">
        <v>412</v>
      </c>
      <c r="D202" s="267" t="s">
        <v>269</v>
      </c>
      <c r="E202" s="268" t="s">
        <v>727</v>
      </c>
      <c r="F202" s="269" t="s">
        <v>728</v>
      </c>
      <c r="G202" s="270" t="s">
        <v>408</v>
      </c>
      <c r="H202" s="271">
        <v>4</v>
      </c>
      <c r="I202" s="272"/>
      <c r="J202" s="273">
        <f>ROUND(I202*H202,2)</f>
        <v>0</v>
      </c>
      <c r="K202" s="269" t="s">
        <v>189</v>
      </c>
      <c r="L202" s="274"/>
      <c r="M202" s="275" t="s">
        <v>19</v>
      </c>
      <c r="N202" s="276" t="s">
        <v>45</v>
      </c>
      <c r="O202" s="86"/>
      <c r="P202" s="224">
        <f>O202*H202</f>
        <v>0</v>
      </c>
      <c r="Q202" s="224">
        <v>0.00072000000000000005</v>
      </c>
      <c r="R202" s="224">
        <f>Q202*H202</f>
        <v>0.0028800000000000002</v>
      </c>
      <c r="S202" s="224">
        <v>0</v>
      </c>
      <c r="T202" s="225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6" t="s">
        <v>243</v>
      </c>
      <c r="AT202" s="226" t="s">
        <v>269</v>
      </c>
      <c r="AU202" s="226" t="s">
        <v>83</v>
      </c>
      <c r="AY202" s="19" t="s">
        <v>184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9" t="s">
        <v>81</v>
      </c>
      <c r="BK202" s="227">
        <f>ROUND(I202*H202,2)</f>
        <v>0</v>
      </c>
      <c r="BL202" s="19" t="s">
        <v>190</v>
      </c>
      <c r="BM202" s="226" t="s">
        <v>729</v>
      </c>
    </row>
    <row r="203" s="2" customFormat="1">
      <c r="A203" s="40"/>
      <c r="B203" s="41"/>
      <c r="C203" s="42"/>
      <c r="D203" s="228" t="s">
        <v>192</v>
      </c>
      <c r="E203" s="42"/>
      <c r="F203" s="229" t="s">
        <v>728</v>
      </c>
      <c r="G203" s="42"/>
      <c r="H203" s="42"/>
      <c r="I203" s="230"/>
      <c r="J203" s="42"/>
      <c r="K203" s="42"/>
      <c r="L203" s="46"/>
      <c r="M203" s="231"/>
      <c r="N203" s="232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192</v>
      </c>
      <c r="AU203" s="19" t="s">
        <v>83</v>
      </c>
    </row>
    <row r="204" s="2" customFormat="1" ht="16.5" customHeight="1">
      <c r="A204" s="40"/>
      <c r="B204" s="41"/>
      <c r="C204" s="215" t="s">
        <v>418</v>
      </c>
      <c r="D204" s="215" t="s">
        <v>186</v>
      </c>
      <c r="E204" s="216" t="s">
        <v>730</v>
      </c>
      <c r="F204" s="217" t="s">
        <v>731</v>
      </c>
      <c r="G204" s="218" t="s">
        <v>408</v>
      </c>
      <c r="H204" s="219">
        <v>4</v>
      </c>
      <c r="I204" s="220"/>
      <c r="J204" s="221">
        <f>ROUND(I204*H204,2)</f>
        <v>0</v>
      </c>
      <c r="K204" s="217" t="s">
        <v>189</v>
      </c>
      <c r="L204" s="46"/>
      <c r="M204" s="222" t="s">
        <v>19</v>
      </c>
      <c r="N204" s="223" t="s">
        <v>45</v>
      </c>
      <c r="O204" s="86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6" t="s">
        <v>190</v>
      </c>
      <c r="AT204" s="226" t="s">
        <v>186</v>
      </c>
      <c r="AU204" s="226" t="s">
        <v>83</v>
      </c>
      <c r="AY204" s="19" t="s">
        <v>184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9" t="s">
        <v>81</v>
      </c>
      <c r="BK204" s="227">
        <f>ROUND(I204*H204,2)</f>
        <v>0</v>
      </c>
      <c r="BL204" s="19" t="s">
        <v>190</v>
      </c>
      <c r="BM204" s="226" t="s">
        <v>732</v>
      </c>
    </row>
    <row r="205" s="2" customFormat="1">
      <c r="A205" s="40"/>
      <c r="B205" s="41"/>
      <c r="C205" s="42"/>
      <c r="D205" s="228" t="s">
        <v>192</v>
      </c>
      <c r="E205" s="42"/>
      <c r="F205" s="229" t="s">
        <v>733</v>
      </c>
      <c r="G205" s="42"/>
      <c r="H205" s="42"/>
      <c r="I205" s="230"/>
      <c r="J205" s="42"/>
      <c r="K205" s="42"/>
      <c r="L205" s="46"/>
      <c r="M205" s="231"/>
      <c r="N205" s="232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192</v>
      </c>
      <c r="AU205" s="19" t="s">
        <v>83</v>
      </c>
    </row>
    <row r="206" s="2" customFormat="1">
      <c r="A206" s="40"/>
      <c r="B206" s="41"/>
      <c r="C206" s="42"/>
      <c r="D206" s="233" t="s">
        <v>194</v>
      </c>
      <c r="E206" s="42"/>
      <c r="F206" s="234" t="s">
        <v>734</v>
      </c>
      <c r="G206" s="42"/>
      <c r="H206" s="42"/>
      <c r="I206" s="230"/>
      <c r="J206" s="42"/>
      <c r="K206" s="42"/>
      <c r="L206" s="46"/>
      <c r="M206" s="231"/>
      <c r="N206" s="232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194</v>
      </c>
      <c r="AU206" s="19" t="s">
        <v>83</v>
      </c>
    </row>
    <row r="207" s="2" customFormat="1" ht="16.5" customHeight="1">
      <c r="A207" s="40"/>
      <c r="B207" s="41"/>
      <c r="C207" s="267" t="s">
        <v>423</v>
      </c>
      <c r="D207" s="267" t="s">
        <v>269</v>
      </c>
      <c r="E207" s="268" t="s">
        <v>735</v>
      </c>
      <c r="F207" s="269" t="s">
        <v>736</v>
      </c>
      <c r="G207" s="270" t="s">
        <v>408</v>
      </c>
      <c r="H207" s="271">
        <v>4</v>
      </c>
      <c r="I207" s="272"/>
      <c r="J207" s="273">
        <f>ROUND(I207*H207,2)</f>
        <v>0</v>
      </c>
      <c r="K207" s="269" t="s">
        <v>189</v>
      </c>
      <c r="L207" s="274"/>
      <c r="M207" s="275" t="s">
        <v>19</v>
      </c>
      <c r="N207" s="276" t="s">
        <v>45</v>
      </c>
      <c r="O207" s="86"/>
      <c r="P207" s="224">
        <f>O207*H207</f>
        <v>0</v>
      </c>
      <c r="Q207" s="224">
        <v>0.00091</v>
      </c>
      <c r="R207" s="224">
        <f>Q207*H207</f>
        <v>0.00364</v>
      </c>
      <c r="S207" s="224">
        <v>0</v>
      </c>
      <c r="T207" s="225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6" t="s">
        <v>243</v>
      </c>
      <c r="AT207" s="226" t="s">
        <v>269</v>
      </c>
      <c r="AU207" s="226" t="s">
        <v>83</v>
      </c>
      <c r="AY207" s="19" t="s">
        <v>184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9" t="s">
        <v>81</v>
      </c>
      <c r="BK207" s="227">
        <f>ROUND(I207*H207,2)</f>
        <v>0</v>
      </c>
      <c r="BL207" s="19" t="s">
        <v>190</v>
      </c>
      <c r="BM207" s="226" t="s">
        <v>737</v>
      </c>
    </row>
    <row r="208" s="2" customFormat="1">
      <c r="A208" s="40"/>
      <c r="B208" s="41"/>
      <c r="C208" s="42"/>
      <c r="D208" s="228" t="s">
        <v>192</v>
      </c>
      <c r="E208" s="42"/>
      <c r="F208" s="229" t="s">
        <v>736</v>
      </c>
      <c r="G208" s="42"/>
      <c r="H208" s="42"/>
      <c r="I208" s="230"/>
      <c r="J208" s="42"/>
      <c r="K208" s="42"/>
      <c r="L208" s="46"/>
      <c r="M208" s="231"/>
      <c r="N208" s="232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192</v>
      </c>
      <c r="AU208" s="19" t="s">
        <v>83</v>
      </c>
    </row>
    <row r="209" s="2" customFormat="1" ht="16.5" customHeight="1">
      <c r="A209" s="40"/>
      <c r="B209" s="41"/>
      <c r="C209" s="215" t="s">
        <v>428</v>
      </c>
      <c r="D209" s="215" t="s">
        <v>186</v>
      </c>
      <c r="E209" s="216" t="s">
        <v>738</v>
      </c>
      <c r="F209" s="217" t="s">
        <v>739</v>
      </c>
      <c r="G209" s="218" t="s">
        <v>408</v>
      </c>
      <c r="H209" s="219">
        <v>4</v>
      </c>
      <c r="I209" s="220"/>
      <c r="J209" s="221">
        <f>ROUND(I209*H209,2)</f>
        <v>0</v>
      </c>
      <c r="K209" s="217" t="s">
        <v>19</v>
      </c>
      <c r="L209" s="46"/>
      <c r="M209" s="222" t="s">
        <v>19</v>
      </c>
      <c r="N209" s="223" t="s">
        <v>45</v>
      </c>
      <c r="O209" s="86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6" t="s">
        <v>190</v>
      </c>
      <c r="AT209" s="226" t="s">
        <v>186</v>
      </c>
      <c r="AU209" s="226" t="s">
        <v>83</v>
      </c>
      <c r="AY209" s="19" t="s">
        <v>184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9" t="s">
        <v>81</v>
      </c>
      <c r="BK209" s="227">
        <f>ROUND(I209*H209,2)</f>
        <v>0</v>
      </c>
      <c r="BL209" s="19" t="s">
        <v>190</v>
      </c>
      <c r="BM209" s="226" t="s">
        <v>740</v>
      </c>
    </row>
    <row r="210" s="2" customFormat="1">
      <c r="A210" s="40"/>
      <c r="B210" s="41"/>
      <c r="C210" s="42"/>
      <c r="D210" s="228" t="s">
        <v>192</v>
      </c>
      <c r="E210" s="42"/>
      <c r="F210" s="229" t="s">
        <v>741</v>
      </c>
      <c r="G210" s="42"/>
      <c r="H210" s="42"/>
      <c r="I210" s="230"/>
      <c r="J210" s="42"/>
      <c r="K210" s="42"/>
      <c r="L210" s="46"/>
      <c r="M210" s="231"/>
      <c r="N210" s="232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192</v>
      </c>
      <c r="AU210" s="19" t="s">
        <v>83</v>
      </c>
    </row>
    <row r="211" s="2" customFormat="1" ht="16.5" customHeight="1">
      <c r="A211" s="40"/>
      <c r="B211" s="41"/>
      <c r="C211" s="267" t="s">
        <v>433</v>
      </c>
      <c r="D211" s="267" t="s">
        <v>269</v>
      </c>
      <c r="E211" s="268" t="s">
        <v>742</v>
      </c>
      <c r="F211" s="269" t="s">
        <v>743</v>
      </c>
      <c r="G211" s="270" t="s">
        <v>408</v>
      </c>
      <c r="H211" s="271">
        <v>4</v>
      </c>
      <c r="I211" s="272"/>
      <c r="J211" s="273">
        <f>ROUND(I211*H211,2)</f>
        <v>0</v>
      </c>
      <c r="K211" s="269" t="s">
        <v>19</v>
      </c>
      <c r="L211" s="274"/>
      <c r="M211" s="275" t="s">
        <v>19</v>
      </c>
      <c r="N211" s="276" t="s">
        <v>45</v>
      </c>
      <c r="O211" s="86"/>
      <c r="P211" s="224">
        <f>O211*H211</f>
        <v>0</v>
      </c>
      <c r="Q211" s="224">
        <v>0.00109</v>
      </c>
      <c r="R211" s="224">
        <f>Q211*H211</f>
        <v>0.0043600000000000002</v>
      </c>
      <c r="S211" s="224">
        <v>0</v>
      </c>
      <c r="T211" s="225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6" t="s">
        <v>243</v>
      </c>
      <c r="AT211" s="226" t="s">
        <v>269</v>
      </c>
      <c r="AU211" s="226" t="s">
        <v>83</v>
      </c>
      <c r="AY211" s="19" t="s">
        <v>184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9" t="s">
        <v>81</v>
      </c>
      <c r="BK211" s="227">
        <f>ROUND(I211*H211,2)</f>
        <v>0</v>
      </c>
      <c r="BL211" s="19" t="s">
        <v>190</v>
      </c>
      <c r="BM211" s="226" t="s">
        <v>744</v>
      </c>
    </row>
    <row r="212" s="2" customFormat="1">
      <c r="A212" s="40"/>
      <c r="B212" s="41"/>
      <c r="C212" s="42"/>
      <c r="D212" s="228" t="s">
        <v>192</v>
      </c>
      <c r="E212" s="42"/>
      <c r="F212" s="229" t="s">
        <v>743</v>
      </c>
      <c r="G212" s="42"/>
      <c r="H212" s="42"/>
      <c r="I212" s="230"/>
      <c r="J212" s="42"/>
      <c r="K212" s="42"/>
      <c r="L212" s="46"/>
      <c r="M212" s="231"/>
      <c r="N212" s="232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192</v>
      </c>
      <c r="AU212" s="19" t="s">
        <v>83</v>
      </c>
    </row>
    <row r="213" s="2" customFormat="1" ht="16.5" customHeight="1">
      <c r="A213" s="40"/>
      <c r="B213" s="41"/>
      <c r="C213" s="215" t="s">
        <v>437</v>
      </c>
      <c r="D213" s="215" t="s">
        <v>186</v>
      </c>
      <c r="E213" s="216" t="s">
        <v>745</v>
      </c>
      <c r="F213" s="217" t="s">
        <v>746</v>
      </c>
      <c r="G213" s="218" t="s">
        <v>408</v>
      </c>
      <c r="H213" s="219">
        <v>2</v>
      </c>
      <c r="I213" s="220"/>
      <c r="J213" s="221">
        <f>ROUND(I213*H213,2)</f>
        <v>0</v>
      </c>
      <c r="K213" s="217" t="s">
        <v>189</v>
      </c>
      <c r="L213" s="46"/>
      <c r="M213" s="222" t="s">
        <v>19</v>
      </c>
      <c r="N213" s="223" t="s">
        <v>45</v>
      </c>
      <c r="O213" s="86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6" t="s">
        <v>190</v>
      </c>
      <c r="AT213" s="226" t="s">
        <v>186</v>
      </c>
      <c r="AU213" s="226" t="s">
        <v>83</v>
      </c>
      <c r="AY213" s="19" t="s">
        <v>184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9" t="s">
        <v>81</v>
      </c>
      <c r="BK213" s="227">
        <f>ROUND(I213*H213,2)</f>
        <v>0</v>
      </c>
      <c r="BL213" s="19" t="s">
        <v>190</v>
      </c>
      <c r="BM213" s="226" t="s">
        <v>747</v>
      </c>
    </row>
    <row r="214" s="2" customFormat="1">
      <c r="A214" s="40"/>
      <c r="B214" s="41"/>
      <c r="C214" s="42"/>
      <c r="D214" s="228" t="s">
        <v>192</v>
      </c>
      <c r="E214" s="42"/>
      <c r="F214" s="229" t="s">
        <v>748</v>
      </c>
      <c r="G214" s="42"/>
      <c r="H214" s="42"/>
      <c r="I214" s="230"/>
      <c r="J214" s="42"/>
      <c r="K214" s="42"/>
      <c r="L214" s="46"/>
      <c r="M214" s="231"/>
      <c r="N214" s="232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192</v>
      </c>
      <c r="AU214" s="19" t="s">
        <v>83</v>
      </c>
    </row>
    <row r="215" s="2" customFormat="1">
      <c r="A215" s="40"/>
      <c r="B215" s="41"/>
      <c r="C215" s="42"/>
      <c r="D215" s="233" t="s">
        <v>194</v>
      </c>
      <c r="E215" s="42"/>
      <c r="F215" s="234" t="s">
        <v>749</v>
      </c>
      <c r="G215" s="42"/>
      <c r="H215" s="42"/>
      <c r="I215" s="230"/>
      <c r="J215" s="42"/>
      <c r="K215" s="42"/>
      <c r="L215" s="46"/>
      <c r="M215" s="231"/>
      <c r="N215" s="232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194</v>
      </c>
      <c r="AU215" s="19" t="s">
        <v>83</v>
      </c>
    </row>
    <row r="216" s="2" customFormat="1" ht="16.5" customHeight="1">
      <c r="A216" s="40"/>
      <c r="B216" s="41"/>
      <c r="C216" s="267" t="s">
        <v>443</v>
      </c>
      <c r="D216" s="267" t="s">
        <v>269</v>
      </c>
      <c r="E216" s="268" t="s">
        <v>750</v>
      </c>
      <c r="F216" s="269" t="s">
        <v>751</v>
      </c>
      <c r="G216" s="270" t="s">
        <v>408</v>
      </c>
      <c r="H216" s="271">
        <v>2</v>
      </c>
      <c r="I216" s="272"/>
      <c r="J216" s="273">
        <f>ROUND(I216*H216,2)</f>
        <v>0</v>
      </c>
      <c r="K216" s="269" t="s">
        <v>189</v>
      </c>
      <c r="L216" s="274"/>
      <c r="M216" s="275" t="s">
        <v>19</v>
      </c>
      <c r="N216" s="276" t="s">
        <v>45</v>
      </c>
      <c r="O216" s="86"/>
      <c r="P216" s="224">
        <f>O216*H216</f>
        <v>0</v>
      </c>
      <c r="Q216" s="224">
        <v>0.0012099999999999999</v>
      </c>
      <c r="R216" s="224">
        <f>Q216*H216</f>
        <v>0.0024199999999999998</v>
      </c>
      <c r="S216" s="224">
        <v>0</v>
      </c>
      <c r="T216" s="22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6" t="s">
        <v>243</v>
      </c>
      <c r="AT216" s="226" t="s">
        <v>269</v>
      </c>
      <c r="AU216" s="226" t="s">
        <v>83</v>
      </c>
      <c r="AY216" s="19" t="s">
        <v>184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9" t="s">
        <v>81</v>
      </c>
      <c r="BK216" s="227">
        <f>ROUND(I216*H216,2)</f>
        <v>0</v>
      </c>
      <c r="BL216" s="19" t="s">
        <v>190</v>
      </c>
      <c r="BM216" s="226" t="s">
        <v>752</v>
      </c>
    </row>
    <row r="217" s="2" customFormat="1">
      <c r="A217" s="40"/>
      <c r="B217" s="41"/>
      <c r="C217" s="42"/>
      <c r="D217" s="228" t="s">
        <v>192</v>
      </c>
      <c r="E217" s="42"/>
      <c r="F217" s="229" t="s">
        <v>751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192</v>
      </c>
      <c r="AU217" s="19" t="s">
        <v>83</v>
      </c>
    </row>
    <row r="218" s="2" customFormat="1" ht="16.5" customHeight="1">
      <c r="A218" s="40"/>
      <c r="B218" s="41"/>
      <c r="C218" s="215" t="s">
        <v>447</v>
      </c>
      <c r="D218" s="215" t="s">
        <v>186</v>
      </c>
      <c r="E218" s="216" t="s">
        <v>753</v>
      </c>
      <c r="F218" s="217" t="s">
        <v>754</v>
      </c>
      <c r="G218" s="218" t="s">
        <v>408</v>
      </c>
      <c r="H218" s="219">
        <v>1</v>
      </c>
      <c r="I218" s="220"/>
      <c r="J218" s="221">
        <f>ROUND(I218*H218,2)</f>
        <v>0</v>
      </c>
      <c r="K218" s="217" t="s">
        <v>189</v>
      </c>
      <c r="L218" s="46"/>
      <c r="M218" s="222" t="s">
        <v>19</v>
      </c>
      <c r="N218" s="223" t="s">
        <v>45</v>
      </c>
      <c r="O218" s="86"/>
      <c r="P218" s="224">
        <f>O218*H218</f>
        <v>0</v>
      </c>
      <c r="Q218" s="224">
        <v>0.0013600000000000001</v>
      </c>
      <c r="R218" s="224">
        <f>Q218*H218</f>
        <v>0.0013600000000000001</v>
      </c>
      <c r="S218" s="224">
        <v>0</v>
      </c>
      <c r="T218" s="22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6" t="s">
        <v>190</v>
      </c>
      <c r="AT218" s="226" t="s">
        <v>186</v>
      </c>
      <c r="AU218" s="226" t="s">
        <v>83</v>
      </c>
      <c r="AY218" s="19" t="s">
        <v>184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9" t="s">
        <v>81</v>
      </c>
      <c r="BK218" s="227">
        <f>ROUND(I218*H218,2)</f>
        <v>0</v>
      </c>
      <c r="BL218" s="19" t="s">
        <v>190</v>
      </c>
      <c r="BM218" s="226" t="s">
        <v>755</v>
      </c>
    </row>
    <row r="219" s="2" customFormat="1">
      <c r="A219" s="40"/>
      <c r="B219" s="41"/>
      <c r="C219" s="42"/>
      <c r="D219" s="228" t="s">
        <v>192</v>
      </c>
      <c r="E219" s="42"/>
      <c r="F219" s="229" t="s">
        <v>756</v>
      </c>
      <c r="G219" s="42"/>
      <c r="H219" s="42"/>
      <c r="I219" s="230"/>
      <c r="J219" s="42"/>
      <c r="K219" s="42"/>
      <c r="L219" s="46"/>
      <c r="M219" s="231"/>
      <c r="N219" s="232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192</v>
      </c>
      <c r="AU219" s="19" t="s">
        <v>83</v>
      </c>
    </row>
    <row r="220" s="2" customFormat="1">
      <c r="A220" s="40"/>
      <c r="B220" s="41"/>
      <c r="C220" s="42"/>
      <c r="D220" s="233" t="s">
        <v>194</v>
      </c>
      <c r="E220" s="42"/>
      <c r="F220" s="234" t="s">
        <v>757</v>
      </c>
      <c r="G220" s="42"/>
      <c r="H220" s="42"/>
      <c r="I220" s="230"/>
      <c r="J220" s="42"/>
      <c r="K220" s="42"/>
      <c r="L220" s="46"/>
      <c r="M220" s="231"/>
      <c r="N220" s="232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194</v>
      </c>
      <c r="AU220" s="19" t="s">
        <v>83</v>
      </c>
    </row>
    <row r="221" s="2" customFormat="1" ht="16.5" customHeight="1">
      <c r="A221" s="40"/>
      <c r="B221" s="41"/>
      <c r="C221" s="267" t="s">
        <v>454</v>
      </c>
      <c r="D221" s="267" t="s">
        <v>269</v>
      </c>
      <c r="E221" s="268" t="s">
        <v>758</v>
      </c>
      <c r="F221" s="269" t="s">
        <v>759</v>
      </c>
      <c r="G221" s="270" t="s">
        <v>408</v>
      </c>
      <c r="H221" s="271">
        <v>1</v>
      </c>
      <c r="I221" s="272"/>
      <c r="J221" s="273">
        <f>ROUND(I221*H221,2)</f>
        <v>0</v>
      </c>
      <c r="K221" s="269" t="s">
        <v>189</v>
      </c>
      <c r="L221" s="274"/>
      <c r="M221" s="275" t="s">
        <v>19</v>
      </c>
      <c r="N221" s="276" t="s">
        <v>45</v>
      </c>
      <c r="O221" s="86"/>
      <c r="P221" s="224">
        <f>O221*H221</f>
        <v>0</v>
      </c>
      <c r="Q221" s="224">
        <v>0.048000000000000001</v>
      </c>
      <c r="R221" s="224">
        <f>Q221*H221</f>
        <v>0.048000000000000001</v>
      </c>
      <c r="S221" s="224">
        <v>0</v>
      </c>
      <c r="T221" s="22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6" t="s">
        <v>243</v>
      </c>
      <c r="AT221" s="226" t="s">
        <v>269</v>
      </c>
      <c r="AU221" s="226" t="s">
        <v>83</v>
      </c>
      <c r="AY221" s="19" t="s">
        <v>184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9" t="s">
        <v>81</v>
      </c>
      <c r="BK221" s="227">
        <f>ROUND(I221*H221,2)</f>
        <v>0</v>
      </c>
      <c r="BL221" s="19" t="s">
        <v>190</v>
      </c>
      <c r="BM221" s="226" t="s">
        <v>760</v>
      </c>
    </row>
    <row r="222" s="2" customFormat="1">
      <c r="A222" s="40"/>
      <c r="B222" s="41"/>
      <c r="C222" s="42"/>
      <c r="D222" s="228" t="s">
        <v>192</v>
      </c>
      <c r="E222" s="42"/>
      <c r="F222" s="229" t="s">
        <v>759</v>
      </c>
      <c r="G222" s="42"/>
      <c r="H222" s="42"/>
      <c r="I222" s="230"/>
      <c r="J222" s="42"/>
      <c r="K222" s="42"/>
      <c r="L222" s="46"/>
      <c r="M222" s="231"/>
      <c r="N222" s="232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192</v>
      </c>
      <c r="AU222" s="19" t="s">
        <v>83</v>
      </c>
    </row>
    <row r="223" s="2" customFormat="1" ht="16.5" customHeight="1">
      <c r="A223" s="40"/>
      <c r="B223" s="41"/>
      <c r="C223" s="215" t="s">
        <v>459</v>
      </c>
      <c r="D223" s="215" t="s">
        <v>186</v>
      </c>
      <c r="E223" s="216" t="s">
        <v>761</v>
      </c>
      <c r="F223" s="217" t="s">
        <v>762</v>
      </c>
      <c r="G223" s="218" t="s">
        <v>408</v>
      </c>
      <c r="H223" s="219">
        <v>4</v>
      </c>
      <c r="I223" s="220"/>
      <c r="J223" s="221">
        <f>ROUND(I223*H223,2)</f>
        <v>0</v>
      </c>
      <c r="K223" s="217" t="s">
        <v>189</v>
      </c>
      <c r="L223" s="46"/>
      <c r="M223" s="222" t="s">
        <v>19</v>
      </c>
      <c r="N223" s="223" t="s">
        <v>45</v>
      </c>
      <c r="O223" s="86"/>
      <c r="P223" s="224">
        <f>O223*H223</f>
        <v>0</v>
      </c>
      <c r="Q223" s="224">
        <v>0.00165</v>
      </c>
      <c r="R223" s="224">
        <f>Q223*H223</f>
        <v>0.0066</v>
      </c>
      <c r="S223" s="224">
        <v>0</v>
      </c>
      <c r="T223" s="225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6" t="s">
        <v>190</v>
      </c>
      <c r="AT223" s="226" t="s">
        <v>186</v>
      </c>
      <c r="AU223" s="226" t="s">
        <v>83</v>
      </c>
      <c r="AY223" s="19" t="s">
        <v>184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9" t="s">
        <v>81</v>
      </c>
      <c r="BK223" s="227">
        <f>ROUND(I223*H223,2)</f>
        <v>0</v>
      </c>
      <c r="BL223" s="19" t="s">
        <v>190</v>
      </c>
      <c r="BM223" s="226" t="s">
        <v>763</v>
      </c>
    </row>
    <row r="224" s="2" customFormat="1">
      <c r="A224" s="40"/>
      <c r="B224" s="41"/>
      <c r="C224" s="42"/>
      <c r="D224" s="228" t="s">
        <v>192</v>
      </c>
      <c r="E224" s="42"/>
      <c r="F224" s="229" t="s">
        <v>764</v>
      </c>
      <c r="G224" s="42"/>
      <c r="H224" s="42"/>
      <c r="I224" s="230"/>
      <c r="J224" s="42"/>
      <c r="K224" s="42"/>
      <c r="L224" s="46"/>
      <c r="M224" s="231"/>
      <c r="N224" s="232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192</v>
      </c>
      <c r="AU224" s="19" t="s">
        <v>83</v>
      </c>
    </row>
    <row r="225" s="2" customFormat="1">
      <c r="A225" s="40"/>
      <c r="B225" s="41"/>
      <c r="C225" s="42"/>
      <c r="D225" s="233" t="s">
        <v>194</v>
      </c>
      <c r="E225" s="42"/>
      <c r="F225" s="234" t="s">
        <v>765</v>
      </c>
      <c r="G225" s="42"/>
      <c r="H225" s="42"/>
      <c r="I225" s="230"/>
      <c r="J225" s="42"/>
      <c r="K225" s="42"/>
      <c r="L225" s="46"/>
      <c r="M225" s="231"/>
      <c r="N225" s="23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194</v>
      </c>
      <c r="AU225" s="19" t="s">
        <v>83</v>
      </c>
    </row>
    <row r="226" s="2" customFormat="1" ht="16.5" customHeight="1">
      <c r="A226" s="40"/>
      <c r="B226" s="41"/>
      <c r="C226" s="267" t="s">
        <v>464</v>
      </c>
      <c r="D226" s="267" t="s">
        <v>269</v>
      </c>
      <c r="E226" s="268" t="s">
        <v>766</v>
      </c>
      <c r="F226" s="269" t="s">
        <v>767</v>
      </c>
      <c r="G226" s="270" t="s">
        <v>408</v>
      </c>
      <c r="H226" s="271">
        <v>4</v>
      </c>
      <c r="I226" s="272"/>
      <c r="J226" s="273">
        <f>ROUND(I226*H226,2)</f>
        <v>0</v>
      </c>
      <c r="K226" s="269" t="s">
        <v>189</v>
      </c>
      <c r="L226" s="274"/>
      <c r="M226" s="275" t="s">
        <v>19</v>
      </c>
      <c r="N226" s="276" t="s">
        <v>45</v>
      </c>
      <c r="O226" s="86"/>
      <c r="P226" s="224">
        <f>O226*H226</f>
        <v>0</v>
      </c>
      <c r="Q226" s="224">
        <v>0.024500000000000001</v>
      </c>
      <c r="R226" s="224">
        <f>Q226*H226</f>
        <v>0.098000000000000004</v>
      </c>
      <c r="S226" s="224">
        <v>0</v>
      </c>
      <c r="T226" s="225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6" t="s">
        <v>243</v>
      </c>
      <c r="AT226" s="226" t="s">
        <v>269</v>
      </c>
      <c r="AU226" s="226" t="s">
        <v>83</v>
      </c>
      <c r="AY226" s="19" t="s">
        <v>184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9" t="s">
        <v>81</v>
      </c>
      <c r="BK226" s="227">
        <f>ROUND(I226*H226,2)</f>
        <v>0</v>
      </c>
      <c r="BL226" s="19" t="s">
        <v>190</v>
      </c>
      <c r="BM226" s="226" t="s">
        <v>768</v>
      </c>
    </row>
    <row r="227" s="2" customFormat="1">
      <c r="A227" s="40"/>
      <c r="B227" s="41"/>
      <c r="C227" s="42"/>
      <c r="D227" s="228" t="s">
        <v>192</v>
      </c>
      <c r="E227" s="42"/>
      <c r="F227" s="229" t="s">
        <v>767</v>
      </c>
      <c r="G227" s="42"/>
      <c r="H227" s="42"/>
      <c r="I227" s="230"/>
      <c r="J227" s="42"/>
      <c r="K227" s="42"/>
      <c r="L227" s="46"/>
      <c r="M227" s="231"/>
      <c r="N227" s="232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192</v>
      </c>
      <c r="AU227" s="19" t="s">
        <v>83</v>
      </c>
    </row>
    <row r="228" s="2" customFormat="1" ht="16.5" customHeight="1">
      <c r="A228" s="40"/>
      <c r="B228" s="41"/>
      <c r="C228" s="267" t="s">
        <v>472</v>
      </c>
      <c r="D228" s="267" t="s">
        <v>269</v>
      </c>
      <c r="E228" s="268" t="s">
        <v>769</v>
      </c>
      <c r="F228" s="269" t="s">
        <v>770</v>
      </c>
      <c r="G228" s="270" t="s">
        <v>408</v>
      </c>
      <c r="H228" s="271">
        <v>4</v>
      </c>
      <c r="I228" s="272"/>
      <c r="J228" s="273">
        <f>ROUND(I228*H228,2)</f>
        <v>0</v>
      </c>
      <c r="K228" s="269" t="s">
        <v>189</v>
      </c>
      <c r="L228" s="274"/>
      <c r="M228" s="275" t="s">
        <v>19</v>
      </c>
      <c r="N228" s="276" t="s">
        <v>45</v>
      </c>
      <c r="O228" s="86"/>
      <c r="P228" s="224">
        <f>O228*H228</f>
        <v>0</v>
      </c>
      <c r="Q228" s="224">
        <v>0.0040000000000000001</v>
      </c>
      <c r="R228" s="224">
        <f>Q228*H228</f>
        <v>0.016</v>
      </c>
      <c r="S228" s="224">
        <v>0</v>
      </c>
      <c r="T228" s="225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6" t="s">
        <v>243</v>
      </c>
      <c r="AT228" s="226" t="s">
        <v>269</v>
      </c>
      <c r="AU228" s="226" t="s">
        <v>83</v>
      </c>
      <c r="AY228" s="19" t="s">
        <v>184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9" t="s">
        <v>81</v>
      </c>
      <c r="BK228" s="227">
        <f>ROUND(I228*H228,2)</f>
        <v>0</v>
      </c>
      <c r="BL228" s="19" t="s">
        <v>190</v>
      </c>
      <c r="BM228" s="226" t="s">
        <v>771</v>
      </c>
    </row>
    <row r="229" s="2" customFormat="1">
      <c r="A229" s="40"/>
      <c r="B229" s="41"/>
      <c r="C229" s="42"/>
      <c r="D229" s="228" t="s">
        <v>192</v>
      </c>
      <c r="E229" s="42"/>
      <c r="F229" s="229" t="s">
        <v>770</v>
      </c>
      <c r="G229" s="42"/>
      <c r="H229" s="42"/>
      <c r="I229" s="230"/>
      <c r="J229" s="42"/>
      <c r="K229" s="42"/>
      <c r="L229" s="46"/>
      <c r="M229" s="231"/>
      <c r="N229" s="232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192</v>
      </c>
      <c r="AU229" s="19" t="s">
        <v>83</v>
      </c>
    </row>
    <row r="230" s="2" customFormat="1" ht="16.5" customHeight="1">
      <c r="A230" s="40"/>
      <c r="B230" s="41"/>
      <c r="C230" s="215" t="s">
        <v>478</v>
      </c>
      <c r="D230" s="215" t="s">
        <v>186</v>
      </c>
      <c r="E230" s="216" t="s">
        <v>772</v>
      </c>
      <c r="F230" s="217" t="s">
        <v>773</v>
      </c>
      <c r="G230" s="218" t="s">
        <v>408</v>
      </c>
      <c r="H230" s="219">
        <v>4</v>
      </c>
      <c r="I230" s="220"/>
      <c r="J230" s="221">
        <f>ROUND(I230*H230,2)</f>
        <v>0</v>
      </c>
      <c r="K230" s="217" t="s">
        <v>189</v>
      </c>
      <c r="L230" s="46"/>
      <c r="M230" s="222" t="s">
        <v>19</v>
      </c>
      <c r="N230" s="223" t="s">
        <v>45</v>
      </c>
      <c r="O230" s="86"/>
      <c r="P230" s="224">
        <f>O230*H230</f>
        <v>0</v>
      </c>
      <c r="Q230" s="224">
        <v>0.040000000000000001</v>
      </c>
      <c r="R230" s="224">
        <f>Q230*H230</f>
        <v>0.16</v>
      </c>
      <c r="S230" s="224">
        <v>0</v>
      </c>
      <c r="T230" s="225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6" t="s">
        <v>190</v>
      </c>
      <c r="AT230" s="226" t="s">
        <v>186</v>
      </c>
      <c r="AU230" s="226" t="s">
        <v>83</v>
      </c>
      <c r="AY230" s="19" t="s">
        <v>184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9" t="s">
        <v>81</v>
      </c>
      <c r="BK230" s="227">
        <f>ROUND(I230*H230,2)</f>
        <v>0</v>
      </c>
      <c r="BL230" s="19" t="s">
        <v>190</v>
      </c>
      <c r="BM230" s="226" t="s">
        <v>774</v>
      </c>
    </row>
    <row r="231" s="2" customFormat="1">
      <c r="A231" s="40"/>
      <c r="B231" s="41"/>
      <c r="C231" s="42"/>
      <c r="D231" s="228" t="s">
        <v>192</v>
      </c>
      <c r="E231" s="42"/>
      <c r="F231" s="229" t="s">
        <v>775</v>
      </c>
      <c r="G231" s="42"/>
      <c r="H231" s="42"/>
      <c r="I231" s="230"/>
      <c r="J231" s="42"/>
      <c r="K231" s="42"/>
      <c r="L231" s="46"/>
      <c r="M231" s="231"/>
      <c r="N231" s="232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192</v>
      </c>
      <c r="AU231" s="19" t="s">
        <v>83</v>
      </c>
    </row>
    <row r="232" s="2" customFormat="1">
      <c r="A232" s="40"/>
      <c r="B232" s="41"/>
      <c r="C232" s="42"/>
      <c r="D232" s="233" t="s">
        <v>194</v>
      </c>
      <c r="E232" s="42"/>
      <c r="F232" s="234" t="s">
        <v>776</v>
      </c>
      <c r="G232" s="42"/>
      <c r="H232" s="42"/>
      <c r="I232" s="230"/>
      <c r="J232" s="42"/>
      <c r="K232" s="42"/>
      <c r="L232" s="46"/>
      <c r="M232" s="231"/>
      <c r="N232" s="232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194</v>
      </c>
      <c r="AU232" s="19" t="s">
        <v>83</v>
      </c>
    </row>
    <row r="233" s="2" customFormat="1" ht="16.5" customHeight="1">
      <c r="A233" s="40"/>
      <c r="B233" s="41"/>
      <c r="C233" s="267" t="s">
        <v>216</v>
      </c>
      <c r="D233" s="267" t="s">
        <v>269</v>
      </c>
      <c r="E233" s="268" t="s">
        <v>777</v>
      </c>
      <c r="F233" s="269" t="s">
        <v>778</v>
      </c>
      <c r="G233" s="270" t="s">
        <v>408</v>
      </c>
      <c r="H233" s="271">
        <v>4</v>
      </c>
      <c r="I233" s="272"/>
      <c r="J233" s="273">
        <f>ROUND(I233*H233,2)</f>
        <v>0</v>
      </c>
      <c r="K233" s="269" t="s">
        <v>189</v>
      </c>
      <c r="L233" s="274"/>
      <c r="M233" s="275" t="s">
        <v>19</v>
      </c>
      <c r="N233" s="276" t="s">
        <v>45</v>
      </c>
      <c r="O233" s="86"/>
      <c r="P233" s="224">
        <f>O233*H233</f>
        <v>0</v>
      </c>
      <c r="Q233" s="224">
        <v>0.013299999999999999</v>
      </c>
      <c r="R233" s="224">
        <f>Q233*H233</f>
        <v>0.053199999999999997</v>
      </c>
      <c r="S233" s="224">
        <v>0</v>
      </c>
      <c r="T233" s="225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6" t="s">
        <v>243</v>
      </c>
      <c r="AT233" s="226" t="s">
        <v>269</v>
      </c>
      <c r="AU233" s="226" t="s">
        <v>83</v>
      </c>
      <c r="AY233" s="19" t="s">
        <v>184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9" t="s">
        <v>81</v>
      </c>
      <c r="BK233" s="227">
        <f>ROUND(I233*H233,2)</f>
        <v>0</v>
      </c>
      <c r="BL233" s="19" t="s">
        <v>190</v>
      </c>
      <c r="BM233" s="226" t="s">
        <v>779</v>
      </c>
    </row>
    <row r="234" s="2" customFormat="1">
      <c r="A234" s="40"/>
      <c r="B234" s="41"/>
      <c r="C234" s="42"/>
      <c r="D234" s="228" t="s">
        <v>192</v>
      </c>
      <c r="E234" s="42"/>
      <c r="F234" s="229" t="s">
        <v>778</v>
      </c>
      <c r="G234" s="42"/>
      <c r="H234" s="42"/>
      <c r="I234" s="230"/>
      <c r="J234" s="42"/>
      <c r="K234" s="42"/>
      <c r="L234" s="46"/>
      <c r="M234" s="231"/>
      <c r="N234" s="232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192</v>
      </c>
      <c r="AU234" s="19" t="s">
        <v>83</v>
      </c>
    </row>
    <row r="235" s="2" customFormat="1" ht="16.5" customHeight="1">
      <c r="A235" s="40"/>
      <c r="B235" s="41"/>
      <c r="C235" s="215" t="s">
        <v>489</v>
      </c>
      <c r="D235" s="215" t="s">
        <v>186</v>
      </c>
      <c r="E235" s="216" t="s">
        <v>780</v>
      </c>
      <c r="F235" s="217" t="s">
        <v>781</v>
      </c>
      <c r="G235" s="218" t="s">
        <v>408</v>
      </c>
      <c r="H235" s="219">
        <v>1</v>
      </c>
      <c r="I235" s="220"/>
      <c r="J235" s="221">
        <f>ROUND(I235*H235,2)</f>
        <v>0</v>
      </c>
      <c r="K235" s="217" t="s">
        <v>189</v>
      </c>
      <c r="L235" s="46"/>
      <c r="M235" s="222" t="s">
        <v>19</v>
      </c>
      <c r="N235" s="223" t="s">
        <v>45</v>
      </c>
      <c r="O235" s="86"/>
      <c r="P235" s="224">
        <f>O235*H235</f>
        <v>0</v>
      </c>
      <c r="Q235" s="224">
        <v>0.050000000000000003</v>
      </c>
      <c r="R235" s="224">
        <f>Q235*H235</f>
        <v>0.050000000000000003</v>
      </c>
      <c r="S235" s="224">
        <v>0</v>
      </c>
      <c r="T235" s="225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6" t="s">
        <v>190</v>
      </c>
      <c r="AT235" s="226" t="s">
        <v>186</v>
      </c>
      <c r="AU235" s="226" t="s">
        <v>83</v>
      </c>
      <c r="AY235" s="19" t="s">
        <v>184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9" t="s">
        <v>81</v>
      </c>
      <c r="BK235" s="227">
        <f>ROUND(I235*H235,2)</f>
        <v>0</v>
      </c>
      <c r="BL235" s="19" t="s">
        <v>190</v>
      </c>
      <c r="BM235" s="226" t="s">
        <v>782</v>
      </c>
    </row>
    <row r="236" s="2" customFormat="1">
      <c r="A236" s="40"/>
      <c r="B236" s="41"/>
      <c r="C236" s="42"/>
      <c r="D236" s="228" t="s">
        <v>192</v>
      </c>
      <c r="E236" s="42"/>
      <c r="F236" s="229" t="s">
        <v>783</v>
      </c>
      <c r="G236" s="42"/>
      <c r="H236" s="42"/>
      <c r="I236" s="230"/>
      <c r="J236" s="42"/>
      <c r="K236" s="42"/>
      <c r="L236" s="46"/>
      <c r="M236" s="231"/>
      <c r="N236" s="232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192</v>
      </c>
      <c r="AU236" s="19" t="s">
        <v>83</v>
      </c>
    </row>
    <row r="237" s="2" customFormat="1">
      <c r="A237" s="40"/>
      <c r="B237" s="41"/>
      <c r="C237" s="42"/>
      <c r="D237" s="233" t="s">
        <v>194</v>
      </c>
      <c r="E237" s="42"/>
      <c r="F237" s="234" t="s">
        <v>784</v>
      </c>
      <c r="G237" s="42"/>
      <c r="H237" s="42"/>
      <c r="I237" s="230"/>
      <c r="J237" s="42"/>
      <c r="K237" s="42"/>
      <c r="L237" s="46"/>
      <c r="M237" s="231"/>
      <c r="N237" s="232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194</v>
      </c>
      <c r="AU237" s="19" t="s">
        <v>83</v>
      </c>
    </row>
    <row r="238" s="2" customFormat="1" ht="16.5" customHeight="1">
      <c r="A238" s="40"/>
      <c r="B238" s="41"/>
      <c r="C238" s="267" t="s">
        <v>496</v>
      </c>
      <c r="D238" s="267" t="s">
        <v>269</v>
      </c>
      <c r="E238" s="268" t="s">
        <v>785</v>
      </c>
      <c r="F238" s="269" t="s">
        <v>786</v>
      </c>
      <c r="G238" s="270" t="s">
        <v>408</v>
      </c>
      <c r="H238" s="271">
        <v>1</v>
      </c>
      <c r="I238" s="272"/>
      <c r="J238" s="273">
        <f>ROUND(I238*H238,2)</f>
        <v>0</v>
      </c>
      <c r="K238" s="269" t="s">
        <v>189</v>
      </c>
      <c r="L238" s="274"/>
      <c r="M238" s="275" t="s">
        <v>19</v>
      </c>
      <c r="N238" s="276" t="s">
        <v>45</v>
      </c>
      <c r="O238" s="86"/>
      <c r="P238" s="224">
        <f>O238*H238</f>
        <v>0</v>
      </c>
      <c r="Q238" s="224">
        <v>0.029499999999999998</v>
      </c>
      <c r="R238" s="224">
        <f>Q238*H238</f>
        <v>0.029499999999999998</v>
      </c>
      <c r="S238" s="224">
        <v>0</v>
      </c>
      <c r="T238" s="225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6" t="s">
        <v>243</v>
      </c>
      <c r="AT238" s="226" t="s">
        <v>269</v>
      </c>
      <c r="AU238" s="226" t="s">
        <v>83</v>
      </c>
      <c r="AY238" s="19" t="s">
        <v>184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9" t="s">
        <v>81</v>
      </c>
      <c r="BK238" s="227">
        <f>ROUND(I238*H238,2)</f>
        <v>0</v>
      </c>
      <c r="BL238" s="19" t="s">
        <v>190</v>
      </c>
      <c r="BM238" s="226" t="s">
        <v>787</v>
      </c>
    </row>
    <row r="239" s="2" customFormat="1">
      <c r="A239" s="40"/>
      <c r="B239" s="41"/>
      <c r="C239" s="42"/>
      <c r="D239" s="228" t="s">
        <v>192</v>
      </c>
      <c r="E239" s="42"/>
      <c r="F239" s="229" t="s">
        <v>786</v>
      </c>
      <c r="G239" s="42"/>
      <c r="H239" s="42"/>
      <c r="I239" s="230"/>
      <c r="J239" s="42"/>
      <c r="K239" s="42"/>
      <c r="L239" s="46"/>
      <c r="M239" s="231"/>
      <c r="N239" s="232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192</v>
      </c>
      <c r="AU239" s="19" t="s">
        <v>83</v>
      </c>
    </row>
    <row r="240" s="2" customFormat="1" ht="16.5" customHeight="1">
      <c r="A240" s="40"/>
      <c r="B240" s="41"/>
      <c r="C240" s="215" t="s">
        <v>502</v>
      </c>
      <c r="D240" s="215" t="s">
        <v>186</v>
      </c>
      <c r="E240" s="216" t="s">
        <v>788</v>
      </c>
      <c r="F240" s="217" t="s">
        <v>789</v>
      </c>
      <c r="G240" s="218" t="s">
        <v>113</v>
      </c>
      <c r="H240" s="219">
        <v>136</v>
      </c>
      <c r="I240" s="220"/>
      <c r="J240" s="221">
        <f>ROUND(I240*H240,2)</f>
        <v>0</v>
      </c>
      <c r="K240" s="217" t="s">
        <v>189</v>
      </c>
      <c r="L240" s="46"/>
      <c r="M240" s="222" t="s">
        <v>19</v>
      </c>
      <c r="N240" s="223" t="s">
        <v>45</v>
      </c>
      <c r="O240" s="86"/>
      <c r="P240" s="224">
        <f>O240*H240</f>
        <v>0</v>
      </c>
      <c r="Q240" s="224">
        <v>0.00019000000000000001</v>
      </c>
      <c r="R240" s="224">
        <f>Q240*H240</f>
        <v>0.025840000000000002</v>
      </c>
      <c r="S240" s="224">
        <v>0</v>
      </c>
      <c r="T240" s="225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6" t="s">
        <v>190</v>
      </c>
      <c r="AT240" s="226" t="s">
        <v>186</v>
      </c>
      <c r="AU240" s="226" t="s">
        <v>83</v>
      </c>
      <c r="AY240" s="19" t="s">
        <v>184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9" t="s">
        <v>81</v>
      </c>
      <c r="BK240" s="227">
        <f>ROUND(I240*H240,2)</f>
        <v>0</v>
      </c>
      <c r="BL240" s="19" t="s">
        <v>190</v>
      </c>
      <c r="BM240" s="226" t="s">
        <v>790</v>
      </c>
    </row>
    <row r="241" s="2" customFormat="1">
      <c r="A241" s="40"/>
      <c r="B241" s="41"/>
      <c r="C241" s="42"/>
      <c r="D241" s="228" t="s">
        <v>192</v>
      </c>
      <c r="E241" s="42"/>
      <c r="F241" s="229" t="s">
        <v>791</v>
      </c>
      <c r="G241" s="42"/>
      <c r="H241" s="42"/>
      <c r="I241" s="230"/>
      <c r="J241" s="42"/>
      <c r="K241" s="42"/>
      <c r="L241" s="46"/>
      <c r="M241" s="231"/>
      <c r="N241" s="232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192</v>
      </c>
      <c r="AU241" s="19" t="s">
        <v>83</v>
      </c>
    </row>
    <row r="242" s="2" customFormat="1">
      <c r="A242" s="40"/>
      <c r="B242" s="41"/>
      <c r="C242" s="42"/>
      <c r="D242" s="233" t="s">
        <v>194</v>
      </c>
      <c r="E242" s="42"/>
      <c r="F242" s="234" t="s">
        <v>792</v>
      </c>
      <c r="G242" s="42"/>
      <c r="H242" s="42"/>
      <c r="I242" s="230"/>
      <c r="J242" s="42"/>
      <c r="K242" s="42"/>
      <c r="L242" s="46"/>
      <c r="M242" s="231"/>
      <c r="N242" s="232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194</v>
      </c>
      <c r="AU242" s="19" t="s">
        <v>83</v>
      </c>
    </row>
    <row r="243" s="2" customFormat="1">
      <c r="A243" s="40"/>
      <c r="B243" s="41"/>
      <c r="C243" s="42"/>
      <c r="D243" s="228" t="s">
        <v>292</v>
      </c>
      <c r="E243" s="42"/>
      <c r="F243" s="277" t="s">
        <v>793</v>
      </c>
      <c r="G243" s="42"/>
      <c r="H243" s="42"/>
      <c r="I243" s="230"/>
      <c r="J243" s="42"/>
      <c r="K243" s="42"/>
      <c r="L243" s="46"/>
      <c r="M243" s="231"/>
      <c r="N243" s="232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292</v>
      </c>
      <c r="AU243" s="19" t="s">
        <v>83</v>
      </c>
    </row>
    <row r="244" s="2" customFormat="1" ht="16.5" customHeight="1">
      <c r="A244" s="40"/>
      <c r="B244" s="41"/>
      <c r="C244" s="215" t="s">
        <v>508</v>
      </c>
      <c r="D244" s="215" t="s">
        <v>186</v>
      </c>
      <c r="E244" s="216" t="s">
        <v>794</v>
      </c>
      <c r="F244" s="217" t="s">
        <v>795</v>
      </c>
      <c r="G244" s="218" t="s">
        <v>113</v>
      </c>
      <c r="H244" s="219">
        <v>136</v>
      </c>
      <c r="I244" s="220"/>
      <c r="J244" s="221">
        <f>ROUND(I244*H244,2)</f>
        <v>0</v>
      </c>
      <c r="K244" s="217" t="s">
        <v>189</v>
      </c>
      <c r="L244" s="46"/>
      <c r="M244" s="222" t="s">
        <v>19</v>
      </c>
      <c r="N244" s="223" t="s">
        <v>45</v>
      </c>
      <c r="O244" s="86"/>
      <c r="P244" s="224">
        <f>O244*H244</f>
        <v>0</v>
      </c>
      <c r="Q244" s="224">
        <v>9.0000000000000006E-05</v>
      </c>
      <c r="R244" s="224">
        <f>Q244*H244</f>
        <v>0.012240000000000001</v>
      </c>
      <c r="S244" s="224">
        <v>0</v>
      </c>
      <c r="T244" s="225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6" t="s">
        <v>190</v>
      </c>
      <c r="AT244" s="226" t="s">
        <v>186</v>
      </c>
      <c r="AU244" s="226" t="s">
        <v>83</v>
      </c>
      <c r="AY244" s="19" t="s">
        <v>184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9" t="s">
        <v>81</v>
      </c>
      <c r="BK244" s="227">
        <f>ROUND(I244*H244,2)</f>
        <v>0</v>
      </c>
      <c r="BL244" s="19" t="s">
        <v>190</v>
      </c>
      <c r="BM244" s="226" t="s">
        <v>796</v>
      </c>
    </row>
    <row r="245" s="2" customFormat="1">
      <c r="A245" s="40"/>
      <c r="B245" s="41"/>
      <c r="C245" s="42"/>
      <c r="D245" s="228" t="s">
        <v>192</v>
      </c>
      <c r="E245" s="42"/>
      <c r="F245" s="229" t="s">
        <v>797</v>
      </c>
      <c r="G245" s="42"/>
      <c r="H245" s="42"/>
      <c r="I245" s="230"/>
      <c r="J245" s="42"/>
      <c r="K245" s="42"/>
      <c r="L245" s="46"/>
      <c r="M245" s="231"/>
      <c r="N245" s="232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192</v>
      </c>
      <c r="AU245" s="19" t="s">
        <v>83</v>
      </c>
    </row>
    <row r="246" s="2" customFormat="1">
      <c r="A246" s="40"/>
      <c r="B246" s="41"/>
      <c r="C246" s="42"/>
      <c r="D246" s="233" t="s">
        <v>194</v>
      </c>
      <c r="E246" s="42"/>
      <c r="F246" s="234" t="s">
        <v>798</v>
      </c>
      <c r="G246" s="42"/>
      <c r="H246" s="42"/>
      <c r="I246" s="230"/>
      <c r="J246" s="42"/>
      <c r="K246" s="42"/>
      <c r="L246" s="46"/>
      <c r="M246" s="231"/>
      <c r="N246" s="232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194</v>
      </c>
      <c r="AU246" s="19" t="s">
        <v>83</v>
      </c>
    </row>
    <row r="247" s="2" customFormat="1">
      <c r="A247" s="40"/>
      <c r="B247" s="41"/>
      <c r="C247" s="42"/>
      <c r="D247" s="228" t="s">
        <v>292</v>
      </c>
      <c r="E247" s="42"/>
      <c r="F247" s="277" t="s">
        <v>799</v>
      </c>
      <c r="G247" s="42"/>
      <c r="H247" s="42"/>
      <c r="I247" s="230"/>
      <c r="J247" s="42"/>
      <c r="K247" s="42"/>
      <c r="L247" s="46"/>
      <c r="M247" s="231"/>
      <c r="N247" s="232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292</v>
      </c>
      <c r="AU247" s="19" t="s">
        <v>83</v>
      </c>
    </row>
    <row r="248" s="12" customFormat="1" ht="22.8" customHeight="1">
      <c r="A248" s="12"/>
      <c r="B248" s="199"/>
      <c r="C248" s="200"/>
      <c r="D248" s="201" t="s">
        <v>73</v>
      </c>
      <c r="E248" s="213" t="s">
        <v>520</v>
      </c>
      <c r="F248" s="213" t="s">
        <v>800</v>
      </c>
      <c r="G248" s="200"/>
      <c r="H248" s="200"/>
      <c r="I248" s="203"/>
      <c r="J248" s="214">
        <f>BK248</f>
        <v>0</v>
      </c>
      <c r="K248" s="200"/>
      <c r="L248" s="205"/>
      <c r="M248" s="206"/>
      <c r="N248" s="207"/>
      <c r="O248" s="207"/>
      <c r="P248" s="208">
        <f>SUM(P249:P258)</f>
        <v>0</v>
      </c>
      <c r="Q248" s="207"/>
      <c r="R248" s="208">
        <f>SUM(R249:R258)</f>
        <v>0</v>
      </c>
      <c r="S248" s="207"/>
      <c r="T248" s="209">
        <f>SUM(T249:T258)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0" t="s">
        <v>81</v>
      </c>
      <c r="AT248" s="211" t="s">
        <v>73</v>
      </c>
      <c r="AU248" s="211" t="s">
        <v>81</v>
      </c>
      <c r="AY248" s="210" t="s">
        <v>184</v>
      </c>
      <c r="BK248" s="212">
        <f>SUM(BK249:BK258)</f>
        <v>0</v>
      </c>
    </row>
    <row r="249" s="2" customFormat="1" ht="16.5" customHeight="1">
      <c r="A249" s="40"/>
      <c r="B249" s="41"/>
      <c r="C249" s="215" t="s">
        <v>514</v>
      </c>
      <c r="D249" s="215" t="s">
        <v>186</v>
      </c>
      <c r="E249" s="216" t="s">
        <v>801</v>
      </c>
      <c r="F249" s="217" t="s">
        <v>802</v>
      </c>
      <c r="G249" s="218" t="s">
        <v>272</v>
      </c>
      <c r="H249" s="219">
        <v>5.8520000000000003</v>
      </c>
      <c r="I249" s="220"/>
      <c r="J249" s="221">
        <f>ROUND(I249*H249,2)</f>
        <v>0</v>
      </c>
      <c r="K249" s="217" t="s">
        <v>189</v>
      </c>
      <c r="L249" s="46"/>
      <c r="M249" s="222" t="s">
        <v>19</v>
      </c>
      <c r="N249" s="223" t="s">
        <v>45</v>
      </c>
      <c r="O249" s="86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6" t="s">
        <v>190</v>
      </c>
      <c r="AT249" s="226" t="s">
        <v>186</v>
      </c>
      <c r="AU249" s="226" t="s">
        <v>83</v>
      </c>
      <c r="AY249" s="19" t="s">
        <v>184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9" t="s">
        <v>81</v>
      </c>
      <c r="BK249" s="227">
        <f>ROUND(I249*H249,2)</f>
        <v>0</v>
      </c>
      <c r="BL249" s="19" t="s">
        <v>190</v>
      </c>
      <c r="BM249" s="226" t="s">
        <v>803</v>
      </c>
    </row>
    <row r="250" s="2" customFormat="1">
      <c r="A250" s="40"/>
      <c r="B250" s="41"/>
      <c r="C250" s="42"/>
      <c r="D250" s="228" t="s">
        <v>192</v>
      </c>
      <c r="E250" s="42"/>
      <c r="F250" s="229" t="s">
        <v>804</v>
      </c>
      <c r="G250" s="42"/>
      <c r="H250" s="42"/>
      <c r="I250" s="230"/>
      <c r="J250" s="42"/>
      <c r="K250" s="42"/>
      <c r="L250" s="46"/>
      <c r="M250" s="231"/>
      <c r="N250" s="232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192</v>
      </c>
      <c r="AU250" s="19" t="s">
        <v>83</v>
      </c>
    </row>
    <row r="251" s="2" customFormat="1">
      <c r="A251" s="40"/>
      <c r="B251" s="41"/>
      <c r="C251" s="42"/>
      <c r="D251" s="233" t="s">
        <v>194</v>
      </c>
      <c r="E251" s="42"/>
      <c r="F251" s="234" t="s">
        <v>805</v>
      </c>
      <c r="G251" s="42"/>
      <c r="H251" s="42"/>
      <c r="I251" s="230"/>
      <c r="J251" s="42"/>
      <c r="K251" s="42"/>
      <c r="L251" s="46"/>
      <c r="M251" s="231"/>
      <c r="N251" s="232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194</v>
      </c>
      <c r="AU251" s="19" t="s">
        <v>83</v>
      </c>
    </row>
    <row r="252" s="2" customFormat="1" ht="16.5" customHeight="1">
      <c r="A252" s="40"/>
      <c r="B252" s="41"/>
      <c r="C252" s="215" t="s">
        <v>522</v>
      </c>
      <c r="D252" s="215" t="s">
        <v>186</v>
      </c>
      <c r="E252" s="216" t="s">
        <v>806</v>
      </c>
      <c r="F252" s="217" t="s">
        <v>807</v>
      </c>
      <c r="G252" s="218" t="s">
        <v>272</v>
      </c>
      <c r="H252" s="219">
        <v>58.520000000000003</v>
      </c>
      <c r="I252" s="220"/>
      <c r="J252" s="221">
        <f>ROUND(I252*H252,2)</f>
        <v>0</v>
      </c>
      <c r="K252" s="217" t="s">
        <v>189</v>
      </c>
      <c r="L252" s="46"/>
      <c r="M252" s="222" t="s">
        <v>19</v>
      </c>
      <c r="N252" s="223" t="s">
        <v>45</v>
      </c>
      <c r="O252" s="86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6" t="s">
        <v>190</v>
      </c>
      <c r="AT252" s="226" t="s">
        <v>186</v>
      </c>
      <c r="AU252" s="226" t="s">
        <v>83</v>
      </c>
      <c r="AY252" s="19" t="s">
        <v>184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9" t="s">
        <v>81</v>
      </c>
      <c r="BK252" s="227">
        <f>ROUND(I252*H252,2)</f>
        <v>0</v>
      </c>
      <c r="BL252" s="19" t="s">
        <v>190</v>
      </c>
      <c r="BM252" s="226" t="s">
        <v>808</v>
      </c>
    </row>
    <row r="253" s="2" customFormat="1">
      <c r="A253" s="40"/>
      <c r="B253" s="41"/>
      <c r="C253" s="42"/>
      <c r="D253" s="228" t="s">
        <v>192</v>
      </c>
      <c r="E253" s="42"/>
      <c r="F253" s="229" t="s">
        <v>809</v>
      </c>
      <c r="G253" s="42"/>
      <c r="H253" s="42"/>
      <c r="I253" s="230"/>
      <c r="J253" s="42"/>
      <c r="K253" s="42"/>
      <c r="L253" s="46"/>
      <c r="M253" s="231"/>
      <c r="N253" s="232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192</v>
      </c>
      <c r="AU253" s="19" t="s">
        <v>83</v>
      </c>
    </row>
    <row r="254" s="2" customFormat="1">
      <c r="A254" s="40"/>
      <c r="B254" s="41"/>
      <c r="C254" s="42"/>
      <c r="D254" s="233" t="s">
        <v>194</v>
      </c>
      <c r="E254" s="42"/>
      <c r="F254" s="234" t="s">
        <v>810</v>
      </c>
      <c r="G254" s="42"/>
      <c r="H254" s="42"/>
      <c r="I254" s="230"/>
      <c r="J254" s="42"/>
      <c r="K254" s="42"/>
      <c r="L254" s="46"/>
      <c r="M254" s="231"/>
      <c r="N254" s="232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194</v>
      </c>
      <c r="AU254" s="19" t="s">
        <v>83</v>
      </c>
    </row>
    <row r="255" s="13" customFormat="1">
      <c r="A255" s="13"/>
      <c r="B255" s="235"/>
      <c r="C255" s="236"/>
      <c r="D255" s="228" t="s">
        <v>196</v>
      </c>
      <c r="E255" s="236"/>
      <c r="F255" s="238" t="s">
        <v>811</v>
      </c>
      <c r="G255" s="236"/>
      <c r="H255" s="239">
        <v>58.520000000000003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5" t="s">
        <v>196</v>
      </c>
      <c r="AU255" s="245" t="s">
        <v>83</v>
      </c>
      <c r="AV255" s="13" t="s">
        <v>83</v>
      </c>
      <c r="AW255" s="13" t="s">
        <v>4</v>
      </c>
      <c r="AX255" s="13" t="s">
        <v>81</v>
      </c>
      <c r="AY255" s="245" t="s">
        <v>184</v>
      </c>
    </row>
    <row r="256" s="2" customFormat="1" ht="21.75" customHeight="1">
      <c r="A256" s="40"/>
      <c r="B256" s="41"/>
      <c r="C256" s="215" t="s">
        <v>528</v>
      </c>
      <c r="D256" s="215" t="s">
        <v>186</v>
      </c>
      <c r="E256" s="216" t="s">
        <v>812</v>
      </c>
      <c r="F256" s="217" t="s">
        <v>813</v>
      </c>
      <c r="G256" s="218" t="s">
        <v>272</v>
      </c>
      <c r="H256" s="219">
        <v>5.8520000000000003</v>
      </c>
      <c r="I256" s="220"/>
      <c r="J256" s="221">
        <f>ROUND(I256*H256,2)</f>
        <v>0</v>
      </c>
      <c r="K256" s="217" t="s">
        <v>189</v>
      </c>
      <c r="L256" s="46"/>
      <c r="M256" s="222" t="s">
        <v>19</v>
      </c>
      <c r="N256" s="223" t="s">
        <v>45</v>
      </c>
      <c r="O256" s="86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6" t="s">
        <v>190</v>
      </c>
      <c r="AT256" s="226" t="s">
        <v>186</v>
      </c>
      <c r="AU256" s="226" t="s">
        <v>83</v>
      </c>
      <c r="AY256" s="19" t="s">
        <v>184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9" t="s">
        <v>81</v>
      </c>
      <c r="BK256" s="227">
        <f>ROUND(I256*H256,2)</f>
        <v>0</v>
      </c>
      <c r="BL256" s="19" t="s">
        <v>190</v>
      </c>
      <c r="BM256" s="226" t="s">
        <v>814</v>
      </c>
    </row>
    <row r="257" s="2" customFormat="1">
      <c r="A257" s="40"/>
      <c r="B257" s="41"/>
      <c r="C257" s="42"/>
      <c r="D257" s="228" t="s">
        <v>192</v>
      </c>
      <c r="E257" s="42"/>
      <c r="F257" s="229" t="s">
        <v>815</v>
      </c>
      <c r="G257" s="42"/>
      <c r="H257" s="42"/>
      <c r="I257" s="230"/>
      <c r="J257" s="42"/>
      <c r="K257" s="42"/>
      <c r="L257" s="46"/>
      <c r="M257" s="231"/>
      <c r="N257" s="232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192</v>
      </c>
      <c r="AU257" s="19" t="s">
        <v>83</v>
      </c>
    </row>
    <row r="258" s="2" customFormat="1">
      <c r="A258" s="40"/>
      <c r="B258" s="41"/>
      <c r="C258" s="42"/>
      <c r="D258" s="233" t="s">
        <v>194</v>
      </c>
      <c r="E258" s="42"/>
      <c r="F258" s="234" t="s">
        <v>816</v>
      </c>
      <c r="G258" s="42"/>
      <c r="H258" s="42"/>
      <c r="I258" s="230"/>
      <c r="J258" s="42"/>
      <c r="K258" s="42"/>
      <c r="L258" s="46"/>
      <c r="M258" s="231"/>
      <c r="N258" s="232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194</v>
      </c>
      <c r="AU258" s="19" t="s">
        <v>83</v>
      </c>
    </row>
    <row r="259" s="12" customFormat="1" ht="22.8" customHeight="1">
      <c r="A259" s="12"/>
      <c r="B259" s="199"/>
      <c r="C259" s="200"/>
      <c r="D259" s="201" t="s">
        <v>73</v>
      </c>
      <c r="E259" s="213" t="s">
        <v>538</v>
      </c>
      <c r="F259" s="213" t="s">
        <v>539</v>
      </c>
      <c r="G259" s="200"/>
      <c r="H259" s="200"/>
      <c r="I259" s="203"/>
      <c r="J259" s="214">
        <f>BK259</f>
        <v>0</v>
      </c>
      <c r="K259" s="200"/>
      <c r="L259" s="205"/>
      <c r="M259" s="206"/>
      <c r="N259" s="207"/>
      <c r="O259" s="207"/>
      <c r="P259" s="208">
        <f>SUM(P260:P265)</f>
        <v>0</v>
      </c>
      <c r="Q259" s="207"/>
      <c r="R259" s="208">
        <f>SUM(R260:R265)</f>
        <v>0</v>
      </c>
      <c r="S259" s="207"/>
      <c r="T259" s="209">
        <f>SUM(T260:T265)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0" t="s">
        <v>81</v>
      </c>
      <c r="AT259" s="211" t="s">
        <v>73</v>
      </c>
      <c r="AU259" s="211" t="s">
        <v>81</v>
      </c>
      <c r="AY259" s="210" t="s">
        <v>184</v>
      </c>
      <c r="BK259" s="212">
        <f>SUM(BK260:BK265)</f>
        <v>0</v>
      </c>
    </row>
    <row r="260" s="2" customFormat="1" ht="16.5" customHeight="1">
      <c r="A260" s="40"/>
      <c r="B260" s="41"/>
      <c r="C260" s="215" t="s">
        <v>533</v>
      </c>
      <c r="D260" s="215" t="s">
        <v>186</v>
      </c>
      <c r="E260" s="216" t="s">
        <v>817</v>
      </c>
      <c r="F260" s="217" t="s">
        <v>818</v>
      </c>
      <c r="G260" s="218" t="s">
        <v>272</v>
      </c>
      <c r="H260" s="219">
        <v>1.4590000000000001</v>
      </c>
      <c r="I260" s="220"/>
      <c r="J260" s="221">
        <f>ROUND(I260*H260,2)</f>
        <v>0</v>
      </c>
      <c r="K260" s="217" t="s">
        <v>189</v>
      </c>
      <c r="L260" s="46"/>
      <c r="M260" s="222" t="s">
        <v>19</v>
      </c>
      <c r="N260" s="223" t="s">
        <v>45</v>
      </c>
      <c r="O260" s="86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6" t="s">
        <v>190</v>
      </c>
      <c r="AT260" s="226" t="s">
        <v>186</v>
      </c>
      <c r="AU260" s="226" t="s">
        <v>83</v>
      </c>
      <c r="AY260" s="19" t="s">
        <v>184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9" t="s">
        <v>81</v>
      </c>
      <c r="BK260" s="227">
        <f>ROUND(I260*H260,2)</f>
        <v>0</v>
      </c>
      <c r="BL260" s="19" t="s">
        <v>190</v>
      </c>
      <c r="BM260" s="226" t="s">
        <v>819</v>
      </c>
    </row>
    <row r="261" s="2" customFormat="1">
      <c r="A261" s="40"/>
      <c r="B261" s="41"/>
      <c r="C261" s="42"/>
      <c r="D261" s="228" t="s">
        <v>192</v>
      </c>
      <c r="E261" s="42"/>
      <c r="F261" s="229" t="s">
        <v>820</v>
      </c>
      <c r="G261" s="42"/>
      <c r="H261" s="42"/>
      <c r="I261" s="230"/>
      <c r="J261" s="42"/>
      <c r="K261" s="42"/>
      <c r="L261" s="46"/>
      <c r="M261" s="231"/>
      <c r="N261" s="232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192</v>
      </c>
      <c r="AU261" s="19" t="s">
        <v>83</v>
      </c>
    </row>
    <row r="262" s="2" customFormat="1">
      <c r="A262" s="40"/>
      <c r="B262" s="41"/>
      <c r="C262" s="42"/>
      <c r="D262" s="233" t="s">
        <v>194</v>
      </c>
      <c r="E262" s="42"/>
      <c r="F262" s="234" t="s">
        <v>821</v>
      </c>
      <c r="G262" s="42"/>
      <c r="H262" s="42"/>
      <c r="I262" s="230"/>
      <c r="J262" s="42"/>
      <c r="K262" s="42"/>
      <c r="L262" s="46"/>
      <c r="M262" s="231"/>
      <c r="N262" s="232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194</v>
      </c>
      <c r="AU262" s="19" t="s">
        <v>83</v>
      </c>
    </row>
    <row r="263" s="2" customFormat="1" ht="21.75" customHeight="1">
      <c r="A263" s="40"/>
      <c r="B263" s="41"/>
      <c r="C263" s="215" t="s">
        <v>540</v>
      </c>
      <c r="D263" s="215" t="s">
        <v>186</v>
      </c>
      <c r="E263" s="216" t="s">
        <v>822</v>
      </c>
      <c r="F263" s="217" t="s">
        <v>823</v>
      </c>
      <c r="G263" s="218" t="s">
        <v>272</v>
      </c>
      <c r="H263" s="219">
        <v>1.4590000000000001</v>
      </c>
      <c r="I263" s="220"/>
      <c r="J263" s="221">
        <f>ROUND(I263*H263,2)</f>
        <v>0</v>
      </c>
      <c r="K263" s="217" t="s">
        <v>189</v>
      </c>
      <c r="L263" s="46"/>
      <c r="M263" s="222" t="s">
        <v>19</v>
      </c>
      <c r="N263" s="223" t="s">
        <v>45</v>
      </c>
      <c r="O263" s="86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6" t="s">
        <v>190</v>
      </c>
      <c r="AT263" s="226" t="s">
        <v>186</v>
      </c>
      <c r="AU263" s="226" t="s">
        <v>83</v>
      </c>
      <c r="AY263" s="19" t="s">
        <v>184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9" t="s">
        <v>81</v>
      </c>
      <c r="BK263" s="227">
        <f>ROUND(I263*H263,2)</f>
        <v>0</v>
      </c>
      <c r="BL263" s="19" t="s">
        <v>190</v>
      </c>
      <c r="BM263" s="226" t="s">
        <v>824</v>
      </c>
    </row>
    <row r="264" s="2" customFormat="1">
      <c r="A264" s="40"/>
      <c r="B264" s="41"/>
      <c r="C264" s="42"/>
      <c r="D264" s="228" t="s">
        <v>192</v>
      </c>
      <c r="E264" s="42"/>
      <c r="F264" s="229" t="s">
        <v>825</v>
      </c>
      <c r="G264" s="42"/>
      <c r="H264" s="42"/>
      <c r="I264" s="230"/>
      <c r="J264" s="42"/>
      <c r="K264" s="42"/>
      <c r="L264" s="46"/>
      <c r="M264" s="231"/>
      <c r="N264" s="232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192</v>
      </c>
      <c r="AU264" s="19" t="s">
        <v>83</v>
      </c>
    </row>
    <row r="265" s="2" customFormat="1">
      <c r="A265" s="40"/>
      <c r="B265" s="41"/>
      <c r="C265" s="42"/>
      <c r="D265" s="233" t="s">
        <v>194</v>
      </c>
      <c r="E265" s="42"/>
      <c r="F265" s="234" t="s">
        <v>826</v>
      </c>
      <c r="G265" s="42"/>
      <c r="H265" s="42"/>
      <c r="I265" s="230"/>
      <c r="J265" s="42"/>
      <c r="K265" s="42"/>
      <c r="L265" s="46"/>
      <c r="M265" s="231"/>
      <c r="N265" s="232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194</v>
      </c>
      <c r="AU265" s="19" t="s">
        <v>83</v>
      </c>
    </row>
    <row r="266" s="12" customFormat="1" ht="25.92" customHeight="1">
      <c r="A266" s="12"/>
      <c r="B266" s="199"/>
      <c r="C266" s="200"/>
      <c r="D266" s="201" t="s">
        <v>73</v>
      </c>
      <c r="E266" s="202" t="s">
        <v>827</v>
      </c>
      <c r="F266" s="202" t="s">
        <v>828</v>
      </c>
      <c r="G266" s="200"/>
      <c r="H266" s="200"/>
      <c r="I266" s="203"/>
      <c r="J266" s="204">
        <f>BK266</f>
        <v>0</v>
      </c>
      <c r="K266" s="200"/>
      <c r="L266" s="205"/>
      <c r="M266" s="206"/>
      <c r="N266" s="207"/>
      <c r="O266" s="207"/>
      <c r="P266" s="208">
        <f>P267+P277+P286</f>
        <v>0</v>
      </c>
      <c r="Q266" s="207"/>
      <c r="R266" s="208">
        <f>R267+R277+R286</f>
        <v>0</v>
      </c>
      <c r="S266" s="207"/>
      <c r="T266" s="209">
        <f>T267+T277+T286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217</v>
      </c>
      <c r="AT266" s="211" t="s">
        <v>73</v>
      </c>
      <c r="AU266" s="211" t="s">
        <v>74</v>
      </c>
      <c r="AY266" s="210" t="s">
        <v>184</v>
      </c>
      <c r="BK266" s="212">
        <f>BK267+BK277+BK286</f>
        <v>0</v>
      </c>
    </row>
    <row r="267" s="12" customFormat="1" ht="22.8" customHeight="1">
      <c r="A267" s="12"/>
      <c r="B267" s="199"/>
      <c r="C267" s="200"/>
      <c r="D267" s="201" t="s">
        <v>73</v>
      </c>
      <c r="E267" s="213" t="s">
        <v>829</v>
      </c>
      <c r="F267" s="213" t="s">
        <v>830</v>
      </c>
      <c r="G267" s="200"/>
      <c r="H267" s="200"/>
      <c r="I267" s="203"/>
      <c r="J267" s="214">
        <f>BK267</f>
        <v>0</v>
      </c>
      <c r="K267" s="200"/>
      <c r="L267" s="205"/>
      <c r="M267" s="206"/>
      <c r="N267" s="207"/>
      <c r="O267" s="207"/>
      <c r="P267" s="208">
        <f>SUM(P268:P276)</f>
        <v>0</v>
      </c>
      <c r="Q267" s="207"/>
      <c r="R267" s="208">
        <f>SUM(R268:R276)</f>
        <v>0</v>
      </c>
      <c r="S267" s="207"/>
      <c r="T267" s="209">
        <f>SUM(T268:T276)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0" t="s">
        <v>217</v>
      </c>
      <c r="AT267" s="211" t="s">
        <v>73</v>
      </c>
      <c r="AU267" s="211" t="s">
        <v>81</v>
      </c>
      <c r="AY267" s="210" t="s">
        <v>184</v>
      </c>
      <c r="BK267" s="212">
        <f>SUM(BK268:BK276)</f>
        <v>0</v>
      </c>
    </row>
    <row r="268" s="2" customFormat="1" ht="16.5" customHeight="1">
      <c r="A268" s="40"/>
      <c r="B268" s="41"/>
      <c r="C268" s="215" t="s">
        <v>546</v>
      </c>
      <c r="D268" s="215" t="s">
        <v>186</v>
      </c>
      <c r="E268" s="216" t="s">
        <v>831</v>
      </c>
      <c r="F268" s="217" t="s">
        <v>832</v>
      </c>
      <c r="G268" s="218" t="s">
        <v>290</v>
      </c>
      <c r="H268" s="219">
        <v>1</v>
      </c>
      <c r="I268" s="220"/>
      <c r="J268" s="221">
        <f>ROUND(I268*H268,2)</f>
        <v>0</v>
      </c>
      <c r="K268" s="217" t="s">
        <v>833</v>
      </c>
      <c r="L268" s="46"/>
      <c r="M268" s="222" t="s">
        <v>19</v>
      </c>
      <c r="N268" s="223" t="s">
        <v>45</v>
      </c>
      <c r="O268" s="86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6" t="s">
        <v>834</v>
      </c>
      <c r="AT268" s="226" t="s">
        <v>186</v>
      </c>
      <c r="AU268" s="226" t="s">
        <v>83</v>
      </c>
      <c r="AY268" s="19" t="s">
        <v>184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9" t="s">
        <v>81</v>
      </c>
      <c r="BK268" s="227">
        <f>ROUND(I268*H268,2)</f>
        <v>0</v>
      </c>
      <c r="BL268" s="19" t="s">
        <v>834</v>
      </c>
      <c r="BM268" s="226" t="s">
        <v>835</v>
      </c>
    </row>
    <row r="269" s="2" customFormat="1">
      <c r="A269" s="40"/>
      <c r="B269" s="41"/>
      <c r="C269" s="42"/>
      <c r="D269" s="228" t="s">
        <v>192</v>
      </c>
      <c r="E269" s="42"/>
      <c r="F269" s="229" t="s">
        <v>832</v>
      </c>
      <c r="G269" s="42"/>
      <c r="H269" s="42"/>
      <c r="I269" s="230"/>
      <c r="J269" s="42"/>
      <c r="K269" s="42"/>
      <c r="L269" s="46"/>
      <c r="M269" s="231"/>
      <c r="N269" s="232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192</v>
      </c>
      <c r="AU269" s="19" t="s">
        <v>83</v>
      </c>
    </row>
    <row r="270" s="2" customFormat="1">
      <c r="A270" s="40"/>
      <c r="B270" s="41"/>
      <c r="C270" s="42"/>
      <c r="D270" s="233" t="s">
        <v>194</v>
      </c>
      <c r="E270" s="42"/>
      <c r="F270" s="234" t="s">
        <v>836</v>
      </c>
      <c r="G270" s="42"/>
      <c r="H270" s="42"/>
      <c r="I270" s="230"/>
      <c r="J270" s="42"/>
      <c r="K270" s="42"/>
      <c r="L270" s="46"/>
      <c r="M270" s="231"/>
      <c r="N270" s="232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194</v>
      </c>
      <c r="AU270" s="19" t="s">
        <v>83</v>
      </c>
    </row>
    <row r="271" s="2" customFormat="1" ht="16.5" customHeight="1">
      <c r="A271" s="40"/>
      <c r="B271" s="41"/>
      <c r="C271" s="215" t="s">
        <v>359</v>
      </c>
      <c r="D271" s="215" t="s">
        <v>186</v>
      </c>
      <c r="E271" s="216" t="s">
        <v>837</v>
      </c>
      <c r="F271" s="217" t="s">
        <v>838</v>
      </c>
      <c r="G271" s="218" t="s">
        <v>290</v>
      </c>
      <c r="H271" s="219">
        <v>1</v>
      </c>
      <c r="I271" s="220"/>
      <c r="J271" s="221">
        <f>ROUND(I271*H271,2)</f>
        <v>0</v>
      </c>
      <c r="K271" s="217" t="s">
        <v>833</v>
      </c>
      <c r="L271" s="46"/>
      <c r="M271" s="222" t="s">
        <v>19</v>
      </c>
      <c r="N271" s="223" t="s">
        <v>45</v>
      </c>
      <c r="O271" s="86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6" t="s">
        <v>834</v>
      </c>
      <c r="AT271" s="226" t="s">
        <v>186</v>
      </c>
      <c r="AU271" s="226" t="s">
        <v>83</v>
      </c>
      <c r="AY271" s="19" t="s">
        <v>184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9" t="s">
        <v>81</v>
      </c>
      <c r="BK271" s="227">
        <f>ROUND(I271*H271,2)</f>
        <v>0</v>
      </c>
      <c r="BL271" s="19" t="s">
        <v>834</v>
      </c>
      <c r="BM271" s="226" t="s">
        <v>839</v>
      </c>
    </row>
    <row r="272" s="2" customFormat="1">
      <c r="A272" s="40"/>
      <c r="B272" s="41"/>
      <c r="C272" s="42"/>
      <c r="D272" s="228" t="s">
        <v>192</v>
      </c>
      <c r="E272" s="42"/>
      <c r="F272" s="229" t="s">
        <v>838</v>
      </c>
      <c r="G272" s="42"/>
      <c r="H272" s="42"/>
      <c r="I272" s="230"/>
      <c r="J272" s="42"/>
      <c r="K272" s="42"/>
      <c r="L272" s="46"/>
      <c r="M272" s="231"/>
      <c r="N272" s="232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192</v>
      </c>
      <c r="AU272" s="19" t="s">
        <v>83</v>
      </c>
    </row>
    <row r="273" s="2" customFormat="1">
      <c r="A273" s="40"/>
      <c r="B273" s="41"/>
      <c r="C273" s="42"/>
      <c r="D273" s="233" t="s">
        <v>194</v>
      </c>
      <c r="E273" s="42"/>
      <c r="F273" s="234" t="s">
        <v>840</v>
      </c>
      <c r="G273" s="42"/>
      <c r="H273" s="42"/>
      <c r="I273" s="230"/>
      <c r="J273" s="42"/>
      <c r="K273" s="42"/>
      <c r="L273" s="46"/>
      <c r="M273" s="231"/>
      <c r="N273" s="232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194</v>
      </c>
      <c r="AU273" s="19" t="s">
        <v>83</v>
      </c>
    </row>
    <row r="274" s="2" customFormat="1" ht="16.5" customHeight="1">
      <c r="A274" s="40"/>
      <c r="B274" s="41"/>
      <c r="C274" s="215" t="s">
        <v>841</v>
      </c>
      <c r="D274" s="215" t="s">
        <v>186</v>
      </c>
      <c r="E274" s="216" t="s">
        <v>842</v>
      </c>
      <c r="F274" s="217" t="s">
        <v>843</v>
      </c>
      <c r="G274" s="218" t="s">
        <v>290</v>
      </c>
      <c r="H274" s="219">
        <v>1</v>
      </c>
      <c r="I274" s="220"/>
      <c r="J274" s="221">
        <f>ROUND(I274*H274,2)</f>
        <v>0</v>
      </c>
      <c r="K274" s="217" t="s">
        <v>833</v>
      </c>
      <c r="L274" s="46"/>
      <c r="M274" s="222" t="s">
        <v>19</v>
      </c>
      <c r="N274" s="223" t="s">
        <v>45</v>
      </c>
      <c r="O274" s="86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6" t="s">
        <v>834</v>
      </c>
      <c r="AT274" s="226" t="s">
        <v>186</v>
      </c>
      <c r="AU274" s="226" t="s">
        <v>83</v>
      </c>
      <c r="AY274" s="19" t="s">
        <v>184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9" t="s">
        <v>81</v>
      </c>
      <c r="BK274" s="227">
        <f>ROUND(I274*H274,2)</f>
        <v>0</v>
      </c>
      <c r="BL274" s="19" t="s">
        <v>834</v>
      </c>
      <c r="BM274" s="226" t="s">
        <v>844</v>
      </c>
    </row>
    <row r="275" s="2" customFormat="1">
      <c r="A275" s="40"/>
      <c r="B275" s="41"/>
      <c r="C275" s="42"/>
      <c r="D275" s="228" t="s">
        <v>192</v>
      </c>
      <c r="E275" s="42"/>
      <c r="F275" s="229" t="s">
        <v>845</v>
      </c>
      <c r="G275" s="42"/>
      <c r="H275" s="42"/>
      <c r="I275" s="230"/>
      <c r="J275" s="42"/>
      <c r="K275" s="42"/>
      <c r="L275" s="46"/>
      <c r="M275" s="231"/>
      <c r="N275" s="232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192</v>
      </c>
      <c r="AU275" s="19" t="s">
        <v>83</v>
      </c>
    </row>
    <row r="276" s="2" customFormat="1">
      <c r="A276" s="40"/>
      <c r="B276" s="41"/>
      <c r="C276" s="42"/>
      <c r="D276" s="233" t="s">
        <v>194</v>
      </c>
      <c r="E276" s="42"/>
      <c r="F276" s="234" t="s">
        <v>846</v>
      </c>
      <c r="G276" s="42"/>
      <c r="H276" s="42"/>
      <c r="I276" s="230"/>
      <c r="J276" s="42"/>
      <c r="K276" s="42"/>
      <c r="L276" s="46"/>
      <c r="M276" s="231"/>
      <c r="N276" s="232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194</v>
      </c>
      <c r="AU276" s="19" t="s">
        <v>83</v>
      </c>
    </row>
    <row r="277" s="12" customFormat="1" ht="22.8" customHeight="1">
      <c r="A277" s="12"/>
      <c r="B277" s="199"/>
      <c r="C277" s="200"/>
      <c r="D277" s="201" t="s">
        <v>73</v>
      </c>
      <c r="E277" s="213" t="s">
        <v>847</v>
      </c>
      <c r="F277" s="213" t="s">
        <v>848</v>
      </c>
      <c r="G277" s="200"/>
      <c r="H277" s="200"/>
      <c r="I277" s="203"/>
      <c r="J277" s="214">
        <f>BK277</f>
        <v>0</v>
      </c>
      <c r="K277" s="200"/>
      <c r="L277" s="205"/>
      <c r="M277" s="206"/>
      <c r="N277" s="207"/>
      <c r="O277" s="207"/>
      <c r="P277" s="208">
        <f>SUM(P278:P285)</f>
        <v>0</v>
      </c>
      <c r="Q277" s="207"/>
      <c r="R277" s="208">
        <f>SUM(R278:R285)</f>
        <v>0</v>
      </c>
      <c r="S277" s="207"/>
      <c r="T277" s="209">
        <f>SUM(T278:T285)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0" t="s">
        <v>217</v>
      </c>
      <c r="AT277" s="211" t="s">
        <v>73</v>
      </c>
      <c r="AU277" s="211" t="s">
        <v>81</v>
      </c>
      <c r="AY277" s="210" t="s">
        <v>184</v>
      </c>
      <c r="BK277" s="212">
        <f>SUM(BK278:BK285)</f>
        <v>0</v>
      </c>
    </row>
    <row r="278" s="2" customFormat="1" ht="16.5" customHeight="1">
      <c r="A278" s="40"/>
      <c r="B278" s="41"/>
      <c r="C278" s="215" t="s">
        <v>849</v>
      </c>
      <c r="D278" s="215" t="s">
        <v>186</v>
      </c>
      <c r="E278" s="216" t="s">
        <v>850</v>
      </c>
      <c r="F278" s="217" t="s">
        <v>851</v>
      </c>
      <c r="G278" s="218" t="s">
        <v>290</v>
      </c>
      <c r="H278" s="219">
        <v>1</v>
      </c>
      <c r="I278" s="220"/>
      <c r="J278" s="221">
        <f>ROUND(I278*H278,2)</f>
        <v>0</v>
      </c>
      <c r="K278" s="217" t="s">
        <v>833</v>
      </c>
      <c r="L278" s="46"/>
      <c r="M278" s="222" t="s">
        <v>19</v>
      </c>
      <c r="N278" s="223" t="s">
        <v>45</v>
      </c>
      <c r="O278" s="86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6" t="s">
        <v>834</v>
      </c>
      <c r="AT278" s="226" t="s">
        <v>186</v>
      </c>
      <c r="AU278" s="226" t="s">
        <v>83</v>
      </c>
      <c r="AY278" s="19" t="s">
        <v>184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9" t="s">
        <v>81</v>
      </c>
      <c r="BK278" s="227">
        <f>ROUND(I278*H278,2)</f>
        <v>0</v>
      </c>
      <c r="BL278" s="19" t="s">
        <v>834</v>
      </c>
      <c r="BM278" s="226" t="s">
        <v>852</v>
      </c>
    </row>
    <row r="279" s="2" customFormat="1">
      <c r="A279" s="40"/>
      <c r="B279" s="41"/>
      <c r="C279" s="42"/>
      <c r="D279" s="228" t="s">
        <v>192</v>
      </c>
      <c r="E279" s="42"/>
      <c r="F279" s="229" t="s">
        <v>851</v>
      </c>
      <c r="G279" s="42"/>
      <c r="H279" s="42"/>
      <c r="I279" s="230"/>
      <c r="J279" s="42"/>
      <c r="K279" s="42"/>
      <c r="L279" s="46"/>
      <c r="M279" s="231"/>
      <c r="N279" s="232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192</v>
      </c>
      <c r="AU279" s="19" t="s">
        <v>83</v>
      </c>
    </row>
    <row r="280" s="2" customFormat="1">
      <c r="A280" s="40"/>
      <c r="B280" s="41"/>
      <c r="C280" s="42"/>
      <c r="D280" s="233" t="s">
        <v>194</v>
      </c>
      <c r="E280" s="42"/>
      <c r="F280" s="234" t="s">
        <v>853</v>
      </c>
      <c r="G280" s="42"/>
      <c r="H280" s="42"/>
      <c r="I280" s="230"/>
      <c r="J280" s="42"/>
      <c r="K280" s="42"/>
      <c r="L280" s="46"/>
      <c r="M280" s="231"/>
      <c r="N280" s="232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194</v>
      </c>
      <c r="AU280" s="19" t="s">
        <v>83</v>
      </c>
    </row>
    <row r="281" s="2" customFormat="1" ht="16.5" customHeight="1">
      <c r="A281" s="40"/>
      <c r="B281" s="41"/>
      <c r="C281" s="215" t="s">
        <v>854</v>
      </c>
      <c r="D281" s="215" t="s">
        <v>186</v>
      </c>
      <c r="E281" s="216" t="s">
        <v>855</v>
      </c>
      <c r="F281" s="217" t="s">
        <v>856</v>
      </c>
      <c r="G281" s="218" t="s">
        <v>290</v>
      </c>
      <c r="H281" s="219">
        <v>1</v>
      </c>
      <c r="I281" s="220"/>
      <c r="J281" s="221">
        <f>ROUND(I281*H281,2)</f>
        <v>0</v>
      </c>
      <c r="K281" s="217" t="s">
        <v>833</v>
      </c>
      <c r="L281" s="46"/>
      <c r="M281" s="222" t="s">
        <v>19</v>
      </c>
      <c r="N281" s="223" t="s">
        <v>45</v>
      </c>
      <c r="O281" s="86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26" t="s">
        <v>834</v>
      </c>
      <c r="AT281" s="226" t="s">
        <v>186</v>
      </c>
      <c r="AU281" s="226" t="s">
        <v>83</v>
      </c>
      <c r="AY281" s="19" t="s">
        <v>184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9" t="s">
        <v>81</v>
      </c>
      <c r="BK281" s="227">
        <f>ROUND(I281*H281,2)</f>
        <v>0</v>
      </c>
      <c r="BL281" s="19" t="s">
        <v>834</v>
      </c>
      <c r="BM281" s="226" t="s">
        <v>857</v>
      </c>
    </row>
    <row r="282" s="2" customFormat="1">
      <c r="A282" s="40"/>
      <c r="B282" s="41"/>
      <c r="C282" s="42"/>
      <c r="D282" s="228" t="s">
        <v>192</v>
      </c>
      <c r="E282" s="42"/>
      <c r="F282" s="229" t="s">
        <v>856</v>
      </c>
      <c r="G282" s="42"/>
      <c r="H282" s="42"/>
      <c r="I282" s="230"/>
      <c r="J282" s="42"/>
      <c r="K282" s="42"/>
      <c r="L282" s="46"/>
      <c r="M282" s="231"/>
      <c r="N282" s="232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192</v>
      </c>
      <c r="AU282" s="19" t="s">
        <v>83</v>
      </c>
    </row>
    <row r="283" s="2" customFormat="1">
      <c r="A283" s="40"/>
      <c r="B283" s="41"/>
      <c r="C283" s="42"/>
      <c r="D283" s="233" t="s">
        <v>194</v>
      </c>
      <c r="E283" s="42"/>
      <c r="F283" s="234" t="s">
        <v>858</v>
      </c>
      <c r="G283" s="42"/>
      <c r="H283" s="42"/>
      <c r="I283" s="230"/>
      <c r="J283" s="42"/>
      <c r="K283" s="42"/>
      <c r="L283" s="46"/>
      <c r="M283" s="231"/>
      <c r="N283" s="232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194</v>
      </c>
      <c r="AU283" s="19" t="s">
        <v>83</v>
      </c>
    </row>
    <row r="284" s="2" customFormat="1" ht="16.5" customHeight="1">
      <c r="A284" s="40"/>
      <c r="B284" s="41"/>
      <c r="C284" s="215" t="s">
        <v>859</v>
      </c>
      <c r="D284" s="215" t="s">
        <v>186</v>
      </c>
      <c r="E284" s="216" t="s">
        <v>860</v>
      </c>
      <c r="F284" s="217" t="s">
        <v>861</v>
      </c>
      <c r="G284" s="218" t="s">
        <v>290</v>
      </c>
      <c r="H284" s="219">
        <v>1</v>
      </c>
      <c r="I284" s="220"/>
      <c r="J284" s="221">
        <f>ROUND(I284*H284,2)</f>
        <v>0</v>
      </c>
      <c r="K284" s="217" t="s">
        <v>19</v>
      </c>
      <c r="L284" s="46"/>
      <c r="M284" s="222" t="s">
        <v>19</v>
      </c>
      <c r="N284" s="223" t="s">
        <v>45</v>
      </c>
      <c r="O284" s="86"/>
      <c r="P284" s="224">
        <f>O284*H284</f>
        <v>0</v>
      </c>
      <c r="Q284" s="224">
        <v>0</v>
      </c>
      <c r="R284" s="224">
        <f>Q284*H284</f>
        <v>0</v>
      </c>
      <c r="S284" s="224">
        <v>0</v>
      </c>
      <c r="T284" s="225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6" t="s">
        <v>834</v>
      </c>
      <c r="AT284" s="226" t="s">
        <v>186</v>
      </c>
      <c r="AU284" s="226" t="s">
        <v>83</v>
      </c>
      <c r="AY284" s="19" t="s">
        <v>184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19" t="s">
        <v>81</v>
      </c>
      <c r="BK284" s="227">
        <f>ROUND(I284*H284,2)</f>
        <v>0</v>
      </c>
      <c r="BL284" s="19" t="s">
        <v>834</v>
      </c>
      <c r="BM284" s="226" t="s">
        <v>862</v>
      </c>
    </row>
    <row r="285" s="2" customFormat="1">
      <c r="A285" s="40"/>
      <c r="B285" s="41"/>
      <c r="C285" s="42"/>
      <c r="D285" s="228" t="s">
        <v>192</v>
      </c>
      <c r="E285" s="42"/>
      <c r="F285" s="229" t="s">
        <v>861</v>
      </c>
      <c r="G285" s="42"/>
      <c r="H285" s="42"/>
      <c r="I285" s="230"/>
      <c r="J285" s="42"/>
      <c r="K285" s="42"/>
      <c r="L285" s="46"/>
      <c r="M285" s="231"/>
      <c r="N285" s="232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192</v>
      </c>
      <c r="AU285" s="19" t="s">
        <v>83</v>
      </c>
    </row>
    <row r="286" s="12" customFormat="1" ht="22.8" customHeight="1">
      <c r="A286" s="12"/>
      <c r="B286" s="199"/>
      <c r="C286" s="200"/>
      <c r="D286" s="201" t="s">
        <v>73</v>
      </c>
      <c r="E286" s="213" t="s">
        <v>863</v>
      </c>
      <c r="F286" s="213" t="s">
        <v>864</v>
      </c>
      <c r="G286" s="200"/>
      <c r="H286" s="200"/>
      <c r="I286" s="203"/>
      <c r="J286" s="214">
        <f>BK286</f>
        <v>0</v>
      </c>
      <c r="K286" s="200"/>
      <c r="L286" s="205"/>
      <c r="M286" s="206"/>
      <c r="N286" s="207"/>
      <c r="O286" s="207"/>
      <c r="P286" s="208">
        <f>SUM(P287:P288)</f>
        <v>0</v>
      </c>
      <c r="Q286" s="207"/>
      <c r="R286" s="208">
        <f>SUM(R287:R288)</f>
        <v>0</v>
      </c>
      <c r="S286" s="207"/>
      <c r="T286" s="209">
        <f>SUM(T287:T288)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0" t="s">
        <v>217</v>
      </c>
      <c r="AT286" s="211" t="s">
        <v>73</v>
      </c>
      <c r="AU286" s="211" t="s">
        <v>81</v>
      </c>
      <c r="AY286" s="210" t="s">
        <v>184</v>
      </c>
      <c r="BK286" s="212">
        <f>SUM(BK287:BK288)</f>
        <v>0</v>
      </c>
    </row>
    <row r="287" s="2" customFormat="1" ht="16.5" customHeight="1">
      <c r="A287" s="40"/>
      <c r="B287" s="41"/>
      <c r="C287" s="215" t="s">
        <v>865</v>
      </c>
      <c r="D287" s="215" t="s">
        <v>186</v>
      </c>
      <c r="E287" s="216" t="s">
        <v>866</v>
      </c>
      <c r="F287" s="217" t="s">
        <v>867</v>
      </c>
      <c r="G287" s="218" t="s">
        <v>290</v>
      </c>
      <c r="H287" s="219">
        <v>1</v>
      </c>
      <c r="I287" s="220"/>
      <c r="J287" s="221">
        <f>ROUND(I287*H287,2)</f>
        <v>0</v>
      </c>
      <c r="K287" s="217" t="s">
        <v>19</v>
      </c>
      <c r="L287" s="46"/>
      <c r="M287" s="222" t="s">
        <v>19</v>
      </c>
      <c r="N287" s="223" t="s">
        <v>45</v>
      </c>
      <c r="O287" s="86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6" t="s">
        <v>834</v>
      </c>
      <c r="AT287" s="226" t="s">
        <v>186</v>
      </c>
      <c r="AU287" s="226" t="s">
        <v>83</v>
      </c>
      <c r="AY287" s="19" t="s">
        <v>184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9" t="s">
        <v>81</v>
      </c>
      <c r="BK287" s="227">
        <f>ROUND(I287*H287,2)</f>
        <v>0</v>
      </c>
      <c r="BL287" s="19" t="s">
        <v>834</v>
      </c>
      <c r="BM287" s="226" t="s">
        <v>868</v>
      </c>
    </row>
    <row r="288" s="2" customFormat="1">
      <c r="A288" s="40"/>
      <c r="B288" s="41"/>
      <c r="C288" s="42"/>
      <c r="D288" s="228" t="s">
        <v>192</v>
      </c>
      <c r="E288" s="42"/>
      <c r="F288" s="229" t="s">
        <v>867</v>
      </c>
      <c r="G288" s="42"/>
      <c r="H288" s="42"/>
      <c r="I288" s="230"/>
      <c r="J288" s="42"/>
      <c r="K288" s="42"/>
      <c r="L288" s="46"/>
      <c r="M288" s="278"/>
      <c r="N288" s="279"/>
      <c r="O288" s="280"/>
      <c r="P288" s="280"/>
      <c r="Q288" s="280"/>
      <c r="R288" s="280"/>
      <c r="S288" s="280"/>
      <c r="T288" s="281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192</v>
      </c>
      <c r="AU288" s="19" t="s">
        <v>83</v>
      </c>
    </row>
    <row r="289" s="2" customFormat="1" ht="6.96" customHeight="1">
      <c r="A289" s="40"/>
      <c r="B289" s="61"/>
      <c r="C289" s="62"/>
      <c r="D289" s="62"/>
      <c r="E289" s="62"/>
      <c r="F289" s="62"/>
      <c r="G289" s="62"/>
      <c r="H289" s="62"/>
      <c r="I289" s="62"/>
      <c r="J289" s="62"/>
      <c r="K289" s="62"/>
      <c r="L289" s="46"/>
      <c r="M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</row>
  </sheetData>
  <sheetProtection sheet="1" autoFilter="0" formatColumns="0" formatRows="0" objects="1" scenarios="1" spinCount="100000" saltValue="KQH104xwjvvRPNBugm+GLMnwPtnUUJcOSSW5A7b56WwJgPuxRRmMctuPzeGnIQMipJWpYPCv+7IjCqLZELcQeQ==" hashValue="HYSWXhn5JlOy4+PWeguAFF2ahyEiDdM4v6R+aCA1+CtB3l3dgrVcyS8BzuO37T/k452lDpI9dUpMXYMRwf8AwA==" algorithmName="SHA-512" password="CA9C"/>
  <autoFilter ref="C88:K28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6_01/132254104"/>
    <hyperlink ref="F98" r:id="rId2" display="https://podminky.urs.cz/item/CS_URS_2026_01/151101101"/>
    <hyperlink ref="F102" r:id="rId3" display="https://podminky.urs.cz/item/CS_URS_2026_01/151101111"/>
    <hyperlink ref="F106" r:id="rId4" display="https://podminky.urs.cz/item/CS_URS_2026_01/162751117"/>
    <hyperlink ref="F111" r:id="rId5" display="https://podminky.urs.cz/item/CS_URS_2026_01/167151111"/>
    <hyperlink ref="F116" r:id="rId6" display="https://podminky.urs.cz/item/CS_URS_2026_01/171201231"/>
    <hyperlink ref="F121" r:id="rId7" display="https://podminky.urs.cz/item/CS_URS_2026_01/171251201"/>
    <hyperlink ref="F125" r:id="rId8" display="https://podminky.urs.cz/item/CS_URS_2026_01/174151101"/>
    <hyperlink ref="F133" r:id="rId9" display="https://podminky.urs.cz/item/CS_URS_2026_01/175151101"/>
    <hyperlink ref="F142" r:id="rId10" display="https://podminky.urs.cz/item/CS_URS_2026_01/451573111"/>
    <hyperlink ref="F149" r:id="rId11" display="https://podminky.urs.cz/item/CS_URS_2026_01/850311811"/>
    <hyperlink ref="F152" r:id="rId12" display="https://podminky.urs.cz/item/CS_URS_2026_01/857242122"/>
    <hyperlink ref="F161" r:id="rId13" display="https://podminky.urs.cz/item/CS_URS_2026_01/857262122"/>
    <hyperlink ref="F172" r:id="rId14" display="https://podminky.urs.cz/item/CS_URS_2026_01/857264122"/>
    <hyperlink ref="F179" r:id="rId15" display="https://podminky.urs.cz/item/CS_URS_2026_01/871211211"/>
    <hyperlink ref="F184" r:id="rId16" display="https://podminky.urs.cz/item/CS_URS_2026_01/871251211"/>
    <hyperlink ref="F196" r:id="rId17" display="https://podminky.urs.cz/item/CS_URS_2026_01/877211113"/>
    <hyperlink ref="F201" r:id="rId18" display="https://podminky.urs.cz/item/CS_URS_2026_01/877251101"/>
    <hyperlink ref="F206" r:id="rId19" display="https://podminky.urs.cz/item/CS_URS_2026_01/877251118"/>
    <hyperlink ref="F215" r:id="rId20" display="https://podminky.urs.cz/item/CS_URS_2026_01/877261110"/>
    <hyperlink ref="F220" r:id="rId21" display="https://podminky.urs.cz/item/CS_URS_2026_01/891247111"/>
    <hyperlink ref="F225" r:id="rId22" display="https://podminky.urs.cz/item/CS_URS_2026_01/891261112"/>
    <hyperlink ref="F232" r:id="rId23" display="https://podminky.urs.cz/item/CS_URS_2026_01/899401112"/>
    <hyperlink ref="F237" r:id="rId24" display="https://podminky.urs.cz/item/CS_URS_2026_01/899401113"/>
    <hyperlink ref="F242" r:id="rId25" display="https://podminky.urs.cz/item/CS_URS_2026_01/899721111"/>
    <hyperlink ref="F246" r:id="rId26" display="https://podminky.urs.cz/item/CS_URS_2026_01/899722113"/>
    <hyperlink ref="F251" r:id="rId27" display="https://podminky.urs.cz/item/CS_URS_2026_01/997013501"/>
    <hyperlink ref="F254" r:id="rId28" display="https://podminky.urs.cz/item/CS_URS_2026_01/997013509"/>
    <hyperlink ref="F258" r:id="rId29" display="https://podminky.urs.cz/item/CS_URS_2026_01/997013631"/>
    <hyperlink ref="F262" r:id="rId30" display="https://podminky.urs.cz/item/CS_URS_2026_01/998276101"/>
    <hyperlink ref="F265" r:id="rId31" display="https://podminky.urs.cz/item/CS_URS_2026_01/998276124"/>
    <hyperlink ref="F270" r:id="rId32" display="https://podminky.urs.cz/item/CS_URS_2025_01/012164000"/>
    <hyperlink ref="F273" r:id="rId33" display="https://podminky.urs.cz/item/CS_URS_2025_01/012444000"/>
    <hyperlink ref="F276" r:id="rId34" display="https://podminky.urs.cz/item/CS_URS_2025_01/013254000"/>
    <hyperlink ref="F280" r:id="rId35" display="https://podminky.urs.cz/item/CS_URS_2025_01/032103000"/>
    <hyperlink ref="F283" r:id="rId36" display="https://podminky.urs.cz/item/CS_URS_2025_01/033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  <c r="AZ2" s="140" t="s">
        <v>552</v>
      </c>
      <c r="BA2" s="140" t="s">
        <v>19</v>
      </c>
      <c r="BB2" s="140" t="s">
        <v>19</v>
      </c>
      <c r="BC2" s="140" t="s">
        <v>869</v>
      </c>
      <c r="BD2" s="140" t="s">
        <v>83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  <c r="AZ3" s="140" t="s">
        <v>554</v>
      </c>
      <c r="BA3" s="140" t="s">
        <v>19</v>
      </c>
      <c r="BB3" s="140" t="s">
        <v>19</v>
      </c>
      <c r="BC3" s="140" t="s">
        <v>870</v>
      </c>
      <c r="BD3" s="140" t="s">
        <v>83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871</v>
      </c>
      <c r="BA4" s="140" t="s">
        <v>19</v>
      </c>
      <c r="BB4" s="140" t="s">
        <v>19</v>
      </c>
      <c r="BC4" s="140" t="s">
        <v>872</v>
      </c>
      <c r="BD4" s="140" t="s">
        <v>83</v>
      </c>
    </row>
    <row r="5" s="1" customFormat="1" ht="6.96" customHeight="1">
      <c r="B5" s="22"/>
      <c r="L5" s="22"/>
      <c r="AZ5" s="140" t="s">
        <v>558</v>
      </c>
      <c r="BA5" s="140" t="s">
        <v>19</v>
      </c>
      <c r="BB5" s="140" t="s">
        <v>19</v>
      </c>
      <c r="BC5" s="140" t="s">
        <v>873</v>
      </c>
      <c r="BD5" s="140" t="s">
        <v>83</v>
      </c>
    </row>
    <row r="6" s="1" customFormat="1" ht="12" customHeight="1">
      <c r="B6" s="22"/>
      <c r="D6" s="145" t="s">
        <v>16</v>
      </c>
      <c r="L6" s="22"/>
      <c r="AZ6" s="140" t="s">
        <v>560</v>
      </c>
      <c r="BA6" s="140" t="s">
        <v>19</v>
      </c>
      <c r="BB6" s="140" t="s">
        <v>19</v>
      </c>
      <c r="BC6" s="140" t="s">
        <v>874</v>
      </c>
      <c r="BD6" s="140" t="s">
        <v>83</v>
      </c>
    </row>
    <row r="7" s="1" customFormat="1" ht="16.5" customHeight="1">
      <c r="B7" s="22"/>
      <c r="E7" s="146" t="str">
        <f>'Rekapitulace stavby'!K6</f>
        <v>Stavební úpravy MK v ul. Budějovické v Třeboni – 5. etapa</v>
      </c>
      <c r="F7" s="145"/>
      <c r="G7" s="145"/>
      <c r="H7" s="145"/>
      <c r="L7" s="22"/>
      <c r="AZ7" s="140" t="s">
        <v>562</v>
      </c>
      <c r="BA7" s="140" t="s">
        <v>19</v>
      </c>
      <c r="BB7" s="140" t="s">
        <v>19</v>
      </c>
      <c r="BC7" s="140" t="s">
        <v>872</v>
      </c>
      <c r="BD7" s="140" t="s">
        <v>83</v>
      </c>
    </row>
    <row r="8" s="2" customFormat="1" ht="12" customHeight="1">
      <c r="A8" s="40"/>
      <c r="B8" s="46"/>
      <c r="C8" s="40"/>
      <c r="D8" s="145" t="s">
        <v>133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875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17. 5. 2024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32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28</v>
      </c>
      <c r="J21" s="135" t="s">
        <v>34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50"/>
      <c r="B27" s="151"/>
      <c r="C27" s="150"/>
      <c r="D27" s="150"/>
      <c r="E27" s="152" t="s">
        <v>39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40</v>
      </c>
      <c r="E30" s="40"/>
      <c r="F30" s="40"/>
      <c r="G30" s="40"/>
      <c r="H30" s="40"/>
      <c r="I30" s="40"/>
      <c r="J30" s="156">
        <f>ROUND(J89,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42</v>
      </c>
      <c r="G32" s="40"/>
      <c r="H32" s="40"/>
      <c r="I32" s="157" t="s">
        <v>41</v>
      </c>
      <c r="J32" s="157" t="s">
        <v>43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44</v>
      </c>
      <c r="E33" s="145" t="s">
        <v>45</v>
      </c>
      <c r="F33" s="159">
        <f>ROUND((SUM(BE89:BE238)),  2)</f>
        <v>0</v>
      </c>
      <c r="G33" s="40"/>
      <c r="H33" s="40"/>
      <c r="I33" s="160">
        <v>0.20999999999999999</v>
      </c>
      <c r="J33" s="159">
        <f>ROUND(((SUM(BE89:BE238))*I33),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ROUND((SUM(BF89:BF238)),  2)</f>
        <v>0</v>
      </c>
      <c r="G34" s="40"/>
      <c r="H34" s="40"/>
      <c r="I34" s="160">
        <v>0.12</v>
      </c>
      <c r="J34" s="159">
        <f>ROUND(((SUM(BF89:BF238))*I34),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ROUND((SUM(BG89:BG238)),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ROUND((SUM(BH89:BH238)),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ROUND((SUM(BI89:BI238)),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159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Stavební úpravy MK v ul. Budějovické v Třeboni – 5. etapa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SO_301.2 - Vodovodní přípojky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Třeboň</v>
      </c>
      <c r="G52" s="42"/>
      <c r="H52" s="42"/>
      <c r="I52" s="34" t="s">
        <v>23</v>
      </c>
      <c r="J52" s="74" t="str">
        <f>IF(J12="","",J12)</f>
        <v>17. 5. 2024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Třeboň, Palackého nám. 46/II, 379 01 Třeboň</v>
      </c>
      <c r="G54" s="42"/>
      <c r="H54" s="42"/>
      <c r="I54" s="34" t="s">
        <v>31</v>
      </c>
      <c r="J54" s="38" t="str">
        <f>E21</f>
        <v>INVENTE, s.r.o., Žerotínova 483/1, 370 04 Č.Buděj.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160</v>
      </c>
      <c r="D57" s="174"/>
      <c r="E57" s="174"/>
      <c r="F57" s="174"/>
      <c r="G57" s="174"/>
      <c r="H57" s="174"/>
      <c r="I57" s="174"/>
      <c r="J57" s="175" t="s">
        <v>161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72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162</v>
      </c>
    </row>
    <row r="60" s="9" customFormat="1" ht="24.96" customHeight="1">
      <c r="A60" s="9"/>
      <c r="B60" s="177"/>
      <c r="C60" s="178"/>
      <c r="D60" s="179" t="s">
        <v>163</v>
      </c>
      <c r="E60" s="180"/>
      <c r="F60" s="180"/>
      <c r="G60" s="180"/>
      <c r="H60" s="180"/>
      <c r="I60" s="180"/>
      <c r="J60" s="181">
        <f>J90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164</v>
      </c>
      <c r="E61" s="185"/>
      <c r="F61" s="185"/>
      <c r="G61" s="185"/>
      <c r="H61" s="185"/>
      <c r="I61" s="185"/>
      <c r="J61" s="186">
        <f>J91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564</v>
      </c>
      <c r="E62" s="185"/>
      <c r="F62" s="185"/>
      <c r="G62" s="185"/>
      <c r="H62" s="185"/>
      <c r="I62" s="185"/>
      <c r="J62" s="186">
        <f>J139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565</v>
      </c>
      <c r="E63" s="185"/>
      <c r="F63" s="185"/>
      <c r="G63" s="185"/>
      <c r="H63" s="185"/>
      <c r="I63" s="185"/>
      <c r="J63" s="186">
        <f>J144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566</v>
      </c>
      <c r="E64" s="185"/>
      <c r="F64" s="185"/>
      <c r="G64" s="185"/>
      <c r="H64" s="185"/>
      <c r="I64" s="185"/>
      <c r="J64" s="186">
        <f>J198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168</v>
      </c>
      <c r="E65" s="185"/>
      <c r="F65" s="185"/>
      <c r="G65" s="185"/>
      <c r="H65" s="185"/>
      <c r="I65" s="185"/>
      <c r="J65" s="186">
        <f>J209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567</v>
      </c>
      <c r="E66" s="180"/>
      <c r="F66" s="180"/>
      <c r="G66" s="180"/>
      <c r="H66" s="180"/>
      <c r="I66" s="180"/>
      <c r="J66" s="181">
        <f>J216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7"/>
      <c r="D67" s="184" t="s">
        <v>568</v>
      </c>
      <c r="E67" s="185"/>
      <c r="F67" s="185"/>
      <c r="G67" s="185"/>
      <c r="H67" s="185"/>
      <c r="I67" s="185"/>
      <c r="J67" s="186">
        <f>J217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569</v>
      </c>
      <c r="E68" s="185"/>
      <c r="F68" s="185"/>
      <c r="G68" s="185"/>
      <c r="H68" s="185"/>
      <c r="I68" s="185"/>
      <c r="J68" s="186">
        <f>J227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570</v>
      </c>
      <c r="E69" s="185"/>
      <c r="F69" s="185"/>
      <c r="G69" s="185"/>
      <c r="H69" s="185"/>
      <c r="I69" s="185"/>
      <c r="J69" s="186">
        <f>J236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169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MK v ul. Budějovické v Třeboni – 5. etapa</v>
      </c>
      <c r="F79" s="34"/>
      <c r="G79" s="34"/>
      <c r="H79" s="34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133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SO_301.2 - Vodovodní přípojky</v>
      </c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Třeboň</v>
      </c>
      <c r="G83" s="42"/>
      <c r="H83" s="42"/>
      <c r="I83" s="34" t="s">
        <v>23</v>
      </c>
      <c r="J83" s="74" t="str">
        <f>IF(J12="","",J12)</f>
        <v>17. 5. 2024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40.05" customHeight="1">
      <c r="A85" s="40"/>
      <c r="B85" s="41"/>
      <c r="C85" s="34" t="s">
        <v>25</v>
      </c>
      <c r="D85" s="42"/>
      <c r="E85" s="42"/>
      <c r="F85" s="29" t="str">
        <f>E15</f>
        <v>Město Třeboň, Palackého nám. 46/II, 379 01 Třeboň</v>
      </c>
      <c r="G85" s="42"/>
      <c r="H85" s="42"/>
      <c r="I85" s="34" t="s">
        <v>31</v>
      </c>
      <c r="J85" s="38" t="str">
        <f>E21</f>
        <v>INVENTE, s.r.o., Žerotínova 483/1, 370 04 Č.Buděj.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36</v>
      </c>
      <c r="J86" s="38" t="str">
        <f>E24</f>
        <v xml:space="preserve"> 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8"/>
      <c r="B88" s="189"/>
      <c r="C88" s="190" t="s">
        <v>170</v>
      </c>
      <c r="D88" s="191" t="s">
        <v>59</v>
      </c>
      <c r="E88" s="191" t="s">
        <v>55</v>
      </c>
      <c r="F88" s="191" t="s">
        <v>56</v>
      </c>
      <c r="G88" s="191" t="s">
        <v>171</v>
      </c>
      <c r="H88" s="191" t="s">
        <v>172</v>
      </c>
      <c r="I88" s="191" t="s">
        <v>173</v>
      </c>
      <c r="J88" s="191" t="s">
        <v>161</v>
      </c>
      <c r="K88" s="192" t="s">
        <v>174</v>
      </c>
      <c r="L88" s="193"/>
      <c r="M88" s="94" t="s">
        <v>19</v>
      </c>
      <c r="N88" s="95" t="s">
        <v>44</v>
      </c>
      <c r="O88" s="95" t="s">
        <v>175</v>
      </c>
      <c r="P88" s="95" t="s">
        <v>176</v>
      </c>
      <c r="Q88" s="95" t="s">
        <v>177</v>
      </c>
      <c r="R88" s="95" t="s">
        <v>178</v>
      </c>
      <c r="S88" s="95" t="s">
        <v>179</v>
      </c>
      <c r="T88" s="96" t="s">
        <v>180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0"/>
      <c r="B89" s="41"/>
      <c r="C89" s="101" t="s">
        <v>181</v>
      </c>
      <c r="D89" s="42"/>
      <c r="E89" s="42"/>
      <c r="F89" s="42"/>
      <c r="G89" s="42"/>
      <c r="H89" s="42"/>
      <c r="I89" s="42"/>
      <c r="J89" s="194">
        <f>BK89</f>
        <v>0</v>
      </c>
      <c r="K89" s="42"/>
      <c r="L89" s="46"/>
      <c r="M89" s="97"/>
      <c r="N89" s="195"/>
      <c r="O89" s="98"/>
      <c r="P89" s="196">
        <f>P90+P216</f>
        <v>0</v>
      </c>
      <c r="Q89" s="98"/>
      <c r="R89" s="196">
        <f>R90+R216</f>
        <v>1.1022959999999999</v>
      </c>
      <c r="S89" s="98"/>
      <c r="T89" s="197">
        <f>T90+T216</f>
        <v>0.0441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73</v>
      </c>
      <c r="AU89" s="19" t="s">
        <v>162</v>
      </c>
      <c r="BK89" s="198">
        <f>BK90+BK216</f>
        <v>0</v>
      </c>
    </row>
    <row r="90" s="12" customFormat="1" ht="25.92" customHeight="1">
      <c r="A90" s="12"/>
      <c r="B90" s="199"/>
      <c r="C90" s="200"/>
      <c r="D90" s="201" t="s">
        <v>73</v>
      </c>
      <c r="E90" s="202" t="s">
        <v>182</v>
      </c>
      <c r="F90" s="202" t="s">
        <v>183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P91+P139+P144+P198+P209</f>
        <v>0</v>
      </c>
      <c r="Q90" s="207"/>
      <c r="R90" s="208">
        <f>R91+R139+R144+R198+R209</f>
        <v>1.1022959999999999</v>
      </c>
      <c r="S90" s="207"/>
      <c r="T90" s="209">
        <f>T91+T139+T144+T198+T209</f>
        <v>0.0441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81</v>
      </c>
      <c r="AT90" s="211" t="s">
        <v>73</v>
      </c>
      <c r="AU90" s="211" t="s">
        <v>74</v>
      </c>
      <c r="AY90" s="210" t="s">
        <v>184</v>
      </c>
      <c r="BK90" s="212">
        <f>BK91+BK139+BK144+BK198+BK209</f>
        <v>0</v>
      </c>
    </row>
    <row r="91" s="12" customFormat="1" ht="22.8" customHeight="1">
      <c r="A91" s="12"/>
      <c r="B91" s="199"/>
      <c r="C91" s="200"/>
      <c r="D91" s="201" t="s">
        <v>73</v>
      </c>
      <c r="E91" s="213" t="s">
        <v>81</v>
      </c>
      <c r="F91" s="213" t="s">
        <v>185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SUM(P92:P138)</f>
        <v>0</v>
      </c>
      <c r="Q91" s="207"/>
      <c r="R91" s="208">
        <f>SUM(R92:R138)</f>
        <v>0.21861</v>
      </c>
      <c r="S91" s="207"/>
      <c r="T91" s="209">
        <f>SUM(T92:T138)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81</v>
      </c>
      <c r="AT91" s="211" t="s">
        <v>73</v>
      </c>
      <c r="AU91" s="211" t="s">
        <v>81</v>
      </c>
      <c r="AY91" s="210" t="s">
        <v>184</v>
      </c>
      <c r="BK91" s="212">
        <f>SUM(BK92:BK138)</f>
        <v>0</v>
      </c>
    </row>
    <row r="92" s="2" customFormat="1" ht="21.75" customHeight="1">
      <c r="A92" s="40"/>
      <c r="B92" s="41"/>
      <c r="C92" s="215" t="s">
        <v>81</v>
      </c>
      <c r="D92" s="215" t="s">
        <v>186</v>
      </c>
      <c r="E92" s="216" t="s">
        <v>876</v>
      </c>
      <c r="F92" s="217" t="s">
        <v>877</v>
      </c>
      <c r="G92" s="218" t="s">
        <v>226</v>
      </c>
      <c r="H92" s="219">
        <v>91.099999999999994</v>
      </c>
      <c r="I92" s="220"/>
      <c r="J92" s="221">
        <f>ROUND(I92*H92,2)</f>
        <v>0</v>
      </c>
      <c r="K92" s="217" t="s">
        <v>189</v>
      </c>
      <c r="L92" s="46"/>
      <c r="M92" s="222" t="s">
        <v>19</v>
      </c>
      <c r="N92" s="223" t="s">
        <v>45</v>
      </c>
      <c r="O92" s="86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6" t="s">
        <v>190</v>
      </c>
      <c r="AT92" s="226" t="s">
        <v>186</v>
      </c>
      <c r="AU92" s="226" t="s">
        <v>83</v>
      </c>
      <c r="AY92" s="19" t="s">
        <v>184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19" t="s">
        <v>81</v>
      </c>
      <c r="BK92" s="227">
        <f>ROUND(I92*H92,2)</f>
        <v>0</v>
      </c>
      <c r="BL92" s="19" t="s">
        <v>190</v>
      </c>
      <c r="BM92" s="226" t="s">
        <v>878</v>
      </c>
    </row>
    <row r="93" s="2" customFormat="1">
      <c r="A93" s="40"/>
      <c r="B93" s="41"/>
      <c r="C93" s="42"/>
      <c r="D93" s="228" t="s">
        <v>192</v>
      </c>
      <c r="E93" s="42"/>
      <c r="F93" s="229" t="s">
        <v>879</v>
      </c>
      <c r="G93" s="42"/>
      <c r="H93" s="42"/>
      <c r="I93" s="230"/>
      <c r="J93" s="42"/>
      <c r="K93" s="42"/>
      <c r="L93" s="46"/>
      <c r="M93" s="231"/>
      <c r="N93" s="232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192</v>
      </c>
      <c r="AU93" s="19" t="s">
        <v>83</v>
      </c>
    </row>
    <row r="94" s="2" customFormat="1">
      <c r="A94" s="40"/>
      <c r="B94" s="41"/>
      <c r="C94" s="42"/>
      <c r="D94" s="233" t="s">
        <v>194</v>
      </c>
      <c r="E94" s="42"/>
      <c r="F94" s="234" t="s">
        <v>880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194</v>
      </c>
      <c r="AU94" s="19" t="s">
        <v>83</v>
      </c>
    </row>
    <row r="95" s="13" customFormat="1">
      <c r="A95" s="13"/>
      <c r="B95" s="235"/>
      <c r="C95" s="236"/>
      <c r="D95" s="228" t="s">
        <v>196</v>
      </c>
      <c r="E95" s="237" t="s">
        <v>871</v>
      </c>
      <c r="F95" s="238" t="s">
        <v>872</v>
      </c>
      <c r="G95" s="236"/>
      <c r="H95" s="239">
        <v>91.099999999999994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196</v>
      </c>
      <c r="AU95" s="245" t="s">
        <v>83</v>
      </c>
      <c r="AV95" s="13" t="s">
        <v>83</v>
      </c>
      <c r="AW95" s="13" t="s">
        <v>35</v>
      </c>
      <c r="AX95" s="13" t="s">
        <v>81</v>
      </c>
      <c r="AY95" s="245" t="s">
        <v>184</v>
      </c>
    </row>
    <row r="96" s="2" customFormat="1" ht="16.5" customHeight="1">
      <c r="A96" s="40"/>
      <c r="B96" s="41"/>
      <c r="C96" s="215" t="s">
        <v>83</v>
      </c>
      <c r="D96" s="215" t="s">
        <v>186</v>
      </c>
      <c r="E96" s="216" t="s">
        <v>576</v>
      </c>
      <c r="F96" s="217" t="s">
        <v>577</v>
      </c>
      <c r="G96" s="218" t="s">
        <v>131</v>
      </c>
      <c r="H96" s="219">
        <v>260.25</v>
      </c>
      <c r="I96" s="220"/>
      <c r="J96" s="221">
        <f>ROUND(I96*H96,2)</f>
        <v>0</v>
      </c>
      <c r="K96" s="217" t="s">
        <v>189</v>
      </c>
      <c r="L96" s="46"/>
      <c r="M96" s="222" t="s">
        <v>19</v>
      </c>
      <c r="N96" s="223" t="s">
        <v>45</v>
      </c>
      <c r="O96" s="86"/>
      <c r="P96" s="224">
        <f>O96*H96</f>
        <v>0</v>
      </c>
      <c r="Q96" s="224">
        <v>0.00084000000000000003</v>
      </c>
      <c r="R96" s="224">
        <f>Q96*H96</f>
        <v>0.21861</v>
      </c>
      <c r="S96" s="224">
        <v>0</v>
      </c>
      <c r="T96" s="22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190</v>
      </c>
      <c r="AT96" s="226" t="s">
        <v>186</v>
      </c>
      <c r="AU96" s="226" t="s">
        <v>83</v>
      </c>
      <c r="AY96" s="19" t="s">
        <v>184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81</v>
      </c>
      <c r="BK96" s="227">
        <f>ROUND(I96*H96,2)</f>
        <v>0</v>
      </c>
      <c r="BL96" s="19" t="s">
        <v>190</v>
      </c>
      <c r="BM96" s="226" t="s">
        <v>578</v>
      </c>
    </row>
    <row r="97" s="2" customFormat="1">
      <c r="A97" s="40"/>
      <c r="B97" s="41"/>
      <c r="C97" s="42"/>
      <c r="D97" s="228" t="s">
        <v>192</v>
      </c>
      <c r="E97" s="42"/>
      <c r="F97" s="229" t="s">
        <v>579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192</v>
      </c>
      <c r="AU97" s="19" t="s">
        <v>83</v>
      </c>
    </row>
    <row r="98" s="2" customFormat="1">
      <c r="A98" s="40"/>
      <c r="B98" s="41"/>
      <c r="C98" s="42"/>
      <c r="D98" s="233" t="s">
        <v>194</v>
      </c>
      <c r="E98" s="42"/>
      <c r="F98" s="234" t="s">
        <v>580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194</v>
      </c>
      <c r="AU98" s="19" t="s">
        <v>83</v>
      </c>
    </row>
    <row r="99" s="13" customFormat="1">
      <c r="A99" s="13"/>
      <c r="B99" s="235"/>
      <c r="C99" s="236"/>
      <c r="D99" s="228" t="s">
        <v>196</v>
      </c>
      <c r="E99" s="237" t="s">
        <v>554</v>
      </c>
      <c r="F99" s="238" t="s">
        <v>870</v>
      </c>
      <c r="G99" s="236"/>
      <c r="H99" s="239">
        <v>260.25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196</v>
      </c>
      <c r="AU99" s="245" t="s">
        <v>83</v>
      </c>
      <c r="AV99" s="13" t="s">
        <v>83</v>
      </c>
      <c r="AW99" s="13" t="s">
        <v>35</v>
      </c>
      <c r="AX99" s="13" t="s">
        <v>81</v>
      </c>
      <c r="AY99" s="245" t="s">
        <v>184</v>
      </c>
    </row>
    <row r="100" s="2" customFormat="1" ht="16.5" customHeight="1">
      <c r="A100" s="40"/>
      <c r="B100" s="41"/>
      <c r="C100" s="215" t="s">
        <v>115</v>
      </c>
      <c r="D100" s="215" t="s">
        <v>186</v>
      </c>
      <c r="E100" s="216" t="s">
        <v>581</v>
      </c>
      <c r="F100" s="217" t="s">
        <v>582</v>
      </c>
      <c r="G100" s="218" t="s">
        <v>131</v>
      </c>
      <c r="H100" s="219">
        <v>260.25</v>
      </c>
      <c r="I100" s="220"/>
      <c r="J100" s="221">
        <f>ROUND(I100*H100,2)</f>
        <v>0</v>
      </c>
      <c r="K100" s="217" t="s">
        <v>189</v>
      </c>
      <c r="L100" s="46"/>
      <c r="M100" s="222" t="s">
        <v>19</v>
      </c>
      <c r="N100" s="223" t="s">
        <v>45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190</v>
      </c>
      <c r="AT100" s="226" t="s">
        <v>186</v>
      </c>
      <c r="AU100" s="226" t="s">
        <v>83</v>
      </c>
      <c r="AY100" s="19" t="s">
        <v>184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81</v>
      </c>
      <c r="BK100" s="227">
        <f>ROUND(I100*H100,2)</f>
        <v>0</v>
      </c>
      <c r="BL100" s="19" t="s">
        <v>190</v>
      </c>
      <c r="BM100" s="226" t="s">
        <v>583</v>
      </c>
    </row>
    <row r="101" s="2" customFormat="1">
      <c r="A101" s="40"/>
      <c r="B101" s="41"/>
      <c r="C101" s="42"/>
      <c r="D101" s="228" t="s">
        <v>192</v>
      </c>
      <c r="E101" s="42"/>
      <c r="F101" s="229" t="s">
        <v>584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192</v>
      </c>
      <c r="AU101" s="19" t="s">
        <v>83</v>
      </c>
    </row>
    <row r="102" s="2" customFormat="1">
      <c r="A102" s="40"/>
      <c r="B102" s="41"/>
      <c r="C102" s="42"/>
      <c r="D102" s="233" t="s">
        <v>194</v>
      </c>
      <c r="E102" s="42"/>
      <c r="F102" s="234" t="s">
        <v>585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194</v>
      </c>
      <c r="AU102" s="19" t="s">
        <v>83</v>
      </c>
    </row>
    <row r="103" s="13" customFormat="1">
      <c r="A103" s="13"/>
      <c r="B103" s="235"/>
      <c r="C103" s="236"/>
      <c r="D103" s="228" t="s">
        <v>196</v>
      </c>
      <c r="E103" s="237" t="s">
        <v>19</v>
      </c>
      <c r="F103" s="238" t="s">
        <v>554</v>
      </c>
      <c r="G103" s="236"/>
      <c r="H103" s="239">
        <v>260.25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196</v>
      </c>
      <c r="AU103" s="245" t="s">
        <v>83</v>
      </c>
      <c r="AV103" s="13" t="s">
        <v>83</v>
      </c>
      <c r="AW103" s="13" t="s">
        <v>35</v>
      </c>
      <c r="AX103" s="13" t="s">
        <v>81</v>
      </c>
      <c r="AY103" s="245" t="s">
        <v>184</v>
      </c>
    </row>
    <row r="104" s="2" customFormat="1" ht="21.75" customHeight="1">
      <c r="A104" s="40"/>
      <c r="B104" s="41"/>
      <c r="C104" s="215" t="s">
        <v>217</v>
      </c>
      <c r="D104" s="215" t="s">
        <v>186</v>
      </c>
      <c r="E104" s="216" t="s">
        <v>586</v>
      </c>
      <c r="F104" s="217" t="s">
        <v>587</v>
      </c>
      <c r="G104" s="218" t="s">
        <v>226</v>
      </c>
      <c r="H104" s="219">
        <v>91.099999999999994</v>
      </c>
      <c r="I104" s="220"/>
      <c r="J104" s="221">
        <f>ROUND(I104*H104,2)</f>
        <v>0</v>
      </c>
      <c r="K104" s="217" t="s">
        <v>189</v>
      </c>
      <c r="L104" s="46"/>
      <c r="M104" s="222" t="s">
        <v>19</v>
      </c>
      <c r="N104" s="223" t="s">
        <v>45</v>
      </c>
      <c r="O104" s="86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190</v>
      </c>
      <c r="AT104" s="226" t="s">
        <v>186</v>
      </c>
      <c r="AU104" s="226" t="s">
        <v>83</v>
      </c>
      <c r="AY104" s="19" t="s">
        <v>184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81</v>
      </c>
      <c r="BK104" s="227">
        <f>ROUND(I104*H104,2)</f>
        <v>0</v>
      </c>
      <c r="BL104" s="19" t="s">
        <v>190</v>
      </c>
      <c r="BM104" s="226" t="s">
        <v>588</v>
      </c>
    </row>
    <row r="105" s="2" customFormat="1">
      <c r="A105" s="40"/>
      <c r="B105" s="41"/>
      <c r="C105" s="42"/>
      <c r="D105" s="228" t="s">
        <v>192</v>
      </c>
      <c r="E105" s="42"/>
      <c r="F105" s="229" t="s">
        <v>589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192</v>
      </c>
      <c r="AU105" s="19" t="s">
        <v>83</v>
      </c>
    </row>
    <row r="106" s="2" customFormat="1">
      <c r="A106" s="40"/>
      <c r="B106" s="41"/>
      <c r="C106" s="42"/>
      <c r="D106" s="233" t="s">
        <v>194</v>
      </c>
      <c r="E106" s="42"/>
      <c r="F106" s="234" t="s">
        <v>590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194</v>
      </c>
      <c r="AU106" s="19" t="s">
        <v>83</v>
      </c>
    </row>
    <row r="107" s="14" customFormat="1">
      <c r="A107" s="14"/>
      <c r="B107" s="246"/>
      <c r="C107" s="247"/>
      <c r="D107" s="228" t="s">
        <v>196</v>
      </c>
      <c r="E107" s="248" t="s">
        <v>19</v>
      </c>
      <c r="F107" s="249" t="s">
        <v>591</v>
      </c>
      <c r="G107" s="247"/>
      <c r="H107" s="248" t="s">
        <v>19</v>
      </c>
      <c r="I107" s="250"/>
      <c r="J107" s="247"/>
      <c r="K107" s="247"/>
      <c r="L107" s="251"/>
      <c r="M107" s="252"/>
      <c r="N107" s="253"/>
      <c r="O107" s="253"/>
      <c r="P107" s="253"/>
      <c r="Q107" s="253"/>
      <c r="R107" s="253"/>
      <c r="S107" s="253"/>
      <c r="T107" s="25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5" t="s">
        <v>196</v>
      </c>
      <c r="AU107" s="255" t="s">
        <v>83</v>
      </c>
      <c r="AV107" s="14" t="s">
        <v>81</v>
      </c>
      <c r="AW107" s="14" t="s">
        <v>35</v>
      </c>
      <c r="AX107" s="14" t="s">
        <v>74</v>
      </c>
      <c r="AY107" s="255" t="s">
        <v>184</v>
      </c>
    </row>
    <row r="108" s="13" customFormat="1">
      <c r="A108" s="13"/>
      <c r="B108" s="235"/>
      <c r="C108" s="236"/>
      <c r="D108" s="228" t="s">
        <v>196</v>
      </c>
      <c r="E108" s="237" t="s">
        <v>562</v>
      </c>
      <c r="F108" s="238" t="s">
        <v>871</v>
      </c>
      <c r="G108" s="236"/>
      <c r="H108" s="239">
        <v>91.099999999999994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196</v>
      </c>
      <c r="AU108" s="245" t="s">
        <v>83</v>
      </c>
      <c r="AV108" s="13" t="s">
        <v>83</v>
      </c>
      <c r="AW108" s="13" t="s">
        <v>35</v>
      </c>
      <c r="AX108" s="13" t="s">
        <v>81</v>
      </c>
      <c r="AY108" s="245" t="s">
        <v>184</v>
      </c>
    </row>
    <row r="109" s="2" customFormat="1" ht="16.5" customHeight="1">
      <c r="A109" s="40"/>
      <c r="B109" s="41"/>
      <c r="C109" s="215" t="s">
        <v>223</v>
      </c>
      <c r="D109" s="215" t="s">
        <v>186</v>
      </c>
      <c r="E109" s="216" t="s">
        <v>592</v>
      </c>
      <c r="F109" s="217" t="s">
        <v>593</v>
      </c>
      <c r="G109" s="218" t="s">
        <v>226</v>
      </c>
      <c r="H109" s="219">
        <v>91.099999999999994</v>
      </c>
      <c r="I109" s="220"/>
      <c r="J109" s="221">
        <f>ROUND(I109*H109,2)</f>
        <v>0</v>
      </c>
      <c r="K109" s="217" t="s">
        <v>189</v>
      </c>
      <c r="L109" s="46"/>
      <c r="M109" s="222" t="s">
        <v>19</v>
      </c>
      <c r="N109" s="223" t="s">
        <v>45</v>
      </c>
      <c r="O109" s="86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6" t="s">
        <v>190</v>
      </c>
      <c r="AT109" s="226" t="s">
        <v>186</v>
      </c>
      <c r="AU109" s="226" t="s">
        <v>83</v>
      </c>
      <c r="AY109" s="19" t="s">
        <v>184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19" t="s">
        <v>81</v>
      </c>
      <c r="BK109" s="227">
        <f>ROUND(I109*H109,2)</f>
        <v>0</v>
      </c>
      <c r="BL109" s="19" t="s">
        <v>190</v>
      </c>
      <c r="BM109" s="226" t="s">
        <v>594</v>
      </c>
    </row>
    <row r="110" s="2" customFormat="1">
      <c r="A110" s="40"/>
      <c r="B110" s="41"/>
      <c r="C110" s="42"/>
      <c r="D110" s="228" t="s">
        <v>192</v>
      </c>
      <c r="E110" s="42"/>
      <c r="F110" s="229" t="s">
        <v>595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192</v>
      </c>
      <c r="AU110" s="19" t="s">
        <v>83</v>
      </c>
    </row>
    <row r="111" s="2" customFormat="1">
      <c r="A111" s="40"/>
      <c r="B111" s="41"/>
      <c r="C111" s="42"/>
      <c r="D111" s="233" t="s">
        <v>194</v>
      </c>
      <c r="E111" s="42"/>
      <c r="F111" s="234" t="s">
        <v>596</v>
      </c>
      <c r="G111" s="42"/>
      <c r="H111" s="42"/>
      <c r="I111" s="230"/>
      <c r="J111" s="42"/>
      <c r="K111" s="42"/>
      <c r="L111" s="46"/>
      <c r="M111" s="231"/>
      <c r="N111" s="232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194</v>
      </c>
      <c r="AU111" s="19" t="s">
        <v>83</v>
      </c>
    </row>
    <row r="112" s="14" customFormat="1">
      <c r="A112" s="14"/>
      <c r="B112" s="246"/>
      <c r="C112" s="247"/>
      <c r="D112" s="228" t="s">
        <v>196</v>
      </c>
      <c r="E112" s="248" t="s">
        <v>19</v>
      </c>
      <c r="F112" s="249" t="s">
        <v>597</v>
      </c>
      <c r="G112" s="247"/>
      <c r="H112" s="248" t="s">
        <v>19</v>
      </c>
      <c r="I112" s="250"/>
      <c r="J112" s="247"/>
      <c r="K112" s="247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196</v>
      </c>
      <c r="AU112" s="255" t="s">
        <v>83</v>
      </c>
      <c r="AV112" s="14" t="s">
        <v>81</v>
      </c>
      <c r="AW112" s="14" t="s">
        <v>35</v>
      </c>
      <c r="AX112" s="14" t="s">
        <v>74</v>
      </c>
      <c r="AY112" s="255" t="s">
        <v>184</v>
      </c>
    </row>
    <row r="113" s="13" customFormat="1">
      <c r="A113" s="13"/>
      <c r="B113" s="235"/>
      <c r="C113" s="236"/>
      <c r="D113" s="228" t="s">
        <v>196</v>
      </c>
      <c r="E113" s="237" t="s">
        <v>19</v>
      </c>
      <c r="F113" s="238" t="s">
        <v>562</v>
      </c>
      <c r="G113" s="236"/>
      <c r="H113" s="239">
        <v>91.099999999999994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196</v>
      </c>
      <c r="AU113" s="245" t="s">
        <v>83</v>
      </c>
      <c r="AV113" s="13" t="s">
        <v>83</v>
      </c>
      <c r="AW113" s="13" t="s">
        <v>35</v>
      </c>
      <c r="AX113" s="13" t="s">
        <v>81</v>
      </c>
      <c r="AY113" s="245" t="s">
        <v>184</v>
      </c>
    </row>
    <row r="114" s="2" customFormat="1" ht="16.5" customHeight="1">
      <c r="A114" s="40"/>
      <c r="B114" s="41"/>
      <c r="C114" s="215" t="s">
        <v>237</v>
      </c>
      <c r="D114" s="215" t="s">
        <v>186</v>
      </c>
      <c r="E114" s="216" t="s">
        <v>598</v>
      </c>
      <c r="F114" s="217" t="s">
        <v>599</v>
      </c>
      <c r="G114" s="218" t="s">
        <v>272</v>
      </c>
      <c r="H114" s="219">
        <v>182.19999999999999</v>
      </c>
      <c r="I114" s="220"/>
      <c r="J114" s="221">
        <f>ROUND(I114*H114,2)</f>
        <v>0</v>
      </c>
      <c r="K114" s="217" t="s">
        <v>189</v>
      </c>
      <c r="L114" s="46"/>
      <c r="M114" s="222" t="s">
        <v>19</v>
      </c>
      <c r="N114" s="223" t="s">
        <v>45</v>
      </c>
      <c r="O114" s="8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190</v>
      </c>
      <c r="AT114" s="226" t="s">
        <v>186</v>
      </c>
      <c r="AU114" s="226" t="s">
        <v>83</v>
      </c>
      <c r="AY114" s="19" t="s">
        <v>184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81</v>
      </c>
      <c r="BK114" s="227">
        <f>ROUND(I114*H114,2)</f>
        <v>0</v>
      </c>
      <c r="BL114" s="19" t="s">
        <v>190</v>
      </c>
      <c r="BM114" s="226" t="s">
        <v>600</v>
      </c>
    </row>
    <row r="115" s="2" customFormat="1">
      <c r="A115" s="40"/>
      <c r="B115" s="41"/>
      <c r="C115" s="42"/>
      <c r="D115" s="228" t="s">
        <v>192</v>
      </c>
      <c r="E115" s="42"/>
      <c r="F115" s="229" t="s">
        <v>601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192</v>
      </c>
      <c r="AU115" s="19" t="s">
        <v>83</v>
      </c>
    </row>
    <row r="116" s="2" customFormat="1">
      <c r="A116" s="40"/>
      <c r="B116" s="41"/>
      <c r="C116" s="42"/>
      <c r="D116" s="233" t="s">
        <v>194</v>
      </c>
      <c r="E116" s="42"/>
      <c r="F116" s="234" t="s">
        <v>602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194</v>
      </c>
      <c r="AU116" s="19" t="s">
        <v>83</v>
      </c>
    </row>
    <row r="117" s="13" customFormat="1">
      <c r="A117" s="13"/>
      <c r="B117" s="235"/>
      <c r="C117" s="236"/>
      <c r="D117" s="228" t="s">
        <v>196</v>
      </c>
      <c r="E117" s="237" t="s">
        <v>19</v>
      </c>
      <c r="F117" s="238" t="s">
        <v>562</v>
      </c>
      <c r="G117" s="236"/>
      <c r="H117" s="239">
        <v>91.099999999999994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196</v>
      </c>
      <c r="AU117" s="245" t="s">
        <v>83</v>
      </c>
      <c r="AV117" s="13" t="s">
        <v>83</v>
      </c>
      <c r="AW117" s="13" t="s">
        <v>35</v>
      </c>
      <c r="AX117" s="13" t="s">
        <v>81</v>
      </c>
      <c r="AY117" s="245" t="s">
        <v>184</v>
      </c>
    </row>
    <row r="118" s="13" customFormat="1">
      <c r="A118" s="13"/>
      <c r="B118" s="235"/>
      <c r="C118" s="236"/>
      <c r="D118" s="228" t="s">
        <v>196</v>
      </c>
      <c r="E118" s="236"/>
      <c r="F118" s="238" t="s">
        <v>881</v>
      </c>
      <c r="G118" s="236"/>
      <c r="H118" s="239">
        <v>182.19999999999999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196</v>
      </c>
      <c r="AU118" s="245" t="s">
        <v>83</v>
      </c>
      <c r="AV118" s="13" t="s">
        <v>83</v>
      </c>
      <c r="AW118" s="13" t="s">
        <v>4</v>
      </c>
      <c r="AX118" s="13" t="s">
        <v>81</v>
      </c>
      <c r="AY118" s="245" t="s">
        <v>184</v>
      </c>
    </row>
    <row r="119" s="2" customFormat="1" ht="16.5" customHeight="1">
      <c r="A119" s="40"/>
      <c r="B119" s="41"/>
      <c r="C119" s="215" t="s">
        <v>243</v>
      </c>
      <c r="D119" s="215" t="s">
        <v>186</v>
      </c>
      <c r="E119" s="216" t="s">
        <v>604</v>
      </c>
      <c r="F119" s="217" t="s">
        <v>605</v>
      </c>
      <c r="G119" s="218" t="s">
        <v>226</v>
      </c>
      <c r="H119" s="219">
        <v>91.099999999999994</v>
      </c>
      <c r="I119" s="220"/>
      <c r="J119" s="221">
        <f>ROUND(I119*H119,2)</f>
        <v>0</v>
      </c>
      <c r="K119" s="217" t="s">
        <v>189</v>
      </c>
      <c r="L119" s="46"/>
      <c r="M119" s="222" t="s">
        <v>19</v>
      </c>
      <c r="N119" s="223" t="s">
        <v>45</v>
      </c>
      <c r="O119" s="86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190</v>
      </c>
      <c r="AT119" s="226" t="s">
        <v>186</v>
      </c>
      <c r="AU119" s="226" t="s">
        <v>83</v>
      </c>
      <c r="AY119" s="19" t="s">
        <v>184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81</v>
      </c>
      <c r="BK119" s="227">
        <f>ROUND(I119*H119,2)</f>
        <v>0</v>
      </c>
      <c r="BL119" s="19" t="s">
        <v>190</v>
      </c>
      <c r="BM119" s="226" t="s">
        <v>606</v>
      </c>
    </row>
    <row r="120" s="2" customFormat="1">
      <c r="A120" s="40"/>
      <c r="B120" s="41"/>
      <c r="C120" s="42"/>
      <c r="D120" s="228" t="s">
        <v>192</v>
      </c>
      <c r="E120" s="42"/>
      <c r="F120" s="229" t="s">
        <v>607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192</v>
      </c>
      <c r="AU120" s="19" t="s">
        <v>83</v>
      </c>
    </row>
    <row r="121" s="2" customFormat="1">
      <c r="A121" s="40"/>
      <c r="B121" s="41"/>
      <c r="C121" s="42"/>
      <c r="D121" s="233" t="s">
        <v>194</v>
      </c>
      <c r="E121" s="42"/>
      <c r="F121" s="234" t="s">
        <v>608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194</v>
      </c>
      <c r="AU121" s="19" t="s">
        <v>83</v>
      </c>
    </row>
    <row r="122" s="13" customFormat="1">
      <c r="A122" s="13"/>
      <c r="B122" s="235"/>
      <c r="C122" s="236"/>
      <c r="D122" s="228" t="s">
        <v>196</v>
      </c>
      <c r="E122" s="237" t="s">
        <v>19</v>
      </c>
      <c r="F122" s="238" t="s">
        <v>562</v>
      </c>
      <c r="G122" s="236"/>
      <c r="H122" s="239">
        <v>91.099999999999994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196</v>
      </c>
      <c r="AU122" s="245" t="s">
        <v>83</v>
      </c>
      <c r="AV122" s="13" t="s">
        <v>83</v>
      </c>
      <c r="AW122" s="13" t="s">
        <v>35</v>
      </c>
      <c r="AX122" s="13" t="s">
        <v>81</v>
      </c>
      <c r="AY122" s="245" t="s">
        <v>184</v>
      </c>
    </row>
    <row r="123" s="2" customFormat="1" ht="16.5" customHeight="1">
      <c r="A123" s="40"/>
      <c r="B123" s="41"/>
      <c r="C123" s="215" t="s">
        <v>252</v>
      </c>
      <c r="D123" s="215" t="s">
        <v>186</v>
      </c>
      <c r="E123" s="216" t="s">
        <v>609</v>
      </c>
      <c r="F123" s="217" t="s">
        <v>610</v>
      </c>
      <c r="G123" s="218" t="s">
        <v>226</v>
      </c>
      <c r="H123" s="219">
        <v>66.780000000000001</v>
      </c>
      <c r="I123" s="220"/>
      <c r="J123" s="221">
        <f>ROUND(I123*H123,2)</f>
        <v>0</v>
      </c>
      <c r="K123" s="217" t="s">
        <v>189</v>
      </c>
      <c r="L123" s="46"/>
      <c r="M123" s="222" t="s">
        <v>19</v>
      </c>
      <c r="N123" s="223" t="s">
        <v>45</v>
      </c>
      <c r="O123" s="8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6" t="s">
        <v>190</v>
      </c>
      <c r="AT123" s="226" t="s">
        <v>186</v>
      </c>
      <c r="AU123" s="226" t="s">
        <v>83</v>
      </c>
      <c r="AY123" s="19" t="s">
        <v>184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9" t="s">
        <v>81</v>
      </c>
      <c r="BK123" s="227">
        <f>ROUND(I123*H123,2)</f>
        <v>0</v>
      </c>
      <c r="BL123" s="19" t="s">
        <v>190</v>
      </c>
      <c r="BM123" s="226" t="s">
        <v>611</v>
      </c>
    </row>
    <row r="124" s="2" customFormat="1">
      <c r="A124" s="40"/>
      <c r="B124" s="41"/>
      <c r="C124" s="42"/>
      <c r="D124" s="228" t="s">
        <v>192</v>
      </c>
      <c r="E124" s="42"/>
      <c r="F124" s="229" t="s">
        <v>612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192</v>
      </c>
      <c r="AU124" s="19" t="s">
        <v>83</v>
      </c>
    </row>
    <row r="125" s="2" customFormat="1">
      <c r="A125" s="40"/>
      <c r="B125" s="41"/>
      <c r="C125" s="42"/>
      <c r="D125" s="233" t="s">
        <v>194</v>
      </c>
      <c r="E125" s="42"/>
      <c r="F125" s="234" t="s">
        <v>613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194</v>
      </c>
      <c r="AU125" s="19" t="s">
        <v>83</v>
      </c>
    </row>
    <row r="126" s="13" customFormat="1">
      <c r="A126" s="13"/>
      <c r="B126" s="235"/>
      <c r="C126" s="236"/>
      <c r="D126" s="228" t="s">
        <v>196</v>
      </c>
      <c r="E126" s="237" t="s">
        <v>560</v>
      </c>
      <c r="F126" s="238" t="s">
        <v>882</v>
      </c>
      <c r="G126" s="236"/>
      <c r="H126" s="239">
        <v>66.780000000000001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196</v>
      </c>
      <c r="AU126" s="245" t="s">
        <v>83</v>
      </c>
      <c r="AV126" s="13" t="s">
        <v>83</v>
      </c>
      <c r="AW126" s="13" t="s">
        <v>35</v>
      </c>
      <c r="AX126" s="13" t="s">
        <v>81</v>
      </c>
      <c r="AY126" s="245" t="s">
        <v>184</v>
      </c>
    </row>
    <row r="127" s="2" customFormat="1" ht="16.5" customHeight="1">
      <c r="A127" s="40"/>
      <c r="B127" s="41"/>
      <c r="C127" s="267" t="s">
        <v>259</v>
      </c>
      <c r="D127" s="267" t="s">
        <v>269</v>
      </c>
      <c r="E127" s="268" t="s">
        <v>615</v>
      </c>
      <c r="F127" s="269" t="s">
        <v>616</v>
      </c>
      <c r="G127" s="270" t="s">
        <v>272</v>
      </c>
      <c r="H127" s="271">
        <v>133.56</v>
      </c>
      <c r="I127" s="272"/>
      <c r="J127" s="273">
        <f>ROUND(I127*H127,2)</f>
        <v>0</v>
      </c>
      <c r="K127" s="269" t="s">
        <v>19</v>
      </c>
      <c r="L127" s="274"/>
      <c r="M127" s="275" t="s">
        <v>19</v>
      </c>
      <c r="N127" s="276" t="s">
        <v>45</v>
      </c>
      <c r="O127" s="86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6" t="s">
        <v>243</v>
      </c>
      <c r="AT127" s="226" t="s">
        <v>269</v>
      </c>
      <c r="AU127" s="226" t="s">
        <v>83</v>
      </c>
      <c r="AY127" s="19" t="s">
        <v>184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9" t="s">
        <v>81</v>
      </c>
      <c r="BK127" s="227">
        <f>ROUND(I127*H127,2)</f>
        <v>0</v>
      </c>
      <c r="BL127" s="19" t="s">
        <v>190</v>
      </c>
      <c r="BM127" s="226" t="s">
        <v>617</v>
      </c>
    </row>
    <row r="128" s="2" customFormat="1">
      <c r="A128" s="40"/>
      <c r="B128" s="41"/>
      <c r="C128" s="42"/>
      <c r="D128" s="228" t="s">
        <v>192</v>
      </c>
      <c r="E128" s="42"/>
      <c r="F128" s="229" t="s">
        <v>616</v>
      </c>
      <c r="G128" s="42"/>
      <c r="H128" s="42"/>
      <c r="I128" s="230"/>
      <c r="J128" s="42"/>
      <c r="K128" s="42"/>
      <c r="L128" s="46"/>
      <c r="M128" s="231"/>
      <c r="N128" s="232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192</v>
      </c>
      <c r="AU128" s="19" t="s">
        <v>83</v>
      </c>
    </row>
    <row r="129" s="13" customFormat="1">
      <c r="A129" s="13"/>
      <c r="B129" s="235"/>
      <c r="C129" s="236"/>
      <c r="D129" s="228" t="s">
        <v>196</v>
      </c>
      <c r="E129" s="237" t="s">
        <v>19</v>
      </c>
      <c r="F129" s="238" t="s">
        <v>560</v>
      </c>
      <c r="G129" s="236"/>
      <c r="H129" s="239">
        <v>66.780000000000001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196</v>
      </c>
      <c r="AU129" s="245" t="s">
        <v>83</v>
      </c>
      <c r="AV129" s="13" t="s">
        <v>83</v>
      </c>
      <c r="AW129" s="13" t="s">
        <v>35</v>
      </c>
      <c r="AX129" s="13" t="s">
        <v>81</v>
      </c>
      <c r="AY129" s="245" t="s">
        <v>184</v>
      </c>
    </row>
    <row r="130" s="13" customFormat="1">
      <c r="A130" s="13"/>
      <c r="B130" s="235"/>
      <c r="C130" s="236"/>
      <c r="D130" s="228" t="s">
        <v>196</v>
      </c>
      <c r="E130" s="236"/>
      <c r="F130" s="238" t="s">
        <v>883</v>
      </c>
      <c r="G130" s="236"/>
      <c r="H130" s="239">
        <v>133.56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196</v>
      </c>
      <c r="AU130" s="245" t="s">
        <v>83</v>
      </c>
      <c r="AV130" s="13" t="s">
        <v>83</v>
      </c>
      <c r="AW130" s="13" t="s">
        <v>4</v>
      </c>
      <c r="AX130" s="13" t="s">
        <v>81</v>
      </c>
      <c r="AY130" s="245" t="s">
        <v>184</v>
      </c>
    </row>
    <row r="131" s="2" customFormat="1" ht="16.5" customHeight="1">
      <c r="A131" s="40"/>
      <c r="B131" s="41"/>
      <c r="C131" s="215" t="s">
        <v>263</v>
      </c>
      <c r="D131" s="215" t="s">
        <v>186</v>
      </c>
      <c r="E131" s="216" t="s">
        <v>619</v>
      </c>
      <c r="F131" s="217" t="s">
        <v>620</v>
      </c>
      <c r="G131" s="218" t="s">
        <v>226</v>
      </c>
      <c r="H131" s="219">
        <v>18.239999999999998</v>
      </c>
      <c r="I131" s="220"/>
      <c r="J131" s="221">
        <f>ROUND(I131*H131,2)</f>
        <v>0</v>
      </c>
      <c r="K131" s="217" t="s">
        <v>189</v>
      </c>
      <c r="L131" s="46"/>
      <c r="M131" s="222" t="s">
        <v>19</v>
      </c>
      <c r="N131" s="223" t="s">
        <v>45</v>
      </c>
      <c r="O131" s="86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190</v>
      </c>
      <c r="AT131" s="226" t="s">
        <v>186</v>
      </c>
      <c r="AU131" s="226" t="s">
        <v>83</v>
      </c>
      <c r="AY131" s="19" t="s">
        <v>184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81</v>
      </c>
      <c r="BK131" s="227">
        <f>ROUND(I131*H131,2)</f>
        <v>0</v>
      </c>
      <c r="BL131" s="19" t="s">
        <v>190</v>
      </c>
      <c r="BM131" s="226" t="s">
        <v>621</v>
      </c>
    </row>
    <row r="132" s="2" customFormat="1">
      <c r="A132" s="40"/>
      <c r="B132" s="41"/>
      <c r="C132" s="42"/>
      <c r="D132" s="228" t="s">
        <v>192</v>
      </c>
      <c r="E132" s="42"/>
      <c r="F132" s="229" t="s">
        <v>622</v>
      </c>
      <c r="G132" s="42"/>
      <c r="H132" s="42"/>
      <c r="I132" s="230"/>
      <c r="J132" s="42"/>
      <c r="K132" s="42"/>
      <c r="L132" s="46"/>
      <c r="M132" s="231"/>
      <c r="N132" s="232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192</v>
      </c>
      <c r="AU132" s="19" t="s">
        <v>83</v>
      </c>
    </row>
    <row r="133" s="2" customFormat="1">
      <c r="A133" s="40"/>
      <c r="B133" s="41"/>
      <c r="C133" s="42"/>
      <c r="D133" s="233" t="s">
        <v>194</v>
      </c>
      <c r="E133" s="42"/>
      <c r="F133" s="234" t="s">
        <v>623</v>
      </c>
      <c r="G133" s="42"/>
      <c r="H133" s="42"/>
      <c r="I133" s="230"/>
      <c r="J133" s="42"/>
      <c r="K133" s="42"/>
      <c r="L133" s="46"/>
      <c r="M133" s="231"/>
      <c r="N133" s="232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194</v>
      </c>
      <c r="AU133" s="19" t="s">
        <v>83</v>
      </c>
    </row>
    <row r="134" s="13" customFormat="1">
      <c r="A134" s="13"/>
      <c r="B134" s="235"/>
      <c r="C134" s="236"/>
      <c r="D134" s="228" t="s">
        <v>196</v>
      </c>
      <c r="E134" s="237" t="s">
        <v>558</v>
      </c>
      <c r="F134" s="238" t="s">
        <v>873</v>
      </c>
      <c r="G134" s="236"/>
      <c r="H134" s="239">
        <v>18.239999999999998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196</v>
      </c>
      <c r="AU134" s="245" t="s">
        <v>83</v>
      </c>
      <c r="AV134" s="13" t="s">
        <v>83</v>
      </c>
      <c r="AW134" s="13" t="s">
        <v>35</v>
      </c>
      <c r="AX134" s="13" t="s">
        <v>81</v>
      </c>
      <c r="AY134" s="245" t="s">
        <v>184</v>
      </c>
    </row>
    <row r="135" s="2" customFormat="1" ht="16.5" customHeight="1">
      <c r="A135" s="40"/>
      <c r="B135" s="41"/>
      <c r="C135" s="267" t="s">
        <v>8</v>
      </c>
      <c r="D135" s="267" t="s">
        <v>269</v>
      </c>
      <c r="E135" s="268" t="s">
        <v>624</v>
      </c>
      <c r="F135" s="269" t="s">
        <v>625</v>
      </c>
      <c r="G135" s="270" t="s">
        <v>272</v>
      </c>
      <c r="H135" s="271">
        <v>36.479999999999997</v>
      </c>
      <c r="I135" s="272"/>
      <c r="J135" s="273">
        <f>ROUND(I135*H135,2)</f>
        <v>0</v>
      </c>
      <c r="K135" s="269" t="s">
        <v>189</v>
      </c>
      <c r="L135" s="274"/>
      <c r="M135" s="275" t="s">
        <v>19</v>
      </c>
      <c r="N135" s="276" t="s">
        <v>45</v>
      </c>
      <c r="O135" s="86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6" t="s">
        <v>243</v>
      </c>
      <c r="AT135" s="226" t="s">
        <v>269</v>
      </c>
      <c r="AU135" s="226" t="s">
        <v>83</v>
      </c>
      <c r="AY135" s="19" t="s">
        <v>184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9" t="s">
        <v>81</v>
      </c>
      <c r="BK135" s="227">
        <f>ROUND(I135*H135,2)</f>
        <v>0</v>
      </c>
      <c r="BL135" s="19" t="s">
        <v>190</v>
      </c>
      <c r="BM135" s="226" t="s">
        <v>626</v>
      </c>
    </row>
    <row r="136" s="2" customFormat="1">
      <c r="A136" s="40"/>
      <c r="B136" s="41"/>
      <c r="C136" s="42"/>
      <c r="D136" s="228" t="s">
        <v>192</v>
      </c>
      <c r="E136" s="42"/>
      <c r="F136" s="229" t="s">
        <v>625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192</v>
      </c>
      <c r="AU136" s="19" t="s">
        <v>83</v>
      </c>
    </row>
    <row r="137" s="13" customFormat="1">
      <c r="A137" s="13"/>
      <c r="B137" s="235"/>
      <c r="C137" s="236"/>
      <c r="D137" s="228" t="s">
        <v>196</v>
      </c>
      <c r="E137" s="237" t="s">
        <v>19</v>
      </c>
      <c r="F137" s="238" t="s">
        <v>558</v>
      </c>
      <c r="G137" s="236"/>
      <c r="H137" s="239">
        <v>18.239999999999998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196</v>
      </c>
      <c r="AU137" s="245" t="s">
        <v>83</v>
      </c>
      <c r="AV137" s="13" t="s">
        <v>83</v>
      </c>
      <c r="AW137" s="13" t="s">
        <v>35</v>
      </c>
      <c r="AX137" s="13" t="s">
        <v>81</v>
      </c>
      <c r="AY137" s="245" t="s">
        <v>184</v>
      </c>
    </row>
    <row r="138" s="13" customFormat="1">
      <c r="A138" s="13"/>
      <c r="B138" s="235"/>
      <c r="C138" s="236"/>
      <c r="D138" s="228" t="s">
        <v>196</v>
      </c>
      <c r="E138" s="236"/>
      <c r="F138" s="238" t="s">
        <v>884</v>
      </c>
      <c r="G138" s="236"/>
      <c r="H138" s="239">
        <v>36.479999999999997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196</v>
      </c>
      <c r="AU138" s="245" t="s">
        <v>83</v>
      </c>
      <c r="AV138" s="13" t="s">
        <v>83</v>
      </c>
      <c r="AW138" s="13" t="s">
        <v>4</v>
      </c>
      <c r="AX138" s="13" t="s">
        <v>81</v>
      </c>
      <c r="AY138" s="245" t="s">
        <v>184</v>
      </c>
    </row>
    <row r="139" s="12" customFormat="1" ht="22.8" customHeight="1">
      <c r="A139" s="12"/>
      <c r="B139" s="199"/>
      <c r="C139" s="200"/>
      <c r="D139" s="201" t="s">
        <v>73</v>
      </c>
      <c r="E139" s="213" t="s">
        <v>190</v>
      </c>
      <c r="F139" s="213" t="s">
        <v>628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SUM(P140:P143)</f>
        <v>0</v>
      </c>
      <c r="Q139" s="207"/>
      <c r="R139" s="208">
        <f>SUM(R140:R143)</f>
        <v>0</v>
      </c>
      <c r="S139" s="207"/>
      <c r="T139" s="209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81</v>
      </c>
      <c r="AT139" s="211" t="s">
        <v>73</v>
      </c>
      <c r="AU139" s="211" t="s">
        <v>81</v>
      </c>
      <c r="AY139" s="210" t="s">
        <v>184</v>
      </c>
      <c r="BK139" s="212">
        <f>SUM(BK140:BK143)</f>
        <v>0</v>
      </c>
    </row>
    <row r="140" s="2" customFormat="1" ht="16.5" customHeight="1">
      <c r="A140" s="40"/>
      <c r="B140" s="41"/>
      <c r="C140" s="215" t="s">
        <v>275</v>
      </c>
      <c r="D140" s="215" t="s">
        <v>186</v>
      </c>
      <c r="E140" s="216" t="s">
        <v>629</v>
      </c>
      <c r="F140" s="217" t="s">
        <v>630</v>
      </c>
      <c r="G140" s="218" t="s">
        <v>226</v>
      </c>
      <c r="H140" s="219">
        <v>6.0800000000000001</v>
      </c>
      <c r="I140" s="220"/>
      <c r="J140" s="221">
        <f>ROUND(I140*H140,2)</f>
        <v>0</v>
      </c>
      <c r="K140" s="217" t="s">
        <v>189</v>
      </c>
      <c r="L140" s="46"/>
      <c r="M140" s="222" t="s">
        <v>19</v>
      </c>
      <c r="N140" s="223" t="s">
        <v>45</v>
      </c>
      <c r="O140" s="86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6" t="s">
        <v>190</v>
      </c>
      <c r="AT140" s="226" t="s">
        <v>186</v>
      </c>
      <c r="AU140" s="226" t="s">
        <v>83</v>
      </c>
      <c r="AY140" s="19" t="s">
        <v>184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9" t="s">
        <v>81</v>
      </c>
      <c r="BK140" s="227">
        <f>ROUND(I140*H140,2)</f>
        <v>0</v>
      </c>
      <c r="BL140" s="19" t="s">
        <v>190</v>
      </c>
      <c r="BM140" s="226" t="s">
        <v>631</v>
      </c>
    </row>
    <row r="141" s="2" customFormat="1">
      <c r="A141" s="40"/>
      <c r="B141" s="41"/>
      <c r="C141" s="42"/>
      <c r="D141" s="228" t="s">
        <v>192</v>
      </c>
      <c r="E141" s="42"/>
      <c r="F141" s="229" t="s">
        <v>632</v>
      </c>
      <c r="G141" s="42"/>
      <c r="H141" s="42"/>
      <c r="I141" s="230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192</v>
      </c>
      <c r="AU141" s="19" t="s">
        <v>83</v>
      </c>
    </row>
    <row r="142" s="2" customFormat="1">
      <c r="A142" s="40"/>
      <c r="B142" s="41"/>
      <c r="C142" s="42"/>
      <c r="D142" s="233" t="s">
        <v>194</v>
      </c>
      <c r="E142" s="42"/>
      <c r="F142" s="234" t="s">
        <v>633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194</v>
      </c>
      <c r="AU142" s="19" t="s">
        <v>83</v>
      </c>
    </row>
    <row r="143" s="13" customFormat="1">
      <c r="A143" s="13"/>
      <c r="B143" s="235"/>
      <c r="C143" s="236"/>
      <c r="D143" s="228" t="s">
        <v>196</v>
      </c>
      <c r="E143" s="237" t="s">
        <v>552</v>
      </c>
      <c r="F143" s="238" t="s">
        <v>869</v>
      </c>
      <c r="G143" s="236"/>
      <c r="H143" s="239">
        <v>6.0800000000000001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196</v>
      </c>
      <c r="AU143" s="245" t="s">
        <v>83</v>
      </c>
      <c r="AV143" s="13" t="s">
        <v>83</v>
      </c>
      <c r="AW143" s="13" t="s">
        <v>35</v>
      </c>
      <c r="AX143" s="13" t="s">
        <v>81</v>
      </c>
      <c r="AY143" s="245" t="s">
        <v>184</v>
      </c>
    </row>
    <row r="144" s="12" customFormat="1" ht="22.8" customHeight="1">
      <c r="A144" s="12"/>
      <c r="B144" s="199"/>
      <c r="C144" s="200"/>
      <c r="D144" s="201" t="s">
        <v>73</v>
      </c>
      <c r="E144" s="213" t="s">
        <v>243</v>
      </c>
      <c r="F144" s="213" t="s">
        <v>634</v>
      </c>
      <c r="G144" s="200"/>
      <c r="H144" s="200"/>
      <c r="I144" s="203"/>
      <c r="J144" s="214">
        <f>BK144</f>
        <v>0</v>
      </c>
      <c r="K144" s="200"/>
      <c r="L144" s="205"/>
      <c r="M144" s="206"/>
      <c r="N144" s="207"/>
      <c r="O144" s="207"/>
      <c r="P144" s="208">
        <f>SUM(P145:P197)</f>
        <v>0</v>
      </c>
      <c r="Q144" s="207"/>
      <c r="R144" s="208">
        <f>SUM(R145:R197)</f>
        <v>0.88368599999999997</v>
      </c>
      <c r="S144" s="207"/>
      <c r="T144" s="209">
        <f>SUM(T145:T197)</f>
        <v>0.0441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81</v>
      </c>
      <c r="AT144" s="211" t="s">
        <v>73</v>
      </c>
      <c r="AU144" s="211" t="s">
        <v>81</v>
      </c>
      <c r="AY144" s="210" t="s">
        <v>184</v>
      </c>
      <c r="BK144" s="212">
        <f>SUM(BK145:BK197)</f>
        <v>0</v>
      </c>
    </row>
    <row r="145" s="2" customFormat="1" ht="16.5" customHeight="1">
      <c r="A145" s="40"/>
      <c r="B145" s="41"/>
      <c r="C145" s="215" t="s">
        <v>281</v>
      </c>
      <c r="D145" s="215" t="s">
        <v>186</v>
      </c>
      <c r="E145" s="216" t="s">
        <v>885</v>
      </c>
      <c r="F145" s="217" t="s">
        <v>886</v>
      </c>
      <c r="G145" s="218" t="s">
        <v>113</v>
      </c>
      <c r="H145" s="219">
        <v>63</v>
      </c>
      <c r="I145" s="220"/>
      <c r="J145" s="221">
        <f>ROUND(I145*H145,2)</f>
        <v>0</v>
      </c>
      <c r="K145" s="217" t="s">
        <v>189</v>
      </c>
      <c r="L145" s="46"/>
      <c r="M145" s="222" t="s">
        <v>19</v>
      </c>
      <c r="N145" s="223" t="s">
        <v>45</v>
      </c>
      <c r="O145" s="86"/>
      <c r="P145" s="224">
        <f>O145*H145</f>
        <v>0</v>
      </c>
      <c r="Q145" s="224">
        <v>0</v>
      </c>
      <c r="R145" s="224">
        <f>Q145*H145</f>
        <v>0</v>
      </c>
      <c r="S145" s="224">
        <v>0.00069999999999999999</v>
      </c>
      <c r="T145" s="225">
        <f>S145*H145</f>
        <v>0.0441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6" t="s">
        <v>190</v>
      </c>
      <c r="AT145" s="226" t="s">
        <v>186</v>
      </c>
      <c r="AU145" s="226" t="s">
        <v>83</v>
      </c>
      <c r="AY145" s="19" t="s">
        <v>184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9" t="s">
        <v>81</v>
      </c>
      <c r="BK145" s="227">
        <f>ROUND(I145*H145,2)</f>
        <v>0</v>
      </c>
      <c r="BL145" s="19" t="s">
        <v>190</v>
      </c>
      <c r="BM145" s="226" t="s">
        <v>887</v>
      </c>
    </row>
    <row r="146" s="2" customFormat="1">
      <c r="A146" s="40"/>
      <c r="B146" s="41"/>
      <c r="C146" s="42"/>
      <c r="D146" s="228" t="s">
        <v>192</v>
      </c>
      <c r="E146" s="42"/>
      <c r="F146" s="229" t="s">
        <v>888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192</v>
      </c>
      <c r="AU146" s="19" t="s">
        <v>83</v>
      </c>
    </row>
    <row r="147" s="2" customFormat="1">
      <c r="A147" s="40"/>
      <c r="B147" s="41"/>
      <c r="C147" s="42"/>
      <c r="D147" s="233" t="s">
        <v>194</v>
      </c>
      <c r="E147" s="42"/>
      <c r="F147" s="234" t="s">
        <v>889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194</v>
      </c>
      <c r="AU147" s="19" t="s">
        <v>83</v>
      </c>
    </row>
    <row r="148" s="2" customFormat="1" ht="21.75" customHeight="1">
      <c r="A148" s="40"/>
      <c r="B148" s="41"/>
      <c r="C148" s="215" t="s">
        <v>287</v>
      </c>
      <c r="D148" s="215" t="s">
        <v>186</v>
      </c>
      <c r="E148" s="216" t="s">
        <v>890</v>
      </c>
      <c r="F148" s="217" t="s">
        <v>891</v>
      </c>
      <c r="G148" s="218" t="s">
        <v>113</v>
      </c>
      <c r="H148" s="219">
        <v>177</v>
      </c>
      <c r="I148" s="220"/>
      <c r="J148" s="221">
        <f>ROUND(I148*H148,2)</f>
        <v>0</v>
      </c>
      <c r="K148" s="217" t="s">
        <v>189</v>
      </c>
      <c r="L148" s="46"/>
      <c r="M148" s="222" t="s">
        <v>19</v>
      </c>
      <c r="N148" s="223" t="s">
        <v>45</v>
      </c>
      <c r="O148" s="86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6" t="s">
        <v>190</v>
      </c>
      <c r="AT148" s="226" t="s">
        <v>186</v>
      </c>
      <c r="AU148" s="226" t="s">
        <v>83</v>
      </c>
      <c r="AY148" s="19" t="s">
        <v>184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9" t="s">
        <v>81</v>
      </c>
      <c r="BK148" s="227">
        <f>ROUND(I148*H148,2)</f>
        <v>0</v>
      </c>
      <c r="BL148" s="19" t="s">
        <v>190</v>
      </c>
      <c r="BM148" s="226" t="s">
        <v>892</v>
      </c>
    </row>
    <row r="149" s="2" customFormat="1">
      <c r="A149" s="40"/>
      <c r="B149" s="41"/>
      <c r="C149" s="42"/>
      <c r="D149" s="228" t="s">
        <v>192</v>
      </c>
      <c r="E149" s="42"/>
      <c r="F149" s="229" t="s">
        <v>893</v>
      </c>
      <c r="G149" s="42"/>
      <c r="H149" s="42"/>
      <c r="I149" s="230"/>
      <c r="J149" s="42"/>
      <c r="K149" s="42"/>
      <c r="L149" s="46"/>
      <c r="M149" s="231"/>
      <c r="N149" s="232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192</v>
      </c>
      <c r="AU149" s="19" t="s">
        <v>83</v>
      </c>
    </row>
    <row r="150" s="2" customFormat="1">
      <c r="A150" s="40"/>
      <c r="B150" s="41"/>
      <c r="C150" s="42"/>
      <c r="D150" s="233" t="s">
        <v>194</v>
      </c>
      <c r="E150" s="42"/>
      <c r="F150" s="234" t="s">
        <v>894</v>
      </c>
      <c r="G150" s="42"/>
      <c r="H150" s="42"/>
      <c r="I150" s="230"/>
      <c r="J150" s="42"/>
      <c r="K150" s="42"/>
      <c r="L150" s="46"/>
      <c r="M150" s="231"/>
      <c r="N150" s="232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194</v>
      </c>
      <c r="AU150" s="19" t="s">
        <v>83</v>
      </c>
    </row>
    <row r="151" s="2" customFormat="1" ht="16.5" customHeight="1">
      <c r="A151" s="40"/>
      <c r="B151" s="41"/>
      <c r="C151" s="267" t="s">
        <v>295</v>
      </c>
      <c r="D151" s="267" t="s">
        <v>269</v>
      </c>
      <c r="E151" s="268" t="s">
        <v>895</v>
      </c>
      <c r="F151" s="269" t="s">
        <v>896</v>
      </c>
      <c r="G151" s="270" t="s">
        <v>113</v>
      </c>
      <c r="H151" s="271">
        <v>87</v>
      </c>
      <c r="I151" s="272"/>
      <c r="J151" s="273">
        <f>ROUND(I151*H151,2)</f>
        <v>0</v>
      </c>
      <c r="K151" s="269" t="s">
        <v>19</v>
      </c>
      <c r="L151" s="274"/>
      <c r="M151" s="275" t="s">
        <v>19</v>
      </c>
      <c r="N151" s="276" t="s">
        <v>45</v>
      </c>
      <c r="O151" s="86"/>
      <c r="P151" s="224">
        <f>O151*H151</f>
        <v>0</v>
      </c>
      <c r="Q151" s="224">
        <v>0.00027</v>
      </c>
      <c r="R151" s="224">
        <f>Q151*H151</f>
        <v>0.02349</v>
      </c>
      <c r="S151" s="224">
        <v>0</v>
      </c>
      <c r="T151" s="22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6" t="s">
        <v>243</v>
      </c>
      <c r="AT151" s="226" t="s">
        <v>269</v>
      </c>
      <c r="AU151" s="226" t="s">
        <v>83</v>
      </c>
      <c r="AY151" s="19" t="s">
        <v>184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9" t="s">
        <v>81</v>
      </c>
      <c r="BK151" s="227">
        <f>ROUND(I151*H151,2)</f>
        <v>0</v>
      </c>
      <c r="BL151" s="19" t="s">
        <v>190</v>
      </c>
      <c r="BM151" s="226" t="s">
        <v>897</v>
      </c>
    </row>
    <row r="152" s="2" customFormat="1">
      <c r="A152" s="40"/>
      <c r="B152" s="41"/>
      <c r="C152" s="42"/>
      <c r="D152" s="228" t="s">
        <v>192</v>
      </c>
      <c r="E152" s="42"/>
      <c r="F152" s="229" t="s">
        <v>896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192</v>
      </c>
      <c r="AU152" s="19" t="s">
        <v>83</v>
      </c>
    </row>
    <row r="153" s="2" customFormat="1" ht="16.5" customHeight="1">
      <c r="A153" s="40"/>
      <c r="B153" s="41"/>
      <c r="C153" s="267" t="s">
        <v>302</v>
      </c>
      <c r="D153" s="267" t="s">
        <v>269</v>
      </c>
      <c r="E153" s="268" t="s">
        <v>898</v>
      </c>
      <c r="F153" s="269" t="s">
        <v>899</v>
      </c>
      <c r="G153" s="270" t="s">
        <v>113</v>
      </c>
      <c r="H153" s="271">
        <v>90</v>
      </c>
      <c r="I153" s="272"/>
      <c r="J153" s="273">
        <f>ROUND(I153*H153,2)</f>
        <v>0</v>
      </c>
      <c r="K153" s="269" t="s">
        <v>19</v>
      </c>
      <c r="L153" s="274"/>
      <c r="M153" s="275" t="s">
        <v>19</v>
      </c>
      <c r="N153" s="276" t="s">
        <v>45</v>
      </c>
      <c r="O153" s="86"/>
      <c r="P153" s="224">
        <f>O153*H153</f>
        <v>0</v>
      </c>
      <c r="Q153" s="224">
        <v>0.00027</v>
      </c>
      <c r="R153" s="224">
        <f>Q153*H153</f>
        <v>0.024299999999999999</v>
      </c>
      <c r="S153" s="224">
        <v>0</v>
      </c>
      <c r="T153" s="22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6" t="s">
        <v>243</v>
      </c>
      <c r="AT153" s="226" t="s">
        <v>269</v>
      </c>
      <c r="AU153" s="226" t="s">
        <v>83</v>
      </c>
      <c r="AY153" s="19" t="s">
        <v>184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9" t="s">
        <v>81</v>
      </c>
      <c r="BK153" s="227">
        <f>ROUND(I153*H153,2)</f>
        <v>0</v>
      </c>
      <c r="BL153" s="19" t="s">
        <v>190</v>
      </c>
      <c r="BM153" s="226" t="s">
        <v>900</v>
      </c>
    </row>
    <row r="154" s="2" customFormat="1">
      <c r="A154" s="40"/>
      <c r="B154" s="41"/>
      <c r="C154" s="42"/>
      <c r="D154" s="228" t="s">
        <v>192</v>
      </c>
      <c r="E154" s="42"/>
      <c r="F154" s="229" t="s">
        <v>899</v>
      </c>
      <c r="G154" s="42"/>
      <c r="H154" s="42"/>
      <c r="I154" s="230"/>
      <c r="J154" s="42"/>
      <c r="K154" s="42"/>
      <c r="L154" s="46"/>
      <c r="M154" s="231"/>
      <c r="N154" s="232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192</v>
      </c>
      <c r="AU154" s="19" t="s">
        <v>83</v>
      </c>
    </row>
    <row r="155" s="2" customFormat="1">
      <c r="A155" s="40"/>
      <c r="B155" s="41"/>
      <c r="C155" s="42"/>
      <c r="D155" s="228" t="s">
        <v>292</v>
      </c>
      <c r="E155" s="42"/>
      <c r="F155" s="277" t="s">
        <v>901</v>
      </c>
      <c r="G155" s="42"/>
      <c r="H155" s="42"/>
      <c r="I155" s="230"/>
      <c r="J155" s="42"/>
      <c r="K155" s="42"/>
      <c r="L155" s="46"/>
      <c r="M155" s="231"/>
      <c r="N155" s="232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292</v>
      </c>
      <c r="AU155" s="19" t="s">
        <v>83</v>
      </c>
    </row>
    <row r="156" s="2" customFormat="1" ht="16.5" customHeight="1">
      <c r="A156" s="40"/>
      <c r="B156" s="41"/>
      <c r="C156" s="215" t="s">
        <v>310</v>
      </c>
      <c r="D156" s="215" t="s">
        <v>186</v>
      </c>
      <c r="E156" s="216" t="s">
        <v>705</v>
      </c>
      <c r="F156" s="217" t="s">
        <v>638</v>
      </c>
      <c r="G156" s="218" t="s">
        <v>113</v>
      </c>
      <c r="H156" s="219">
        <v>16.199999999999999</v>
      </c>
      <c r="I156" s="220"/>
      <c r="J156" s="221">
        <f>ROUND(I156*H156,2)</f>
        <v>0</v>
      </c>
      <c r="K156" s="217" t="s">
        <v>19</v>
      </c>
      <c r="L156" s="46"/>
      <c r="M156" s="222" t="s">
        <v>19</v>
      </c>
      <c r="N156" s="223" t="s">
        <v>45</v>
      </c>
      <c r="O156" s="86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6" t="s">
        <v>190</v>
      </c>
      <c r="AT156" s="226" t="s">
        <v>186</v>
      </c>
      <c r="AU156" s="226" t="s">
        <v>83</v>
      </c>
      <c r="AY156" s="19" t="s">
        <v>184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9" t="s">
        <v>81</v>
      </c>
      <c r="BK156" s="227">
        <f>ROUND(I156*H156,2)</f>
        <v>0</v>
      </c>
      <c r="BL156" s="19" t="s">
        <v>190</v>
      </c>
      <c r="BM156" s="226" t="s">
        <v>706</v>
      </c>
    </row>
    <row r="157" s="2" customFormat="1">
      <c r="A157" s="40"/>
      <c r="B157" s="41"/>
      <c r="C157" s="42"/>
      <c r="D157" s="228" t="s">
        <v>192</v>
      </c>
      <c r="E157" s="42"/>
      <c r="F157" s="229" t="s">
        <v>638</v>
      </c>
      <c r="G157" s="42"/>
      <c r="H157" s="42"/>
      <c r="I157" s="230"/>
      <c r="J157" s="42"/>
      <c r="K157" s="42"/>
      <c r="L157" s="46"/>
      <c r="M157" s="231"/>
      <c r="N157" s="232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192</v>
      </c>
      <c r="AU157" s="19" t="s">
        <v>83</v>
      </c>
    </row>
    <row r="158" s="2" customFormat="1" ht="16.5" customHeight="1">
      <c r="A158" s="40"/>
      <c r="B158" s="41"/>
      <c r="C158" s="267" t="s">
        <v>315</v>
      </c>
      <c r="D158" s="267" t="s">
        <v>269</v>
      </c>
      <c r="E158" s="268" t="s">
        <v>902</v>
      </c>
      <c r="F158" s="269" t="s">
        <v>903</v>
      </c>
      <c r="G158" s="270" t="s">
        <v>113</v>
      </c>
      <c r="H158" s="271">
        <v>16.199999999999999</v>
      </c>
      <c r="I158" s="272"/>
      <c r="J158" s="273">
        <f>ROUND(I158*H158,2)</f>
        <v>0</v>
      </c>
      <c r="K158" s="269" t="s">
        <v>189</v>
      </c>
      <c r="L158" s="274"/>
      <c r="M158" s="275" t="s">
        <v>19</v>
      </c>
      <c r="N158" s="276" t="s">
        <v>45</v>
      </c>
      <c r="O158" s="86"/>
      <c r="P158" s="224">
        <f>O158*H158</f>
        <v>0</v>
      </c>
      <c r="Q158" s="224">
        <v>0.00068000000000000005</v>
      </c>
      <c r="R158" s="224">
        <f>Q158*H158</f>
        <v>0.011016</v>
      </c>
      <c r="S158" s="224">
        <v>0</v>
      </c>
      <c r="T158" s="225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6" t="s">
        <v>243</v>
      </c>
      <c r="AT158" s="226" t="s">
        <v>269</v>
      </c>
      <c r="AU158" s="226" t="s">
        <v>83</v>
      </c>
      <c r="AY158" s="19" t="s">
        <v>184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9" t="s">
        <v>81</v>
      </c>
      <c r="BK158" s="227">
        <f>ROUND(I158*H158,2)</f>
        <v>0</v>
      </c>
      <c r="BL158" s="19" t="s">
        <v>190</v>
      </c>
      <c r="BM158" s="226" t="s">
        <v>904</v>
      </c>
    </row>
    <row r="159" s="2" customFormat="1">
      <c r="A159" s="40"/>
      <c r="B159" s="41"/>
      <c r="C159" s="42"/>
      <c r="D159" s="228" t="s">
        <v>192</v>
      </c>
      <c r="E159" s="42"/>
      <c r="F159" s="229" t="s">
        <v>903</v>
      </c>
      <c r="G159" s="42"/>
      <c r="H159" s="42"/>
      <c r="I159" s="230"/>
      <c r="J159" s="42"/>
      <c r="K159" s="42"/>
      <c r="L159" s="46"/>
      <c r="M159" s="231"/>
      <c r="N159" s="232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192</v>
      </c>
      <c r="AU159" s="19" t="s">
        <v>83</v>
      </c>
    </row>
    <row r="160" s="13" customFormat="1">
      <c r="A160" s="13"/>
      <c r="B160" s="235"/>
      <c r="C160" s="236"/>
      <c r="D160" s="228" t="s">
        <v>196</v>
      </c>
      <c r="E160" s="237" t="s">
        <v>19</v>
      </c>
      <c r="F160" s="238" t="s">
        <v>905</v>
      </c>
      <c r="G160" s="236"/>
      <c r="H160" s="239">
        <v>16.199999999999999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196</v>
      </c>
      <c r="AU160" s="245" t="s">
        <v>83</v>
      </c>
      <c r="AV160" s="13" t="s">
        <v>83</v>
      </c>
      <c r="AW160" s="13" t="s">
        <v>35</v>
      </c>
      <c r="AX160" s="13" t="s">
        <v>81</v>
      </c>
      <c r="AY160" s="245" t="s">
        <v>184</v>
      </c>
    </row>
    <row r="161" s="2" customFormat="1" ht="16.5" customHeight="1">
      <c r="A161" s="40"/>
      <c r="B161" s="41"/>
      <c r="C161" s="267" t="s">
        <v>322</v>
      </c>
      <c r="D161" s="267" t="s">
        <v>269</v>
      </c>
      <c r="E161" s="268" t="s">
        <v>906</v>
      </c>
      <c r="F161" s="269" t="s">
        <v>907</v>
      </c>
      <c r="G161" s="270" t="s">
        <v>408</v>
      </c>
      <c r="H161" s="271">
        <v>12</v>
      </c>
      <c r="I161" s="272"/>
      <c r="J161" s="273">
        <f>ROUND(I161*H161,2)</f>
        <v>0</v>
      </c>
      <c r="K161" s="269" t="s">
        <v>189</v>
      </c>
      <c r="L161" s="274"/>
      <c r="M161" s="275" t="s">
        <v>19</v>
      </c>
      <c r="N161" s="276" t="s">
        <v>45</v>
      </c>
      <c r="O161" s="86"/>
      <c r="P161" s="224">
        <f>O161*H161</f>
        <v>0</v>
      </c>
      <c r="Q161" s="224">
        <v>0.00010000000000000001</v>
      </c>
      <c r="R161" s="224">
        <f>Q161*H161</f>
        <v>0.0012000000000000001</v>
      </c>
      <c r="S161" s="224">
        <v>0</v>
      </c>
      <c r="T161" s="22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6" t="s">
        <v>243</v>
      </c>
      <c r="AT161" s="226" t="s">
        <v>269</v>
      </c>
      <c r="AU161" s="226" t="s">
        <v>83</v>
      </c>
      <c r="AY161" s="19" t="s">
        <v>184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9" t="s">
        <v>81</v>
      </c>
      <c r="BK161" s="227">
        <f>ROUND(I161*H161,2)</f>
        <v>0</v>
      </c>
      <c r="BL161" s="19" t="s">
        <v>190</v>
      </c>
      <c r="BM161" s="226" t="s">
        <v>908</v>
      </c>
    </row>
    <row r="162" s="2" customFormat="1">
      <c r="A162" s="40"/>
      <c r="B162" s="41"/>
      <c r="C162" s="42"/>
      <c r="D162" s="228" t="s">
        <v>192</v>
      </c>
      <c r="E162" s="42"/>
      <c r="F162" s="229" t="s">
        <v>907</v>
      </c>
      <c r="G162" s="42"/>
      <c r="H162" s="42"/>
      <c r="I162" s="230"/>
      <c r="J162" s="42"/>
      <c r="K162" s="42"/>
      <c r="L162" s="46"/>
      <c r="M162" s="231"/>
      <c r="N162" s="232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192</v>
      </c>
      <c r="AU162" s="19" t="s">
        <v>83</v>
      </c>
    </row>
    <row r="163" s="2" customFormat="1" ht="16.5" customHeight="1">
      <c r="A163" s="40"/>
      <c r="B163" s="41"/>
      <c r="C163" s="215" t="s">
        <v>7</v>
      </c>
      <c r="D163" s="215" t="s">
        <v>186</v>
      </c>
      <c r="E163" s="216" t="s">
        <v>909</v>
      </c>
      <c r="F163" s="217" t="s">
        <v>910</v>
      </c>
      <c r="G163" s="218" t="s">
        <v>408</v>
      </c>
      <c r="H163" s="219">
        <v>12</v>
      </c>
      <c r="I163" s="220"/>
      <c r="J163" s="221">
        <f>ROUND(I163*H163,2)</f>
        <v>0</v>
      </c>
      <c r="K163" s="217" t="s">
        <v>189</v>
      </c>
      <c r="L163" s="46"/>
      <c r="M163" s="222" t="s">
        <v>19</v>
      </c>
      <c r="N163" s="223" t="s">
        <v>45</v>
      </c>
      <c r="O163" s="86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6" t="s">
        <v>190</v>
      </c>
      <c r="AT163" s="226" t="s">
        <v>186</v>
      </c>
      <c r="AU163" s="226" t="s">
        <v>83</v>
      </c>
      <c r="AY163" s="19" t="s">
        <v>184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9" t="s">
        <v>81</v>
      </c>
      <c r="BK163" s="227">
        <f>ROUND(I163*H163,2)</f>
        <v>0</v>
      </c>
      <c r="BL163" s="19" t="s">
        <v>190</v>
      </c>
      <c r="BM163" s="226" t="s">
        <v>911</v>
      </c>
    </row>
    <row r="164" s="2" customFormat="1">
      <c r="A164" s="40"/>
      <c r="B164" s="41"/>
      <c r="C164" s="42"/>
      <c r="D164" s="228" t="s">
        <v>192</v>
      </c>
      <c r="E164" s="42"/>
      <c r="F164" s="229" t="s">
        <v>912</v>
      </c>
      <c r="G164" s="42"/>
      <c r="H164" s="42"/>
      <c r="I164" s="230"/>
      <c r="J164" s="42"/>
      <c r="K164" s="42"/>
      <c r="L164" s="46"/>
      <c r="M164" s="231"/>
      <c r="N164" s="232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192</v>
      </c>
      <c r="AU164" s="19" t="s">
        <v>83</v>
      </c>
    </row>
    <row r="165" s="2" customFormat="1">
      <c r="A165" s="40"/>
      <c r="B165" s="41"/>
      <c r="C165" s="42"/>
      <c r="D165" s="233" t="s">
        <v>194</v>
      </c>
      <c r="E165" s="42"/>
      <c r="F165" s="234" t="s">
        <v>913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194</v>
      </c>
      <c r="AU165" s="19" t="s">
        <v>83</v>
      </c>
    </row>
    <row r="166" s="2" customFormat="1" ht="16.5" customHeight="1">
      <c r="A166" s="40"/>
      <c r="B166" s="41"/>
      <c r="C166" s="267" t="s">
        <v>334</v>
      </c>
      <c r="D166" s="267" t="s">
        <v>269</v>
      </c>
      <c r="E166" s="268" t="s">
        <v>914</v>
      </c>
      <c r="F166" s="269" t="s">
        <v>915</v>
      </c>
      <c r="G166" s="270" t="s">
        <v>408</v>
      </c>
      <c r="H166" s="271">
        <v>12</v>
      </c>
      <c r="I166" s="272"/>
      <c r="J166" s="273">
        <f>ROUND(I166*H166,2)</f>
        <v>0</v>
      </c>
      <c r="K166" s="269" t="s">
        <v>19</v>
      </c>
      <c r="L166" s="274"/>
      <c r="M166" s="275" t="s">
        <v>19</v>
      </c>
      <c r="N166" s="276" t="s">
        <v>45</v>
      </c>
      <c r="O166" s="86"/>
      <c r="P166" s="224">
        <f>O166*H166</f>
        <v>0</v>
      </c>
      <c r="Q166" s="224">
        <v>0.0030999999999999999</v>
      </c>
      <c r="R166" s="224">
        <f>Q166*H166</f>
        <v>0.037199999999999997</v>
      </c>
      <c r="S166" s="224">
        <v>0</v>
      </c>
      <c r="T166" s="22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6" t="s">
        <v>243</v>
      </c>
      <c r="AT166" s="226" t="s">
        <v>269</v>
      </c>
      <c r="AU166" s="226" t="s">
        <v>83</v>
      </c>
      <c r="AY166" s="19" t="s">
        <v>184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9" t="s">
        <v>81</v>
      </c>
      <c r="BK166" s="227">
        <f>ROUND(I166*H166,2)</f>
        <v>0</v>
      </c>
      <c r="BL166" s="19" t="s">
        <v>190</v>
      </c>
      <c r="BM166" s="226" t="s">
        <v>916</v>
      </c>
    </row>
    <row r="167" s="2" customFormat="1">
      <c r="A167" s="40"/>
      <c r="B167" s="41"/>
      <c r="C167" s="42"/>
      <c r="D167" s="228" t="s">
        <v>192</v>
      </c>
      <c r="E167" s="42"/>
      <c r="F167" s="229" t="s">
        <v>915</v>
      </c>
      <c r="G167" s="42"/>
      <c r="H167" s="42"/>
      <c r="I167" s="230"/>
      <c r="J167" s="42"/>
      <c r="K167" s="42"/>
      <c r="L167" s="46"/>
      <c r="M167" s="231"/>
      <c r="N167" s="232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192</v>
      </c>
      <c r="AU167" s="19" t="s">
        <v>83</v>
      </c>
    </row>
    <row r="168" s="2" customFormat="1" ht="16.5" customHeight="1">
      <c r="A168" s="40"/>
      <c r="B168" s="41"/>
      <c r="C168" s="215" t="s">
        <v>340</v>
      </c>
      <c r="D168" s="215" t="s">
        <v>186</v>
      </c>
      <c r="E168" s="216" t="s">
        <v>917</v>
      </c>
      <c r="F168" s="217" t="s">
        <v>918</v>
      </c>
      <c r="G168" s="218" t="s">
        <v>408</v>
      </c>
      <c r="H168" s="219">
        <v>12</v>
      </c>
      <c r="I168" s="220"/>
      <c r="J168" s="221">
        <f>ROUND(I168*H168,2)</f>
        <v>0</v>
      </c>
      <c r="K168" s="217" t="s">
        <v>189</v>
      </c>
      <c r="L168" s="46"/>
      <c r="M168" s="222" t="s">
        <v>19</v>
      </c>
      <c r="N168" s="223" t="s">
        <v>45</v>
      </c>
      <c r="O168" s="86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6" t="s">
        <v>190</v>
      </c>
      <c r="AT168" s="226" t="s">
        <v>186</v>
      </c>
      <c r="AU168" s="226" t="s">
        <v>83</v>
      </c>
      <c r="AY168" s="19" t="s">
        <v>184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9" t="s">
        <v>81</v>
      </c>
      <c r="BK168" s="227">
        <f>ROUND(I168*H168,2)</f>
        <v>0</v>
      </c>
      <c r="BL168" s="19" t="s">
        <v>190</v>
      </c>
      <c r="BM168" s="226" t="s">
        <v>919</v>
      </c>
    </row>
    <row r="169" s="2" customFormat="1">
      <c r="A169" s="40"/>
      <c r="B169" s="41"/>
      <c r="C169" s="42"/>
      <c r="D169" s="228" t="s">
        <v>192</v>
      </c>
      <c r="E169" s="42"/>
      <c r="F169" s="229" t="s">
        <v>920</v>
      </c>
      <c r="G169" s="42"/>
      <c r="H169" s="42"/>
      <c r="I169" s="230"/>
      <c r="J169" s="42"/>
      <c r="K169" s="42"/>
      <c r="L169" s="46"/>
      <c r="M169" s="231"/>
      <c r="N169" s="232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192</v>
      </c>
      <c r="AU169" s="19" t="s">
        <v>83</v>
      </c>
    </row>
    <row r="170" s="2" customFormat="1">
      <c r="A170" s="40"/>
      <c r="B170" s="41"/>
      <c r="C170" s="42"/>
      <c r="D170" s="233" t="s">
        <v>194</v>
      </c>
      <c r="E170" s="42"/>
      <c r="F170" s="234" t="s">
        <v>921</v>
      </c>
      <c r="G170" s="42"/>
      <c r="H170" s="42"/>
      <c r="I170" s="230"/>
      <c r="J170" s="42"/>
      <c r="K170" s="42"/>
      <c r="L170" s="46"/>
      <c r="M170" s="231"/>
      <c r="N170" s="232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194</v>
      </c>
      <c r="AU170" s="19" t="s">
        <v>83</v>
      </c>
    </row>
    <row r="171" s="2" customFormat="1" ht="16.5" customHeight="1">
      <c r="A171" s="40"/>
      <c r="B171" s="41"/>
      <c r="C171" s="267" t="s">
        <v>346</v>
      </c>
      <c r="D171" s="267" t="s">
        <v>269</v>
      </c>
      <c r="E171" s="268" t="s">
        <v>922</v>
      </c>
      <c r="F171" s="269" t="s">
        <v>923</v>
      </c>
      <c r="G171" s="270" t="s">
        <v>408</v>
      </c>
      <c r="H171" s="271">
        <v>12</v>
      </c>
      <c r="I171" s="272"/>
      <c r="J171" s="273">
        <f>ROUND(I171*H171,2)</f>
        <v>0</v>
      </c>
      <c r="K171" s="269" t="s">
        <v>189</v>
      </c>
      <c r="L171" s="274"/>
      <c r="M171" s="275" t="s">
        <v>19</v>
      </c>
      <c r="N171" s="276" t="s">
        <v>45</v>
      </c>
      <c r="O171" s="86"/>
      <c r="P171" s="224">
        <f>O171*H171</f>
        <v>0</v>
      </c>
      <c r="Q171" s="224">
        <v>6.0000000000000002E-05</v>
      </c>
      <c r="R171" s="224">
        <f>Q171*H171</f>
        <v>0.00072000000000000005</v>
      </c>
      <c r="S171" s="224">
        <v>0</v>
      </c>
      <c r="T171" s="225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6" t="s">
        <v>243</v>
      </c>
      <c r="AT171" s="226" t="s">
        <v>269</v>
      </c>
      <c r="AU171" s="226" t="s">
        <v>83</v>
      </c>
      <c r="AY171" s="19" t="s">
        <v>184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9" t="s">
        <v>81</v>
      </c>
      <c r="BK171" s="227">
        <f>ROUND(I171*H171,2)</f>
        <v>0</v>
      </c>
      <c r="BL171" s="19" t="s">
        <v>190</v>
      </c>
      <c r="BM171" s="226" t="s">
        <v>924</v>
      </c>
    </row>
    <row r="172" s="2" customFormat="1">
      <c r="A172" s="40"/>
      <c r="B172" s="41"/>
      <c r="C172" s="42"/>
      <c r="D172" s="228" t="s">
        <v>192</v>
      </c>
      <c r="E172" s="42"/>
      <c r="F172" s="229" t="s">
        <v>923</v>
      </c>
      <c r="G172" s="42"/>
      <c r="H172" s="42"/>
      <c r="I172" s="230"/>
      <c r="J172" s="42"/>
      <c r="K172" s="42"/>
      <c r="L172" s="46"/>
      <c r="M172" s="231"/>
      <c r="N172" s="232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192</v>
      </c>
      <c r="AU172" s="19" t="s">
        <v>83</v>
      </c>
    </row>
    <row r="173" s="2" customFormat="1" ht="16.5" customHeight="1">
      <c r="A173" s="40"/>
      <c r="B173" s="41"/>
      <c r="C173" s="215" t="s">
        <v>353</v>
      </c>
      <c r="D173" s="215" t="s">
        <v>186</v>
      </c>
      <c r="E173" s="216" t="s">
        <v>925</v>
      </c>
      <c r="F173" s="217" t="s">
        <v>926</v>
      </c>
      <c r="G173" s="218" t="s">
        <v>408</v>
      </c>
      <c r="H173" s="219">
        <v>12</v>
      </c>
      <c r="I173" s="220"/>
      <c r="J173" s="221">
        <f>ROUND(I173*H173,2)</f>
        <v>0</v>
      </c>
      <c r="K173" s="217" t="s">
        <v>189</v>
      </c>
      <c r="L173" s="46"/>
      <c r="M173" s="222" t="s">
        <v>19</v>
      </c>
      <c r="N173" s="223" t="s">
        <v>45</v>
      </c>
      <c r="O173" s="86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6" t="s">
        <v>190</v>
      </c>
      <c r="AT173" s="226" t="s">
        <v>186</v>
      </c>
      <c r="AU173" s="226" t="s">
        <v>83</v>
      </c>
      <c r="AY173" s="19" t="s">
        <v>184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9" t="s">
        <v>81</v>
      </c>
      <c r="BK173" s="227">
        <f>ROUND(I173*H173,2)</f>
        <v>0</v>
      </c>
      <c r="BL173" s="19" t="s">
        <v>190</v>
      </c>
      <c r="BM173" s="226" t="s">
        <v>927</v>
      </c>
    </row>
    <row r="174" s="2" customFormat="1">
      <c r="A174" s="40"/>
      <c r="B174" s="41"/>
      <c r="C174" s="42"/>
      <c r="D174" s="228" t="s">
        <v>192</v>
      </c>
      <c r="E174" s="42"/>
      <c r="F174" s="229" t="s">
        <v>928</v>
      </c>
      <c r="G174" s="42"/>
      <c r="H174" s="42"/>
      <c r="I174" s="230"/>
      <c r="J174" s="42"/>
      <c r="K174" s="42"/>
      <c r="L174" s="46"/>
      <c r="M174" s="231"/>
      <c r="N174" s="232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192</v>
      </c>
      <c r="AU174" s="19" t="s">
        <v>83</v>
      </c>
    </row>
    <row r="175" s="2" customFormat="1">
      <c r="A175" s="40"/>
      <c r="B175" s="41"/>
      <c r="C175" s="42"/>
      <c r="D175" s="233" t="s">
        <v>194</v>
      </c>
      <c r="E175" s="42"/>
      <c r="F175" s="234" t="s">
        <v>929</v>
      </c>
      <c r="G175" s="42"/>
      <c r="H175" s="42"/>
      <c r="I175" s="230"/>
      <c r="J175" s="42"/>
      <c r="K175" s="42"/>
      <c r="L175" s="46"/>
      <c r="M175" s="231"/>
      <c r="N175" s="232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194</v>
      </c>
      <c r="AU175" s="19" t="s">
        <v>83</v>
      </c>
    </row>
    <row r="176" s="2" customFormat="1" ht="16.5" customHeight="1">
      <c r="A176" s="40"/>
      <c r="B176" s="41"/>
      <c r="C176" s="267" t="s">
        <v>683</v>
      </c>
      <c r="D176" s="267" t="s">
        <v>269</v>
      </c>
      <c r="E176" s="268" t="s">
        <v>930</v>
      </c>
      <c r="F176" s="269" t="s">
        <v>931</v>
      </c>
      <c r="G176" s="270" t="s">
        <v>408</v>
      </c>
      <c r="H176" s="271">
        <v>12</v>
      </c>
      <c r="I176" s="272"/>
      <c r="J176" s="273">
        <f>ROUND(I176*H176,2)</f>
        <v>0</v>
      </c>
      <c r="K176" s="269" t="s">
        <v>189</v>
      </c>
      <c r="L176" s="274"/>
      <c r="M176" s="275" t="s">
        <v>19</v>
      </c>
      <c r="N176" s="276" t="s">
        <v>45</v>
      </c>
      <c r="O176" s="86"/>
      <c r="P176" s="224">
        <f>O176*H176</f>
        <v>0</v>
      </c>
      <c r="Q176" s="224">
        <v>0.0030500000000000002</v>
      </c>
      <c r="R176" s="224">
        <f>Q176*H176</f>
        <v>0.036600000000000001</v>
      </c>
      <c r="S176" s="224">
        <v>0</v>
      </c>
      <c r="T176" s="225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6" t="s">
        <v>243</v>
      </c>
      <c r="AT176" s="226" t="s">
        <v>269</v>
      </c>
      <c r="AU176" s="226" t="s">
        <v>83</v>
      </c>
      <c r="AY176" s="19" t="s">
        <v>184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9" t="s">
        <v>81</v>
      </c>
      <c r="BK176" s="227">
        <f>ROUND(I176*H176,2)</f>
        <v>0</v>
      </c>
      <c r="BL176" s="19" t="s">
        <v>190</v>
      </c>
      <c r="BM176" s="226" t="s">
        <v>932</v>
      </c>
    </row>
    <row r="177" s="2" customFormat="1">
      <c r="A177" s="40"/>
      <c r="B177" s="41"/>
      <c r="C177" s="42"/>
      <c r="D177" s="228" t="s">
        <v>192</v>
      </c>
      <c r="E177" s="42"/>
      <c r="F177" s="229" t="s">
        <v>931</v>
      </c>
      <c r="G177" s="42"/>
      <c r="H177" s="42"/>
      <c r="I177" s="230"/>
      <c r="J177" s="42"/>
      <c r="K177" s="42"/>
      <c r="L177" s="46"/>
      <c r="M177" s="231"/>
      <c r="N177" s="232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192</v>
      </c>
      <c r="AU177" s="19" t="s">
        <v>83</v>
      </c>
    </row>
    <row r="178" s="2" customFormat="1" ht="16.5" customHeight="1">
      <c r="A178" s="40"/>
      <c r="B178" s="41"/>
      <c r="C178" s="267" t="s">
        <v>687</v>
      </c>
      <c r="D178" s="267" t="s">
        <v>269</v>
      </c>
      <c r="E178" s="268" t="s">
        <v>933</v>
      </c>
      <c r="F178" s="269" t="s">
        <v>934</v>
      </c>
      <c r="G178" s="270" t="s">
        <v>408</v>
      </c>
      <c r="H178" s="271">
        <v>12</v>
      </c>
      <c r="I178" s="272"/>
      <c r="J178" s="273">
        <f>ROUND(I178*H178,2)</f>
        <v>0</v>
      </c>
      <c r="K178" s="269" t="s">
        <v>19</v>
      </c>
      <c r="L178" s="274"/>
      <c r="M178" s="275" t="s">
        <v>19</v>
      </c>
      <c r="N178" s="276" t="s">
        <v>45</v>
      </c>
      <c r="O178" s="86"/>
      <c r="P178" s="224">
        <f>O178*H178</f>
        <v>0</v>
      </c>
      <c r="Q178" s="224">
        <v>0.0035000000000000001</v>
      </c>
      <c r="R178" s="224">
        <f>Q178*H178</f>
        <v>0.042000000000000003</v>
      </c>
      <c r="S178" s="224">
        <v>0</v>
      </c>
      <c r="T178" s="22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6" t="s">
        <v>243</v>
      </c>
      <c r="AT178" s="226" t="s">
        <v>269</v>
      </c>
      <c r="AU178" s="226" t="s">
        <v>83</v>
      </c>
      <c r="AY178" s="19" t="s">
        <v>184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9" t="s">
        <v>81</v>
      </c>
      <c r="BK178" s="227">
        <f>ROUND(I178*H178,2)</f>
        <v>0</v>
      </c>
      <c r="BL178" s="19" t="s">
        <v>190</v>
      </c>
      <c r="BM178" s="226" t="s">
        <v>935</v>
      </c>
    </row>
    <row r="179" s="2" customFormat="1">
      <c r="A179" s="40"/>
      <c r="B179" s="41"/>
      <c r="C179" s="42"/>
      <c r="D179" s="228" t="s">
        <v>192</v>
      </c>
      <c r="E179" s="42"/>
      <c r="F179" s="229" t="s">
        <v>934</v>
      </c>
      <c r="G179" s="42"/>
      <c r="H179" s="42"/>
      <c r="I179" s="230"/>
      <c r="J179" s="42"/>
      <c r="K179" s="42"/>
      <c r="L179" s="46"/>
      <c r="M179" s="231"/>
      <c r="N179" s="232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192</v>
      </c>
      <c r="AU179" s="19" t="s">
        <v>83</v>
      </c>
    </row>
    <row r="180" s="2" customFormat="1" ht="16.5" customHeight="1">
      <c r="A180" s="40"/>
      <c r="B180" s="41"/>
      <c r="C180" s="215" t="s">
        <v>693</v>
      </c>
      <c r="D180" s="215" t="s">
        <v>186</v>
      </c>
      <c r="E180" s="216" t="s">
        <v>936</v>
      </c>
      <c r="F180" s="217" t="s">
        <v>937</v>
      </c>
      <c r="G180" s="218" t="s">
        <v>408</v>
      </c>
      <c r="H180" s="219">
        <v>12</v>
      </c>
      <c r="I180" s="220"/>
      <c r="J180" s="221">
        <f>ROUND(I180*H180,2)</f>
        <v>0</v>
      </c>
      <c r="K180" s="217" t="s">
        <v>189</v>
      </c>
      <c r="L180" s="46"/>
      <c r="M180" s="222" t="s">
        <v>19</v>
      </c>
      <c r="N180" s="223" t="s">
        <v>45</v>
      </c>
      <c r="O180" s="86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6" t="s">
        <v>190</v>
      </c>
      <c r="AT180" s="226" t="s">
        <v>186</v>
      </c>
      <c r="AU180" s="226" t="s">
        <v>83</v>
      </c>
      <c r="AY180" s="19" t="s">
        <v>184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9" t="s">
        <v>81</v>
      </c>
      <c r="BK180" s="227">
        <f>ROUND(I180*H180,2)</f>
        <v>0</v>
      </c>
      <c r="BL180" s="19" t="s">
        <v>190</v>
      </c>
      <c r="BM180" s="226" t="s">
        <v>938</v>
      </c>
    </row>
    <row r="181" s="2" customFormat="1">
      <c r="A181" s="40"/>
      <c r="B181" s="41"/>
      <c r="C181" s="42"/>
      <c r="D181" s="228" t="s">
        <v>192</v>
      </c>
      <c r="E181" s="42"/>
      <c r="F181" s="229" t="s">
        <v>939</v>
      </c>
      <c r="G181" s="42"/>
      <c r="H181" s="42"/>
      <c r="I181" s="230"/>
      <c r="J181" s="42"/>
      <c r="K181" s="42"/>
      <c r="L181" s="46"/>
      <c r="M181" s="231"/>
      <c r="N181" s="232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192</v>
      </c>
      <c r="AU181" s="19" t="s">
        <v>83</v>
      </c>
    </row>
    <row r="182" s="2" customFormat="1">
      <c r="A182" s="40"/>
      <c r="B182" s="41"/>
      <c r="C182" s="42"/>
      <c r="D182" s="233" t="s">
        <v>194</v>
      </c>
      <c r="E182" s="42"/>
      <c r="F182" s="234" t="s">
        <v>940</v>
      </c>
      <c r="G182" s="42"/>
      <c r="H182" s="42"/>
      <c r="I182" s="230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194</v>
      </c>
      <c r="AU182" s="19" t="s">
        <v>83</v>
      </c>
    </row>
    <row r="183" s="2" customFormat="1" ht="16.5" customHeight="1">
      <c r="A183" s="40"/>
      <c r="B183" s="41"/>
      <c r="C183" s="267" t="s">
        <v>364</v>
      </c>
      <c r="D183" s="267" t="s">
        <v>269</v>
      </c>
      <c r="E183" s="268" t="s">
        <v>941</v>
      </c>
      <c r="F183" s="269" t="s">
        <v>942</v>
      </c>
      <c r="G183" s="270" t="s">
        <v>408</v>
      </c>
      <c r="H183" s="271">
        <v>12</v>
      </c>
      <c r="I183" s="272"/>
      <c r="J183" s="273">
        <f>ROUND(I183*H183,2)</f>
        <v>0</v>
      </c>
      <c r="K183" s="269" t="s">
        <v>189</v>
      </c>
      <c r="L183" s="274"/>
      <c r="M183" s="275" t="s">
        <v>19</v>
      </c>
      <c r="N183" s="276" t="s">
        <v>45</v>
      </c>
      <c r="O183" s="86"/>
      <c r="P183" s="224">
        <f>O183*H183</f>
        <v>0</v>
      </c>
      <c r="Q183" s="224">
        <v>0.0035999999999999999</v>
      </c>
      <c r="R183" s="224">
        <f>Q183*H183</f>
        <v>0.043200000000000002</v>
      </c>
      <c r="S183" s="224">
        <v>0</v>
      </c>
      <c r="T183" s="22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6" t="s">
        <v>243</v>
      </c>
      <c r="AT183" s="226" t="s">
        <v>269</v>
      </c>
      <c r="AU183" s="226" t="s">
        <v>83</v>
      </c>
      <c r="AY183" s="19" t="s">
        <v>184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9" t="s">
        <v>81</v>
      </c>
      <c r="BK183" s="227">
        <f>ROUND(I183*H183,2)</f>
        <v>0</v>
      </c>
      <c r="BL183" s="19" t="s">
        <v>190</v>
      </c>
      <c r="BM183" s="226" t="s">
        <v>943</v>
      </c>
    </row>
    <row r="184" s="2" customFormat="1">
      <c r="A184" s="40"/>
      <c r="B184" s="41"/>
      <c r="C184" s="42"/>
      <c r="D184" s="228" t="s">
        <v>192</v>
      </c>
      <c r="E184" s="42"/>
      <c r="F184" s="229" t="s">
        <v>942</v>
      </c>
      <c r="G184" s="42"/>
      <c r="H184" s="42"/>
      <c r="I184" s="230"/>
      <c r="J184" s="42"/>
      <c r="K184" s="42"/>
      <c r="L184" s="46"/>
      <c r="M184" s="231"/>
      <c r="N184" s="232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192</v>
      </c>
      <c r="AU184" s="19" t="s">
        <v>83</v>
      </c>
    </row>
    <row r="185" s="2" customFormat="1" ht="16.5" customHeight="1">
      <c r="A185" s="40"/>
      <c r="B185" s="41"/>
      <c r="C185" s="215" t="s">
        <v>371</v>
      </c>
      <c r="D185" s="215" t="s">
        <v>186</v>
      </c>
      <c r="E185" s="216" t="s">
        <v>772</v>
      </c>
      <c r="F185" s="217" t="s">
        <v>773</v>
      </c>
      <c r="G185" s="218" t="s">
        <v>408</v>
      </c>
      <c r="H185" s="219">
        <v>12</v>
      </c>
      <c r="I185" s="220"/>
      <c r="J185" s="221">
        <f>ROUND(I185*H185,2)</f>
        <v>0</v>
      </c>
      <c r="K185" s="217" t="s">
        <v>189</v>
      </c>
      <c r="L185" s="46"/>
      <c r="M185" s="222" t="s">
        <v>19</v>
      </c>
      <c r="N185" s="223" t="s">
        <v>45</v>
      </c>
      <c r="O185" s="86"/>
      <c r="P185" s="224">
        <f>O185*H185</f>
        <v>0</v>
      </c>
      <c r="Q185" s="224">
        <v>0.040000000000000001</v>
      </c>
      <c r="R185" s="224">
        <f>Q185*H185</f>
        <v>0.47999999999999998</v>
      </c>
      <c r="S185" s="224">
        <v>0</v>
      </c>
      <c r="T185" s="22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6" t="s">
        <v>190</v>
      </c>
      <c r="AT185" s="226" t="s">
        <v>186</v>
      </c>
      <c r="AU185" s="226" t="s">
        <v>83</v>
      </c>
      <c r="AY185" s="19" t="s">
        <v>184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9" t="s">
        <v>81</v>
      </c>
      <c r="BK185" s="227">
        <f>ROUND(I185*H185,2)</f>
        <v>0</v>
      </c>
      <c r="BL185" s="19" t="s">
        <v>190</v>
      </c>
      <c r="BM185" s="226" t="s">
        <v>774</v>
      </c>
    </row>
    <row r="186" s="2" customFormat="1">
      <c r="A186" s="40"/>
      <c r="B186" s="41"/>
      <c r="C186" s="42"/>
      <c r="D186" s="228" t="s">
        <v>192</v>
      </c>
      <c r="E186" s="42"/>
      <c r="F186" s="229" t="s">
        <v>775</v>
      </c>
      <c r="G186" s="42"/>
      <c r="H186" s="42"/>
      <c r="I186" s="230"/>
      <c r="J186" s="42"/>
      <c r="K186" s="42"/>
      <c r="L186" s="46"/>
      <c r="M186" s="231"/>
      <c r="N186" s="232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192</v>
      </c>
      <c r="AU186" s="19" t="s">
        <v>83</v>
      </c>
    </row>
    <row r="187" s="2" customFormat="1">
      <c r="A187" s="40"/>
      <c r="B187" s="41"/>
      <c r="C187" s="42"/>
      <c r="D187" s="233" t="s">
        <v>194</v>
      </c>
      <c r="E187" s="42"/>
      <c r="F187" s="234" t="s">
        <v>776</v>
      </c>
      <c r="G187" s="42"/>
      <c r="H187" s="42"/>
      <c r="I187" s="230"/>
      <c r="J187" s="42"/>
      <c r="K187" s="42"/>
      <c r="L187" s="46"/>
      <c r="M187" s="231"/>
      <c r="N187" s="232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194</v>
      </c>
      <c r="AU187" s="19" t="s">
        <v>83</v>
      </c>
    </row>
    <row r="188" s="2" customFormat="1" ht="16.5" customHeight="1">
      <c r="A188" s="40"/>
      <c r="B188" s="41"/>
      <c r="C188" s="267" t="s">
        <v>377</v>
      </c>
      <c r="D188" s="267" t="s">
        <v>269</v>
      </c>
      <c r="E188" s="268" t="s">
        <v>777</v>
      </c>
      <c r="F188" s="269" t="s">
        <v>778</v>
      </c>
      <c r="G188" s="270" t="s">
        <v>408</v>
      </c>
      <c r="H188" s="271">
        <v>12</v>
      </c>
      <c r="I188" s="272"/>
      <c r="J188" s="273">
        <f>ROUND(I188*H188,2)</f>
        <v>0</v>
      </c>
      <c r="K188" s="269" t="s">
        <v>189</v>
      </c>
      <c r="L188" s="274"/>
      <c r="M188" s="275" t="s">
        <v>19</v>
      </c>
      <c r="N188" s="276" t="s">
        <v>45</v>
      </c>
      <c r="O188" s="86"/>
      <c r="P188" s="224">
        <f>O188*H188</f>
        <v>0</v>
      </c>
      <c r="Q188" s="224">
        <v>0.013299999999999999</v>
      </c>
      <c r="R188" s="224">
        <f>Q188*H188</f>
        <v>0.15959999999999999</v>
      </c>
      <c r="S188" s="224">
        <v>0</v>
      </c>
      <c r="T188" s="225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6" t="s">
        <v>243</v>
      </c>
      <c r="AT188" s="226" t="s">
        <v>269</v>
      </c>
      <c r="AU188" s="226" t="s">
        <v>83</v>
      </c>
      <c r="AY188" s="19" t="s">
        <v>184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9" t="s">
        <v>81</v>
      </c>
      <c r="BK188" s="227">
        <f>ROUND(I188*H188,2)</f>
        <v>0</v>
      </c>
      <c r="BL188" s="19" t="s">
        <v>190</v>
      </c>
      <c r="BM188" s="226" t="s">
        <v>779</v>
      </c>
    </row>
    <row r="189" s="2" customFormat="1">
      <c r="A189" s="40"/>
      <c r="B189" s="41"/>
      <c r="C189" s="42"/>
      <c r="D189" s="228" t="s">
        <v>192</v>
      </c>
      <c r="E189" s="42"/>
      <c r="F189" s="229" t="s">
        <v>778</v>
      </c>
      <c r="G189" s="42"/>
      <c r="H189" s="42"/>
      <c r="I189" s="230"/>
      <c r="J189" s="42"/>
      <c r="K189" s="42"/>
      <c r="L189" s="46"/>
      <c r="M189" s="231"/>
      <c r="N189" s="232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192</v>
      </c>
      <c r="AU189" s="19" t="s">
        <v>83</v>
      </c>
    </row>
    <row r="190" s="2" customFormat="1" ht="16.5" customHeight="1">
      <c r="A190" s="40"/>
      <c r="B190" s="41"/>
      <c r="C190" s="215" t="s">
        <v>382</v>
      </c>
      <c r="D190" s="215" t="s">
        <v>186</v>
      </c>
      <c r="E190" s="216" t="s">
        <v>788</v>
      </c>
      <c r="F190" s="217" t="s">
        <v>789</v>
      </c>
      <c r="G190" s="218" t="s">
        <v>113</v>
      </c>
      <c r="H190" s="219">
        <v>87</v>
      </c>
      <c r="I190" s="220"/>
      <c r="J190" s="221">
        <f>ROUND(I190*H190,2)</f>
        <v>0</v>
      </c>
      <c r="K190" s="217" t="s">
        <v>189</v>
      </c>
      <c r="L190" s="46"/>
      <c r="M190" s="222" t="s">
        <v>19</v>
      </c>
      <c r="N190" s="223" t="s">
        <v>45</v>
      </c>
      <c r="O190" s="86"/>
      <c r="P190" s="224">
        <f>O190*H190</f>
        <v>0</v>
      </c>
      <c r="Q190" s="224">
        <v>0.00019000000000000001</v>
      </c>
      <c r="R190" s="224">
        <f>Q190*H190</f>
        <v>0.01653</v>
      </c>
      <c r="S190" s="224">
        <v>0</v>
      </c>
      <c r="T190" s="225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6" t="s">
        <v>190</v>
      </c>
      <c r="AT190" s="226" t="s">
        <v>186</v>
      </c>
      <c r="AU190" s="226" t="s">
        <v>83</v>
      </c>
      <c r="AY190" s="19" t="s">
        <v>184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9" t="s">
        <v>81</v>
      </c>
      <c r="BK190" s="227">
        <f>ROUND(I190*H190,2)</f>
        <v>0</v>
      </c>
      <c r="BL190" s="19" t="s">
        <v>190</v>
      </c>
      <c r="BM190" s="226" t="s">
        <v>790</v>
      </c>
    </row>
    <row r="191" s="2" customFormat="1">
      <c r="A191" s="40"/>
      <c r="B191" s="41"/>
      <c r="C191" s="42"/>
      <c r="D191" s="228" t="s">
        <v>192</v>
      </c>
      <c r="E191" s="42"/>
      <c r="F191" s="229" t="s">
        <v>791</v>
      </c>
      <c r="G191" s="42"/>
      <c r="H191" s="42"/>
      <c r="I191" s="230"/>
      <c r="J191" s="42"/>
      <c r="K191" s="42"/>
      <c r="L191" s="46"/>
      <c r="M191" s="231"/>
      <c r="N191" s="232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192</v>
      </c>
      <c r="AU191" s="19" t="s">
        <v>83</v>
      </c>
    </row>
    <row r="192" s="2" customFormat="1">
      <c r="A192" s="40"/>
      <c r="B192" s="41"/>
      <c r="C192" s="42"/>
      <c r="D192" s="233" t="s">
        <v>194</v>
      </c>
      <c r="E192" s="42"/>
      <c r="F192" s="234" t="s">
        <v>792</v>
      </c>
      <c r="G192" s="42"/>
      <c r="H192" s="42"/>
      <c r="I192" s="230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194</v>
      </c>
      <c r="AU192" s="19" t="s">
        <v>83</v>
      </c>
    </row>
    <row r="193" s="2" customFormat="1">
      <c r="A193" s="40"/>
      <c r="B193" s="41"/>
      <c r="C193" s="42"/>
      <c r="D193" s="228" t="s">
        <v>292</v>
      </c>
      <c r="E193" s="42"/>
      <c r="F193" s="277" t="s">
        <v>793</v>
      </c>
      <c r="G193" s="42"/>
      <c r="H193" s="42"/>
      <c r="I193" s="230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292</v>
      </c>
      <c r="AU193" s="19" t="s">
        <v>83</v>
      </c>
    </row>
    <row r="194" s="2" customFormat="1" ht="16.5" customHeight="1">
      <c r="A194" s="40"/>
      <c r="B194" s="41"/>
      <c r="C194" s="215" t="s">
        <v>389</v>
      </c>
      <c r="D194" s="215" t="s">
        <v>186</v>
      </c>
      <c r="E194" s="216" t="s">
        <v>794</v>
      </c>
      <c r="F194" s="217" t="s">
        <v>795</v>
      </c>
      <c r="G194" s="218" t="s">
        <v>113</v>
      </c>
      <c r="H194" s="219">
        <v>87</v>
      </c>
      <c r="I194" s="220"/>
      <c r="J194" s="221">
        <f>ROUND(I194*H194,2)</f>
        <v>0</v>
      </c>
      <c r="K194" s="217" t="s">
        <v>189</v>
      </c>
      <c r="L194" s="46"/>
      <c r="M194" s="222" t="s">
        <v>19</v>
      </c>
      <c r="N194" s="223" t="s">
        <v>45</v>
      </c>
      <c r="O194" s="86"/>
      <c r="P194" s="224">
        <f>O194*H194</f>
        <v>0</v>
      </c>
      <c r="Q194" s="224">
        <v>9.0000000000000006E-05</v>
      </c>
      <c r="R194" s="224">
        <f>Q194*H194</f>
        <v>0.0078300000000000002</v>
      </c>
      <c r="S194" s="224">
        <v>0</v>
      </c>
      <c r="T194" s="225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6" t="s">
        <v>190</v>
      </c>
      <c r="AT194" s="226" t="s">
        <v>186</v>
      </c>
      <c r="AU194" s="226" t="s">
        <v>83</v>
      </c>
      <c r="AY194" s="19" t="s">
        <v>184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9" t="s">
        <v>81</v>
      </c>
      <c r="BK194" s="227">
        <f>ROUND(I194*H194,2)</f>
        <v>0</v>
      </c>
      <c r="BL194" s="19" t="s">
        <v>190</v>
      </c>
      <c r="BM194" s="226" t="s">
        <v>796</v>
      </c>
    </row>
    <row r="195" s="2" customFormat="1">
      <c r="A195" s="40"/>
      <c r="B195" s="41"/>
      <c r="C195" s="42"/>
      <c r="D195" s="228" t="s">
        <v>192</v>
      </c>
      <c r="E195" s="42"/>
      <c r="F195" s="229" t="s">
        <v>797</v>
      </c>
      <c r="G195" s="42"/>
      <c r="H195" s="42"/>
      <c r="I195" s="230"/>
      <c r="J195" s="42"/>
      <c r="K195" s="42"/>
      <c r="L195" s="46"/>
      <c r="M195" s="231"/>
      <c r="N195" s="232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192</v>
      </c>
      <c r="AU195" s="19" t="s">
        <v>83</v>
      </c>
    </row>
    <row r="196" s="2" customFormat="1">
      <c r="A196" s="40"/>
      <c r="B196" s="41"/>
      <c r="C196" s="42"/>
      <c r="D196" s="233" t="s">
        <v>194</v>
      </c>
      <c r="E196" s="42"/>
      <c r="F196" s="234" t="s">
        <v>798</v>
      </c>
      <c r="G196" s="42"/>
      <c r="H196" s="42"/>
      <c r="I196" s="230"/>
      <c r="J196" s="42"/>
      <c r="K196" s="42"/>
      <c r="L196" s="46"/>
      <c r="M196" s="231"/>
      <c r="N196" s="232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194</v>
      </c>
      <c r="AU196" s="19" t="s">
        <v>83</v>
      </c>
    </row>
    <row r="197" s="2" customFormat="1">
      <c r="A197" s="40"/>
      <c r="B197" s="41"/>
      <c r="C197" s="42"/>
      <c r="D197" s="228" t="s">
        <v>292</v>
      </c>
      <c r="E197" s="42"/>
      <c r="F197" s="277" t="s">
        <v>799</v>
      </c>
      <c r="G197" s="42"/>
      <c r="H197" s="42"/>
      <c r="I197" s="230"/>
      <c r="J197" s="42"/>
      <c r="K197" s="42"/>
      <c r="L197" s="46"/>
      <c r="M197" s="231"/>
      <c r="N197" s="232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292</v>
      </c>
      <c r="AU197" s="19" t="s">
        <v>83</v>
      </c>
    </row>
    <row r="198" s="12" customFormat="1" ht="22.8" customHeight="1">
      <c r="A198" s="12"/>
      <c r="B198" s="199"/>
      <c r="C198" s="200"/>
      <c r="D198" s="201" t="s">
        <v>73</v>
      </c>
      <c r="E198" s="213" t="s">
        <v>520</v>
      </c>
      <c r="F198" s="213" t="s">
        <v>800</v>
      </c>
      <c r="G198" s="200"/>
      <c r="H198" s="200"/>
      <c r="I198" s="203"/>
      <c r="J198" s="214">
        <f>BK198</f>
        <v>0</v>
      </c>
      <c r="K198" s="200"/>
      <c r="L198" s="205"/>
      <c r="M198" s="206"/>
      <c r="N198" s="207"/>
      <c r="O198" s="207"/>
      <c r="P198" s="208">
        <f>SUM(P199:P208)</f>
        <v>0</v>
      </c>
      <c r="Q198" s="207"/>
      <c r="R198" s="208">
        <f>SUM(R199:R208)</f>
        <v>0</v>
      </c>
      <c r="S198" s="207"/>
      <c r="T198" s="209">
        <f>SUM(T199:T208)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0" t="s">
        <v>81</v>
      </c>
      <c r="AT198" s="211" t="s">
        <v>73</v>
      </c>
      <c r="AU198" s="211" t="s">
        <v>81</v>
      </c>
      <c r="AY198" s="210" t="s">
        <v>184</v>
      </c>
      <c r="BK198" s="212">
        <f>SUM(BK199:BK208)</f>
        <v>0</v>
      </c>
    </row>
    <row r="199" s="2" customFormat="1" ht="16.5" customHeight="1">
      <c r="A199" s="40"/>
      <c r="B199" s="41"/>
      <c r="C199" s="215" t="s">
        <v>394</v>
      </c>
      <c r="D199" s="215" t="s">
        <v>186</v>
      </c>
      <c r="E199" s="216" t="s">
        <v>801</v>
      </c>
      <c r="F199" s="217" t="s">
        <v>802</v>
      </c>
      <c r="G199" s="218" t="s">
        <v>272</v>
      </c>
      <c r="H199" s="219">
        <v>0.043999999999999997</v>
      </c>
      <c r="I199" s="220"/>
      <c r="J199" s="221">
        <f>ROUND(I199*H199,2)</f>
        <v>0</v>
      </c>
      <c r="K199" s="217" t="s">
        <v>189</v>
      </c>
      <c r="L199" s="46"/>
      <c r="M199" s="222" t="s">
        <v>19</v>
      </c>
      <c r="N199" s="223" t="s">
        <v>45</v>
      </c>
      <c r="O199" s="86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6" t="s">
        <v>190</v>
      </c>
      <c r="AT199" s="226" t="s">
        <v>186</v>
      </c>
      <c r="AU199" s="226" t="s">
        <v>83</v>
      </c>
      <c r="AY199" s="19" t="s">
        <v>184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9" t="s">
        <v>81</v>
      </c>
      <c r="BK199" s="227">
        <f>ROUND(I199*H199,2)</f>
        <v>0</v>
      </c>
      <c r="BL199" s="19" t="s">
        <v>190</v>
      </c>
      <c r="BM199" s="226" t="s">
        <v>803</v>
      </c>
    </row>
    <row r="200" s="2" customFormat="1">
      <c r="A200" s="40"/>
      <c r="B200" s="41"/>
      <c r="C200" s="42"/>
      <c r="D200" s="228" t="s">
        <v>192</v>
      </c>
      <c r="E200" s="42"/>
      <c r="F200" s="229" t="s">
        <v>804</v>
      </c>
      <c r="G200" s="42"/>
      <c r="H200" s="42"/>
      <c r="I200" s="230"/>
      <c r="J200" s="42"/>
      <c r="K200" s="42"/>
      <c r="L200" s="46"/>
      <c r="M200" s="231"/>
      <c r="N200" s="232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192</v>
      </c>
      <c r="AU200" s="19" t="s">
        <v>83</v>
      </c>
    </row>
    <row r="201" s="2" customFormat="1">
      <c r="A201" s="40"/>
      <c r="B201" s="41"/>
      <c r="C201" s="42"/>
      <c r="D201" s="233" t="s">
        <v>194</v>
      </c>
      <c r="E201" s="42"/>
      <c r="F201" s="234" t="s">
        <v>805</v>
      </c>
      <c r="G201" s="42"/>
      <c r="H201" s="42"/>
      <c r="I201" s="230"/>
      <c r="J201" s="42"/>
      <c r="K201" s="42"/>
      <c r="L201" s="46"/>
      <c r="M201" s="231"/>
      <c r="N201" s="232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194</v>
      </c>
      <c r="AU201" s="19" t="s">
        <v>83</v>
      </c>
    </row>
    <row r="202" s="2" customFormat="1" ht="16.5" customHeight="1">
      <c r="A202" s="40"/>
      <c r="B202" s="41"/>
      <c r="C202" s="215" t="s">
        <v>399</v>
      </c>
      <c r="D202" s="215" t="s">
        <v>186</v>
      </c>
      <c r="E202" s="216" t="s">
        <v>806</v>
      </c>
      <c r="F202" s="217" t="s">
        <v>807</v>
      </c>
      <c r="G202" s="218" t="s">
        <v>272</v>
      </c>
      <c r="H202" s="219">
        <v>0.44</v>
      </c>
      <c r="I202" s="220"/>
      <c r="J202" s="221">
        <f>ROUND(I202*H202,2)</f>
        <v>0</v>
      </c>
      <c r="K202" s="217" t="s">
        <v>189</v>
      </c>
      <c r="L202" s="46"/>
      <c r="M202" s="222" t="s">
        <v>19</v>
      </c>
      <c r="N202" s="223" t="s">
        <v>45</v>
      </c>
      <c r="O202" s="86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6" t="s">
        <v>190</v>
      </c>
      <c r="AT202" s="226" t="s">
        <v>186</v>
      </c>
      <c r="AU202" s="226" t="s">
        <v>83</v>
      </c>
      <c r="AY202" s="19" t="s">
        <v>184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9" t="s">
        <v>81</v>
      </c>
      <c r="BK202" s="227">
        <f>ROUND(I202*H202,2)</f>
        <v>0</v>
      </c>
      <c r="BL202" s="19" t="s">
        <v>190</v>
      </c>
      <c r="BM202" s="226" t="s">
        <v>808</v>
      </c>
    </row>
    <row r="203" s="2" customFormat="1">
      <c r="A203" s="40"/>
      <c r="B203" s="41"/>
      <c r="C203" s="42"/>
      <c r="D203" s="228" t="s">
        <v>192</v>
      </c>
      <c r="E203" s="42"/>
      <c r="F203" s="229" t="s">
        <v>809</v>
      </c>
      <c r="G203" s="42"/>
      <c r="H203" s="42"/>
      <c r="I203" s="230"/>
      <c r="J203" s="42"/>
      <c r="K203" s="42"/>
      <c r="L203" s="46"/>
      <c r="M203" s="231"/>
      <c r="N203" s="232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192</v>
      </c>
      <c r="AU203" s="19" t="s">
        <v>83</v>
      </c>
    </row>
    <row r="204" s="2" customFormat="1">
      <c r="A204" s="40"/>
      <c r="B204" s="41"/>
      <c r="C204" s="42"/>
      <c r="D204" s="233" t="s">
        <v>194</v>
      </c>
      <c r="E204" s="42"/>
      <c r="F204" s="234" t="s">
        <v>810</v>
      </c>
      <c r="G204" s="42"/>
      <c r="H204" s="42"/>
      <c r="I204" s="230"/>
      <c r="J204" s="42"/>
      <c r="K204" s="42"/>
      <c r="L204" s="46"/>
      <c r="M204" s="231"/>
      <c r="N204" s="232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194</v>
      </c>
      <c r="AU204" s="19" t="s">
        <v>83</v>
      </c>
    </row>
    <row r="205" s="13" customFormat="1">
      <c r="A205" s="13"/>
      <c r="B205" s="235"/>
      <c r="C205" s="236"/>
      <c r="D205" s="228" t="s">
        <v>196</v>
      </c>
      <c r="E205" s="236"/>
      <c r="F205" s="238" t="s">
        <v>944</v>
      </c>
      <c r="G205" s="236"/>
      <c r="H205" s="239">
        <v>0.44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196</v>
      </c>
      <c r="AU205" s="245" t="s">
        <v>83</v>
      </c>
      <c r="AV205" s="13" t="s">
        <v>83</v>
      </c>
      <c r="AW205" s="13" t="s">
        <v>4</v>
      </c>
      <c r="AX205" s="13" t="s">
        <v>81</v>
      </c>
      <c r="AY205" s="245" t="s">
        <v>184</v>
      </c>
    </row>
    <row r="206" s="2" customFormat="1" ht="21.75" customHeight="1">
      <c r="A206" s="40"/>
      <c r="B206" s="41"/>
      <c r="C206" s="215" t="s">
        <v>405</v>
      </c>
      <c r="D206" s="215" t="s">
        <v>186</v>
      </c>
      <c r="E206" s="216" t="s">
        <v>812</v>
      </c>
      <c r="F206" s="217" t="s">
        <v>813</v>
      </c>
      <c r="G206" s="218" t="s">
        <v>272</v>
      </c>
      <c r="H206" s="219">
        <v>0.043999999999999997</v>
      </c>
      <c r="I206" s="220"/>
      <c r="J206" s="221">
        <f>ROUND(I206*H206,2)</f>
        <v>0</v>
      </c>
      <c r="K206" s="217" t="s">
        <v>189</v>
      </c>
      <c r="L206" s="46"/>
      <c r="M206" s="222" t="s">
        <v>19</v>
      </c>
      <c r="N206" s="223" t="s">
        <v>45</v>
      </c>
      <c r="O206" s="86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6" t="s">
        <v>190</v>
      </c>
      <c r="AT206" s="226" t="s">
        <v>186</v>
      </c>
      <c r="AU206" s="226" t="s">
        <v>83</v>
      </c>
      <c r="AY206" s="19" t="s">
        <v>184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9" t="s">
        <v>81</v>
      </c>
      <c r="BK206" s="227">
        <f>ROUND(I206*H206,2)</f>
        <v>0</v>
      </c>
      <c r="BL206" s="19" t="s">
        <v>190</v>
      </c>
      <c r="BM206" s="226" t="s">
        <v>814</v>
      </c>
    </row>
    <row r="207" s="2" customFormat="1">
      <c r="A207" s="40"/>
      <c r="B207" s="41"/>
      <c r="C207" s="42"/>
      <c r="D207" s="228" t="s">
        <v>192</v>
      </c>
      <c r="E207" s="42"/>
      <c r="F207" s="229" t="s">
        <v>815</v>
      </c>
      <c r="G207" s="42"/>
      <c r="H207" s="42"/>
      <c r="I207" s="230"/>
      <c r="J207" s="42"/>
      <c r="K207" s="42"/>
      <c r="L207" s="46"/>
      <c r="M207" s="231"/>
      <c r="N207" s="232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192</v>
      </c>
      <c r="AU207" s="19" t="s">
        <v>83</v>
      </c>
    </row>
    <row r="208" s="2" customFormat="1">
      <c r="A208" s="40"/>
      <c r="B208" s="41"/>
      <c r="C208" s="42"/>
      <c r="D208" s="233" t="s">
        <v>194</v>
      </c>
      <c r="E208" s="42"/>
      <c r="F208" s="234" t="s">
        <v>816</v>
      </c>
      <c r="G208" s="42"/>
      <c r="H208" s="42"/>
      <c r="I208" s="230"/>
      <c r="J208" s="42"/>
      <c r="K208" s="42"/>
      <c r="L208" s="46"/>
      <c r="M208" s="231"/>
      <c r="N208" s="232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194</v>
      </c>
      <c r="AU208" s="19" t="s">
        <v>83</v>
      </c>
    </row>
    <row r="209" s="12" customFormat="1" ht="22.8" customHeight="1">
      <c r="A209" s="12"/>
      <c r="B209" s="199"/>
      <c r="C209" s="200"/>
      <c r="D209" s="201" t="s">
        <v>73</v>
      </c>
      <c r="E209" s="213" t="s">
        <v>538</v>
      </c>
      <c r="F209" s="213" t="s">
        <v>539</v>
      </c>
      <c r="G209" s="200"/>
      <c r="H209" s="200"/>
      <c r="I209" s="203"/>
      <c r="J209" s="214">
        <f>BK209</f>
        <v>0</v>
      </c>
      <c r="K209" s="200"/>
      <c r="L209" s="205"/>
      <c r="M209" s="206"/>
      <c r="N209" s="207"/>
      <c r="O209" s="207"/>
      <c r="P209" s="208">
        <f>SUM(P210:P215)</f>
        <v>0</v>
      </c>
      <c r="Q209" s="207"/>
      <c r="R209" s="208">
        <f>SUM(R210:R215)</f>
        <v>0</v>
      </c>
      <c r="S209" s="207"/>
      <c r="T209" s="209">
        <f>SUM(T210:T215)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0" t="s">
        <v>81</v>
      </c>
      <c r="AT209" s="211" t="s">
        <v>73</v>
      </c>
      <c r="AU209" s="211" t="s">
        <v>81</v>
      </c>
      <c r="AY209" s="210" t="s">
        <v>184</v>
      </c>
      <c r="BK209" s="212">
        <f>SUM(BK210:BK215)</f>
        <v>0</v>
      </c>
    </row>
    <row r="210" s="2" customFormat="1" ht="16.5" customHeight="1">
      <c r="A210" s="40"/>
      <c r="B210" s="41"/>
      <c r="C210" s="215" t="s">
        <v>412</v>
      </c>
      <c r="D210" s="215" t="s">
        <v>186</v>
      </c>
      <c r="E210" s="216" t="s">
        <v>817</v>
      </c>
      <c r="F210" s="217" t="s">
        <v>818</v>
      </c>
      <c r="G210" s="218" t="s">
        <v>272</v>
      </c>
      <c r="H210" s="219">
        <v>0.88400000000000001</v>
      </c>
      <c r="I210" s="220"/>
      <c r="J210" s="221">
        <f>ROUND(I210*H210,2)</f>
        <v>0</v>
      </c>
      <c r="K210" s="217" t="s">
        <v>189</v>
      </c>
      <c r="L210" s="46"/>
      <c r="M210" s="222" t="s">
        <v>19</v>
      </c>
      <c r="N210" s="223" t="s">
        <v>45</v>
      </c>
      <c r="O210" s="86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6" t="s">
        <v>190</v>
      </c>
      <c r="AT210" s="226" t="s">
        <v>186</v>
      </c>
      <c r="AU210" s="226" t="s">
        <v>83</v>
      </c>
      <c r="AY210" s="19" t="s">
        <v>184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9" t="s">
        <v>81</v>
      </c>
      <c r="BK210" s="227">
        <f>ROUND(I210*H210,2)</f>
        <v>0</v>
      </c>
      <c r="BL210" s="19" t="s">
        <v>190</v>
      </c>
      <c r="BM210" s="226" t="s">
        <v>819</v>
      </c>
    </row>
    <row r="211" s="2" customFormat="1">
      <c r="A211" s="40"/>
      <c r="B211" s="41"/>
      <c r="C211" s="42"/>
      <c r="D211" s="228" t="s">
        <v>192</v>
      </c>
      <c r="E211" s="42"/>
      <c r="F211" s="229" t="s">
        <v>820</v>
      </c>
      <c r="G211" s="42"/>
      <c r="H211" s="42"/>
      <c r="I211" s="230"/>
      <c r="J211" s="42"/>
      <c r="K211" s="42"/>
      <c r="L211" s="46"/>
      <c r="M211" s="231"/>
      <c r="N211" s="232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192</v>
      </c>
      <c r="AU211" s="19" t="s">
        <v>83</v>
      </c>
    </row>
    <row r="212" s="2" customFormat="1">
      <c r="A212" s="40"/>
      <c r="B212" s="41"/>
      <c r="C212" s="42"/>
      <c r="D212" s="233" t="s">
        <v>194</v>
      </c>
      <c r="E212" s="42"/>
      <c r="F212" s="234" t="s">
        <v>821</v>
      </c>
      <c r="G212" s="42"/>
      <c r="H212" s="42"/>
      <c r="I212" s="230"/>
      <c r="J212" s="42"/>
      <c r="K212" s="42"/>
      <c r="L212" s="46"/>
      <c r="M212" s="231"/>
      <c r="N212" s="232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194</v>
      </c>
      <c r="AU212" s="19" t="s">
        <v>83</v>
      </c>
    </row>
    <row r="213" s="2" customFormat="1" ht="21.75" customHeight="1">
      <c r="A213" s="40"/>
      <c r="B213" s="41"/>
      <c r="C213" s="215" t="s">
        <v>418</v>
      </c>
      <c r="D213" s="215" t="s">
        <v>186</v>
      </c>
      <c r="E213" s="216" t="s">
        <v>822</v>
      </c>
      <c r="F213" s="217" t="s">
        <v>823</v>
      </c>
      <c r="G213" s="218" t="s">
        <v>272</v>
      </c>
      <c r="H213" s="219">
        <v>0.88400000000000001</v>
      </c>
      <c r="I213" s="220"/>
      <c r="J213" s="221">
        <f>ROUND(I213*H213,2)</f>
        <v>0</v>
      </c>
      <c r="K213" s="217" t="s">
        <v>189</v>
      </c>
      <c r="L213" s="46"/>
      <c r="M213" s="222" t="s">
        <v>19</v>
      </c>
      <c r="N213" s="223" t="s">
        <v>45</v>
      </c>
      <c r="O213" s="86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6" t="s">
        <v>190</v>
      </c>
      <c r="AT213" s="226" t="s">
        <v>186</v>
      </c>
      <c r="AU213" s="226" t="s">
        <v>83</v>
      </c>
      <c r="AY213" s="19" t="s">
        <v>184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9" t="s">
        <v>81</v>
      </c>
      <c r="BK213" s="227">
        <f>ROUND(I213*H213,2)</f>
        <v>0</v>
      </c>
      <c r="BL213" s="19" t="s">
        <v>190</v>
      </c>
      <c r="BM213" s="226" t="s">
        <v>824</v>
      </c>
    </row>
    <row r="214" s="2" customFormat="1">
      <c r="A214" s="40"/>
      <c r="B214" s="41"/>
      <c r="C214" s="42"/>
      <c r="D214" s="228" t="s">
        <v>192</v>
      </c>
      <c r="E214" s="42"/>
      <c r="F214" s="229" t="s">
        <v>825</v>
      </c>
      <c r="G214" s="42"/>
      <c r="H214" s="42"/>
      <c r="I214" s="230"/>
      <c r="J214" s="42"/>
      <c r="K214" s="42"/>
      <c r="L214" s="46"/>
      <c r="M214" s="231"/>
      <c r="N214" s="232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192</v>
      </c>
      <c r="AU214" s="19" t="s">
        <v>83</v>
      </c>
    </row>
    <row r="215" s="2" customFormat="1">
      <c r="A215" s="40"/>
      <c r="B215" s="41"/>
      <c r="C215" s="42"/>
      <c r="D215" s="233" t="s">
        <v>194</v>
      </c>
      <c r="E215" s="42"/>
      <c r="F215" s="234" t="s">
        <v>826</v>
      </c>
      <c r="G215" s="42"/>
      <c r="H215" s="42"/>
      <c r="I215" s="230"/>
      <c r="J215" s="42"/>
      <c r="K215" s="42"/>
      <c r="L215" s="46"/>
      <c r="M215" s="231"/>
      <c r="N215" s="232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194</v>
      </c>
      <c r="AU215" s="19" t="s">
        <v>83</v>
      </c>
    </row>
    <row r="216" s="12" customFormat="1" ht="25.92" customHeight="1">
      <c r="A216" s="12"/>
      <c r="B216" s="199"/>
      <c r="C216" s="200"/>
      <c r="D216" s="201" t="s">
        <v>73</v>
      </c>
      <c r="E216" s="202" t="s">
        <v>827</v>
      </c>
      <c r="F216" s="202" t="s">
        <v>828</v>
      </c>
      <c r="G216" s="200"/>
      <c r="H216" s="200"/>
      <c r="I216" s="203"/>
      <c r="J216" s="204">
        <f>BK216</f>
        <v>0</v>
      </c>
      <c r="K216" s="200"/>
      <c r="L216" s="205"/>
      <c r="M216" s="206"/>
      <c r="N216" s="207"/>
      <c r="O216" s="207"/>
      <c r="P216" s="208">
        <f>P217+P227+P236</f>
        <v>0</v>
      </c>
      <c r="Q216" s="207"/>
      <c r="R216" s="208">
        <f>R217+R227+R236</f>
        <v>0</v>
      </c>
      <c r="S216" s="207"/>
      <c r="T216" s="209">
        <f>T217+T227+T236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0" t="s">
        <v>217</v>
      </c>
      <c r="AT216" s="211" t="s">
        <v>73</v>
      </c>
      <c r="AU216" s="211" t="s">
        <v>74</v>
      </c>
      <c r="AY216" s="210" t="s">
        <v>184</v>
      </c>
      <c r="BK216" s="212">
        <f>BK217+BK227+BK236</f>
        <v>0</v>
      </c>
    </row>
    <row r="217" s="12" customFormat="1" ht="22.8" customHeight="1">
      <c r="A217" s="12"/>
      <c r="B217" s="199"/>
      <c r="C217" s="200"/>
      <c r="D217" s="201" t="s">
        <v>73</v>
      </c>
      <c r="E217" s="213" t="s">
        <v>829</v>
      </c>
      <c r="F217" s="213" t="s">
        <v>830</v>
      </c>
      <c r="G217" s="200"/>
      <c r="H217" s="200"/>
      <c r="I217" s="203"/>
      <c r="J217" s="214">
        <f>BK217</f>
        <v>0</v>
      </c>
      <c r="K217" s="200"/>
      <c r="L217" s="205"/>
      <c r="M217" s="206"/>
      <c r="N217" s="207"/>
      <c r="O217" s="207"/>
      <c r="P217" s="208">
        <f>SUM(P218:P226)</f>
        <v>0</v>
      </c>
      <c r="Q217" s="207"/>
      <c r="R217" s="208">
        <f>SUM(R218:R226)</f>
        <v>0</v>
      </c>
      <c r="S217" s="207"/>
      <c r="T217" s="209">
        <f>SUM(T218:T226)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0" t="s">
        <v>217</v>
      </c>
      <c r="AT217" s="211" t="s">
        <v>73</v>
      </c>
      <c r="AU217" s="211" t="s">
        <v>81</v>
      </c>
      <c r="AY217" s="210" t="s">
        <v>184</v>
      </c>
      <c r="BK217" s="212">
        <f>SUM(BK218:BK226)</f>
        <v>0</v>
      </c>
    </row>
    <row r="218" s="2" customFormat="1" ht="16.5" customHeight="1">
      <c r="A218" s="40"/>
      <c r="B218" s="41"/>
      <c r="C218" s="215" t="s">
        <v>423</v>
      </c>
      <c r="D218" s="215" t="s">
        <v>186</v>
      </c>
      <c r="E218" s="216" t="s">
        <v>831</v>
      </c>
      <c r="F218" s="217" t="s">
        <v>832</v>
      </c>
      <c r="G218" s="218" t="s">
        <v>290</v>
      </c>
      <c r="H218" s="219">
        <v>1</v>
      </c>
      <c r="I218" s="220"/>
      <c r="J218" s="221">
        <f>ROUND(I218*H218,2)</f>
        <v>0</v>
      </c>
      <c r="K218" s="217" t="s">
        <v>833</v>
      </c>
      <c r="L218" s="46"/>
      <c r="M218" s="222" t="s">
        <v>19</v>
      </c>
      <c r="N218" s="223" t="s">
        <v>45</v>
      </c>
      <c r="O218" s="86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6" t="s">
        <v>834</v>
      </c>
      <c r="AT218" s="226" t="s">
        <v>186</v>
      </c>
      <c r="AU218" s="226" t="s">
        <v>83</v>
      </c>
      <c r="AY218" s="19" t="s">
        <v>184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9" t="s">
        <v>81</v>
      </c>
      <c r="BK218" s="227">
        <f>ROUND(I218*H218,2)</f>
        <v>0</v>
      </c>
      <c r="BL218" s="19" t="s">
        <v>834</v>
      </c>
      <c r="BM218" s="226" t="s">
        <v>835</v>
      </c>
    </row>
    <row r="219" s="2" customFormat="1">
      <c r="A219" s="40"/>
      <c r="B219" s="41"/>
      <c r="C219" s="42"/>
      <c r="D219" s="228" t="s">
        <v>192</v>
      </c>
      <c r="E219" s="42"/>
      <c r="F219" s="229" t="s">
        <v>832</v>
      </c>
      <c r="G219" s="42"/>
      <c r="H219" s="42"/>
      <c r="I219" s="230"/>
      <c r="J219" s="42"/>
      <c r="K219" s="42"/>
      <c r="L219" s="46"/>
      <c r="M219" s="231"/>
      <c r="N219" s="232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192</v>
      </c>
      <c r="AU219" s="19" t="s">
        <v>83</v>
      </c>
    </row>
    <row r="220" s="2" customFormat="1">
      <c r="A220" s="40"/>
      <c r="B220" s="41"/>
      <c r="C220" s="42"/>
      <c r="D220" s="233" t="s">
        <v>194</v>
      </c>
      <c r="E220" s="42"/>
      <c r="F220" s="234" t="s">
        <v>836</v>
      </c>
      <c r="G220" s="42"/>
      <c r="H220" s="42"/>
      <c r="I220" s="230"/>
      <c r="J220" s="42"/>
      <c r="K220" s="42"/>
      <c r="L220" s="46"/>
      <c r="M220" s="231"/>
      <c r="N220" s="232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194</v>
      </c>
      <c r="AU220" s="19" t="s">
        <v>83</v>
      </c>
    </row>
    <row r="221" s="2" customFormat="1" ht="16.5" customHeight="1">
      <c r="A221" s="40"/>
      <c r="B221" s="41"/>
      <c r="C221" s="215" t="s">
        <v>428</v>
      </c>
      <c r="D221" s="215" t="s">
        <v>186</v>
      </c>
      <c r="E221" s="216" t="s">
        <v>837</v>
      </c>
      <c r="F221" s="217" t="s">
        <v>838</v>
      </c>
      <c r="G221" s="218" t="s">
        <v>290</v>
      </c>
      <c r="H221" s="219">
        <v>1</v>
      </c>
      <c r="I221" s="220"/>
      <c r="J221" s="221">
        <f>ROUND(I221*H221,2)</f>
        <v>0</v>
      </c>
      <c r="K221" s="217" t="s">
        <v>833</v>
      </c>
      <c r="L221" s="46"/>
      <c r="M221" s="222" t="s">
        <v>19</v>
      </c>
      <c r="N221" s="223" t="s">
        <v>45</v>
      </c>
      <c r="O221" s="86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6" t="s">
        <v>834</v>
      </c>
      <c r="AT221" s="226" t="s">
        <v>186</v>
      </c>
      <c r="AU221" s="226" t="s">
        <v>83</v>
      </c>
      <c r="AY221" s="19" t="s">
        <v>184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9" t="s">
        <v>81</v>
      </c>
      <c r="BK221" s="227">
        <f>ROUND(I221*H221,2)</f>
        <v>0</v>
      </c>
      <c r="BL221" s="19" t="s">
        <v>834</v>
      </c>
      <c r="BM221" s="226" t="s">
        <v>839</v>
      </c>
    </row>
    <row r="222" s="2" customFormat="1">
      <c r="A222" s="40"/>
      <c r="B222" s="41"/>
      <c r="C222" s="42"/>
      <c r="D222" s="228" t="s">
        <v>192</v>
      </c>
      <c r="E222" s="42"/>
      <c r="F222" s="229" t="s">
        <v>838</v>
      </c>
      <c r="G222" s="42"/>
      <c r="H222" s="42"/>
      <c r="I222" s="230"/>
      <c r="J222" s="42"/>
      <c r="K222" s="42"/>
      <c r="L222" s="46"/>
      <c r="M222" s="231"/>
      <c r="N222" s="232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192</v>
      </c>
      <c r="AU222" s="19" t="s">
        <v>83</v>
      </c>
    </row>
    <row r="223" s="2" customFormat="1">
      <c r="A223" s="40"/>
      <c r="B223" s="41"/>
      <c r="C223" s="42"/>
      <c r="D223" s="233" t="s">
        <v>194</v>
      </c>
      <c r="E223" s="42"/>
      <c r="F223" s="234" t="s">
        <v>840</v>
      </c>
      <c r="G223" s="42"/>
      <c r="H223" s="42"/>
      <c r="I223" s="230"/>
      <c r="J223" s="42"/>
      <c r="K223" s="42"/>
      <c r="L223" s="46"/>
      <c r="M223" s="231"/>
      <c r="N223" s="232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194</v>
      </c>
      <c r="AU223" s="19" t="s">
        <v>83</v>
      </c>
    </row>
    <row r="224" s="2" customFormat="1" ht="16.5" customHeight="1">
      <c r="A224" s="40"/>
      <c r="B224" s="41"/>
      <c r="C224" s="215" t="s">
        <v>433</v>
      </c>
      <c r="D224" s="215" t="s">
        <v>186</v>
      </c>
      <c r="E224" s="216" t="s">
        <v>842</v>
      </c>
      <c r="F224" s="217" t="s">
        <v>843</v>
      </c>
      <c r="G224" s="218" t="s">
        <v>290</v>
      </c>
      <c r="H224" s="219">
        <v>1</v>
      </c>
      <c r="I224" s="220"/>
      <c r="J224" s="221">
        <f>ROUND(I224*H224,2)</f>
        <v>0</v>
      </c>
      <c r="K224" s="217" t="s">
        <v>833</v>
      </c>
      <c r="L224" s="46"/>
      <c r="M224" s="222" t="s">
        <v>19</v>
      </c>
      <c r="N224" s="223" t="s">
        <v>45</v>
      </c>
      <c r="O224" s="86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6" t="s">
        <v>834</v>
      </c>
      <c r="AT224" s="226" t="s">
        <v>186</v>
      </c>
      <c r="AU224" s="226" t="s">
        <v>83</v>
      </c>
      <c r="AY224" s="19" t="s">
        <v>184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9" t="s">
        <v>81</v>
      </c>
      <c r="BK224" s="227">
        <f>ROUND(I224*H224,2)</f>
        <v>0</v>
      </c>
      <c r="BL224" s="19" t="s">
        <v>834</v>
      </c>
      <c r="BM224" s="226" t="s">
        <v>844</v>
      </c>
    </row>
    <row r="225" s="2" customFormat="1">
      <c r="A225" s="40"/>
      <c r="B225" s="41"/>
      <c r="C225" s="42"/>
      <c r="D225" s="228" t="s">
        <v>192</v>
      </c>
      <c r="E225" s="42"/>
      <c r="F225" s="229" t="s">
        <v>845</v>
      </c>
      <c r="G225" s="42"/>
      <c r="H225" s="42"/>
      <c r="I225" s="230"/>
      <c r="J225" s="42"/>
      <c r="K225" s="42"/>
      <c r="L225" s="46"/>
      <c r="M225" s="231"/>
      <c r="N225" s="23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192</v>
      </c>
      <c r="AU225" s="19" t="s">
        <v>83</v>
      </c>
    </row>
    <row r="226" s="2" customFormat="1">
      <c r="A226" s="40"/>
      <c r="B226" s="41"/>
      <c r="C226" s="42"/>
      <c r="D226" s="233" t="s">
        <v>194</v>
      </c>
      <c r="E226" s="42"/>
      <c r="F226" s="234" t="s">
        <v>846</v>
      </c>
      <c r="G226" s="42"/>
      <c r="H226" s="42"/>
      <c r="I226" s="230"/>
      <c r="J226" s="42"/>
      <c r="K226" s="42"/>
      <c r="L226" s="46"/>
      <c r="M226" s="231"/>
      <c r="N226" s="232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194</v>
      </c>
      <c r="AU226" s="19" t="s">
        <v>83</v>
      </c>
    </row>
    <row r="227" s="12" customFormat="1" ht="22.8" customHeight="1">
      <c r="A227" s="12"/>
      <c r="B227" s="199"/>
      <c r="C227" s="200"/>
      <c r="D227" s="201" t="s">
        <v>73</v>
      </c>
      <c r="E227" s="213" t="s">
        <v>847</v>
      </c>
      <c r="F227" s="213" t="s">
        <v>848</v>
      </c>
      <c r="G227" s="200"/>
      <c r="H227" s="200"/>
      <c r="I227" s="203"/>
      <c r="J227" s="214">
        <f>BK227</f>
        <v>0</v>
      </c>
      <c r="K227" s="200"/>
      <c r="L227" s="205"/>
      <c r="M227" s="206"/>
      <c r="N227" s="207"/>
      <c r="O227" s="207"/>
      <c r="P227" s="208">
        <f>SUM(P228:P235)</f>
        <v>0</v>
      </c>
      <c r="Q227" s="207"/>
      <c r="R227" s="208">
        <f>SUM(R228:R235)</f>
        <v>0</v>
      </c>
      <c r="S227" s="207"/>
      <c r="T227" s="209">
        <f>SUM(T228:T235)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0" t="s">
        <v>217</v>
      </c>
      <c r="AT227" s="211" t="s">
        <v>73</v>
      </c>
      <c r="AU227" s="211" t="s">
        <v>81</v>
      </c>
      <c r="AY227" s="210" t="s">
        <v>184</v>
      </c>
      <c r="BK227" s="212">
        <f>SUM(BK228:BK235)</f>
        <v>0</v>
      </c>
    </row>
    <row r="228" s="2" customFormat="1" ht="16.5" customHeight="1">
      <c r="A228" s="40"/>
      <c r="B228" s="41"/>
      <c r="C228" s="215" t="s">
        <v>437</v>
      </c>
      <c r="D228" s="215" t="s">
        <v>186</v>
      </c>
      <c r="E228" s="216" t="s">
        <v>850</v>
      </c>
      <c r="F228" s="217" t="s">
        <v>851</v>
      </c>
      <c r="G228" s="218" t="s">
        <v>290</v>
      </c>
      <c r="H228" s="219">
        <v>1</v>
      </c>
      <c r="I228" s="220"/>
      <c r="J228" s="221">
        <f>ROUND(I228*H228,2)</f>
        <v>0</v>
      </c>
      <c r="K228" s="217" t="s">
        <v>833</v>
      </c>
      <c r="L228" s="46"/>
      <c r="M228" s="222" t="s">
        <v>19</v>
      </c>
      <c r="N228" s="223" t="s">
        <v>45</v>
      </c>
      <c r="O228" s="86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6" t="s">
        <v>834</v>
      </c>
      <c r="AT228" s="226" t="s">
        <v>186</v>
      </c>
      <c r="AU228" s="226" t="s">
        <v>83</v>
      </c>
      <c r="AY228" s="19" t="s">
        <v>184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9" t="s">
        <v>81</v>
      </c>
      <c r="BK228" s="227">
        <f>ROUND(I228*H228,2)</f>
        <v>0</v>
      </c>
      <c r="BL228" s="19" t="s">
        <v>834</v>
      </c>
      <c r="BM228" s="226" t="s">
        <v>852</v>
      </c>
    </row>
    <row r="229" s="2" customFormat="1">
      <c r="A229" s="40"/>
      <c r="B229" s="41"/>
      <c r="C229" s="42"/>
      <c r="D229" s="228" t="s">
        <v>192</v>
      </c>
      <c r="E229" s="42"/>
      <c r="F229" s="229" t="s">
        <v>851</v>
      </c>
      <c r="G229" s="42"/>
      <c r="H229" s="42"/>
      <c r="I229" s="230"/>
      <c r="J229" s="42"/>
      <c r="K229" s="42"/>
      <c r="L229" s="46"/>
      <c r="M229" s="231"/>
      <c r="N229" s="232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192</v>
      </c>
      <c r="AU229" s="19" t="s">
        <v>83</v>
      </c>
    </row>
    <row r="230" s="2" customFormat="1">
      <c r="A230" s="40"/>
      <c r="B230" s="41"/>
      <c r="C230" s="42"/>
      <c r="D230" s="233" t="s">
        <v>194</v>
      </c>
      <c r="E230" s="42"/>
      <c r="F230" s="234" t="s">
        <v>853</v>
      </c>
      <c r="G230" s="42"/>
      <c r="H230" s="42"/>
      <c r="I230" s="230"/>
      <c r="J230" s="42"/>
      <c r="K230" s="42"/>
      <c r="L230" s="46"/>
      <c r="M230" s="231"/>
      <c r="N230" s="232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194</v>
      </c>
      <c r="AU230" s="19" t="s">
        <v>83</v>
      </c>
    </row>
    <row r="231" s="2" customFormat="1" ht="16.5" customHeight="1">
      <c r="A231" s="40"/>
      <c r="B231" s="41"/>
      <c r="C231" s="215" t="s">
        <v>443</v>
      </c>
      <c r="D231" s="215" t="s">
        <v>186</v>
      </c>
      <c r="E231" s="216" t="s">
        <v>855</v>
      </c>
      <c r="F231" s="217" t="s">
        <v>856</v>
      </c>
      <c r="G231" s="218" t="s">
        <v>290</v>
      </c>
      <c r="H231" s="219">
        <v>1</v>
      </c>
      <c r="I231" s="220"/>
      <c r="J231" s="221">
        <f>ROUND(I231*H231,2)</f>
        <v>0</v>
      </c>
      <c r="K231" s="217" t="s">
        <v>833</v>
      </c>
      <c r="L231" s="46"/>
      <c r="M231" s="222" t="s">
        <v>19</v>
      </c>
      <c r="N231" s="223" t="s">
        <v>45</v>
      </c>
      <c r="O231" s="86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6" t="s">
        <v>834</v>
      </c>
      <c r="AT231" s="226" t="s">
        <v>186</v>
      </c>
      <c r="AU231" s="226" t="s">
        <v>83</v>
      </c>
      <c r="AY231" s="19" t="s">
        <v>184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9" t="s">
        <v>81</v>
      </c>
      <c r="BK231" s="227">
        <f>ROUND(I231*H231,2)</f>
        <v>0</v>
      </c>
      <c r="BL231" s="19" t="s">
        <v>834</v>
      </c>
      <c r="BM231" s="226" t="s">
        <v>857</v>
      </c>
    </row>
    <row r="232" s="2" customFormat="1">
      <c r="A232" s="40"/>
      <c r="B232" s="41"/>
      <c r="C232" s="42"/>
      <c r="D232" s="228" t="s">
        <v>192</v>
      </c>
      <c r="E232" s="42"/>
      <c r="F232" s="229" t="s">
        <v>856</v>
      </c>
      <c r="G232" s="42"/>
      <c r="H232" s="42"/>
      <c r="I232" s="230"/>
      <c r="J232" s="42"/>
      <c r="K232" s="42"/>
      <c r="L232" s="46"/>
      <c r="M232" s="231"/>
      <c r="N232" s="232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192</v>
      </c>
      <c r="AU232" s="19" t="s">
        <v>83</v>
      </c>
    </row>
    <row r="233" s="2" customFormat="1">
      <c r="A233" s="40"/>
      <c r="B233" s="41"/>
      <c r="C233" s="42"/>
      <c r="D233" s="233" t="s">
        <v>194</v>
      </c>
      <c r="E233" s="42"/>
      <c r="F233" s="234" t="s">
        <v>858</v>
      </c>
      <c r="G233" s="42"/>
      <c r="H233" s="42"/>
      <c r="I233" s="230"/>
      <c r="J233" s="42"/>
      <c r="K233" s="42"/>
      <c r="L233" s="46"/>
      <c r="M233" s="231"/>
      <c r="N233" s="232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194</v>
      </c>
      <c r="AU233" s="19" t="s">
        <v>83</v>
      </c>
    </row>
    <row r="234" s="2" customFormat="1" ht="16.5" customHeight="1">
      <c r="A234" s="40"/>
      <c r="B234" s="41"/>
      <c r="C234" s="215" t="s">
        <v>447</v>
      </c>
      <c r="D234" s="215" t="s">
        <v>186</v>
      </c>
      <c r="E234" s="216" t="s">
        <v>860</v>
      </c>
      <c r="F234" s="217" t="s">
        <v>861</v>
      </c>
      <c r="G234" s="218" t="s">
        <v>290</v>
      </c>
      <c r="H234" s="219">
        <v>1</v>
      </c>
      <c r="I234" s="220"/>
      <c r="J234" s="221">
        <f>ROUND(I234*H234,2)</f>
        <v>0</v>
      </c>
      <c r="K234" s="217" t="s">
        <v>19</v>
      </c>
      <c r="L234" s="46"/>
      <c r="M234" s="222" t="s">
        <v>19</v>
      </c>
      <c r="N234" s="223" t="s">
        <v>45</v>
      </c>
      <c r="O234" s="86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6" t="s">
        <v>834</v>
      </c>
      <c r="AT234" s="226" t="s">
        <v>186</v>
      </c>
      <c r="AU234" s="226" t="s">
        <v>83</v>
      </c>
      <c r="AY234" s="19" t="s">
        <v>184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9" t="s">
        <v>81</v>
      </c>
      <c r="BK234" s="227">
        <f>ROUND(I234*H234,2)</f>
        <v>0</v>
      </c>
      <c r="BL234" s="19" t="s">
        <v>834</v>
      </c>
      <c r="BM234" s="226" t="s">
        <v>862</v>
      </c>
    </row>
    <row r="235" s="2" customFormat="1">
      <c r="A235" s="40"/>
      <c r="B235" s="41"/>
      <c r="C235" s="42"/>
      <c r="D235" s="228" t="s">
        <v>192</v>
      </c>
      <c r="E235" s="42"/>
      <c r="F235" s="229" t="s">
        <v>861</v>
      </c>
      <c r="G235" s="42"/>
      <c r="H235" s="42"/>
      <c r="I235" s="230"/>
      <c r="J235" s="42"/>
      <c r="K235" s="42"/>
      <c r="L235" s="46"/>
      <c r="M235" s="231"/>
      <c r="N235" s="232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192</v>
      </c>
      <c r="AU235" s="19" t="s">
        <v>83</v>
      </c>
    </row>
    <row r="236" s="12" customFormat="1" ht="22.8" customHeight="1">
      <c r="A236" s="12"/>
      <c r="B236" s="199"/>
      <c r="C236" s="200"/>
      <c r="D236" s="201" t="s">
        <v>73</v>
      </c>
      <c r="E236" s="213" t="s">
        <v>863</v>
      </c>
      <c r="F236" s="213" t="s">
        <v>864</v>
      </c>
      <c r="G236" s="200"/>
      <c r="H236" s="200"/>
      <c r="I236" s="203"/>
      <c r="J236" s="214">
        <f>BK236</f>
        <v>0</v>
      </c>
      <c r="K236" s="200"/>
      <c r="L236" s="205"/>
      <c r="M236" s="206"/>
      <c r="N236" s="207"/>
      <c r="O236" s="207"/>
      <c r="P236" s="208">
        <f>SUM(P237:P238)</f>
        <v>0</v>
      </c>
      <c r="Q236" s="207"/>
      <c r="R236" s="208">
        <f>SUM(R237:R238)</f>
        <v>0</v>
      </c>
      <c r="S236" s="207"/>
      <c r="T236" s="209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0" t="s">
        <v>217</v>
      </c>
      <c r="AT236" s="211" t="s">
        <v>73</v>
      </c>
      <c r="AU236" s="211" t="s">
        <v>81</v>
      </c>
      <c r="AY236" s="210" t="s">
        <v>184</v>
      </c>
      <c r="BK236" s="212">
        <f>SUM(BK237:BK238)</f>
        <v>0</v>
      </c>
    </row>
    <row r="237" s="2" customFormat="1" ht="16.5" customHeight="1">
      <c r="A237" s="40"/>
      <c r="B237" s="41"/>
      <c r="C237" s="215" t="s">
        <v>454</v>
      </c>
      <c r="D237" s="215" t="s">
        <v>186</v>
      </c>
      <c r="E237" s="216" t="s">
        <v>866</v>
      </c>
      <c r="F237" s="217" t="s">
        <v>867</v>
      </c>
      <c r="G237" s="218" t="s">
        <v>290</v>
      </c>
      <c r="H237" s="219">
        <v>1</v>
      </c>
      <c r="I237" s="220"/>
      <c r="J237" s="221">
        <f>ROUND(I237*H237,2)</f>
        <v>0</v>
      </c>
      <c r="K237" s="217" t="s">
        <v>19</v>
      </c>
      <c r="L237" s="46"/>
      <c r="M237" s="222" t="s">
        <v>19</v>
      </c>
      <c r="N237" s="223" t="s">
        <v>45</v>
      </c>
      <c r="O237" s="86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6" t="s">
        <v>834</v>
      </c>
      <c r="AT237" s="226" t="s">
        <v>186</v>
      </c>
      <c r="AU237" s="226" t="s">
        <v>83</v>
      </c>
      <c r="AY237" s="19" t="s">
        <v>184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9" t="s">
        <v>81</v>
      </c>
      <c r="BK237" s="227">
        <f>ROUND(I237*H237,2)</f>
        <v>0</v>
      </c>
      <c r="BL237" s="19" t="s">
        <v>834</v>
      </c>
      <c r="BM237" s="226" t="s">
        <v>868</v>
      </c>
    </row>
    <row r="238" s="2" customFormat="1">
      <c r="A238" s="40"/>
      <c r="B238" s="41"/>
      <c r="C238" s="42"/>
      <c r="D238" s="228" t="s">
        <v>192</v>
      </c>
      <c r="E238" s="42"/>
      <c r="F238" s="229" t="s">
        <v>867</v>
      </c>
      <c r="G238" s="42"/>
      <c r="H238" s="42"/>
      <c r="I238" s="230"/>
      <c r="J238" s="42"/>
      <c r="K238" s="42"/>
      <c r="L238" s="46"/>
      <c r="M238" s="278"/>
      <c r="N238" s="279"/>
      <c r="O238" s="280"/>
      <c r="P238" s="280"/>
      <c r="Q238" s="280"/>
      <c r="R238" s="280"/>
      <c r="S238" s="280"/>
      <c r="T238" s="281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192</v>
      </c>
      <c r="AU238" s="19" t="s">
        <v>83</v>
      </c>
    </row>
    <row r="239" s="2" customFormat="1" ht="6.96" customHeight="1">
      <c r="A239" s="40"/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46"/>
      <c r="M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</row>
  </sheetData>
  <sheetProtection sheet="1" autoFilter="0" formatColumns="0" formatRows="0" objects="1" scenarios="1" spinCount="100000" saltValue="mW7P5rG6LBnQUaaWHTWkYv7rO9U6xv7bf9tHIglmAaIaPFNv70Mw16W+iSiLQw3MyxljblGM0J4wwh0CYntIhA==" hashValue="CjfdaXq6fT0mhfsDEVnEd08c6LbPWHNb7SDa4Yx6tVwUHwN16nsIhQY9G/BCughvAiTy36X8PT9DEMaJ7PlaDw==" algorithmName="SHA-512" password="CA9C"/>
  <autoFilter ref="C88:K23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6_01/132254103"/>
    <hyperlink ref="F98" r:id="rId2" display="https://podminky.urs.cz/item/CS_URS_2026_01/151101101"/>
    <hyperlink ref="F102" r:id="rId3" display="https://podminky.urs.cz/item/CS_URS_2026_01/151101111"/>
    <hyperlink ref="F106" r:id="rId4" display="https://podminky.urs.cz/item/CS_URS_2026_01/162751117"/>
    <hyperlink ref="F111" r:id="rId5" display="https://podminky.urs.cz/item/CS_URS_2026_01/167151111"/>
    <hyperlink ref="F116" r:id="rId6" display="https://podminky.urs.cz/item/CS_URS_2026_01/171201231"/>
    <hyperlink ref="F121" r:id="rId7" display="https://podminky.urs.cz/item/CS_URS_2026_01/171251201"/>
    <hyperlink ref="F125" r:id="rId8" display="https://podminky.urs.cz/item/CS_URS_2026_01/174151101"/>
    <hyperlink ref="F133" r:id="rId9" display="https://podminky.urs.cz/item/CS_URS_2026_01/175151101"/>
    <hyperlink ref="F142" r:id="rId10" display="https://podminky.urs.cz/item/CS_URS_2026_01/451573111"/>
    <hyperlink ref="F147" r:id="rId11" display="https://podminky.urs.cz/item/CS_URS_2026_01/871211811"/>
    <hyperlink ref="F150" r:id="rId12" display="https://podminky.urs.cz/item/CS_URS_2026_01/871161211"/>
    <hyperlink ref="F165" r:id="rId13" display="https://podminky.urs.cz/item/CS_URS_2026_01/877161101"/>
    <hyperlink ref="F170" r:id="rId14" display="https://podminky.urs.cz/item/CS_URS_2026_01/877161118"/>
    <hyperlink ref="F175" r:id="rId15" display="https://podminky.urs.cz/item/CS_URS_2026_01/891161322"/>
    <hyperlink ref="F182" r:id="rId16" display="https://podminky.urs.cz/item/CS_URS_2026_01/891269111"/>
    <hyperlink ref="F187" r:id="rId17" display="https://podminky.urs.cz/item/CS_URS_2026_01/899401112"/>
    <hyperlink ref="F192" r:id="rId18" display="https://podminky.urs.cz/item/CS_URS_2026_01/899721111"/>
    <hyperlink ref="F196" r:id="rId19" display="https://podminky.urs.cz/item/CS_URS_2026_01/899722113"/>
    <hyperlink ref="F201" r:id="rId20" display="https://podminky.urs.cz/item/CS_URS_2026_01/997013501"/>
    <hyperlink ref="F204" r:id="rId21" display="https://podminky.urs.cz/item/CS_URS_2026_01/997013509"/>
    <hyperlink ref="F208" r:id="rId22" display="https://podminky.urs.cz/item/CS_URS_2026_01/997013631"/>
    <hyperlink ref="F212" r:id="rId23" display="https://podminky.urs.cz/item/CS_URS_2026_01/998276101"/>
    <hyperlink ref="F215" r:id="rId24" display="https://podminky.urs.cz/item/CS_URS_2026_01/998276124"/>
    <hyperlink ref="F220" r:id="rId25" display="https://podminky.urs.cz/item/CS_URS_2025_01/012164000"/>
    <hyperlink ref="F223" r:id="rId26" display="https://podminky.urs.cz/item/CS_URS_2025_01/012444000"/>
    <hyperlink ref="F226" r:id="rId27" display="https://podminky.urs.cz/item/CS_URS_2025_01/013254000"/>
    <hyperlink ref="F230" r:id="rId28" display="https://podminky.urs.cz/item/CS_URS_2025_01/032103000"/>
    <hyperlink ref="F233" r:id="rId29" display="https://podminky.urs.cz/item/CS_URS_2025_01/033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  <c r="AZ2" s="140" t="s">
        <v>945</v>
      </c>
      <c r="BA2" s="140" t="s">
        <v>19</v>
      </c>
      <c r="BB2" s="140" t="s">
        <v>19</v>
      </c>
      <c r="BC2" s="140" t="s">
        <v>946</v>
      </c>
      <c r="BD2" s="140" t="s">
        <v>83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  <c r="AZ3" s="140" t="s">
        <v>556</v>
      </c>
      <c r="BA3" s="140" t="s">
        <v>19</v>
      </c>
      <c r="BB3" s="140" t="s">
        <v>19</v>
      </c>
      <c r="BC3" s="140" t="s">
        <v>947</v>
      </c>
      <c r="BD3" s="140" t="s">
        <v>83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948</v>
      </c>
      <c r="BA4" s="140" t="s">
        <v>19</v>
      </c>
      <c r="BB4" s="140" t="s">
        <v>19</v>
      </c>
      <c r="BC4" s="140" t="s">
        <v>949</v>
      </c>
      <c r="BD4" s="140" t="s">
        <v>83</v>
      </c>
    </row>
    <row r="5" s="1" customFormat="1" ht="6.96" customHeight="1">
      <c r="B5" s="22"/>
      <c r="L5" s="22"/>
      <c r="AZ5" s="140" t="s">
        <v>950</v>
      </c>
      <c r="BA5" s="140" t="s">
        <v>19</v>
      </c>
      <c r="BB5" s="140" t="s">
        <v>19</v>
      </c>
      <c r="BC5" s="140" t="s">
        <v>951</v>
      </c>
      <c r="BD5" s="140" t="s">
        <v>83</v>
      </c>
    </row>
    <row r="6" s="1" customFormat="1" ht="12" customHeight="1">
      <c r="B6" s="22"/>
      <c r="D6" s="145" t="s">
        <v>16</v>
      </c>
      <c r="L6" s="22"/>
      <c r="AZ6" s="140" t="s">
        <v>558</v>
      </c>
      <c r="BA6" s="140" t="s">
        <v>19</v>
      </c>
      <c r="BB6" s="140" t="s">
        <v>19</v>
      </c>
      <c r="BC6" s="140" t="s">
        <v>952</v>
      </c>
      <c r="BD6" s="140" t="s">
        <v>83</v>
      </c>
    </row>
    <row r="7" s="1" customFormat="1" ht="16.5" customHeight="1">
      <c r="B7" s="22"/>
      <c r="E7" s="146" t="str">
        <f>'Rekapitulace stavby'!K6</f>
        <v>Stavební úpravy MK v ul. Budějovické v Třeboni – 5. etapa</v>
      </c>
      <c r="F7" s="145"/>
      <c r="G7" s="145"/>
      <c r="H7" s="145"/>
      <c r="L7" s="22"/>
      <c r="AZ7" s="140" t="s">
        <v>560</v>
      </c>
      <c r="BA7" s="140" t="s">
        <v>19</v>
      </c>
      <c r="BB7" s="140" t="s">
        <v>19</v>
      </c>
      <c r="BC7" s="140" t="s">
        <v>953</v>
      </c>
      <c r="BD7" s="140" t="s">
        <v>83</v>
      </c>
    </row>
    <row r="8" s="2" customFormat="1" ht="12" customHeight="1">
      <c r="A8" s="40"/>
      <c r="B8" s="46"/>
      <c r="C8" s="40"/>
      <c r="D8" s="145" t="s">
        <v>133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40" t="s">
        <v>562</v>
      </c>
      <c r="BA8" s="140" t="s">
        <v>19</v>
      </c>
      <c r="BB8" s="140" t="s">
        <v>19</v>
      </c>
      <c r="BC8" s="140" t="s">
        <v>954</v>
      </c>
      <c r="BD8" s="140" t="s">
        <v>83</v>
      </c>
    </row>
    <row r="9" s="2" customFormat="1" ht="16.5" customHeight="1">
      <c r="A9" s="40"/>
      <c r="B9" s="46"/>
      <c r="C9" s="40"/>
      <c r="D9" s="40"/>
      <c r="E9" s="148" t="s">
        <v>955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17. 5. 2024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32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28</v>
      </c>
      <c r="J21" s="135" t="s">
        <v>34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50"/>
      <c r="B27" s="151"/>
      <c r="C27" s="150"/>
      <c r="D27" s="150"/>
      <c r="E27" s="152" t="s">
        <v>39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40</v>
      </c>
      <c r="E30" s="40"/>
      <c r="F30" s="40"/>
      <c r="G30" s="40"/>
      <c r="H30" s="40"/>
      <c r="I30" s="40"/>
      <c r="J30" s="156">
        <f>ROUND(J90,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42</v>
      </c>
      <c r="G32" s="40"/>
      <c r="H32" s="40"/>
      <c r="I32" s="157" t="s">
        <v>41</v>
      </c>
      <c r="J32" s="157" t="s">
        <v>43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44</v>
      </c>
      <c r="E33" s="145" t="s">
        <v>45</v>
      </c>
      <c r="F33" s="159">
        <f>ROUND((SUM(BE90:BE269)),  2)</f>
        <v>0</v>
      </c>
      <c r="G33" s="40"/>
      <c r="H33" s="40"/>
      <c r="I33" s="160">
        <v>0.20999999999999999</v>
      </c>
      <c r="J33" s="159">
        <f>ROUND(((SUM(BE90:BE269))*I33),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ROUND((SUM(BF90:BF269)),  2)</f>
        <v>0</v>
      </c>
      <c r="G34" s="40"/>
      <c r="H34" s="40"/>
      <c r="I34" s="160">
        <v>0.12</v>
      </c>
      <c r="J34" s="159">
        <f>ROUND(((SUM(BF90:BF269))*I34),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ROUND((SUM(BG90:BG269)),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ROUND((SUM(BH90:BH269)),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ROUND((SUM(BI90:BI269)),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159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Stavební úpravy MK v ul. Budějovické v Třeboni – 5. etapa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SO_302.1 - Jednotná kanalizace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Třeboň</v>
      </c>
      <c r="G52" s="42"/>
      <c r="H52" s="42"/>
      <c r="I52" s="34" t="s">
        <v>23</v>
      </c>
      <c r="J52" s="74" t="str">
        <f>IF(J12="","",J12)</f>
        <v>17. 5. 2024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Třeboň, Palackého nám. 46/II, 379 01 Třeboň</v>
      </c>
      <c r="G54" s="42"/>
      <c r="H54" s="42"/>
      <c r="I54" s="34" t="s">
        <v>31</v>
      </c>
      <c r="J54" s="38" t="str">
        <f>E21</f>
        <v>INVENTE, s.r.o., Žerotínova 483/1, 370 04 Č.Buděj.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160</v>
      </c>
      <c r="D57" s="174"/>
      <c r="E57" s="174"/>
      <c r="F57" s="174"/>
      <c r="G57" s="174"/>
      <c r="H57" s="174"/>
      <c r="I57" s="174"/>
      <c r="J57" s="175" t="s">
        <v>161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72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162</v>
      </c>
    </row>
    <row r="60" s="9" customFormat="1" ht="24.96" customHeight="1">
      <c r="A60" s="9"/>
      <c r="B60" s="177"/>
      <c r="C60" s="178"/>
      <c r="D60" s="179" t="s">
        <v>163</v>
      </c>
      <c r="E60" s="180"/>
      <c r="F60" s="180"/>
      <c r="G60" s="180"/>
      <c r="H60" s="180"/>
      <c r="I60" s="180"/>
      <c r="J60" s="181">
        <f>J91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164</v>
      </c>
      <c r="E61" s="185"/>
      <c r="F61" s="185"/>
      <c r="G61" s="185"/>
      <c r="H61" s="185"/>
      <c r="I61" s="185"/>
      <c r="J61" s="186">
        <f>J92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956</v>
      </c>
      <c r="E62" s="185"/>
      <c r="F62" s="185"/>
      <c r="G62" s="185"/>
      <c r="H62" s="185"/>
      <c r="I62" s="185"/>
      <c r="J62" s="186">
        <f>J154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564</v>
      </c>
      <c r="E63" s="185"/>
      <c r="F63" s="185"/>
      <c r="G63" s="185"/>
      <c r="H63" s="185"/>
      <c r="I63" s="185"/>
      <c r="J63" s="186">
        <f>J161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565</v>
      </c>
      <c r="E64" s="185"/>
      <c r="F64" s="185"/>
      <c r="G64" s="185"/>
      <c r="H64" s="185"/>
      <c r="I64" s="185"/>
      <c r="J64" s="186">
        <f>J170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167</v>
      </c>
      <c r="E65" s="185"/>
      <c r="F65" s="185"/>
      <c r="G65" s="185"/>
      <c r="H65" s="185"/>
      <c r="I65" s="185"/>
      <c r="J65" s="186">
        <f>J228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168</v>
      </c>
      <c r="E66" s="185"/>
      <c r="F66" s="185"/>
      <c r="G66" s="185"/>
      <c r="H66" s="185"/>
      <c r="I66" s="185"/>
      <c r="J66" s="186">
        <f>J239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7"/>
      <c r="C67" s="178"/>
      <c r="D67" s="179" t="s">
        <v>567</v>
      </c>
      <c r="E67" s="180"/>
      <c r="F67" s="180"/>
      <c r="G67" s="180"/>
      <c r="H67" s="180"/>
      <c r="I67" s="180"/>
      <c r="J67" s="181">
        <f>J246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3"/>
      <c r="C68" s="127"/>
      <c r="D68" s="184" t="s">
        <v>568</v>
      </c>
      <c r="E68" s="185"/>
      <c r="F68" s="185"/>
      <c r="G68" s="185"/>
      <c r="H68" s="185"/>
      <c r="I68" s="185"/>
      <c r="J68" s="186">
        <f>J247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569</v>
      </c>
      <c r="E69" s="185"/>
      <c r="F69" s="185"/>
      <c r="G69" s="185"/>
      <c r="H69" s="185"/>
      <c r="I69" s="185"/>
      <c r="J69" s="186">
        <f>J257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570</v>
      </c>
      <c r="E70" s="185"/>
      <c r="F70" s="185"/>
      <c r="G70" s="185"/>
      <c r="H70" s="185"/>
      <c r="I70" s="185"/>
      <c r="J70" s="186">
        <f>J264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169</v>
      </c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2" t="str">
        <f>E7</f>
        <v>Stavební úpravy MK v ul. Budějovické v Třeboni – 5. etapa</v>
      </c>
      <c r="F80" s="34"/>
      <c r="G80" s="34"/>
      <c r="H80" s="34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133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SO_302.1 - Jednotná kanalizace</v>
      </c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Třeboň</v>
      </c>
      <c r="G84" s="42"/>
      <c r="H84" s="42"/>
      <c r="I84" s="34" t="s">
        <v>23</v>
      </c>
      <c r="J84" s="74" t="str">
        <f>IF(J12="","",J12)</f>
        <v>17. 5. 2024</v>
      </c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40.05" customHeight="1">
      <c r="A86" s="40"/>
      <c r="B86" s="41"/>
      <c r="C86" s="34" t="s">
        <v>25</v>
      </c>
      <c r="D86" s="42"/>
      <c r="E86" s="42"/>
      <c r="F86" s="29" t="str">
        <f>E15</f>
        <v>Město Třeboň, Palackého nám. 46/II, 379 01 Třeboň</v>
      </c>
      <c r="G86" s="42"/>
      <c r="H86" s="42"/>
      <c r="I86" s="34" t="s">
        <v>31</v>
      </c>
      <c r="J86" s="38" t="str">
        <f>E21</f>
        <v>INVENTE, s.r.o., Žerotínova 483/1, 370 04 Č.Buděj.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 xml:space="preserve"> 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88"/>
      <c r="B89" s="189"/>
      <c r="C89" s="190" t="s">
        <v>170</v>
      </c>
      <c r="D89" s="191" t="s">
        <v>59</v>
      </c>
      <c r="E89" s="191" t="s">
        <v>55</v>
      </c>
      <c r="F89" s="191" t="s">
        <v>56</v>
      </c>
      <c r="G89" s="191" t="s">
        <v>171</v>
      </c>
      <c r="H89" s="191" t="s">
        <v>172</v>
      </c>
      <c r="I89" s="191" t="s">
        <v>173</v>
      </c>
      <c r="J89" s="191" t="s">
        <v>161</v>
      </c>
      <c r="K89" s="192" t="s">
        <v>174</v>
      </c>
      <c r="L89" s="193"/>
      <c r="M89" s="94" t="s">
        <v>19</v>
      </c>
      <c r="N89" s="95" t="s">
        <v>44</v>
      </c>
      <c r="O89" s="95" t="s">
        <v>175</v>
      </c>
      <c r="P89" s="95" t="s">
        <v>176</v>
      </c>
      <c r="Q89" s="95" t="s">
        <v>177</v>
      </c>
      <c r="R89" s="95" t="s">
        <v>178</v>
      </c>
      <c r="S89" s="95" t="s">
        <v>179</v>
      </c>
      <c r="T89" s="96" t="s">
        <v>180</v>
      </c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</row>
    <row r="90" s="2" customFormat="1" ht="22.8" customHeight="1">
      <c r="A90" s="40"/>
      <c r="B90" s="41"/>
      <c r="C90" s="101" t="s">
        <v>181</v>
      </c>
      <c r="D90" s="42"/>
      <c r="E90" s="42"/>
      <c r="F90" s="42"/>
      <c r="G90" s="42"/>
      <c r="H90" s="42"/>
      <c r="I90" s="42"/>
      <c r="J90" s="194">
        <f>BK90</f>
        <v>0</v>
      </c>
      <c r="K90" s="42"/>
      <c r="L90" s="46"/>
      <c r="M90" s="97"/>
      <c r="N90" s="195"/>
      <c r="O90" s="98"/>
      <c r="P90" s="196">
        <f>P91+P246</f>
        <v>0</v>
      </c>
      <c r="Q90" s="98"/>
      <c r="R90" s="196">
        <f>R91+R246</f>
        <v>943.29249100000004</v>
      </c>
      <c r="S90" s="98"/>
      <c r="T90" s="197">
        <f>T91+T246</f>
        <v>117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73</v>
      </c>
      <c r="AU90" s="19" t="s">
        <v>162</v>
      </c>
      <c r="BK90" s="198">
        <f>BK91+BK246</f>
        <v>0</v>
      </c>
    </row>
    <row r="91" s="12" customFormat="1" ht="25.92" customHeight="1">
      <c r="A91" s="12"/>
      <c r="B91" s="199"/>
      <c r="C91" s="200"/>
      <c r="D91" s="201" t="s">
        <v>73</v>
      </c>
      <c r="E91" s="202" t="s">
        <v>182</v>
      </c>
      <c r="F91" s="202" t="s">
        <v>183</v>
      </c>
      <c r="G91" s="200"/>
      <c r="H91" s="200"/>
      <c r="I91" s="203"/>
      <c r="J91" s="204">
        <f>BK91</f>
        <v>0</v>
      </c>
      <c r="K91" s="200"/>
      <c r="L91" s="205"/>
      <c r="M91" s="206"/>
      <c r="N91" s="207"/>
      <c r="O91" s="207"/>
      <c r="P91" s="208">
        <f>P92+P154+P161+P170+P228+P239</f>
        <v>0</v>
      </c>
      <c r="Q91" s="207"/>
      <c r="R91" s="208">
        <f>R92+R154+R161+R170+R228+R239</f>
        <v>943.29249100000004</v>
      </c>
      <c r="S91" s="207"/>
      <c r="T91" s="209">
        <f>T92+T154+T161+T170+T228+T239</f>
        <v>117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81</v>
      </c>
      <c r="AT91" s="211" t="s">
        <v>73</v>
      </c>
      <c r="AU91" s="211" t="s">
        <v>74</v>
      </c>
      <c r="AY91" s="210" t="s">
        <v>184</v>
      </c>
      <c r="BK91" s="212">
        <f>BK92+BK154+BK161+BK170+BK228+BK239</f>
        <v>0</v>
      </c>
    </row>
    <row r="92" s="12" customFormat="1" ht="22.8" customHeight="1">
      <c r="A92" s="12"/>
      <c r="B92" s="199"/>
      <c r="C92" s="200"/>
      <c r="D92" s="201" t="s">
        <v>73</v>
      </c>
      <c r="E92" s="213" t="s">
        <v>81</v>
      </c>
      <c r="F92" s="213" t="s">
        <v>185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SUM(P93:P153)</f>
        <v>0</v>
      </c>
      <c r="Q92" s="207"/>
      <c r="R92" s="208">
        <f>SUM(R93:R153)</f>
        <v>923.04911100000004</v>
      </c>
      <c r="S92" s="207"/>
      <c r="T92" s="209">
        <f>SUM(T93:T153)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81</v>
      </c>
      <c r="AT92" s="211" t="s">
        <v>73</v>
      </c>
      <c r="AU92" s="211" t="s">
        <v>81</v>
      </c>
      <c r="AY92" s="210" t="s">
        <v>184</v>
      </c>
      <c r="BK92" s="212">
        <f>SUM(BK93:BK153)</f>
        <v>0</v>
      </c>
    </row>
    <row r="93" s="2" customFormat="1" ht="16.5" customHeight="1">
      <c r="A93" s="40"/>
      <c r="B93" s="41"/>
      <c r="C93" s="215" t="s">
        <v>81</v>
      </c>
      <c r="D93" s="215" t="s">
        <v>186</v>
      </c>
      <c r="E93" s="216" t="s">
        <v>957</v>
      </c>
      <c r="F93" s="217" t="s">
        <v>958</v>
      </c>
      <c r="G93" s="218" t="s">
        <v>959</v>
      </c>
      <c r="H93" s="219">
        <v>800</v>
      </c>
      <c r="I93" s="220"/>
      <c r="J93" s="221">
        <f>ROUND(I93*H93,2)</f>
        <v>0</v>
      </c>
      <c r="K93" s="217" t="s">
        <v>189</v>
      </c>
      <c r="L93" s="46"/>
      <c r="M93" s="222" t="s">
        <v>19</v>
      </c>
      <c r="N93" s="223" t="s">
        <v>45</v>
      </c>
      <c r="O93" s="86"/>
      <c r="P93" s="224">
        <f>O93*H93</f>
        <v>0</v>
      </c>
      <c r="Q93" s="224">
        <v>3.0000000000000001E-05</v>
      </c>
      <c r="R93" s="224">
        <f>Q93*H93</f>
        <v>0.024</v>
      </c>
      <c r="S93" s="224">
        <v>0</v>
      </c>
      <c r="T93" s="22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6" t="s">
        <v>190</v>
      </c>
      <c r="AT93" s="226" t="s">
        <v>186</v>
      </c>
      <c r="AU93" s="226" t="s">
        <v>83</v>
      </c>
      <c r="AY93" s="19" t="s">
        <v>184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19" t="s">
        <v>81</v>
      </c>
      <c r="BK93" s="227">
        <f>ROUND(I93*H93,2)</f>
        <v>0</v>
      </c>
      <c r="BL93" s="19" t="s">
        <v>190</v>
      </c>
      <c r="BM93" s="226" t="s">
        <v>960</v>
      </c>
    </row>
    <row r="94" s="2" customFormat="1">
      <c r="A94" s="40"/>
      <c r="B94" s="41"/>
      <c r="C94" s="42"/>
      <c r="D94" s="228" t="s">
        <v>192</v>
      </c>
      <c r="E94" s="42"/>
      <c r="F94" s="229" t="s">
        <v>961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192</v>
      </c>
      <c r="AU94" s="19" t="s">
        <v>83</v>
      </c>
    </row>
    <row r="95" s="2" customFormat="1">
      <c r="A95" s="40"/>
      <c r="B95" s="41"/>
      <c r="C95" s="42"/>
      <c r="D95" s="233" t="s">
        <v>194</v>
      </c>
      <c r="E95" s="42"/>
      <c r="F95" s="234" t="s">
        <v>962</v>
      </c>
      <c r="G95" s="42"/>
      <c r="H95" s="42"/>
      <c r="I95" s="230"/>
      <c r="J95" s="42"/>
      <c r="K95" s="42"/>
      <c r="L95" s="46"/>
      <c r="M95" s="231"/>
      <c r="N95" s="232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194</v>
      </c>
      <c r="AU95" s="19" t="s">
        <v>83</v>
      </c>
    </row>
    <row r="96" s="13" customFormat="1">
      <c r="A96" s="13"/>
      <c r="B96" s="235"/>
      <c r="C96" s="236"/>
      <c r="D96" s="228" t="s">
        <v>196</v>
      </c>
      <c r="E96" s="237" t="s">
        <v>19</v>
      </c>
      <c r="F96" s="238" t="s">
        <v>963</v>
      </c>
      <c r="G96" s="236"/>
      <c r="H96" s="239">
        <v>300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5" t="s">
        <v>196</v>
      </c>
      <c r="AU96" s="245" t="s">
        <v>83</v>
      </c>
      <c r="AV96" s="13" t="s">
        <v>83</v>
      </c>
      <c r="AW96" s="13" t="s">
        <v>35</v>
      </c>
      <c r="AX96" s="13" t="s">
        <v>74</v>
      </c>
      <c r="AY96" s="245" t="s">
        <v>184</v>
      </c>
    </row>
    <row r="97" s="13" customFormat="1">
      <c r="A97" s="13"/>
      <c r="B97" s="235"/>
      <c r="C97" s="236"/>
      <c r="D97" s="228" t="s">
        <v>196</v>
      </c>
      <c r="E97" s="237" t="s">
        <v>19</v>
      </c>
      <c r="F97" s="238" t="s">
        <v>964</v>
      </c>
      <c r="G97" s="236"/>
      <c r="H97" s="239">
        <v>500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5" t="s">
        <v>196</v>
      </c>
      <c r="AU97" s="245" t="s">
        <v>83</v>
      </c>
      <c r="AV97" s="13" t="s">
        <v>83</v>
      </c>
      <c r="AW97" s="13" t="s">
        <v>35</v>
      </c>
      <c r="AX97" s="13" t="s">
        <v>74</v>
      </c>
      <c r="AY97" s="245" t="s">
        <v>184</v>
      </c>
    </row>
    <row r="98" s="15" customFormat="1">
      <c r="A98" s="15"/>
      <c r="B98" s="256"/>
      <c r="C98" s="257"/>
      <c r="D98" s="228" t="s">
        <v>196</v>
      </c>
      <c r="E98" s="258" t="s">
        <v>19</v>
      </c>
      <c r="F98" s="259" t="s">
        <v>236</v>
      </c>
      <c r="G98" s="257"/>
      <c r="H98" s="260">
        <v>800</v>
      </c>
      <c r="I98" s="261"/>
      <c r="J98" s="257"/>
      <c r="K98" s="257"/>
      <c r="L98" s="262"/>
      <c r="M98" s="263"/>
      <c r="N98" s="264"/>
      <c r="O98" s="264"/>
      <c r="P98" s="264"/>
      <c r="Q98" s="264"/>
      <c r="R98" s="264"/>
      <c r="S98" s="264"/>
      <c r="T98" s="26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6" t="s">
        <v>196</v>
      </c>
      <c r="AU98" s="266" t="s">
        <v>83</v>
      </c>
      <c r="AV98" s="15" t="s">
        <v>190</v>
      </c>
      <c r="AW98" s="15" t="s">
        <v>35</v>
      </c>
      <c r="AX98" s="15" t="s">
        <v>81</v>
      </c>
      <c r="AY98" s="266" t="s">
        <v>184</v>
      </c>
    </row>
    <row r="99" s="2" customFormat="1" ht="16.5" customHeight="1">
      <c r="A99" s="40"/>
      <c r="B99" s="41"/>
      <c r="C99" s="215" t="s">
        <v>83</v>
      </c>
      <c r="D99" s="215" t="s">
        <v>186</v>
      </c>
      <c r="E99" s="216" t="s">
        <v>965</v>
      </c>
      <c r="F99" s="217" t="s">
        <v>966</v>
      </c>
      <c r="G99" s="218" t="s">
        <v>226</v>
      </c>
      <c r="H99" s="219">
        <v>91.709999999999994</v>
      </c>
      <c r="I99" s="220"/>
      <c r="J99" s="221">
        <f>ROUND(I99*H99,2)</f>
        <v>0</v>
      </c>
      <c r="K99" s="217" t="s">
        <v>189</v>
      </c>
      <c r="L99" s="46"/>
      <c r="M99" s="222" t="s">
        <v>19</v>
      </c>
      <c r="N99" s="223" t="s">
        <v>45</v>
      </c>
      <c r="O99" s="86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6" t="s">
        <v>190</v>
      </c>
      <c r="AT99" s="226" t="s">
        <v>186</v>
      </c>
      <c r="AU99" s="226" t="s">
        <v>83</v>
      </c>
      <c r="AY99" s="19" t="s">
        <v>184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19" t="s">
        <v>81</v>
      </c>
      <c r="BK99" s="227">
        <f>ROUND(I99*H99,2)</f>
        <v>0</v>
      </c>
      <c r="BL99" s="19" t="s">
        <v>190</v>
      </c>
      <c r="BM99" s="226" t="s">
        <v>967</v>
      </c>
    </row>
    <row r="100" s="2" customFormat="1">
      <c r="A100" s="40"/>
      <c r="B100" s="41"/>
      <c r="C100" s="42"/>
      <c r="D100" s="228" t="s">
        <v>192</v>
      </c>
      <c r="E100" s="42"/>
      <c r="F100" s="229" t="s">
        <v>968</v>
      </c>
      <c r="G100" s="42"/>
      <c r="H100" s="42"/>
      <c r="I100" s="230"/>
      <c r="J100" s="42"/>
      <c r="K100" s="42"/>
      <c r="L100" s="46"/>
      <c r="M100" s="231"/>
      <c r="N100" s="232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192</v>
      </c>
      <c r="AU100" s="19" t="s">
        <v>83</v>
      </c>
    </row>
    <row r="101" s="2" customFormat="1">
      <c r="A101" s="40"/>
      <c r="B101" s="41"/>
      <c r="C101" s="42"/>
      <c r="D101" s="233" t="s">
        <v>194</v>
      </c>
      <c r="E101" s="42"/>
      <c r="F101" s="234" t="s">
        <v>969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194</v>
      </c>
      <c r="AU101" s="19" t="s">
        <v>83</v>
      </c>
    </row>
    <row r="102" s="13" customFormat="1">
      <c r="A102" s="13"/>
      <c r="B102" s="235"/>
      <c r="C102" s="236"/>
      <c r="D102" s="228" t="s">
        <v>196</v>
      </c>
      <c r="E102" s="237" t="s">
        <v>948</v>
      </c>
      <c r="F102" s="238" t="s">
        <v>949</v>
      </c>
      <c r="G102" s="236"/>
      <c r="H102" s="239">
        <v>91.709999999999994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5" t="s">
        <v>196</v>
      </c>
      <c r="AU102" s="245" t="s">
        <v>83</v>
      </c>
      <c r="AV102" s="13" t="s">
        <v>83</v>
      </c>
      <c r="AW102" s="13" t="s">
        <v>35</v>
      </c>
      <c r="AX102" s="13" t="s">
        <v>81</v>
      </c>
      <c r="AY102" s="245" t="s">
        <v>184</v>
      </c>
    </row>
    <row r="103" s="2" customFormat="1" ht="21.75" customHeight="1">
      <c r="A103" s="40"/>
      <c r="B103" s="41"/>
      <c r="C103" s="215" t="s">
        <v>115</v>
      </c>
      <c r="D103" s="215" t="s">
        <v>186</v>
      </c>
      <c r="E103" s="216" t="s">
        <v>970</v>
      </c>
      <c r="F103" s="217" t="s">
        <v>971</v>
      </c>
      <c r="G103" s="218" t="s">
        <v>226</v>
      </c>
      <c r="H103" s="219">
        <v>654.58000000000004</v>
      </c>
      <c r="I103" s="220"/>
      <c r="J103" s="221">
        <f>ROUND(I103*H103,2)</f>
        <v>0</v>
      </c>
      <c r="K103" s="217" t="s">
        <v>189</v>
      </c>
      <c r="L103" s="46"/>
      <c r="M103" s="222" t="s">
        <v>19</v>
      </c>
      <c r="N103" s="223" t="s">
        <v>45</v>
      </c>
      <c r="O103" s="86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6" t="s">
        <v>190</v>
      </c>
      <c r="AT103" s="226" t="s">
        <v>186</v>
      </c>
      <c r="AU103" s="226" t="s">
        <v>83</v>
      </c>
      <c r="AY103" s="19" t="s">
        <v>184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19" t="s">
        <v>81</v>
      </c>
      <c r="BK103" s="227">
        <f>ROUND(I103*H103,2)</f>
        <v>0</v>
      </c>
      <c r="BL103" s="19" t="s">
        <v>190</v>
      </c>
      <c r="BM103" s="226" t="s">
        <v>972</v>
      </c>
    </row>
    <row r="104" s="2" customFormat="1">
      <c r="A104" s="40"/>
      <c r="B104" s="41"/>
      <c r="C104" s="42"/>
      <c r="D104" s="228" t="s">
        <v>192</v>
      </c>
      <c r="E104" s="42"/>
      <c r="F104" s="229" t="s">
        <v>973</v>
      </c>
      <c r="G104" s="42"/>
      <c r="H104" s="42"/>
      <c r="I104" s="230"/>
      <c r="J104" s="42"/>
      <c r="K104" s="42"/>
      <c r="L104" s="46"/>
      <c r="M104" s="231"/>
      <c r="N104" s="232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192</v>
      </c>
      <c r="AU104" s="19" t="s">
        <v>83</v>
      </c>
    </row>
    <row r="105" s="2" customFormat="1">
      <c r="A105" s="40"/>
      <c r="B105" s="41"/>
      <c r="C105" s="42"/>
      <c r="D105" s="233" t="s">
        <v>194</v>
      </c>
      <c r="E105" s="42"/>
      <c r="F105" s="234" t="s">
        <v>974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194</v>
      </c>
      <c r="AU105" s="19" t="s">
        <v>83</v>
      </c>
    </row>
    <row r="106" s="13" customFormat="1">
      <c r="A106" s="13"/>
      <c r="B106" s="235"/>
      <c r="C106" s="236"/>
      <c r="D106" s="228" t="s">
        <v>196</v>
      </c>
      <c r="E106" s="237" t="s">
        <v>950</v>
      </c>
      <c r="F106" s="238" t="s">
        <v>951</v>
      </c>
      <c r="G106" s="236"/>
      <c r="H106" s="239">
        <v>654.58000000000004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5" t="s">
        <v>196</v>
      </c>
      <c r="AU106" s="245" t="s">
        <v>83</v>
      </c>
      <c r="AV106" s="13" t="s">
        <v>83</v>
      </c>
      <c r="AW106" s="13" t="s">
        <v>35</v>
      </c>
      <c r="AX106" s="13" t="s">
        <v>81</v>
      </c>
      <c r="AY106" s="245" t="s">
        <v>184</v>
      </c>
    </row>
    <row r="107" s="2" customFormat="1" ht="16.5" customHeight="1">
      <c r="A107" s="40"/>
      <c r="B107" s="41"/>
      <c r="C107" s="215" t="s">
        <v>190</v>
      </c>
      <c r="D107" s="215" t="s">
        <v>186</v>
      </c>
      <c r="E107" s="216" t="s">
        <v>975</v>
      </c>
      <c r="F107" s="217" t="s">
        <v>976</v>
      </c>
      <c r="G107" s="218" t="s">
        <v>226</v>
      </c>
      <c r="H107" s="219">
        <v>78.125</v>
      </c>
      <c r="I107" s="220"/>
      <c r="J107" s="221">
        <f>ROUND(I107*H107,2)</f>
        <v>0</v>
      </c>
      <c r="K107" s="217" t="s">
        <v>189</v>
      </c>
      <c r="L107" s="46"/>
      <c r="M107" s="222" t="s">
        <v>19</v>
      </c>
      <c r="N107" s="223" t="s">
        <v>45</v>
      </c>
      <c r="O107" s="86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6" t="s">
        <v>190</v>
      </c>
      <c r="AT107" s="226" t="s">
        <v>186</v>
      </c>
      <c r="AU107" s="226" t="s">
        <v>83</v>
      </c>
      <c r="AY107" s="19" t="s">
        <v>184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19" t="s">
        <v>81</v>
      </c>
      <c r="BK107" s="227">
        <f>ROUND(I107*H107,2)</f>
        <v>0</v>
      </c>
      <c r="BL107" s="19" t="s">
        <v>190</v>
      </c>
      <c r="BM107" s="226" t="s">
        <v>977</v>
      </c>
    </row>
    <row r="108" s="2" customFormat="1">
      <c r="A108" s="40"/>
      <c r="B108" s="41"/>
      <c r="C108" s="42"/>
      <c r="D108" s="228" t="s">
        <v>192</v>
      </c>
      <c r="E108" s="42"/>
      <c r="F108" s="229" t="s">
        <v>978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192</v>
      </c>
      <c r="AU108" s="19" t="s">
        <v>83</v>
      </c>
    </row>
    <row r="109" s="2" customFormat="1">
      <c r="A109" s="40"/>
      <c r="B109" s="41"/>
      <c r="C109" s="42"/>
      <c r="D109" s="233" t="s">
        <v>194</v>
      </c>
      <c r="E109" s="42"/>
      <c r="F109" s="234" t="s">
        <v>979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194</v>
      </c>
      <c r="AU109" s="19" t="s">
        <v>83</v>
      </c>
    </row>
    <row r="110" s="13" customFormat="1">
      <c r="A110" s="13"/>
      <c r="B110" s="235"/>
      <c r="C110" s="236"/>
      <c r="D110" s="228" t="s">
        <v>196</v>
      </c>
      <c r="E110" s="237" t="s">
        <v>556</v>
      </c>
      <c r="F110" s="238" t="s">
        <v>980</v>
      </c>
      <c r="G110" s="236"/>
      <c r="H110" s="239">
        <v>78.125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5" t="s">
        <v>196</v>
      </c>
      <c r="AU110" s="245" t="s">
        <v>83</v>
      </c>
      <c r="AV110" s="13" t="s">
        <v>83</v>
      </c>
      <c r="AW110" s="13" t="s">
        <v>35</v>
      </c>
      <c r="AX110" s="13" t="s">
        <v>81</v>
      </c>
      <c r="AY110" s="245" t="s">
        <v>184</v>
      </c>
    </row>
    <row r="111" s="2" customFormat="1" ht="16.5" customHeight="1">
      <c r="A111" s="40"/>
      <c r="B111" s="41"/>
      <c r="C111" s="215" t="s">
        <v>217</v>
      </c>
      <c r="D111" s="215" t="s">
        <v>186</v>
      </c>
      <c r="E111" s="216" t="s">
        <v>981</v>
      </c>
      <c r="F111" s="217" t="s">
        <v>982</v>
      </c>
      <c r="G111" s="218" t="s">
        <v>131</v>
      </c>
      <c r="H111" s="219">
        <v>523.65999999999997</v>
      </c>
      <c r="I111" s="220"/>
      <c r="J111" s="221">
        <f>ROUND(I111*H111,2)</f>
        <v>0</v>
      </c>
      <c r="K111" s="217" t="s">
        <v>189</v>
      </c>
      <c r="L111" s="46"/>
      <c r="M111" s="222" t="s">
        <v>19</v>
      </c>
      <c r="N111" s="223" t="s">
        <v>45</v>
      </c>
      <c r="O111" s="86"/>
      <c r="P111" s="224">
        <f>O111*H111</f>
        <v>0</v>
      </c>
      <c r="Q111" s="224">
        <v>0.00084999999999999995</v>
      </c>
      <c r="R111" s="224">
        <f>Q111*H111</f>
        <v>0.44511099999999992</v>
      </c>
      <c r="S111" s="224">
        <v>0</v>
      </c>
      <c r="T111" s="22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6" t="s">
        <v>190</v>
      </c>
      <c r="AT111" s="226" t="s">
        <v>186</v>
      </c>
      <c r="AU111" s="226" t="s">
        <v>83</v>
      </c>
      <c r="AY111" s="19" t="s">
        <v>184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19" t="s">
        <v>81</v>
      </c>
      <c r="BK111" s="227">
        <f>ROUND(I111*H111,2)</f>
        <v>0</v>
      </c>
      <c r="BL111" s="19" t="s">
        <v>190</v>
      </c>
      <c r="BM111" s="226" t="s">
        <v>983</v>
      </c>
    </row>
    <row r="112" s="2" customFormat="1">
      <c r="A112" s="40"/>
      <c r="B112" s="41"/>
      <c r="C112" s="42"/>
      <c r="D112" s="228" t="s">
        <v>192</v>
      </c>
      <c r="E112" s="42"/>
      <c r="F112" s="229" t="s">
        <v>984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192</v>
      </c>
      <c r="AU112" s="19" t="s">
        <v>83</v>
      </c>
    </row>
    <row r="113" s="2" customFormat="1">
      <c r="A113" s="40"/>
      <c r="B113" s="41"/>
      <c r="C113" s="42"/>
      <c r="D113" s="233" t="s">
        <v>194</v>
      </c>
      <c r="E113" s="42"/>
      <c r="F113" s="234" t="s">
        <v>985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194</v>
      </c>
      <c r="AU113" s="19" t="s">
        <v>83</v>
      </c>
    </row>
    <row r="114" s="13" customFormat="1">
      <c r="A114" s="13"/>
      <c r="B114" s="235"/>
      <c r="C114" s="236"/>
      <c r="D114" s="228" t="s">
        <v>196</v>
      </c>
      <c r="E114" s="237" t="s">
        <v>945</v>
      </c>
      <c r="F114" s="238" t="s">
        <v>946</v>
      </c>
      <c r="G114" s="236"/>
      <c r="H114" s="239">
        <v>523.65999999999997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196</v>
      </c>
      <c r="AU114" s="245" t="s">
        <v>83</v>
      </c>
      <c r="AV114" s="13" t="s">
        <v>83</v>
      </c>
      <c r="AW114" s="13" t="s">
        <v>35</v>
      </c>
      <c r="AX114" s="13" t="s">
        <v>81</v>
      </c>
      <c r="AY114" s="245" t="s">
        <v>184</v>
      </c>
    </row>
    <row r="115" s="2" customFormat="1" ht="16.5" customHeight="1">
      <c r="A115" s="40"/>
      <c r="B115" s="41"/>
      <c r="C115" s="215" t="s">
        <v>223</v>
      </c>
      <c r="D115" s="215" t="s">
        <v>186</v>
      </c>
      <c r="E115" s="216" t="s">
        <v>986</v>
      </c>
      <c r="F115" s="217" t="s">
        <v>987</v>
      </c>
      <c r="G115" s="218" t="s">
        <v>131</v>
      </c>
      <c r="H115" s="219">
        <v>523.65999999999997</v>
      </c>
      <c r="I115" s="220"/>
      <c r="J115" s="221">
        <f>ROUND(I115*H115,2)</f>
        <v>0</v>
      </c>
      <c r="K115" s="217" t="s">
        <v>189</v>
      </c>
      <c r="L115" s="46"/>
      <c r="M115" s="222" t="s">
        <v>19</v>
      </c>
      <c r="N115" s="223" t="s">
        <v>45</v>
      </c>
      <c r="O115" s="86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6" t="s">
        <v>190</v>
      </c>
      <c r="AT115" s="226" t="s">
        <v>186</v>
      </c>
      <c r="AU115" s="226" t="s">
        <v>83</v>
      </c>
      <c r="AY115" s="19" t="s">
        <v>184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19" t="s">
        <v>81</v>
      </c>
      <c r="BK115" s="227">
        <f>ROUND(I115*H115,2)</f>
        <v>0</v>
      </c>
      <c r="BL115" s="19" t="s">
        <v>190</v>
      </c>
      <c r="BM115" s="226" t="s">
        <v>988</v>
      </c>
    </row>
    <row r="116" s="2" customFormat="1">
      <c r="A116" s="40"/>
      <c r="B116" s="41"/>
      <c r="C116" s="42"/>
      <c r="D116" s="228" t="s">
        <v>192</v>
      </c>
      <c r="E116" s="42"/>
      <c r="F116" s="229" t="s">
        <v>989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192</v>
      </c>
      <c r="AU116" s="19" t="s">
        <v>83</v>
      </c>
    </row>
    <row r="117" s="2" customFormat="1">
      <c r="A117" s="40"/>
      <c r="B117" s="41"/>
      <c r="C117" s="42"/>
      <c r="D117" s="233" t="s">
        <v>194</v>
      </c>
      <c r="E117" s="42"/>
      <c r="F117" s="234" t="s">
        <v>990</v>
      </c>
      <c r="G117" s="42"/>
      <c r="H117" s="42"/>
      <c r="I117" s="230"/>
      <c r="J117" s="42"/>
      <c r="K117" s="42"/>
      <c r="L117" s="46"/>
      <c r="M117" s="231"/>
      <c r="N117" s="232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194</v>
      </c>
      <c r="AU117" s="19" t="s">
        <v>83</v>
      </c>
    </row>
    <row r="118" s="13" customFormat="1">
      <c r="A118" s="13"/>
      <c r="B118" s="235"/>
      <c r="C118" s="236"/>
      <c r="D118" s="228" t="s">
        <v>196</v>
      </c>
      <c r="E118" s="237" t="s">
        <v>19</v>
      </c>
      <c r="F118" s="238" t="s">
        <v>945</v>
      </c>
      <c r="G118" s="236"/>
      <c r="H118" s="239">
        <v>523.65999999999997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196</v>
      </c>
      <c r="AU118" s="245" t="s">
        <v>83</v>
      </c>
      <c r="AV118" s="13" t="s">
        <v>83</v>
      </c>
      <c r="AW118" s="13" t="s">
        <v>35</v>
      </c>
      <c r="AX118" s="13" t="s">
        <v>81</v>
      </c>
      <c r="AY118" s="245" t="s">
        <v>184</v>
      </c>
    </row>
    <row r="119" s="2" customFormat="1" ht="21.75" customHeight="1">
      <c r="A119" s="40"/>
      <c r="B119" s="41"/>
      <c r="C119" s="215" t="s">
        <v>237</v>
      </c>
      <c r="D119" s="215" t="s">
        <v>186</v>
      </c>
      <c r="E119" s="216" t="s">
        <v>586</v>
      </c>
      <c r="F119" s="217" t="s">
        <v>587</v>
      </c>
      <c r="G119" s="218" t="s">
        <v>226</v>
      </c>
      <c r="H119" s="219">
        <v>824.41499999999996</v>
      </c>
      <c r="I119" s="220"/>
      <c r="J119" s="221">
        <f>ROUND(I119*H119,2)</f>
        <v>0</v>
      </c>
      <c r="K119" s="217" t="s">
        <v>189</v>
      </c>
      <c r="L119" s="46"/>
      <c r="M119" s="222" t="s">
        <v>19</v>
      </c>
      <c r="N119" s="223" t="s">
        <v>45</v>
      </c>
      <c r="O119" s="86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190</v>
      </c>
      <c r="AT119" s="226" t="s">
        <v>186</v>
      </c>
      <c r="AU119" s="226" t="s">
        <v>83</v>
      </c>
      <c r="AY119" s="19" t="s">
        <v>184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81</v>
      </c>
      <c r="BK119" s="227">
        <f>ROUND(I119*H119,2)</f>
        <v>0</v>
      </c>
      <c r="BL119" s="19" t="s">
        <v>190</v>
      </c>
      <c r="BM119" s="226" t="s">
        <v>991</v>
      </c>
    </row>
    <row r="120" s="2" customFormat="1">
      <c r="A120" s="40"/>
      <c r="B120" s="41"/>
      <c r="C120" s="42"/>
      <c r="D120" s="228" t="s">
        <v>192</v>
      </c>
      <c r="E120" s="42"/>
      <c r="F120" s="229" t="s">
        <v>589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192</v>
      </c>
      <c r="AU120" s="19" t="s">
        <v>83</v>
      </c>
    </row>
    <row r="121" s="2" customFormat="1">
      <c r="A121" s="40"/>
      <c r="B121" s="41"/>
      <c r="C121" s="42"/>
      <c r="D121" s="233" t="s">
        <v>194</v>
      </c>
      <c r="E121" s="42"/>
      <c r="F121" s="234" t="s">
        <v>590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194</v>
      </c>
      <c r="AU121" s="19" t="s">
        <v>83</v>
      </c>
    </row>
    <row r="122" s="14" customFormat="1">
      <c r="A122" s="14"/>
      <c r="B122" s="246"/>
      <c r="C122" s="247"/>
      <c r="D122" s="228" t="s">
        <v>196</v>
      </c>
      <c r="E122" s="248" t="s">
        <v>19</v>
      </c>
      <c r="F122" s="249" t="s">
        <v>591</v>
      </c>
      <c r="G122" s="247"/>
      <c r="H122" s="248" t="s">
        <v>19</v>
      </c>
      <c r="I122" s="250"/>
      <c r="J122" s="247"/>
      <c r="K122" s="247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196</v>
      </c>
      <c r="AU122" s="255" t="s">
        <v>83</v>
      </c>
      <c r="AV122" s="14" t="s">
        <v>81</v>
      </c>
      <c r="AW122" s="14" t="s">
        <v>35</v>
      </c>
      <c r="AX122" s="14" t="s">
        <v>74</v>
      </c>
      <c r="AY122" s="255" t="s">
        <v>184</v>
      </c>
    </row>
    <row r="123" s="13" customFormat="1">
      <c r="A123" s="13"/>
      <c r="B123" s="235"/>
      <c r="C123" s="236"/>
      <c r="D123" s="228" t="s">
        <v>196</v>
      </c>
      <c r="E123" s="237" t="s">
        <v>562</v>
      </c>
      <c r="F123" s="238" t="s">
        <v>992</v>
      </c>
      <c r="G123" s="236"/>
      <c r="H123" s="239">
        <v>824.41499999999996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196</v>
      </c>
      <c r="AU123" s="245" t="s">
        <v>83</v>
      </c>
      <c r="AV123" s="13" t="s">
        <v>83</v>
      </c>
      <c r="AW123" s="13" t="s">
        <v>35</v>
      </c>
      <c r="AX123" s="13" t="s">
        <v>81</v>
      </c>
      <c r="AY123" s="245" t="s">
        <v>184</v>
      </c>
    </row>
    <row r="124" s="2" customFormat="1" ht="16.5" customHeight="1">
      <c r="A124" s="40"/>
      <c r="B124" s="41"/>
      <c r="C124" s="215" t="s">
        <v>243</v>
      </c>
      <c r="D124" s="215" t="s">
        <v>186</v>
      </c>
      <c r="E124" s="216" t="s">
        <v>592</v>
      </c>
      <c r="F124" s="217" t="s">
        <v>593</v>
      </c>
      <c r="G124" s="218" t="s">
        <v>226</v>
      </c>
      <c r="H124" s="219">
        <v>824.41499999999996</v>
      </c>
      <c r="I124" s="220"/>
      <c r="J124" s="221">
        <f>ROUND(I124*H124,2)</f>
        <v>0</v>
      </c>
      <c r="K124" s="217" t="s">
        <v>189</v>
      </c>
      <c r="L124" s="46"/>
      <c r="M124" s="222" t="s">
        <v>19</v>
      </c>
      <c r="N124" s="223" t="s">
        <v>45</v>
      </c>
      <c r="O124" s="86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6" t="s">
        <v>190</v>
      </c>
      <c r="AT124" s="226" t="s">
        <v>186</v>
      </c>
      <c r="AU124" s="226" t="s">
        <v>83</v>
      </c>
      <c r="AY124" s="19" t="s">
        <v>184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9" t="s">
        <v>81</v>
      </c>
      <c r="BK124" s="227">
        <f>ROUND(I124*H124,2)</f>
        <v>0</v>
      </c>
      <c r="BL124" s="19" t="s">
        <v>190</v>
      </c>
      <c r="BM124" s="226" t="s">
        <v>993</v>
      </c>
    </row>
    <row r="125" s="2" customFormat="1">
      <c r="A125" s="40"/>
      <c r="B125" s="41"/>
      <c r="C125" s="42"/>
      <c r="D125" s="228" t="s">
        <v>192</v>
      </c>
      <c r="E125" s="42"/>
      <c r="F125" s="229" t="s">
        <v>595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192</v>
      </c>
      <c r="AU125" s="19" t="s">
        <v>83</v>
      </c>
    </row>
    <row r="126" s="2" customFormat="1">
      <c r="A126" s="40"/>
      <c r="B126" s="41"/>
      <c r="C126" s="42"/>
      <c r="D126" s="233" t="s">
        <v>194</v>
      </c>
      <c r="E126" s="42"/>
      <c r="F126" s="234" t="s">
        <v>596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194</v>
      </c>
      <c r="AU126" s="19" t="s">
        <v>83</v>
      </c>
    </row>
    <row r="127" s="14" customFormat="1">
      <c r="A127" s="14"/>
      <c r="B127" s="246"/>
      <c r="C127" s="247"/>
      <c r="D127" s="228" t="s">
        <v>196</v>
      </c>
      <c r="E127" s="248" t="s">
        <v>19</v>
      </c>
      <c r="F127" s="249" t="s">
        <v>597</v>
      </c>
      <c r="G127" s="247"/>
      <c r="H127" s="248" t="s">
        <v>19</v>
      </c>
      <c r="I127" s="250"/>
      <c r="J127" s="247"/>
      <c r="K127" s="247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196</v>
      </c>
      <c r="AU127" s="255" t="s">
        <v>83</v>
      </c>
      <c r="AV127" s="14" t="s">
        <v>81</v>
      </c>
      <c r="AW127" s="14" t="s">
        <v>35</v>
      </c>
      <c r="AX127" s="14" t="s">
        <v>74</v>
      </c>
      <c r="AY127" s="255" t="s">
        <v>184</v>
      </c>
    </row>
    <row r="128" s="13" customFormat="1">
      <c r="A128" s="13"/>
      <c r="B128" s="235"/>
      <c r="C128" s="236"/>
      <c r="D128" s="228" t="s">
        <v>196</v>
      </c>
      <c r="E128" s="237" t="s">
        <v>19</v>
      </c>
      <c r="F128" s="238" t="s">
        <v>562</v>
      </c>
      <c r="G128" s="236"/>
      <c r="H128" s="239">
        <v>824.41499999999996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196</v>
      </c>
      <c r="AU128" s="245" t="s">
        <v>83</v>
      </c>
      <c r="AV128" s="13" t="s">
        <v>83</v>
      </c>
      <c r="AW128" s="13" t="s">
        <v>35</v>
      </c>
      <c r="AX128" s="13" t="s">
        <v>81</v>
      </c>
      <c r="AY128" s="245" t="s">
        <v>184</v>
      </c>
    </row>
    <row r="129" s="2" customFormat="1" ht="16.5" customHeight="1">
      <c r="A129" s="40"/>
      <c r="B129" s="41"/>
      <c r="C129" s="215" t="s">
        <v>252</v>
      </c>
      <c r="D129" s="215" t="s">
        <v>186</v>
      </c>
      <c r="E129" s="216" t="s">
        <v>598</v>
      </c>
      <c r="F129" s="217" t="s">
        <v>599</v>
      </c>
      <c r="G129" s="218" t="s">
        <v>272</v>
      </c>
      <c r="H129" s="219">
        <v>1648.8299999999999</v>
      </c>
      <c r="I129" s="220"/>
      <c r="J129" s="221">
        <f>ROUND(I129*H129,2)</f>
        <v>0</v>
      </c>
      <c r="K129" s="217" t="s">
        <v>189</v>
      </c>
      <c r="L129" s="46"/>
      <c r="M129" s="222" t="s">
        <v>19</v>
      </c>
      <c r="N129" s="223" t="s">
        <v>45</v>
      </c>
      <c r="O129" s="86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6" t="s">
        <v>190</v>
      </c>
      <c r="AT129" s="226" t="s">
        <v>186</v>
      </c>
      <c r="AU129" s="226" t="s">
        <v>83</v>
      </c>
      <c r="AY129" s="19" t="s">
        <v>184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9" t="s">
        <v>81</v>
      </c>
      <c r="BK129" s="227">
        <f>ROUND(I129*H129,2)</f>
        <v>0</v>
      </c>
      <c r="BL129" s="19" t="s">
        <v>190</v>
      </c>
      <c r="BM129" s="226" t="s">
        <v>994</v>
      </c>
    </row>
    <row r="130" s="2" customFormat="1">
      <c r="A130" s="40"/>
      <c r="B130" s="41"/>
      <c r="C130" s="42"/>
      <c r="D130" s="228" t="s">
        <v>192</v>
      </c>
      <c r="E130" s="42"/>
      <c r="F130" s="229" t="s">
        <v>601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192</v>
      </c>
      <c r="AU130" s="19" t="s">
        <v>83</v>
      </c>
    </row>
    <row r="131" s="2" customFormat="1">
      <c r="A131" s="40"/>
      <c r="B131" s="41"/>
      <c r="C131" s="42"/>
      <c r="D131" s="233" t="s">
        <v>194</v>
      </c>
      <c r="E131" s="42"/>
      <c r="F131" s="234" t="s">
        <v>602</v>
      </c>
      <c r="G131" s="42"/>
      <c r="H131" s="42"/>
      <c r="I131" s="230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194</v>
      </c>
      <c r="AU131" s="19" t="s">
        <v>83</v>
      </c>
    </row>
    <row r="132" s="13" customFormat="1">
      <c r="A132" s="13"/>
      <c r="B132" s="235"/>
      <c r="C132" s="236"/>
      <c r="D132" s="228" t="s">
        <v>196</v>
      </c>
      <c r="E132" s="237" t="s">
        <v>19</v>
      </c>
      <c r="F132" s="238" t="s">
        <v>562</v>
      </c>
      <c r="G132" s="236"/>
      <c r="H132" s="239">
        <v>824.41499999999996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196</v>
      </c>
      <c r="AU132" s="245" t="s">
        <v>83</v>
      </c>
      <c r="AV132" s="13" t="s">
        <v>83</v>
      </c>
      <c r="AW132" s="13" t="s">
        <v>35</v>
      </c>
      <c r="AX132" s="13" t="s">
        <v>81</v>
      </c>
      <c r="AY132" s="245" t="s">
        <v>184</v>
      </c>
    </row>
    <row r="133" s="13" customFormat="1">
      <c r="A133" s="13"/>
      <c r="B133" s="235"/>
      <c r="C133" s="236"/>
      <c r="D133" s="228" t="s">
        <v>196</v>
      </c>
      <c r="E133" s="236"/>
      <c r="F133" s="238" t="s">
        <v>995</v>
      </c>
      <c r="G133" s="236"/>
      <c r="H133" s="239">
        <v>1648.8299999999999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196</v>
      </c>
      <c r="AU133" s="245" t="s">
        <v>83</v>
      </c>
      <c r="AV133" s="13" t="s">
        <v>83</v>
      </c>
      <c r="AW133" s="13" t="s">
        <v>4</v>
      </c>
      <c r="AX133" s="13" t="s">
        <v>81</v>
      </c>
      <c r="AY133" s="245" t="s">
        <v>184</v>
      </c>
    </row>
    <row r="134" s="2" customFormat="1" ht="16.5" customHeight="1">
      <c r="A134" s="40"/>
      <c r="B134" s="41"/>
      <c r="C134" s="215" t="s">
        <v>259</v>
      </c>
      <c r="D134" s="215" t="s">
        <v>186</v>
      </c>
      <c r="E134" s="216" t="s">
        <v>604</v>
      </c>
      <c r="F134" s="217" t="s">
        <v>605</v>
      </c>
      <c r="G134" s="218" t="s">
        <v>226</v>
      </c>
      <c r="H134" s="219">
        <v>824.41499999999996</v>
      </c>
      <c r="I134" s="220"/>
      <c r="J134" s="221">
        <f>ROUND(I134*H134,2)</f>
        <v>0</v>
      </c>
      <c r="K134" s="217" t="s">
        <v>189</v>
      </c>
      <c r="L134" s="46"/>
      <c r="M134" s="222" t="s">
        <v>19</v>
      </c>
      <c r="N134" s="223" t="s">
        <v>45</v>
      </c>
      <c r="O134" s="86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6" t="s">
        <v>190</v>
      </c>
      <c r="AT134" s="226" t="s">
        <v>186</v>
      </c>
      <c r="AU134" s="226" t="s">
        <v>83</v>
      </c>
      <c r="AY134" s="19" t="s">
        <v>184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9" t="s">
        <v>81</v>
      </c>
      <c r="BK134" s="227">
        <f>ROUND(I134*H134,2)</f>
        <v>0</v>
      </c>
      <c r="BL134" s="19" t="s">
        <v>190</v>
      </c>
      <c r="BM134" s="226" t="s">
        <v>996</v>
      </c>
    </row>
    <row r="135" s="2" customFormat="1">
      <c r="A135" s="40"/>
      <c r="B135" s="41"/>
      <c r="C135" s="42"/>
      <c r="D135" s="228" t="s">
        <v>192</v>
      </c>
      <c r="E135" s="42"/>
      <c r="F135" s="229" t="s">
        <v>607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192</v>
      </c>
      <c r="AU135" s="19" t="s">
        <v>83</v>
      </c>
    </row>
    <row r="136" s="2" customFormat="1">
      <c r="A136" s="40"/>
      <c r="B136" s="41"/>
      <c r="C136" s="42"/>
      <c r="D136" s="233" t="s">
        <v>194</v>
      </c>
      <c r="E136" s="42"/>
      <c r="F136" s="234" t="s">
        <v>608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194</v>
      </c>
      <c r="AU136" s="19" t="s">
        <v>83</v>
      </c>
    </row>
    <row r="137" s="13" customFormat="1">
      <c r="A137" s="13"/>
      <c r="B137" s="235"/>
      <c r="C137" s="236"/>
      <c r="D137" s="228" t="s">
        <v>196</v>
      </c>
      <c r="E137" s="237" t="s">
        <v>19</v>
      </c>
      <c r="F137" s="238" t="s">
        <v>562</v>
      </c>
      <c r="G137" s="236"/>
      <c r="H137" s="239">
        <v>824.41499999999996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196</v>
      </c>
      <c r="AU137" s="245" t="s">
        <v>83</v>
      </c>
      <c r="AV137" s="13" t="s">
        <v>83</v>
      </c>
      <c r="AW137" s="13" t="s">
        <v>35</v>
      </c>
      <c r="AX137" s="13" t="s">
        <v>81</v>
      </c>
      <c r="AY137" s="245" t="s">
        <v>184</v>
      </c>
    </row>
    <row r="138" s="2" customFormat="1" ht="16.5" customHeight="1">
      <c r="A138" s="40"/>
      <c r="B138" s="41"/>
      <c r="C138" s="215" t="s">
        <v>263</v>
      </c>
      <c r="D138" s="215" t="s">
        <v>186</v>
      </c>
      <c r="E138" s="216" t="s">
        <v>609</v>
      </c>
      <c r="F138" s="217" t="s">
        <v>610</v>
      </c>
      <c r="G138" s="218" t="s">
        <v>226</v>
      </c>
      <c r="H138" s="219">
        <v>461.29000000000002</v>
      </c>
      <c r="I138" s="220"/>
      <c r="J138" s="221">
        <f>ROUND(I138*H138,2)</f>
        <v>0</v>
      </c>
      <c r="K138" s="217" t="s">
        <v>189</v>
      </c>
      <c r="L138" s="46"/>
      <c r="M138" s="222" t="s">
        <v>19</v>
      </c>
      <c r="N138" s="223" t="s">
        <v>45</v>
      </c>
      <c r="O138" s="86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6" t="s">
        <v>190</v>
      </c>
      <c r="AT138" s="226" t="s">
        <v>186</v>
      </c>
      <c r="AU138" s="226" t="s">
        <v>83</v>
      </c>
      <c r="AY138" s="19" t="s">
        <v>184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9" t="s">
        <v>81</v>
      </c>
      <c r="BK138" s="227">
        <f>ROUND(I138*H138,2)</f>
        <v>0</v>
      </c>
      <c r="BL138" s="19" t="s">
        <v>190</v>
      </c>
      <c r="BM138" s="226" t="s">
        <v>997</v>
      </c>
    </row>
    <row r="139" s="2" customFormat="1">
      <c r="A139" s="40"/>
      <c r="B139" s="41"/>
      <c r="C139" s="42"/>
      <c r="D139" s="228" t="s">
        <v>192</v>
      </c>
      <c r="E139" s="42"/>
      <c r="F139" s="229" t="s">
        <v>612</v>
      </c>
      <c r="G139" s="42"/>
      <c r="H139" s="42"/>
      <c r="I139" s="230"/>
      <c r="J139" s="42"/>
      <c r="K139" s="42"/>
      <c r="L139" s="46"/>
      <c r="M139" s="231"/>
      <c r="N139" s="232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192</v>
      </c>
      <c r="AU139" s="19" t="s">
        <v>83</v>
      </c>
    </row>
    <row r="140" s="2" customFormat="1">
      <c r="A140" s="40"/>
      <c r="B140" s="41"/>
      <c r="C140" s="42"/>
      <c r="D140" s="233" t="s">
        <v>194</v>
      </c>
      <c r="E140" s="42"/>
      <c r="F140" s="234" t="s">
        <v>613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194</v>
      </c>
      <c r="AU140" s="19" t="s">
        <v>83</v>
      </c>
    </row>
    <row r="141" s="13" customFormat="1">
      <c r="A141" s="13"/>
      <c r="B141" s="235"/>
      <c r="C141" s="236"/>
      <c r="D141" s="228" t="s">
        <v>196</v>
      </c>
      <c r="E141" s="237" t="s">
        <v>560</v>
      </c>
      <c r="F141" s="238" t="s">
        <v>953</v>
      </c>
      <c r="G141" s="236"/>
      <c r="H141" s="239">
        <v>461.29000000000002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196</v>
      </c>
      <c r="AU141" s="245" t="s">
        <v>83</v>
      </c>
      <c r="AV141" s="13" t="s">
        <v>83</v>
      </c>
      <c r="AW141" s="13" t="s">
        <v>35</v>
      </c>
      <c r="AX141" s="13" t="s">
        <v>81</v>
      </c>
      <c r="AY141" s="245" t="s">
        <v>184</v>
      </c>
    </row>
    <row r="142" s="2" customFormat="1" ht="16.5" customHeight="1">
      <c r="A142" s="40"/>
      <c r="B142" s="41"/>
      <c r="C142" s="267" t="s">
        <v>8</v>
      </c>
      <c r="D142" s="267" t="s">
        <v>269</v>
      </c>
      <c r="E142" s="268" t="s">
        <v>615</v>
      </c>
      <c r="F142" s="269" t="s">
        <v>616</v>
      </c>
      <c r="G142" s="270" t="s">
        <v>272</v>
      </c>
      <c r="H142" s="271">
        <v>922.58000000000004</v>
      </c>
      <c r="I142" s="272"/>
      <c r="J142" s="273">
        <f>ROUND(I142*H142,2)</f>
        <v>0</v>
      </c>
      <c r="K142" s="269" t="s">
        <v>19</v>
      </c>
      <c r="L142" s="274"/>
      <c r="M142" s="275" t="s">
        <v>19</v>
      </c>
      <c r="N142" s="276" t="s">
        <v>45</v>
      </c>
      <c r="O142" s="86"/>
      <c r="P142" s="224">
        <f>O142*H142</f>
        <v>0</v>
      </c>
      <c r="Q142" s="224">
        <v>1</v>
      </c>
      <c r="R142" s="224">
        <f>Q142*H142</f>
        <v>922.58000000000004</v>
      </c>
      <c r="S142" s="224">
        <v>0</v>
      </c>
      <c r="T142" s="22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6" t="s">
        <v>243</v>
      </c>
      <c r="AT142" s="226" t="s">
        <v>269</v>
      </c>
      <c r="AU142" s="226" t="s">
        <v>83</v>
      </c>
      <c r="AY142" s="19" t="s">
        <v>184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9" t="s">
        <v>81</v>
      </c>
      <c r="BK142" s="227">
        <f>ROUND(I142*H142,2)</f>
        <v>0</v>
      </c>
      <c r="BL142" s="19" t="s">
        <v>190</v>
      </c>
      <c r="BM142" s="226" t="s">
        <v>998</v>
      </c>
    </row>
    <row r="143" s="2" customFormat="1">
      <c r="A143" s="40"/>
      <c r="B143" s="41"/>
      <c r="C143" s="42"/>
      <c r="D143" s="228" t="s">
        <v>192</v>
      </c>
      <c r="E143" s="42"/>
      <c r="F143" s="229" t="s">
        <v>616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192</v>
      </c>
      <c r="AU143" s="19" t="s">
        <v>83</v>
      </c>
    </row>
    <row r="144" s="13" customFormat="1">
      <c r="A144" s="13"/>
      <c r="B144" s="235"/>
      <c r="C144" s="236"/>
      <c r="D144" s="228" t="s">
        <v>196</v>
      </c>
      <c r="E144" s="237" t="s">
        <v>19</v>
      </c>
      <c r="F144" s="238" t="s">
        <v>560</v>
      </c>
      <c r="G144" s="236"/>
      <c r="H144" s="239">
        <v>461.29000000000002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196</v>
      </c>
      <c r="AU144" s="245" t="s">
        <v>83</v>
      </c>
      <c r="AV144" s="13" t="s">
        <v>83</v>
      </c>
      <c r="AW144" s="13" t="s">
        <v>35</v>
      </c>
      <c r="AX144" s="13" t="s">
        <v>81</v>
      </c>
      <c r="AY144" s="245" t="s">
        <v>184</v>
      </c>
    </row>
    <row r="145" s="13" customFormat="1">
      <c r="A145" s="13"/>
      <c r="B145" s="235"/>
      <c r="C145" s="236"/>
      <c r="D145" s="228" t="s">
        <v>196</v>
      </c>
      <c r="E145" s="236"/>
      <c r="F145" s="238" t="s">
        <v>999</v>
      </c>
      <c r="G145" s="236"/>
      <c r="H145" s="239">
        <v>922.58000000000004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196</v>
      </c>
      <c r="AU145" s="245" t="s">
        <v>83</v>
      </c>
      <c r="AV145" s="13" t="s">
        <v>83</v>
      </c>
      <c r="AW145" s="13" t="s">
        <v>4</v>
      </c>
      <c r="AX145" s="13" t="s">
        <v>81</v>
      </c>
      <c r="AY145" s="245" t="s">
        <v>184</v>
      </c>
    </row>
    <row r="146" s="2" customFormat="1" ht="16.5" customHeight="1">
      <c r="A146" s="40"/>
      <c r="B146" s="41"/>
      <c r="C146" s="215" t="s">
        <v>275</v>
      </c>
      <c r="D146" s="215" t="s">
        <v>186</v>
      </c>
      <c r="E146" s="216" t="s">
        <v>619</v>
      </c>
      <c r="F146" s="217" t="s">
        <v>620</v>
      </c>
      <c r="G146" s="218" t="s">
        <v>226</v>
      </c>
      <c r="H146" s="219">
        <v>255.84</v>
      </c>
      <c r="I146" s="220"/>
      <c r="J146" s="221">
        <f>ROUND(I146*H146,2)</f>
        <v>0</v>
      </c>
      <c r="K146" s="217" t="s">
        <v>189</v>
      </c>
      <c r="L146" s="46"/>
      <c r="M146" s="222" t="s">
        <v>19</v>
      </c>
      <c r="N146" s="223" t="s">
        <v>45</v>
      </c>
      <c r="O146" s="86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6" t="s">
        <v>190</v>
      </c>
      <c r="AT146" s="226" t="s">
        <v>186</v>
      </c>
      <c r="AU146" s="226" t="s">
        <v>83</v>
      </c>
      <c r="AY146" s="19" t="s">
        <v>184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9" t="s">
        <v>81</v>
      </c>
      <c r="BK146" s="227">
        <f>ROUND(I146*H146,2)</f>
        <v>0</v>
      </c>
      <c r="BL146" s="19" t="s">
        <v>190</v>
      </c>
      <c r="BM146" s="226" t="s">
        <v>1000</v>
      </c>
    </row>
    <row r="147" s="2" customFormat="1">
      <c r="A147" s="40"/>
      <c r="B147" s="41"/>
      <c r="C147" s="42"/>
      <c r="D147" s="228" t="s">
        <v>192</v>
      </c>
      <c r="E147" s="42"/>
      <c r="F147" s="229" t="s">
        <v>622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192</v>
      </c>
      <c r="AU147" s="19" t="s">
        <v>83</v>
      </c>
    </row>
    <row r="148" s="2" customFormat="1">
      <c r="A148" s="40"/>
      <c r="B148" s="41"/>
      <c r="C148" s="42"/>
      <c r="D148" s="233" t="s">
        <v>194</v>
      </c>
      <c r="E148" s="42"/>
      <c r="F148" s="234" t="s">
        <v>623</v>
      </c>
      <c r="G148" s="42"/>
      <c r="H148" s="42"/>
      <c r="I148" s="230"/>
      <c r="J148" s="42"/>
      <c r="K148" s="42"/>
      <c r="L148" s="46"/>
      <c r="M148" s="231"/>
      <c r="N148" s="232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194</v>
      </c>
      <c r="AU148" s="19" t="s">
        <v>83</v>
      </c>
    </row>
    <row r="149" s="13" customFormat="1">
      <c r="A149" s="13"/>
      <c r="B149" s="235"/>
      <c r="C149" s="236"/>
      <c r="D149" s="228" t="s">
        <v>196</v>
      </c>
      <c r="E149" s="237" t="s">
        <v>558</v>
      </c>
      <c r="F149" s="238" t="s">
        <v>952</v>
      </c>
      <c r="G149" s="236"/>
      <c r="H149" s="239">
        <v>255.84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196</v>
      </c>
      <c r="AU149" s="245" t="s">
        <v>83</v>
      </c>
      <c r="AV149" s="13" t="s">
        <v>83</v>
      </c>
      <c r="AW149" s="13" t="s">
        <v>35</v>
      </c>
      <c r="AX149" s="13" t="s">
        <v>81</v>
      </c>
      <c r="AY149" s="245" t="s">
        <v>184</v>
      </c>
    </row>
    <row r="150" s="2" customFormat="1" ht="16.5" customHeight="1">
      <c r="A150" s="40"/>
      <c r="B150" s="41"/>
      <c r="C150" s="267" t="s">
        <v>281</v>
      </c>
      <c r="D150" s="267" t="s">
        <v>269</v>
      </c>
      <c r="E150" s="268" t="s">
        <v>624</v>
      </c>
      <c r="F150" s="269" t="s">
        <v>625</v>
      </c>
      <c r="G150" s="270" t="s">
        <v>272</v>
      </c>
      <c r="H150" s="271">
        <v>511.68000000000001</v>
      </c>
      <c r="I150" s="272"/>
      <c r="J150" s="273">
        <f>ROUND(I150*H150,2)</f>
        <v>0</v>
      </c>
      <c r="K150" s="269" t="s">
        <v>189</v>
      </c>
      <c r="L150" s="274"/>
      <c r="M150" s="275" t="s">
        <v>19</v>
      </c>
      <c r="N150" s="276" t="s">
        <v>45</v>
      </c>
      <c r="O150" s="86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6" t="s">
        <v>243</v>
      </c>
      <c r="AT150" s="226" t="s">
        <v>269</v>
      </c>
      <c r="AU150" s="226" t="s">
        <v>83</v>
      </c>
      <c r="AY150" s="19" t="s">
        <v>184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9" t="s">
        <v>81</v>
      </c>
      <c r="BK150" s="227">
        <f>ROUND(I150*H150,2)</f>
        <v>0</v>
      </c>
      <c r="BL150" s="19" t="s">
        <v>190</v>
      </c>
      <c r="BM150" s="226" t="s">
        <v>1001</v>
      </c>
    </row>
    <row r="151" s="2" customFormat="1">
      <c r="A151" s="40"/>
      <c r="B151" s="41"/>
      <c r="C151" s="42"/>
      <c r="D151" s="228" t="s">
        <v>192</v>
      </c>
      <c r="E151" s="42"/>
      <c r="F151" s="229" t="s">
        <v>625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192</v>
      </c>
      <c r="AU151" s="19" t="s">
        <v>83</v>
      </c>
    </row>
    <row r="152" s="13" customFormat="1">
      <c r="A152" s="13"/>
      <c r="B152" s="235"/>
      <c r="C152" s="236"/>
      <c r="D152" s="228" t="s">
        <v>196</v>
      </c>
      <c r="E152" s="237" t="s">
        <v>19</v>
      </c>
      <c r="F152" s="238" t="s">
        <v>558</v>
      </c>
      <c r="G152" s="236"/>
      <c r="H152" s="239">
        <v>255.84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196</v>
      </c>
      <c r="AU152" s="245" t="s">
        <v>83</v>
      </c>
      <c r="AV152" s="13" t="s">
        <v>83</v>
      </c>
      <c r="AW152" s="13" t="s">
        <v>35</v>
      </c>
      <c r="AX152" s="13" t="s">
        <v>81</v>
      </c>
      <c r="AY152" s="245" t="s">
        <v>184</v>
      </c>
    </row>
    <row r="153" s="13" customFormat="1">
      <c r="A153" s="13"/>
      <c r="B153" s="235"/>
      <c r="C153" s="236"/>
      <c r="D153" s="228" t="s">
        <v>196</v>
      </c>
      <c r="E153" s="236"/>
      <c r="F153" s="238" t="s">
        <v>1002</v>
      </c>
      <c r="G153" s="236"/>
      <c r="H153" s="239">
        <v>511.68000000000001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196</v>
      </c>
      <c r="AU153" s="245" t="s">
        <v>83</v>
      </c>
      <c r="AV153" s="13" t="s">
        <v>83</v>
      </c>
      <c r="AW153" s="13" t="s">
        <v>4</v>
      </c>
      <c r="AX153" s="13" t="s">
        <v>81</v>
      </c>
      <c r="AY153" s="245" t="s">
        <v>184</v>
      </c>
    </row>
    <row r="154" s="12" customFormat="1" ht="22.8" customHeight="1">
      <c r="A154" s="12"/>
      <c r="B154" s="199"/>
      <c r="C154" s="200"/>
      <c r="D154" s="201" t="s">
        <v>73</v>
      </c>
      <c r="E154" s="213" t="s">
        <v>115</v>
      </c>
      <c r="F154" s="213" t="s">
        <v>1003</v>
      </c>
      <c r="G154" s="200"/>
      <c r="H154" s="200"/>
      <c r="I154" s="203"/>
      <c r="J154" s="214">
        <f>BK154</f>
        <v>0</v>
      </c>
      <c r="K154" s="200"/>
      <c r="L154" s="205"/>
      <c r="M154" s="206"/>
      <c r="N154" s="207"/>
      <c r="O154" s="207"/>
      <c r="P154" s="208">
        <f>SUM(P155:P160)</f>
        <v>0</v>
      </c>
      <c r="Q154" s="207"/>
      <c r="R154" s="208">
        <f>SUM(R155:R160)</f>
        <v>0</v>
      </c>
      <c r="S154" s="207"/>
      <c r="T154" s="209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0" t="s">
        <v>81</v>
      </c>
      <c r="AT154" s="211" t="s">
        <v>73</v>
      </c>
      <c r="AU154" s="211" t="s">
        <v>81</v>
      </c>
      <c r="AY154" s="210" t="s">
        <v>184</v>
      </c>
      <c r="BK154" s="212">
        <f>SUM(BK155:BK160)</f>
        <v>0</v>
      </c>
    </row>
    <row r="155" s="2" customFormat="1" ht="16.5" customHeight="1">
      <c r="A155" s="40"/>
      <c r="B155" s="41"/>
      <c r="C155" s="215" t="s">
        <v>287</v>
      </c>
      <c r="D155" s="215" t="s">
        <v>186</v>
      </c>
      <c r="E155" s="216" t="s">
        <v>1004</v>
      </c>
      <c r="F155" s="217" t="s">
        <v>1005</v>
      </c>
      <c r="G155" s="218" t="s">
        <v>113</v>
      </c>
      <c r="H155" s="219">
        <v>114</v>
      </c>
      <c r="I155" s="220"/>
      <c r="J155" s="221">
        <f>ROUND(I155*H155,2)</f>
        <v>0</v>
      </c>
      <c r="K155" s="217" t="s">
        <v>189</v>
      </c>
      <c r="L155" s="46"/>
      <c r="M155" s="222" t="s">
        <v>19</v>
      </c>
      <c r="N155" s="223" t="s">
        <v>45</v>
      </c>
      <c r="O155" s="86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6" t="s">
        <v>190</v>
      </c>
      <c r="AT155" s="226" t="s">
        <v>186</v>
      </c>
      <c r="AU155" s="226" t="s">
        <v>83</v>
      </c>
      <c r="AY155" s="19" t="s">
        <v>184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9" t="s">
        <v>81</v>
      </c>
      <c r="BK155" s="227">
        <f>ROUND(I155*H155,2)</f>
        <v>0</v>
      </c>
      <c r="BL155" s="19" t="s">
        <v>190</v>
      </c>
      <c r="BM155" s="226" t="s">
        <v>1006</v>
      </c>
    </row>
    <row r="156" s="2" customFormat="1">
      <c r="A156" s="40"/>
      <c r="B156" s="41"/>
      <c r="C156" s="42"/>
      <c r="D156" s="228" t="s">
        <v>192</v>
      </c>
      <c r="E156" s="42"/>
      <c r="F156" s="229" t="s">
        <v>1007</v>
      </c>
      <c r="G156" s="42"/>
      <c r="H156" s="42"/>
      <c r="I156" s="230"/>
      <c r="J156" s="42"/>
      <c r="K156" s="42"/>
      <c r="L156" s="46"/>
      <c r="M156" s="231"/>
      <c r="N156" s="232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192</v>
      </c>
      <c r="AU156" s="19" t="s">
        <v>83</v>
      </c>
    </row>
    <row r="157" s="2" customFormat="1">
      <c r="A157" s="40"/>
      <c r="B157" s="41"/>
      <c r="C157" s="42"/>
      <c r="D157" s="233" t="s">
        <v>194</v>
      </c>
      <c r="E157" s="42"/>
      <c r="F157" s="234" t="s">
        <v>1008</v>
      </c>
      <c r="G157" s="42"/>
      <c r="H157" s="42"/>
      <c r="I157" s="230"/>
      <c r="J157" s="42"/>
      <c r="K157" s="42"/>
      <c r="L157" s="46"/>
      <c r="M157" s="231"/>
      <c r="N157" s="232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194</v>
      </c>
      <c r="AU157" s="19" t="s">
        <v>83</v>
      </c>
    </row>
    <row r="158" s="2" customFormat="1" ht="16.5" customHeight="1">
      <c r="A158" s="40"/>
      <c r="B158" s="41"/>
      <c r="C158" s="215" t="s">
        <v>295</v>
      </c>
      <c r="D158" s="215" t="s">
        <v>186</v>
      </c>
      <c r="E158" s="216" t="s">
        <v>1009</v>
      </c>
      <c r="F158" s="217" t="s">
        <v>1010</v>
      </c>
      <c r="G158" s="218" t="s">
        <v>113</v>
      </c>
      <c r="H158" s="219">
        <v>114</v>
      </c>
      <c r="I158" s="220"/>
      <c r="J158" s="221">
        <f>ROUND(I158*H158,2)</f>
        <v>0</v>
      </c>
      <c r="K158" s="217" t="s">
        <v>189</v>
      </c>
      <c r="L158" s="46"/>
      <c r="M158" s="222" t="s">
        <v>19</v>
      </c>
      <c r="N158" s="223" t="s">
        <v>45</v>
      </c>
      <c r="O158" s="86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6" t="s">
        <v>190</v>
      </c>
      <c r="AT158" s="226" t="s">
        <v>186</v>
      </c>
      <c r="AU158" s="226" t="s">
        <v>83</v>
      </c>
      <c r="AY158" s="19" t="s">
        <v>184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9" t="s">
        <v>81</v>
      </c>
      <c r="BK158" s="227">
        <f>ROUND(I158*H158,2)</f>
        <v>0</v>
      </c>
      <c r="BL158" s="19" t="s">
        <v>190</v>
      </c>
      <c r="BM158" s="226" t="s">
        <v>1011</v>
      </c>
    </row>
    <row r="159" s="2" customFormat="1">
      <c r="A159" s="40"/>
      <c r="B159" s="41"/>
      <c r="C159" s="42"/>
      <c r="D159" s="228" t="s">
        <v>192</v>
      </c>
      <c r="E159" s="42"/>
      <c r="F159" s="229" t="s">
        <v>1012</v>
      </c>
      <c r="G159" s="42"/>
      <c r="H159" s="42"/>
      <c r="I159" s="230"/>
      <c r="J159" s="42"/>
      <c r="K159" s="42"/>
      <c r="L159" s="46"/>
      <c r="M159" s="231"/>
      <c r="N159" s="232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192</v>
      </c>
      <c r="AU159" s="19" t="s">
        <v>83</v>
      </c>
    </row>
    <row r="160" s="2" customFormat="1">
      <c r="A160" s="40"/>
      <c r="B160" s="41"/>
      <c r="C160" s="42"/>
      <c r="D160" s="233" t="s">
        <v>194</v>
      </c>
      <c r="E160" s="42"/>
      <c r="F160" s="234" t="s">
        <v>1013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194</v>
      </c>
      <c r="AU160" s="19" t="s">
        <v>83</v>
      </c>
    </row>
    <row r="161" s="12" customFormat="1" ht="22.8" customHeight="1">
      <c r="A161" s="12"/>
      <c r="B161" s="199"/>
      <c r="C161" s="200"/>
      <c r="D161" s="201" t="s">
        <v>73</v>
      </c>
      <c r="E161" s="213" t="s">
        <v>190</v>
      </c>
      <c r="F161" s="213" t="s">
        <v>628</v>
      </c>
      <c r="G161" s="200"/>
      <c r="H161" s="200"/>
      <c r="I161" s="203"/>
      <c r="J161" s="214">
        <f>BK161</f>
        <v>0</v>
      </c>
      <c r="K161" s="200"/>
      <c r="L161" s="205"/>
      <c r="M161" s="206"/>
      <c r="N161" s="207"/>
      <c r="O161" s="207"/>
      <c r="P161" s="208">
        <f>SUM(P162:P169)</f>
        <v>0</v>
      </c>
      <c r="Q161" s="207"/>
      <c r="R161" s="208">
        <f>SUM(R162:R169)</f>
        <v>0</v>
      </c>
      <c r="S161" s="207"/>
      <c r="T161" s="209">
        <f>SUM(T162:T169)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0" t="s">
        <v>81</v>
      </c>
      <c r="AT161" s="211" t="s">
        <v>73</v>
      </c>
      <c r="AU161" s="211" t="s">
        <v>81</v>
      </c>
      <c r="AY161" s="210" t="s">
        <v>184</v>
      </c>
      <c r="BK161" s="212">
        <f>SUM(BK162:BK169)</f>
        <v>0</v>
      </c>
    </row>
    <row r="162" s="2" customFormat="1" ht="16.5" customHeight="1">
      <c r="A162" s="40"/>
      <c r="B162" s="41"/>
      <c r="C162" s="215" t="s">
        <v>302</v>
      </c>
      <c r="D162" s="215" t="s">
        <v>186</v>
      </c>
      <c r="E162" s="216" t="s">
        <v>629</v>
      </c>
      <c r="F162" s="217" t="s">
        <v>630</v>
      </c>
      <c r="G162" s="218" t="s">
        <v>226</v>
      </c>
      <c r="H162" s="219">
        <v>28.460000000000001</v>
      </c>
      <c r="I162" s="220"/>
      <c r="J162" s="221">
        <f>ROUND(I162*H162,2)</f>
        <v>0</v>
      </c>
      <c r="K162" s="217" t="s">
        <v>189</v>
      </c>
      <c r="L162" s="46"/>
      <c r="M162" s="222" t="s">
        <v>19</v>
      </c>
      <c r="N162" s="223" t="s">
        <v>45</v>
      </c>
      <c r="O162" s="86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190</v>
      </c>
      <c r="AT162" s="226" t="s">
        <v>186</v>
      </c>
      <c r="AU162" s="226" t="s">
        <v>83</v>
      </c>
      <c r="AY162" s="19" t="s">
        <v>184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81</v>
      </c>
      <c r="BK162" s="227">
        <f>ROUND(I162*H162,2)</f>
        <v>0</v>
      </c>
      <c r="BL162" s="19" t="s">
        <v>190</v>
      </c>
      <c r="BM162" s="226" t="s">
        <v>1014</v>
      </c>
    </row>
    <row r="163" s="2" customFormat="1">
      <c r="A163" s="40"/>
      <c r="B163" s="41"/>
      <c r="C163" s="42"/>
      <c r="D163" s="228" t="s">
        <v>192</v>
      </c>
      <c r="E163" s="42"/>
      <c r="F163" s="229" t="s">
        <v>632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192</v>
      </c>
      <c r="AU163" s="19" t="s">
        <v>83</v>
      </c>
    </row>
    <row r="164" s="2" customFormat="1">
      <c r="A164" s="40"/>
      <c r="B164" s="41"/>
      <c r="C164" s="42"/>
      <c r="D164" s="233" t="s">
        <v>194</v>
      </c>
      <c r="E164" s="42"/>
      <c r="F164" s="234" t="s">
        <v>633</v>
      </c>
      <c r="G164" s="42"/>
      <c r="H164" s="42"/>
      <c r="I164" s="230"/>
      <c r="J164" s="42"/>
      <c r="K164" s="42"/>
      <c r="L164" s="46"/>
      <c r="M164" s="231"/>
      <c r="N164" s="232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194</v>
      </c>
      <c r="AU164" s="19" t="s">
        <v>83</v>
      </c>
    </row>
    <row r="165" s="13" customFormat="1">
      <c r="A165" s="13"/>
      <c r="B165" s="235"/>
      <c r="C165" s="236"/>
      <c r="D165" s="228" t="s">
        <v>196</v>
      </c>
      <c r="E165" s="237" t="s">
        <v>552</v>
      </c>
      <c r="F165" s="238" t="s">
        <v>1015</v>
      </c>
      <c r="G165" s="236"/>
      <c r="H165" s="239">
        <v>28.460000000000001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196</v>
      </c>
      <c r="AU165" s="245" t="s">
        <v>83</v>
      </c>
      <c r="AV165" s="13" t="s">
        <v>83</v>
      </c>
      <c r="AW165" s="13" t="s">
        <v>35</v>
      </c>
      <c r="AX165" s="13" t="s">
        <v>81</v>
      </c>
      <c r="AY165" s="245" t="s">
        <v>184</v>
      </c>
    </row>
    <row r="166" s="2" customFormat="1" ht="21.75" customHeight="1">
      <c r="A166" s="40"/>
      <c r="B166" s="41"/>
      <c r="C166" s="215" t="s">
        <v>310</v>
      </c>
      <c r="D166" s="215" t="s">
        <v>186</v>
      </c>
      <c r="E166" s="216" t="s">
        <v>1016</v>
      </c>
      <c r="F166" s="217" t="s">
        <v>1017</v>
      </c>
      <c r="G166" s="218" t="s">
        <v>226</v>
      </c>
      <c r="H166" s="219">
        <v>3.2400000000000002</v>
      </c>
      <c r="I166" s="220"/>
      <c r="J166" s="221">
        <f>ROUND(I166*H166,2)</f>
        <v>0</v>
      </c>
      <c r="K166" s="217" t="s">
        <v>189</v>
      </c>
      <c r="L166" s="46"/>
      <c r="M166" s="222" t="s">
        <v>19</v>
      </c>
      <c r="N166" s="223" t="s">
        <v>45</v>
      </c>
      <c r="O166" s="86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6" t="s">
        <v>190</v>
      </c>
      <c r="AT166" s="226" t="s">
        <v>186</v>
      </c>
      <c r="AU166" s="226" t="s">
        <v>83</v>
      </c>
      <c r="AY166" s="19" t="s">
        <v>184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9" t="s">
        <v>81</v>
      </c>
      <c r="BK166" s="227">
        <f>ROUND(I166*H166,2)</f>
        <v>0</v>
      </c>
      <c r="BL166" s="19" t="s">
        <v>190</v>
      </c>
      <c r="BM166" s="226" t="s">
        <v>1018</v>
      </c>
    </row>
    <row r="167" s="2" customFormat="1">
      <c r="A167" s="40"/>
      <c r="B167" s="41"/>
      <c r="C167" s="42"/>
      <c r="D167" s="228" t="s">
        <v>192</v>
      </c>
      <c r="E167" s="42"/>
      <c r="F167" s="229" t="s">
        <v>1019</v>
      </c>
      <c r="G167" s="42"/>
      <c r="H167" s="42"/>
      <c r="I167" s="230"/>
      <c r="J167" s="42"/>
      <c r="K167" s="42"/>
      <c r="L167" s="46"/>
      <c r="M167" s="231"/>
      <c r="N167" s="232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192</v>
      </c>
      <c r="AU167" s="19" t="s">
        <v>83</v>
      </c>
    </row>
    <row r="168" s="2" customFormat="1">
      <c r="A168" s="40"/>
      <c r="B168" s="41"/>
      <c r="C168" s="42"/>
      <c r="D168" s="233" t="s">
        <v>194</v>
      </c>
      <c r="E168" s="42"/>
      <c r="F168" s="234" t="s">
        <v>1020</v>
      </c>
      <c r="G168" s="42"/>
      <c r="H168" s="42"/>
      <c r="I168" s="230"/>
      <c r="J168" s="42"/>
      <c r="K168" s="42"/>
      <c r="L168" s="46"/>
      <c r="M168" s="231"/>
      <c r="N168" s="232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194</v>
      </c>
      <c r="AU168" s="19" t="s">
        <v>83</v>
      </c>
    </row>
    <row r="169" s="13" customFormat="1">
      <c r="A169" s="13"/>
      <c r="B169" s="235"/>
      <c r="C169" s="236"/>
      <c r="D169" s="228" t="s">
        <v>196</v>
      </c>
      <c r="E169" s="237" t="s">
        <v>19</v>
      </c>
      <c r="F169" s="238" t="s">
        <v>1021</v>
      </c>
      <c r="G169" s="236"/>
      <c r="H169" s="239">
        <v>3.2400000000000002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196</v>
      </c>
      <c r="AU169" s="245" t="s">
        <v>83</v>
      </c>
      <c r="AV169" s="13" t="s">
        <v>83</v>
      </c>
      <c r="AW169" s="13" t="s">
        <v>35</v>
      </c>
      <c r="AX169" s="13" t="s">
        <v>81</v>
      </c>
      <c r="AY169" s="245" t="s">
        <v>184</v>
      </c>
    </row>
    <row r="170" s="12" customFormat="1" ht="22.8" customHeight="1">
      <c r="A170" s="12"/>
      <c r="B170" s="199"/>
      <c r="C170" s="200"/>
      <c r="D170" s="201" t="s">
        <v>73</v>
      </c>
      <c r="E170" s="213" t="s">
        <v>243</v>
      </c>
      <c r="F170" s="213" t="s">
        <v>634</v>
      </c>
      <c r="G170" s="200"/>
      <c r="H170" s="200"/>
      <c r="I170" s="203"/>
      <c r="J170" s="214">
        <f>BK170</f>
        <v>0</v>
      </c>
      <c r="K170" s="200"/>
      <c r="L170" s="205"/>
      <c r="M170" s="206"/>
      <c r="N170" s="207"/>
      <c r="O170" s="207"/>
      <c r="P170" s="208">
        <f>SUM(P171:P227)</f>
        <v>0</v>
      </c>
      <c r="Q170" s="207"/>
      <c r="R170" s="208">
        <f>SUM(R171:R227)</f>
        <v>20.243379999999998</v>
      </c>
      <c r="S170" s="207"/>
      <c r="T170" s="209">
        <f>SUM(T171:T227)</f>
        <v>117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0" t="s">
        <v>81</v>
      </c>
      <c r="AT170" s="211" t="s">
        <v>73</v>
      </c>
      <c r="AU170" s="211" t="s">
        <v>81</v>
      </c>
      <c r="AY170" s="210" t="s">
        <v>184</v>
      </c>
      <c r="BK170" s="212">
        <f>SUM(BK171:BK227)</f>
        <v>0</v>
      </c>
    </row>
    <row r="171" s="2" customFormat="1" ht="16.5" customHeight="1">
      <c r="A171" s="40"/>
      <c r="B171" s="41"/>
      <c r="C171" s="215" t="s">
        <v>315</v>
      </c>
      <c r="D171" s="215" t="s">
        <v>186</v>
      </c>
      <c r="E171" s="216" t="s">
        <v>1022</v>
      </c>
      <c r="F171" s="217" t="s">
        <v>1023</v>
      </c>
      <c r="G171" s="218" t="s">
        <v>113</v>
      </c>
      <c r="H171" s="219">
        <v>116</v>
      </c>
      <c r="I171" s="220"/>
      <c r="J171" s="221">
        <f>ROUND(I171*H171,2)</f>
        <v>0</v>
      </c>
      <c r="K171" s="217" t="s">
        <v>189</v>
      </c>
      <c r="L171" s="46"/>
      <c r="M171" s="222" t="s">
        <v>19</v>
      </c>
      <c r="N171" s="223" t="s">
        <v>45</v>
      </c>
      <c r="O171" s="86"/>
      <c r="P171" s="224">
        <f>O171*H171</f>
        <v>0</v>
      </c>
      <c r="Q171" s="224">
        <v>0</v>
      </c>
      <c r="R171" s="224">
        <f>Q171*H171</f>
        <v>0</v>
      </c>
      <c r="S171" s="224">
        <v>1</v>
      </c>
      <c r="T171" s="225">
        <f>S171*H171</f>
        <v>116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6" t="s">
        <v>190</v>
      </c>
      <c r="AT171" s="226" t="s">
        <v>186</v>
      </c>
      <c r="AU171" s="226" t="s">
        <v>83</v>
      </c>
      <c r="AY171" s="19" t="s">
        <v>184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9" t="s">
        <v>81</v>
      </c>
      <c r="BK171" s="227">
        <f>ROUND(I171*H171,2)</f>
        <v>0</v>
      </c>
      <c r="BL171" s="19" t="s">
        <v>190</v>
      </c>
      <c r="BM171" s="226" t="s">
        <v>1024</v>
      </c>
    </row>
    <row r="172" s="2" customFormat="1">
      <c r="A172" s="40"/>
      <c r="B172" s="41"/>
      <c r="C172" s="42"/>
      <c r="D172" s="228" t="s">
        <v>192</v>
      </c>
      <c r="E172" s="42"/>
      <c r="F172" s="229" t="s">
        <v>1025</v>
      </c>
      <c r="G172" s="42"/>
      <c r="H172" s="42"/>
      <c r="I172" s="230"/>
      <c r="J172" s="42"/>
      <c r="K172" s="42"/>
      <c r="L172" s="46"/>
      <c r="M172" s="231"/>
      <c r="N172" s="232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192</v>
      </c>
      <c r="AU172" s="19" t="s">
        <v>83</v>
      </c>
    </row>
    <row r="173" s="2" customFormat="1">
      <c r="A173" s="40"/>
      <c r="B173" s="41"/>
      <c r="C173" s="42"/>
      <c r="D173" s="233" t="s">
        <v>194</v>
      </c>
      <c r="E173" s="42"/>
      <c r="F173" s="234" t="s">
        <v>1026</v>
      </c>
      <c r="G173" s="42"/>
      <c r="H173" s="42"/>
      <c r="I173" s="230"/>
      <c r="J173" s="42"/>
      <c r="K173" s="42"/>
      <c r="L173" s="46"/>
      <c r="M173" s="231"/>
      <c r="N173" s="232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194</v>
      </c>
      <c r="AU173" s="19" t="s">
        <v>83</v>
      </c>
    </row>
    <row r="174" s="2" customFormat="1" ht="16.5" customHeight="1">
      <c r="A174" s="40"/>
      <c r="B174" s="41"/>
      <c r="C174" s="215" t="s">
        <v>322</v>
      </c>
      <c r="D174" s="215" t="s">
        <v>186</v>
      </c>
      <c r="E174" s="216" t="s">
        <v>1027</v>
      </c>
      <c r="F174" s="217" t="s">
        <v>1028</v>
      </c>
      <c r="G174" s="218" t="s">
        <v>113</v>
      </c>
      <c r="H174" s="219">
        <v>114</v>
      </c>
      <c r="I174" s="220"/>
      <c r="J174" s="221">
        <f>ROUND(I174*H174,2)</f>
        <v>0</v>
      </c>
      <c r="K174" s="217" t="s">
        <v>189</v>
      </c>
      <c r="L174" s="46"/>
      <c r="M174" s="222" t="s">
        <v>19</v>
      </c>
      <c r="N174" s="223" t="s">
        <v>45</v>
      </c>
      <c r="O174" s="86"/>
      <c r="P174" s="224">
        <f>O174*H174</f>
        <v>0</v>
      </c>
      <c r="Q174" s="224">
        <v>6.0000000000000002E-05</v>
      </c>
      <c r="R174" s="224">
        <f>Q174*H174</f>
        <v>0.0068400000000000006</v>
      </c>
      <c r="S174" s="224">
        <v>0</v>
      </c>
      <c r="T174" s="225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6" t="s">
        <v>190</v>
      </c>
      <c r="AT174" s="226" t="s">
        <v>186</v>
      </c>
      <c r="AU174" s="226" t="s">
        <v>83</v>
      </c>
      <c r="AY174" s="19" t="s">
        <v>184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9" t="s">
        <v>81</v>
      </c>
      <c r="BK174" s="227">
        <f>ROUND(I174*H174,2)</f>
        <v>0</v>
      </c>
      <c r="BL174" s="19" t="s">
        <v>190</v>
      </c>
      <c r="BM174" s="226" t="s">
        <v>1029</v>
      </c>
    </row>
    <row r="175" s="2" customFormat="1">
      <c r="A175" s="40"/>
      <c r="B175" s="41"/>
      <c r="C175" s="42"/>
      <c r="D175" s="228" t="s">
        <v>192</v>
      </c>
      <c r="E175" s="42"/>
      <c r="F175" s="229" t="s">
        <v>1030</v>
      </c>
      <c r="G175" s="42"/>
      <c r="H175" s="42"/>
      <c r="I175" s="230"/>
      <c r="J175" s="42"/>
      <c r="K175" s="42"/>
      <c r="L175" s="46"/>
      <c r="M175" s="231"/>
      <c r="N175" s="232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192</v>
      </c>
      <c r="AU175" s="19" t="s">
        <v>83</v>
      </c>
    </row>
    <row r="176" s="2" customFormat="1">
      <c r="A176" s="40"/>
      <c r="B176" s="41"/>
      <c r="C176" s="42"/>
      <c r="D176" s="233" t="s">
        <v>194</v>
      </c>
      <c r="E176" s="42"/>
      <c r="F176" s="234" t="s">
        <v>1031</v>
      </c>
      <c r="G176" s="42"/>
      <c r="H176" s="42"/>
      <c r="I176" s="230"/>
      <c r="J176" s="42"/>
      <c r="K176" s="42"/>
      <c r="L176" s="46"/>
      <c r="M176" s="231"/>
      <c r="N176" s="23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194</v>
      </c>
      <c r="AU176" s="19" t="s">
        <v>83</v>
      </c>
    </row>
    <row r="177" s="2" customFormat="1" ht="16.5" customHeight="1">
      <c r="A177" s="40"/>
      <c r="B177" s="41"/>
      <c r="C177" s="267" t="s">
        <v>7</v>
      </c>
      <c r="D177" s="267" t="s">
        <v>269</v>
      </c>
      <c r="E177" s="268" t="s">
        <v>1032</v>
      </c>
      <c r="F177" s="269" t="s">
        <v>1033</v>
      </c>
      <c r="G177" s="270" t="s">
        <v>113</v>
      </c>
      <c r="H177" s="271">
        <v>114</v>
      </c>
      <c r="I177" s="272"/>
      <c r="J177" s="273">
        <f>ROUND(I177*H177,2)</f>
        <v>0</v>
      </c>
      <c r="K177" s="269" t="s">
        <v>189</v>
      </c>
      <c r="L177" s="274"/>
      <c r="M177" s="275" t="s">
        <v>19</v>
      </c>
      <c r="N177" s="276" t="s">
        <v>45</v>
      </c>
      <c r="O177" s="86"/>
      <c r="P177" s="224">
        <f>O177*H177</f>
        <v>0</v>
      </c>
      <c r="Q177" s="224">
        <v>0.0224</v>
      </c>
      <c r="R177" s="224">
        <f>Q177*H177</f>
        <v>2.5535999999999999</v>
      </c>
      <c r="S177" s="224">
        <v>0</v>
      </c>
      <c r="T177" s="22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6" t="s">
        <v>243</v>
      </c>
      <c r="AT177" s="226" t="s">
        <v>269</v>
      </c>
      <c r="AU177" s="226" t="s">
        <v>83</v>
      </c>
      <c r="AY177" s="19" t="s">
        <v>184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9" t="s">
        <v>81</v>
      </c>
      <c r="BK177" s="227">
        <f>ROUND(I177*H177,2)</f>
        <v>0</v>
      </c>
      <c r="BL177" s="19" t="s">
        <v>190</v>
      </c>
      <c r="BM177" s="226" t="s">
        <v>1034</v>
      </c>
    </row>
    <row r="178" s="2" customFormat="1">
      <c r="A178" s="40"/>
      <c r="B178" s="41"/>
      <c r="C178" s="42"/>
      <c r="D178" s="228" t="s">
        <v>192</v>
      </c>
      <c r="E178" s="42"/>
      <c r="F178" s="229" t="s">
        <v>1033</v>
      </c>
      <c r="G178" s="42"/>
      <c r="H178" s="42"/>
      <c r="I178" s="230"/>
      <c r="J178" s="42"/>
      <c r="K178" s="42"/>
      <c r="L178" s="46"/>
      <c r="M178" s="231"/>
      <c r="N178" s="232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192</v>
      </c>
      <c r="AU178" s="19" t="s">
        <v>83</v>
      </c>
    </row>
    <row r="179" s="2" customFormat="1" ht="16.5" customHeight="1">
      <c r="A179" s="40"/>
      <c r="B179" s="41"/>
      <c r="C179" s="215" t="s">
        <v>334</v>
      </c>
      <c r="D179" s="215" t="s">
        <v>186</v>
      </c>
      <c r="E179" s="216" t="s">
        <v>1035</v>
      </c>
      <c r="F179" s="217" t="s">
        <v>1036</v>
      </c>
      <c r="G179" s="218" t="s">
        <v>408</v>
      </c>
      <c r="H179" s="219">
        <v>17</v>
      </c>
      <c r="I179" s="220"/>
      <c r="J179" s="221">
        <f>ROUND(I179*H179,2)</f>
        <v>0</v>
      </c>
      <c r="K179" s="217" t="s">
        <v>189</v>
      </c>
      <c r="L179" s="46"/>
      <c r="M179" s="222" t="s">
        <v>19</v>
      </c>
      <c r="N179" s="223" t="s">
        <v>45</v>
      </c>
      <c r="O179" s="86"/>
      <c r="P179" s="224">
        <f>O179*H179</f>
        <v>0</v>
      </c>
      <c r="Q179" s="224">
        <v>0.010189999999999999</v>
      </c>
      <c r="R179" s="224">
        <f>Q179*H179</f>
        <v>0.17323</v>
      </c>
      <c r="S179" s="224">
        <v>0</v>
      </c>
      <c r="T179" s="22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6" t="s">
        <v>190</v>
      </c>
      <c r="AT179" s="226" t="s">
        <v>186</v>
      </c>
      <c r="AU179" s="226" t="s">
        <v>83</v>
      </c>
      <c r="AY179" s="19" t="s">
        <v>184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9" t="s">
        <v>81</v>
      </c>
      <c r="BK179" s="227">
        <f>ROUND(I179*H179,2)</f>
        <v>0</v>
      </c>
      <c r="BL179" s="19" t="s">
        <v>190</v>
      </c>
      <c r="BM179" s="226" t="s">
        <v>1037</v>
      </c>
    </row>
    <row r="180" s="2" customFormat="1">
      <c r="A180" s="40"/>
      <c r="B180" s="41"/>
      <c r="C180" s="42"/>
      <c r="D180" s="228" t="s">
        <v>192</v>
      </c>
      <c r="E180" s="42"/>
      <c r="F180" s="229" t="s">
        <v>1036</v>
      </c>
      <c r="G180" s="42"/>
      <c r="H180" s="42"/>
      <c r="I180" s="230"/>
      <c r="J180" s="42"/>
      <c r="K180" s="42"/>
      <c r="L180" s="46"/>
      <c r="M180" s="231"/>
      <c r="N180" s="232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192</v>
      </c>
      <c r="AU180" s="19" t="s">
        <v>83</v>
      </c>
    </row>
    <row r="181" s="2" customFormat="1">
      <c r="A181" s="40"/>
      <c r="B181" s="41"/>
      <c r="C181" s="42"/>
      <c r="D181" s="233" t="s">
        <v>194</v>
      </c>
      <c r="E181" s="42"/>
      <c r="F181" s="234" t="s">
        <v>1038</v>
      </c>
      <c r="G181" s="42"/>
      <c r="H181" s="42"/>
      <c r="I181" s="230"/>
      <c r="J181" s="42"/>
      <c r="K181" s="42"/>
      <c r="L181" s="46"/>
      <c r="M181" s="231"/>
      <c r="N181" s="232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194</v>
      </c>
      <c r="AU181" s="19" t="s">
        <v>83</v>
      </c>
    </row>
    <row r="182" s="2" customFormat="1" ht="16.5" customHeight="1">
      <c r="A182" s="40"/>
      <c r="B182" s="41"/>
      <c r="C182" s="267" t="s">
        <v>340</v>
      </c>
      <c r="D182" s="267" t="s">
        <v>269</v>
      </c>
      <c r="E182" s="268" t="s">
        <v>1039</v>
      </c>
      <c r="F182" s="269" t="s">
        <v>1040</v>
      </c>
      <c r="G182" s="270" t="s">
        <v>408</v>
      </c>
      <c r="H182" s="271">
        <v>5</v>
      </c>
      <c r="I182" s="272"/>
      <c r="J182" s="273">
        <f>ROUND(I182*H182,2)</f>
        <v>0</v>
      </c>
      <c r="K182" s="269" t="s">
        <v>189</v>
      </c>
      <c r="L182" s="274"/>
      <c r="M182" s="275" t="s">
        <v>19</v>
      </c>
      <c r="N182" s="276" t="s">
        <v>45</v>
      </c>
      <c r="O182" s="86"/>
      <c r="P182" s="224">
        <f>O182*H182</f>
        <v>0</v>
      </c>
      <c r="Q182" s="224">
        <v>0.050999999999999997</v>
      </c>
      <c r="R182" s="224">
        <f>Q182*H182</f>
        <v>0.255</v>
      </c>
      <c r="S182" s="224">
        <v>0</v>
      </c>
      <c r="T182" s="225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6" t="s">
        <v>243</v>
      </c>
      <c r="AT182" s="226" t="s">
        <v>269</v>
      </c>
      <c r="AU182" s="226" t="s">
        <v>83</v>
      </c>
      <c r="AY182" s="19" t="s">
        <v>184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9" t="s">
        <v>81</v>
      </c>
      <c r="BK182" s="227">
        <f>ROUND(I182*H182,2)</f>
        <v>0</v>
      </c>
      <c r="BL182" s="19" t="s">
        <v>190</v>
      </c>
      <c r="BM182" s="226" t="s">
        <v>1041</v>
      </c>
    </row>
    <row r="183" s="2" customFormat="1">
      <c r="A183" s="40"/>
      <c r="B183" s="41"/>
      <c r="C183" s="42"/>
      <c r="D183" s="228" t="s">
        <v>192</v>
      </c>
      <c r="E183" s="42"/>
      <c r="F183" s="229" t="s">
        <v>1040</v>
      </c>
      <c r="G183" s="42"/>
      <c r="H183" s="42"/>
      <c r="I183" s="230"/>
      <c r="J183" s="42"/>
      <c r="K183" s="42"/>
      <c r="L183" s="46"/>
      <c r="M183" s="231"/>
      <c r="N183" s="232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192</v>
      </c>
      <c r="AU183" s="19" t="s">
        <v>83</v>
      </c>
    </row>
    <row r="184" s="2" customFormat="1" ht="16.5" customHeight="1">
      <c r="A184" s="40"/>
      <c r="B184" s="41"/>
      <c r="C184" s="267" t="s">
        <v>346</v>
      </c>
      <c r="D184" s="267" t="s">
        <v>269</v>
      </c>
      <c r="E184" s="268" t="s">
        <v>1042</v>
      </c>
      <c r="F184" s="269" t="s">
        <v>1043</v>
      </c>
      <c r="G184" s="270" t="s">
        <v>408</v>
      </c>
      <c r="H184" s="271">
        <v>4</v>
      </c>
      <c r="I184" s="272"/>
      <c r="J184" s="273">
        <f>ROUND(I184*H184,2)</f>
        <v>0</v>
      </c>
      <c r="K184" s="269" t="s">
        <v>189</v>
      </c>
      <c r="L184" s="274"/>
      <c r="M184" s="275" t="s">
        <v>19</v>
      </c>
      <c r="N184" s="276" t="s">
        <v>45</v>
      </c>
      <c r="O184" s="86"/>
      <c r="P184" s="224">
        <f>O184*H184</f>
        <v>0</v>
      </c>
      <c r="Q184" s="224">
        <v>0.068000000000000005</v>
      </c>
      <c r="R184" s="224">
        <f>Q184*H184</f>
        <v>0.27200000000000002</v>
      </c>
      <c r="S184" s="224">
        <v>0</v>
      </c>
      <c r="T184" s="225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6" t="s">
        <v>243</v>
      </c>
      <c r="AT184" s="226" t="s">
        <v>269</v>
      </c>
      <c r="AU184" s="226" t="s">
        <v>83</v>
      </c>
      <c r="AY184" s="19" t="s">
        <v>184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9" t="s">
        <v>81</v>
      </c>
      <c r="BK184" s="227">
        <f>ROUND(I184*H184,2)</f>
        <v>0</v>
      </c>
      <c r="BL184" s="19" t="s">
        <v>190</v>
      </c>
      <c r="BM184" s="226" t="s">
        <v>1044</v>
      </c>
    </row>
    <row r="185" s="2" customFormat="1">
      <c r="A185" s="40"/>
      <c r="B185" s="41"/>
      <c r="C185" s="42"/>
      <c r="D185" s="228" t="s">
        <v>192</v>
      </c>
      <c r="E185" s="42"/>
      <c r="F185" s="229" t="s">
        <v>1043</v>
      </c>
      <c r="G185" s="42"/>
      <c r="H185" s="42"/>
      <c r="I185" s="230"/>
      <c r="J185" s="42"/>
      <c r="K185" s="42"/>
      <c r="L185" s="46"/>
      <c r="M185" s="231"/>
      <c r="N185" s="232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192</v>
      </c>
      <c r="AU185" s="19" t="s">
        <v>83</v>
      </c>
    </row>
    <row r="186" s="2" customFormat="1" ht="16.5" customHeight="1">
      <c r="A186" s="40"/>
      <c r="B186" s="41"/>
      <c r="C186" s="267" t="s">
        <v>353</v>
      </c>
      <c r="D186" s="267" t="s">
        <v>269</v>
      </c>
      <c r="E186" s="268" t="s">
        <v>1045</v>
      </c>
      <c r="F186" s="269" t="s">
        <v>1046</v>
      </c>
      <c r="G186" s="270" t="s">
        <v>408</v>
      </c>
      <c r="H186" s="271">
        <v>2</v>
      </c>
      <c r="I186" s="272"/>
      <c r="J186" s="273">
        <f>ROUND(I186*H186,2)</f>
        <v>0</v>
      </c>
      <c r="K186" s="269" t="s">
        <v>189</v>
      </c>
      <c r="L186" s="274"/>
      <c r="M186" s="275" t="s">
        <v>19</v>
      </c>
      <c r="N186" s="276" t="s">
        <v>45</v>
      </c>
      <c r="O186" s="86"/>
      <c r="P186" s="224">
        <f>O186*H186</f>
        <v>0</v>
      </c>
      <c r="Q186" s="224">
        <v>0.081000000000000003</v>
      </c>
      <c r="R186" s="224">
        <f>Q186*H186</f>
        <v>0.16200000000000001</v>
      </c>
      <c r="S186" s="224">
        <v>0</v>
      </c>
      <c r="T186" s="225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6" t="s">
        <v>243</v>
      </c>
      <c r="AT186" s="226" t="s">
        <v>269</v>
      </c>
      <c r="AU186" s="226" t="s">
        <v>83</v>
      </c>
      <c r="AY186" s="19" t="s">
        <v>184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9" t="s">
        <v>81</v>
      </c>
      <c r="BK186" s="227">
        <f>ROUND(I186*H186,2)</f>
        <v>0</v>
      </c>
      <c r="BL186" s="19" t="s">
        <v>190</v>
      </c>
      <c r="BM186" s="226" t="s">
        <v>1047</v>
      </c>
    </row>
    <row r="187" s="2" customFormat="1">
      <c r="A187" s="40"/>
      <c r="B187" s="41"/>
      <c r="C187" s="42"/>
      <c r="D187" s="228" t="s">
        <v>192</v>
      </c>
      <c r="E187" s="42"/>
      <c r="F187" s="229" t="s">
        <v>1046</v>
      </c>
      <c r="G187" s="42"/>
      <c r="H187" s="42"/>
      <c r="I187" s="230"/>
      <c r="J187" s="42"/>
      <c r="K187" s="42"/>
      <c r="L187" s="46"/>
      <c r="M187" s="231"/>
      <c r="N187" s="232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192</v>
      </c>
      <c r="AU187" s="19" t="s">
        <v>83</v>
      </c>
    </row>
    <row r="188" s="2" customFormat="1" ht="16.5" customHeight="1">
      <c r="A188" s="40"/>
      <c r="B188" s="41"/>
      <c r="C188" s="267" t="s">
        <v>683</v>
      </c>
      <c r="D188" s="267" t="s">
        <v>269</v>
      </c>
      <c r="E188" s="268" t="s">
        <v>1048</v>
      </c>
      <c r="F188" s="269" t="s">
        <v>1049</v>
      </c>
      <c r="G188" s="270" t="s">
        <v>408</v>
      </c>
      <c r="H188" s="271">
        <v>3</v>
      </c>
      <c r="I188" s="272"/>
      <c r="J188" s="273">
        <f>ROUND(I188*H188,2)</f>
        <v>0</v>
      </c>
      <c r="K188" s="269" t="s">
        <v>189</v>
      </c>
      <c r="L188" s="274"/>
      <c r="M188" s="275" t="s">
        <v>19</v>
      </c>
      <c r="N188" s="276" t="s">
        <v>45</v>
      </c>
      <c r="O188" s="86"/>
      <c r="P188" s="224">
        <f>O188*H188</f>
        <v>0</v>
      </c>
      <c r="Q188" s="224">
        <v>0.26200000000000001</v>
      </c>
      <c r="R188" s="224">
        <f>Q188*H188</f>
        <v>0.78600000000000003</v>
      </c>
      <c r="S188" s="224">
        <v>0</v>
      </c>
      <c r="T188" s="225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6" t="s">
        <v>243</v>
      </c>
      <c r="AT188" s="226" t="s">
        <v>269</v>
      </c>
      <c r="AU188" s="226" t="s">
        <v>83</v>
      </c>
      <c r="AY188" s="19" t="s">
        <v>184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9" t="s">
        <v>81</v>
      </c>
      <c r="BK188" s="227">
        <f>ROUND(I188*H188,2)</f>
        <v>0</v>
      </c>
      <c r="BL188" s="19" t="s">
        <v>190</v>
      </c>
      <c r="BM188" s="226" t="s">
        <v>1050</v>
      </c>
    </row>
    <row r="189" s="2" customFormat="1">
      <c r="A189" s="40"/>
      <c r="B189" s="41"/>
      <c r="C189" s="42"/>
      <c r="D189" s="228" t="s">
        <v>192</v>
      </c>
      <c r="E189" s="42"/>
      <c r="F189" s="229" t="s">
        <v>1049</v>
      </c>
      <c r="G189" s="42"/>
      <c r="H189" s="42"/>
      <c r="I189" s="230"/>
      <c r="J189" s="42"/>
      <c r="K189" s="42"/>
      <c r="L189" s="46"/>
      <c r="M189" s="231"/>
      <c r="N189" s="232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192</v>
      </c>
      <c r="AU189" s="19" t="s">
        <v>83</v>
      </c>
    </row>
    <row r="190" s="2" customFormat="1" ht="16.5" customHeight="1">
      <c r="A190" s="40"/>
      <c r="B190" s="41"/>
      <c r="C190" s="267" t="s">
        <v>687</v>
      </c>
      <c r="D190" s="267" t="s">
        <v>269</v>
      </c>
      <c r="E190" s="268" t="s">
        <v>1051</v>
      </c>
      <c r="F190" s="269" t="s">
        <v>1052</v>
      </c>
      <c r="G190" s="270" t="s">
        <v>408</v>
      </c>
      <c r="H190" s="271">
        <v>3</v>
      </c>
      <c r="I190" s="272"/>
      <c r="J190" s="273">
        <f>ROUND(I190*H190,2)</f>
        <v>0</v>
      </c>
      <c r="K190" s="269" t="s">
        <v>189</v>
      </c>
      <c r="L190" s="274"/>
      <c r="M190" s="275" t="s">
        <v>19</v>
      </c>
      <c r="N190" s="276" t="s">
        <v>45</v>
      </c>
      <c r="O190" s="86"/>
      <c r="P190" s="224">
        <f>O190*H190</f>
        <v>0</v>
      </c>
      <c r="Q190" s="224">
        <v>0.52600000000000002</v>
      </c>
      <c r="R190" s="224">
        <f>Q190*H190</f>
        <v>1.5780000000000001</v>
      </c>
      <c r="S190" s="224">
        <v>0</v>
      </c>
      <c r="T190" s="225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6" t="s">
        <v>243</v>
      </c>
      <c r="AT190" s="226" t="s">
        <v>269</v>
      </c>
      <c r="AU190" s="226" t="s">
        <v>83</v>
      </c>
      <c r="AY190" s="19" t="s">
        <v>184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9" t="s">
        <v>81</v>
      </c>
      <c r="BK190" s="227">
        <f>ROUND(I190*H190,2)</f>
        <v>0</v>
      </c>
      <c r="BL190" s="19" t="s">
        <v>190</v>
      </c>
      <c r="BM190" s="226" t="s">
        <v>1053</v>
      </c>
    </row>
    <row r="191" s="2" customFormat="1">
      <c r="A191" s="40"/>
      <c r="B191" s="41"/>
      <c r="C191" s="42"/>
      <c r="D191" s="228" t="s">
        <v>192</v>
      </c>
      <c r="E191" s="42"/>
      <c r="F191" s="229" t="s">
        <v>1052</v>
      </c>
      <c r="G191" s="42"/>
      <c r="H191" s="42"/>
      <c r="I191" s="230"/>
      <c r="J191" s="42"/>
      <c r="K191" s="42"/>
      <c r="L191" s="46"/>
      <c r="M191" s="231"/>
      <c r="N191" s="232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192</v>
      </c>
      <c r="AU191" s="19" t="s">
        <v>83</v>
      </c>
    </row>
    <row r="192" s="2" customFormat="1" ht="16.5" customHeight="1">
      <c r="A192" s="40"/>
      <c r="B192" s="41"/>
      <c r="C192" s="215" t="s">
        <v>693</v>
      </c>
      <c r="D192" s="215" t="s">
        <v>186</v>
      </c>
      <c r="E192" s="216" t="s">
        <v>1054</v>
      </c>
      <c r="F192" s="217" t="s">
        <v>1055</v>
      </c>
      <c r="G192" s="218" t="s">
        <v>408</v>
      </c>
      <c r="H192" s="219">
        <v>5</v>
      </c>
      <c r="I192" s="220"/>
      <c r="J192" s="221">
        <f>ROUND(I192*H192,2)</f>
        <v>0</v>
      </c>
      <c r="K192" s="217" t="s">
        <v>189</v>
      </c>
      <c r="L192" s="46"/>
      <c r="M192" s="222" t="s">
        <v>19</v>
      </c>
      <c r="N192" s="223" t="s">
        <v>45</v>
      </c>
      <c r="O192" s="86"/>
      <c r="P192" s="224">
        <f>O192*H192</f>
        <v>0</v>
      </c>
      <c r="Q192" s="224">
        <v>0.01248</v>
      </c>
      <c r="R192" s="224">
        <f>Q192*H192</f>
        <v>0.062399999999999997</v>
      </c>
      <c r="S192" s="224">
        <v>0</v>
      </c>
      <c r="T192" s="225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6" t="s">
        <v>190</v>
      </c>
      <c r="AT192" s="226" t="s">
        <v>186</v>
      </c>
      <c r="AU192" s="226" t="s">
        <v>83</v>
      </c>
      <c r="AY192" s="19" t="s">
        <v>184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9" t="s">
        <v>81</v>
      </c>
      <c r="BK192" s="227">
        <f>ROUND(I192*H192,2)</f>
        <v>0</v>
      </c>
      <c r="BL192" s="19" t="s">
        <v>190</v>
      </c>
      <c r="BM192" s="226" t="s">
        <v>1056</v>
      </c>
    </row>
    <row r="193" s="2" customFormat="1">
      <c r="A193" s="40"/>
      <c r="B193" s="41"/>
      <c r="C193" s="42"/>
      <c r="D193" s="228" t="s">
        <v>192</v>
      </c>
      <c r="E193" s="42"/>
      <c r="F193" s="229" t="s">
        <v>1055</v>
      </c>
      <c r="G193" s="42"/>
      <c r="H193" s="42"/>
      <c r="I193" s="230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192</v>
      </c>
      <c r="AU193" s="19" t="s">
        <v>83</v>
      </c>
    </row>
    <row r="194" s="2" customFormat="1">
      <c r="A194" s="40"/>
      <c r="B194" s="41"/>
      <c r="C194" s="42"/>
      <c r="D194" s="233" t="s">
        <v>194</v>
      </c>
      <c r="E194" s="42"/>
      <c r="F194" s="234" t="s">
        <v>1057</v>
      </c>
      <c r="G194" s="42"/>
      <c r="H194" s="42"/>
      <c r="I194" s="230"/>
      <c r="J194" s="42"/>
      <c r="K194" s="42"/>
      <c r="L194" s="46"/>
      <c r="M194" s="231"/>
      <c r="N194" s="232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194</v>
      </c>
      <c r="AU194" s="19" t="s">
        <v>83</v>
      </c>
    </row>
    <row r="195" s="2" customFormat="1" ht="16.5" customHeight="1">
      <c r="A195" s="40"/>
      <c r="B195" s="41"/>
      <c r="C195" s="267" t="s">
        <v>364</v>
      </c>
      <c r="D195" s="267" t="s">
        <v>269</v>
      </c>
      <c r="E195" s="268" t="s">
        <v>1058</v>
      </c>
      <c r="F195" s="269" t="s">
        <v>1059</v>
      </c>
      <c r="G195" s="270" t="s">
        <v>408</v>
      </c>
      <c r="H195" s="271">
        <v>5</v>
      </c>
      <c r="I195" s="272"/>
      <c r="J195" s="273">
        <f>ROUND(I195*H195,2)</f>
        <v>0</v>
      </c>
      <c r="K195" s="269" t="s">
        <v>189</v>
      </c>
      <c r="L195" s="274"/>
      <c r="M195" s="275" t="s">
        <v>19</v>
      </c>
      <c r="N195" s="276" t="s">
        <v>45</v>
      </c>
      <c r="O195" s="86"/>
      <c r="P195" s="224">
        <f>O195*H195</f>
        <v>0</v>
      </c>
      <c r="Q195" s="224">
        <v>0.58499999999999996</v>
      </c>
      <c r="R195" s="224">
        <f>Q195*H195</f>
        <v>2.9249999999999998</v>
      </c>
      <c r="S195" s="224">
        <v>0</v>
      </c>
      <c r="T195" s="225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6" t="s">
        <v>243</v>
      </c>
      <c r="AT195" s="226" t="s">
        <v>269</v>
      </c>
      <c r="AU195" s="226" t="s">
        <v>83</v>
      </c>
      <c r="AY195" s="19" t="s">
        <v>184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9" t="s">
        <v>81</v>
      </c>
      <c r="BK195" s="227">
        <f>ROUND(I195*H195,2)</f>
        <v>0</v>
      </c>
      <c r="BL195" s="19" t="s">
        <v>190</v>
      </c>
      <c r="BM195" s="226" t="s">
        <v>1060</v>
      </c>
    </row>
    <row r="196" s="2" customFormat="1">
      <c r="A196" s="40"/>
      <c r="B196" s="41"/>
      <c r="C196" s="42"/>
      <c r="D196" s="228" t="s">
        <v>192</v>
      </c>
      <c r="E196" s="42"/>
      <c r="F196" s="229" t="s">
        <v>1059</v>
      </c>
      <c r="G196" s="42"/>
      <c r="H196" s="42"/>
      <c r="I196" s="230"/>
      <c r="J196" s="42"/>
      <c r="K196" s="42"/>
      <c r="L196" s="46"/>
      <c r="M196" s="231"/>
      <c r="N196" s="232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192</v>
      </c>
      <c r="AU196" s="19" t="s">
        <v>83</v>
      </c>
    </row>
    <row r="197" s="2" customFormat="1" ht="16.5" customHeight="1">
      <c r="A197" s="40"/>
      <c r="B197" s="41"/>
      <c r="C197" s="215" t="s">
        <v>371</v>
      </c>
      <c r="D197" s="215" t="s">
        <v>186</v>
      </c>
      <c r="E197" s="216" t="s">
        <v>1061</v>
      </c>
      <c r="F197" s="217" t="s">
        <v>1062</v>
      </c>
      <c r="G197" s="218" t="s">
        <v>408</v>
      </c>
      <c r="H197" s="219">
        <v>5</v>
      </c>
      <c r="I197" s="220"/>
      <c r="J197" s="221">
        <f>ROUND(I197*H197,2)</f>
        <v>0</v>
      </c>
      <c r="K197" s="217" t="s">
        <v>189</v>
      </c>
      <c r="L197" s="46"/>
      <c r="M197" s="222" t="s">
        <v>19</v>
      </c>
      <c r="N197" s="223" t="s">
        <v>45</v>
      </c>
      <c r="O197" s="86"/>
      <c r="P197" s="224">
        <f>O197*H197</f>
        <v>0</v>
      </c>
      <c r="Q197" s="224">
        <v>0.028539999999999999</v>
      </c>
      <c r="R197" s="224">
        <f>Q197*H197</f>
        <v>0.14269999999999999</v>
      </c>
      <c r="S197" s="224">
        <v>0</v>
      </c>
      <c r="T197" s="22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6" t="s">
        <v>190</v>
      </c>
      <c r="AT197" s="226" t="s">
        <v>186</v>
      </c>
      <c r="AU197" s="226" t="s">
        <v>83</v>
      </c>
      <c r="AY197" s="19" t="s">
        <v>184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9" t="s">
        <v>81</v>
      </c>
      <c r="BK197" s="227">
        <f>ROUND(I197*H197,2)</f>
        <v>0</v>
      </c>
      <c r="BL197" s="19" t="s">
        <v>190</v>
      </c>
      <c r="BM197" s="226" t="s">
        <v>1063</v>
      </c>
    </row>
    <row r="198" s="2" customFormat="1">
      <c r="A198" s="40"/>
      <c r="B198" s="41"/>
      <c r="C198" s="42"/>
      <c r="D198" s="228" t="s">
        <v>192</v>
      </c>
      <c r="E198" s="42"/>
      <c r="F198" s="229" t="s">
        <v>1062</v>
      </c>
      <c r="G198" s="42"/>
      <c r="H198" s="42"/>
      <c r="I198" s="230"/>
      <c r="J198" s="42"/>
      <c r="K198" s="42"/>
      <c r="L198" s="46"/>
      <c r="M198" s="231"/>
      <c r="N198" s="232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192</v>
      </c>
      <c r="AU198" s="19" t="s">
        <v>83</v>
      </c>
    </row>
    <row r="199" s="2" customFormat="1">
      <c r="A199" s="40"/>
      <c r="B199" s="41"/>
      <c r="C199" s="42"/>
      <c r="D199" s="233" t="s">
        <v>194</v>
      </c>
      <c r="E199" s="42"/>
      <c r="F199" s="234" t="s">
        <v>1064</v>
      </c>
      <c r="G199" s="42"/>
      <c r="H199" s="42"/>
      <c r="I199" s="230"/>
      <c r="J199" s="42"/>
      <c r="K199" s="42"/>
      <c r="L199" s="46"/>
      <c r="M199" s="231"/>
      <c r="N199" s="232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194</v>
      </c>
      <c r="AU199" s="19" t="s">
        <v>83</v>
      </c>
    </row>
    <row r="200" s="2" customFormat="1" ht="16.5" customHeight="1">
      <c r="A200" s="40"/>
      <c r="B200" s="41"/>
      <c r="C200" s="267" t="s">
        <v>377</v>
      </c>
      <c r="D200" s="267" t="s">
        <v>269</v>
      </c>
      <c r="E200" s="268" t="s">
        <v>1065</v>
      </c>
      <c r="F200" s="269" t="s">
        <v>1066</v>
      </c>
      <c r="G200" s="270" t="s">
        <v>408</v>
      </c>
      <c r="H200" s="271">
        <v>1</v>
      </c>
      <c r="I200" s="272"/>
      <c r="J200" s="273">
        <f>ROUND(I200*H200,2)</f>
        <v>0</v>
      </c>
      <c r="K200" s="269" t="s">
        <v>19</v>
      </c>
      <c r="L200" s="274"/>
      <c r="M200" s="275" t="s">
        <v>19</v>
      </c>
      <c r="N200" s="276" t="s">
        <v>45</v>
      </c>
      <c r="O200" s="86"/>
      <c r="P200" s="224">
        <f>O200*H200</f>
        <v>0</v>
      </c>
      <c r="Q200" s="224">
        <v>1.23</v>
      </c>
      <c r="R200" s="224">
        <f>Q200*H200</f>
        <v>1.23</v>
      </c>
      <c r="S200" s="224">
        <v>0</v>
      </c>
      <c r="T200" s="225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6" t="s">
        <v>243</v>
      </c>
      <c r="AT200" s="226" t="s">
        <v>269</v>
      </c>
      <c r="AU200" s="226" t="s">
        <v>83</v>
      </c>
      <c r="AY200" s="19" t="s">
        <v>184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9" t="s">
        <v>81</v>
      </c>
      <c r="BK200" s="227">
        <f>ROUND(I200*H200,2)</f>
        <v>0</v>
      </c>
      <c r="BL200" s="19" t="s">
        <v>190</v>
      </c>
      <c r="BM200" s="226" t="s">
        <v>1067</v>
      </c>
    </row>
    <row r="201" s="2" customFormat="1">
      <c r="A201" s="40"/>
      <c r="B201" s="41"/>
      <c r="C201" s="42"/>
      <c r="D201" s="228" t="s">
        <v>192</v>
      </c>
      <c r="E201" s="42"/>
      <c r="F201" s="229" t="s">
        <v>1066</v>
      </c>
      <c r="G201" s="42"/>
      <c r="H201" s="42"/>
      <c r="I201" s="230"/>
      <c r="J201" s="42"/>
      <c r="K201" s="42"/>
      <c r="L201" s="46"/>
      <c r="M201" s="231"/>
      <c r="N201" s="232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192</v>
      </c>
      <c r="AU201" s="19" t="s">
        <v>83</v>
      </c>
    </row>
    <row r="202" s="2" customFormat="1" ht="16.5" customHeight="1">
      <c r="A202" s="40"/>
      <c r="B202" s="41"/>
      <c r="C202" s="267" t="s">
        <v>382</v>
      </c>
      <c r="D202" s="267" t="s">
        <v>269</v>
      </c>
      <c r="E202" s="268" t="s">
        <v>1068</v>
      </c>
      <c r="F202" s="269" t="s">
        <v>1069</v>
      </c>
      <c r="G202" s="270" t="s">
        <v>408</v>
      </c>
      <c r="H202" s="271">
        <v>4</v>
      </c>
      <c r="I202" s="272"/>
      <c r="J202" s="273">
        <f>ROUND(I202*H202,2)</f>
        <v>0</v>
      </c>
      <c r="K202" s="269" t="s">
        <v>19</v>
      </c>
      <c r="L202" s="274"/>
      <c r="M202" s="275" t="s">
        <v>19</v>
      </c>
      <c r="N202" s="276" t="s">
        <v>45</v>
      </c>
      <c r="O202" s="86"/>
      <c r="P202" s="224">
        <f>O202*H202</f>
        <v>0</v>
      </c>
      <c r="Q202" s="224">
        <v>1.23</v>
      </c>
      <c r="R202" s="224">
        <f>Q202*H202</f>
        <v>4.9199999999999999</v>
      </c>
      <c r="S202" s="224">
        <v>0</v>
      </c>
      <c r="T202" s="225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6" t="s">
        <v>243</v>
      </c>
      <c r="AT202" s="226" t="s">
        <v>269</v>
      </c>
      <c r="AU202" s="226" t="s">
        <v>83</v>
      </c>
      <c r="AY202" s="19" t="s">
        <v>184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9" t="s">
        <v>81</v>
      </c>
      <c r="BK202" s="227">
        <f>ROUND(I202*H202,2)</f>
        <v>0</v>
      </c>
      <c r="BL202" s="19" t="s">
        <v>190</v>
      </c>
      <c r="BM202" s="226" t="s">
        <v>1070</v>
      </c>
    </row>
    <row r="203" s="2" customFormat="1">
      <c r="A203" s="40"/>
      <c r="B203" s="41"/>
      <c r="C203" s="42"/>
      <c r="D203" s="228" t="s">
        <v>192</v>
      </c>
      <c r="E203" s="42"/>
      <c r="F203" s="229" t="s">
        <v>1069</v>
      </c>
      <c r="G203" s="42"/>
      <c r="H203" s="42"/>
      <c r="I203" s="230"/>
      <c r="J203" s="42"/>
      <c r="K203" s="42"/>
      <c r="L203" s="46"/>
      <c r="M203" s="231"/>
      <c r="N203" s="232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192</v>
      </c>
      <c r="AU203" s="19" t="s">
        <v>83</v>
      </c>
    </row>
    <row r="204" s="2" customFormat="1" ht="16.5" customHeight="1">
      <c r="A204" s="40"/>
      <c r="B204" s="41"/>
      <c r="C204" s="267" t="s">
        <v>389</v>
      </c>
      <c r="D204" s="267" t="s">
        <v>269</v>
      </c>
      <c r="E204" s="268" t="s">
        <v>1071</v>
      </c>
      <c r="F204" s="269" t="s">
        <v>1072</v>
      </c>
      <c r="G204" s="270" t="s">
        <v>408</v>
      </c>
      <c r="H204" s="271">
        <v>11</v>
      </c>
      <c r="I204" s="272"/>
      <c r="J204" s="273">
        <f>ROUND(I204*H204,2)</f>
        <v>0</v>
      </c>
      <c r="K204" s="269" t="s">
        <v>189</v>
      </c>
      <c r="L204" s="274"/>
      <c r="M204" s="275" t="s">
        <v>19</v>
      </c>
      <c r="N204" s="276" t="s">
        <v>45</v>
      </c>
      <c r="O204" s="86"/>
      <c r="P204" s="224">
        <f>O204*H204</f>
        <v>0</v>
      </c>
      <c r="Q204" s="224">
        <v>0.002</v>
      </c>
      <c r="R204" s="224">
        <f>Q204*H204</f>
        <v>0.021999999999999999</v>
      </c>
      <c r="S204" s="224">
        <v>0</v>
      </c>
      <c r="T204" s="225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6" t="s">
        <v>243</v>
      </c>
      <c r="AT204" s="226" t="s">
        <v>269</v>
      </c>
      <c r="AU204" s="226" t="s">
        <v>83</v>
      </c>
      <c r="AY204" s="19" t="s">
        <v>184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9" t="s">
        <v>81</v>
      </c>
      <c r="BK204" s="227">
        <f>ROUND(I204*H204,2)</f>
        <v>0</v>
      </c>
      <c r="BL204" s="19" t="s">
        <v>190</v>
      </c>
      <c r="BM204" s="226" t="s">
        <v>1073</v>
      </c>
    </row>
    <row r="205" s="2" customFormat="1">
      <c r="A205" s="40"/>
      <c r="B205" s="41"/>
      <c r="C205" s="42"/>
      <c r="D205" s="228" t="s">
        <v>192</v>
      </c>
      <c r="E205" s="42"/>
      <c r="F205" s="229" t="s">
        <v>1072</v>
      </c>
      <c r="G205" s="42"/>
      <c r="H205" s="42"/>
      <c r="I205" s="230"/>
      <c r="J205" s="42"/>
      <c r="K205" s="42"/>
      <c r="L205" s="46"/>
      <c r="M205" s="231"/>
      <c r="N205" s="232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192</v>
      </c>
      <c r="AU205" s="19" t="s">
        <v>83</v>
      </c>
    </row>
    <row r="206" s="2" customFormat="1" ht="16.5" customHeight="1">
      <c r="A206" s="40"/>
      <c r="B206" s="41"/>
      <c r="C206" s="267" t="s">
        <v>394</v>
      </c>
      <c r="D206" s="267" t="s">
        <v>269</v>
      </c>
      <c r="E206" s="268" t="s">
        <v>1074</v>
      </c>
      <c r="F206" s="269" t="s">
        <v>1075</v>
      </c>
      <c r="G206" s="270" t="s">
        <v>408</v>
      </c>
      <c r="H206" s="271">
        <v>5</v>
      </c>
      <c r="I206" s="272"/>
      <c r="J206" s="273">
        <f>ROUND(I206*H206,2)</f>
        <v>0</v>
      </c>
      <c r="K206" s="269" t="s">
        <v>189</v>
      </c>
      <c r="L206" s="274"/>
      <c r="M206" s="275" t="s">
        <v>19</v>
      </c>
      <c r="N206" s="276" t="s">
        <v>45</v>
      </c>
      <c r="O206" s="86"/>
      <c r="P206" s="224">
        <f>O206*H206</f>
        <v>0</v>
      </c>
      <c r="Q206" s="224">
        <v>0.0030000000000000001</v>
      </c>
      <c r="R206" s="224">
        <f>Q206*H206</f>
        <v>0.014999999999999999</v>
      </c>
      <c r="S206" s="224">
        <v>0</v>
      </c>
      <c r="T206" s="225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6" t="s">
        <v>243</v>
      </c>
      <c r="AT206" s="226" t="s">
        <v>269</v>
      </c>
      <c r="AU206" s="226" t="s">
        <v>83</v>
      </c>
      <c r="AY206" s="19" t="s">
        <v>184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9" t="s">
        <v>81</v>
      </c>
      <c r="BK206" s="227">
        <f>ROUND(I206*H206,2)</f>
        <v>0</v>
      </c>
      <c r="BL206" s="19" t="s">
        <v>190</v>
      </c>
      <c r="BM206" s="226" t="s">
        <v>1076</v>
      </c>
    </row>
    <row r="207" s="2" customFormat="1">
      <c r="A207" s="40"/>
      <c r="B207" s="41"/>
      <c r="C207" s="42"/>
      <c r="D207" s="228" t="s">
        <v>192</v>
      </c>
      <c r="E207" s="42"/>
      <c r="F207" s="229" t="s">
        <v>1075</v>
      </c>
      <c r="G207" s="42"/>
      <c r="H207" s="42"/>
      <c r="I207" s="230"/>
      <c r="J207" s="42"/>
      <c r="K207" s="42"/>
      <c r="L207" s="46"/>
      <c r="M207" s="231"/>
      <c r="N207" s="232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192</v>
      </c>
      <c r="AU207" s="19" t="s">
        <v>83</v>
      </c>
    </row>
    <row r="208" s="2" customFormat="1" ht="16.5" customHeight="1">
      <c r="A208" s="40"/>
      <c r="B208" s="41"/>
      <c r="C208" s="215" t="s">
        <v>399</v>
      </c>
      <c r="D208" s="215" t="s">
        <v>186</v>
      </c>
      <c r="E208" s="216" t="s">
        <v>1077</v>
      </c>
      <c r="F208" s="217" t="s">
        <v>1078</v>
      </c>
      <c r="G208" s="218" t="s">
        <v>408</v>
      </c>
      <c r="H208" s="219">
        <v>5</v>
      </c>
      <c r="I208" s="220"/>
      <c r="J208" s="221">
        <f>ROUND(I208*H208,2)</f>
        <v>0</v>
      </c>
      <c r="K208" s="217" t="s">
        <v>189</v>
      </c>
      <c r="L208" s="46"/>
      <c r="M208" s="222" t="s">
        <v>19</v>
      </c>
      <c r="N208" s="223" t="s">
        <v>45</v>
      </c>
      <c r="O208" s="86"/>
      <c r="P208" s="224">
        <f>O208*H208</f>
        <v>0</v>
      </c>
      <c r="Q208" s="224">
        <v>0.039269999999999999</v>
      </c>
      <c r="R208" s="224">
        <f>Q208*H208</f>
        <v>0.19635</v>
      </c>
      <c r="S208" s="224">
        <v>0</v>
      </c>
      <c r="T208" s="225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6" t="s">
        <v>190</v>
      </c>
      <c r="AT208" s="226" t="s">
        <v>186</v>
      </c>
      <c r="AU208" s="226" t="s">
        <v>83</v>
      </c>
      <c r="AY208" s="19" t="s">
        <v>184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9" t="s">
        <v>81</v>
      </c>
      <c r="BK208" s="227">
        <f>ROUND(I208*H208,2)</f>
        <v>0</v>
      </c>
      <c r="BL208" s="19" t="s">
        <v>190</v>
      </c>
      <c r="BM208" s="226" t="s">
        <v>1079</v>
      </c>
    </row>
    <row r="209" s="2" customFormat="1">
      <c r="A209" s="40"/>
      <c r="B209" s="41"/>
      <c r="C209" s="42"/>
      <c r="D209" s="228" t="s">
        <v>192</v>
      </c>
      <c r="E209" s="42"/>
      <c r="F209" s="229" t="s">
        <v>1078</v>
      </c>
      <c r="G209" s="42"/>
      <c r="H209" s="42"/>
      <c r="I209" s="230"/>
      <c r="J209" s="42"/>
      <c r="K209" s="42"/>
      <c r="L209" s="46"/>
      <c r="M209" s="231"/>
      <c r="N209" s="232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192</v>
      </c>
      <c r="AU209" s="19" t="s">
        <v>83</v>
      </c>
    </row>
    <row r="210" s="2" customFormat="1">
      <c r="A210" s="40"/>
      <c r="B210" s="41"/>
      <c r="C210" s="42"/>
      <c r="D210" s="233" t="s">
        <v>194</v>
      </c>
      <c r="E210" s="42"/>
      <c r="F210" s="234" t="s">
        <v>1080</v>
      </c>
      <c r="G210" s="42"/>
      <c r="H210" s="42"/>
      <c r="I210" s="230"/>
      <c r="J210" s="42"/>
      <c r="K210" s="42"/>
      <c r="L210" s="46"/>
      <c r="M210" s="231"/>
      <c r="N210" s="232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194</v>
      </c>
      <c r="AU210" s="19" t="s">
        <v>83</v>
      </c>
    </row>
    <row r="211" s="2" customFormat="1" ht="16.5" customHeight="1">
      <c r="A211" s="40"/>
      <c r="B211" s="41"/>
      <c r="C211" s="267" t="s">
        <v>405</v>
      </c>
      <c r="D211" s="267" t="s">
        <v>269</v>
      </c>
      <c r="E211" s="268" t="s">
        <v>1081</v>
      </c>
      <c r="F211" s="269" t="s">
        <v>1082</v>
      </c>
      <c r="G211" s="270" t="s">
        <v>408</v>
      </c>
      <c r="H211" s="271">
        <v>5</v>
      </c>
      <c r="I211" s="272"/>
      <c r="J211" s="273">
        <f>ROUND(I211*H211,2)</f>
        <v>0</v>
      </c>
      <c r="K211" s="269" t="s">
        <v>19</v>
      </c>
      <c r="L211" s="274"/>
      <c r="M211" s="275" t="s">
        <v>19</v>
      </c>
      <c r="N211" s="276" t="s">
        <v>45</v>
      </c>
      <c r="O211" s="86"/>
      <c r="P211" s="224">
        <f>O211*H211</f>
        <v>0</v>
      </c>
      <c r="Q211" s="224">
        <v>0.68899999999999995</v>
      </c>
      <c r="R211" s="224">
        <f>Q211*H211</f>
        <v>3.4449999999999998</v>
      </c>
      <c r="S211" s="224">
        <v>0</v>
      </c>
      <c r="T211" s="225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6" t="s">
        <v>243</v>
      </c>
      <c r="AT211" s="226" t="s">
        <v>269</v>
      </c>
      <c r="AU211" s="226" t="s">
        <v>83</v>
      </c>
      <c r="AY211" s="19" t="s">
        <v>184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9" t="s">
        <v>81</v>
      </c>
      <c r="BK211" s="227">
        <f>ROUND(I211*H211,2)</f>
        <v>0</v>
      </c>
      <c r="BL211" s="19" t="s">
        <v>190</v>
      </c>
      <c r="BM211" s="226" t="s">
        <v>1083</v>
      </c>
    </row>
    <row r="212" s="2" customFormat="1">
      <c r="A212" s="40"/>
      <c r="B212" s="41"/>
      <c r="C212" s="42"/>
      <c r="D212" s="228" t="s">
        <v>192</v>
      </c>
      <c r="E212" s="42"/>
      <c r="F212" s="229" t="s">
        <v>1082</v>
      </c>
      <c r="G212" s="42"/>
      <c r="H212" s="42"/>
      <c r="I212" s="230"/>
      <c r="J212" s="42"/>
      <c r="K212" s="42"/>
      <c r="L212" s="46"/>
      <c r="M212" s="231"/>
      <c r="N212" s="232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192</v>
      </c>
      <c r="AU212" s="19" t="s">
        <v>83</v>
      </c>
    </row>
    <row r="213" s="2" customFormat="1" ht="37.8" customHeight="1">
      <c r="A213" s="40"/>
      <c r="B213" s="41"/>
      <c r="C213" s="215" t="s">
        <v>412</v>
      </c>
      <c r="D213" s="215" t="s">
        <v>186</v>
      </c>
      <c r="E213" s="216" t="s">
        <v>1084</v>
      </c>
      <c r="F213" s="217" t="s">
        <v>1085</v>
      </c>
      <c r="G213" s="218" t="s">
        <v>290</v>
      </c>
      <c r="H213" s="219">
        <v>1</v>
      </c>
      <c r="I213" s="220"/>
      <c r="J213" s="221">
        <f>ROUND(I213*H213,2)</f>
        <v>0</v>
      </c>
      <c r="K213" s="217" t="s">
        <v>19</v>
      </c>
      <c r="L213" s="46"/>
      <c r="M213" s="222" t="s">
        <v>19</v>
      </c>
      <c r="N213" s="223" t="s">
        <v>45</v>
      </c>
      <c r="O213" s="86"/>
      <c r="P213" s="224">
        <f>O213*H213</f>
        <v>0</v>
      </c>
      <c r="Q213" s="224">
        <v>0</v>
      </c>
      <c r="R213" s="224">
        <f>Q213*H213</f>
        <v>0</v>
      </c>
      <c r="S213" s="224">
        <v>1</v>
      </c>
      <c r="T213" s="225">
        <f>S213*H213</f>
        <v>1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6" t="s">
        <v>190</v>
      </c>
      <c r="AT213" s="226" t="s">
        <v>186</v>
      </c>
      <c r="AU213" s="226" t="s">
        <v>83</v>
      </c>
      <c r="AY213" s="19" t="s">
        <v>184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9" t="s">
        <v>81</v>
      </c>
      <c r="BK213" s="227">
        <f>ROUND(I213*H213,2)</f>
        <v>0</v>
      </c>
      <c r="BL213" s="19" t="s">
        <v>190</v>
      </c>
      <c r="BM213" s="226" t="s">
        <v>1086</v>
      </c>
    </row>
    <row r="214" s="2" customFormat="1">
      <c r="A214" s="40"/>
      <c r="B214" s="41"/>
      <c r="C214" s="42"/>
      <c r="D214" s="228" t="s">
        <v>192</v>
      </c>
      <c r="E214" s="42"/>
      <c r="F214" s="229" t="s">
        <v>1087</v>
      </c>
      <c r="G214" s="42"/>
      <c r="H214" s="42"/>
      <c r="I214" s="230"/>
      <c r="J214" s="42"/>
      <c r="K214" s="42"/>
      <c r="L214" s="46"/>
      <c r="M214" s="231"/>
      <c r="N214" s="232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192</v>
      </c>
      <c r="AU214" s="19" t="s">
        <v>83</v>
      </c>
    </row>
    <row r="215" s="2" customFormat="1" ht="21.75" customHeight="1">
      <c r="A215" s="40"/>
      <c r="B215" s="41"/>
      <c r="C215" s="215" t="s">
        <v>418</v>
      </c>
      <c r="D215" s="215" t="s">
        <v>186</v>
      </c>
      <c r="E215" s="216" t="s">
        <v>1088</v>
      </c>
      <c r="F215" s="217" t="s">
        <v>1089</v>
      </c>
      <c r="G215" s="218" t="s">
        <v>408</v>
      </c>
      <c r="H215" s="219">
        <v>6</v>
      </c>
      <c r="I215" s="220"/>
      <c r="J215" s="221">
        <f>ROUND(I215*H215,2)</f>
        <v>0</v>
      </c>
      <c r="K215" s="217" t="s">
        <v>189</v>
      </c>
      <c r="L215" s="46"/>
      <c r="M215" s="222" t="s">
        <v>19</v>
      </c>
      <c r="N215" s="223" t="s">
        <v>45</v>
      </c>
      <c r="O215" s="86"/>
      <c r="P215" s="224">
        <f>O215*H215</f>
        <v>0</v>
      </c>
      <c r="Q215" s="224">
        <v>0.089999999999999997</v>
      </c>
      <c r="R215" s="224">
        <f>Q215*H215</f>
        <v>0.54000000000000004</v>
      </c>
      <c r="S215" s="224">
        <v>0</v>
      </c>
      <c r="T215" s="225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6" t="s">
        <v>190</v>
      </c>
      <c r="AT215" s="226" t="s">
        <v>186</v>
      </c>
      <c r="AU215" s="226" t="s">
        <v>83</v>
      </c>
      <c r="AY215" s="19" t="s">
        <v>184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9" t="s">
        <v>81</v>
      </c>
      <c r="BK215" s="227">
        <f>ROUND(I215*H215,2)</f>
        <v>0</v>
      </c>
      <c r="BL215" s="19" t="s">
        <v>190</v>
      </c>
      <c r="BM215" s="226" t="s">
        <v>1090</v>
      </c>
    </row>
    <row r="216" s="2" customFormat="1">
      <c r="A216" s="40"/>
      <c r="B216" s="41"/>
      <c r="C216" s="42"/>
      <c r="D216" s="228" t="s">
        <v>192</v>
      </c>
      <c r="E216" s="42"/>
      <c r="F216" s="229" t="s">
        <v>1091</v>
      </c>
      <c r="G216" s="42"/>
      <c r="H216" s="42"/>
      <c r="I216" s="230"/>
      <c r="J216" s="42"/>
      <c r="K216" s="42"/>
      <c r="L216" s="46"/>
      <c r="M216" s="231"/>
      <c r="N216" s="232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192</v>
      </c>
      <c r="AU216" s="19" t="s">
        <v>83</v>
      </c>
    </row>
    <row r="217" s="2" customFormat="1">
      <c r="A217" s="40"/>
      <c r="B217" s="41"/>
      <c r="C217" s="42"/>
      <c r="D217" s="233" t="s">
        <v>194</v>
      </c>
      <c r="E217" s="42"/>
      <c r="F217" s="234" t="s">
        <v>1092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194</v>
      </c>
      <c r="AU217" s="19" t="s">
        <v>83</v>
      </c>
    </row>
    <row r="218" s="2" customFormat="1">
      <c r="A218" s="40"/>
      <c r="B218" s="41"/>
      <c r="C218" s="42"/>
      <c r="D218" s="228" t="s">
        <v>292</v>
      </c>
      <c r="E218" s="42"/>
      <c r="F218" s="277" t="s">
        <v>1093</v>
      </c>
      <c r="G218" s="42"/>
      <c r="H218" s="42"/>
      <c r="I218" s="230"/>
      <c r="J218" s="42"/>
      <c r="K218" s="42"/>
      <c r="L218" s="46"/>
      <c r="M218" s="231"/>
      <c r="N218" s="232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292</v>
      </c>
      <c r="AU218" s="19" t="s">
        <v>83</v>
      </c>
    </row>
    <row r="219" s="2" customFormat="1" ht="16.5" customHeight="1">
      <c r="A219" s="40"/>
      <c r="B219" s="41"/>
      <c r="C219" s="267" t="s">
        <v>423</v>
      </c>
      <c r="D219" s="267" t="s">
        <v>269</v>
      </c>
      <c r="E219" s="268" t="s">
        <v>1094</v>
      </c>
      <c r="F219" s="269" t="s">
        <v>1095</v>
      </c>
      <c r="G219" s="270" t="s">
        <v>408</v>
      </c>
      <c r="H219" s="271">
        <v>6</v>
      </c>
      <c r="I219" s="272"/>
      <c r="J219" s="273">
        <f>ROUND(I219*H219,2)</f>
        <v>0</v>
      </c>
      <c r="K219" s="269" t="s">
        <v>189</v>
      </c>
      <c r="L219" s="274"/>
      <c r="M219" s="275" t="s">
        <v>19</v>
      </c>
      <c r="N219" s="276" t="s">
        <v>45</v>
      </c>
      <c r="O219" s="86"/>
      <c r="P219" s="224">
        <f>O219*H219</f>
        <v>0</v>
      </c>
      <c r="Q219" s="224">
        <v>0.079000000000000001</v>
      </c>
      <c r="R219" s="224">
        <f>Q219*H219</f>
        <v>0.47399999999999998</v>
      </c>
      <c r="S219" s="224">
        <v>0</v>
      </c>
      <c r="T219" s="225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6" t="s">
        <v>243</v>
      </c>
      <c r="AT219" s="226" t="s">
        <v>269</v>
      </c>
      <c r="AU219" s="226" t="s">
        <v>83</v>
      </c>
      <c r="AY219" s="19" t="s">
        <v>184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9" t="s">
        <v>81</v>
      </c>
      <c r="BK219" s="227">
        <f>ROUND(I219*H219,2)</f>
        <v>0</v>
      </c>
      <c r="BL219" s="19" t="s">
        <v>190</v>
      </c>
      <c r="BM219" s="226" t="s">
        <v>1096</v>
      </c>
    </row>
    <row r="220" s="2" customFormat="1">
      <c r="A220" s="40"/>
      <c r="B220" s="41"/>
      <c r="C220" s="42"/>
      <c r="D220" s="228" t="s">
        <v>192</v>
      </c>
      <c r="E220" s="42"/>
      <c r="F220" s="229" t="s">
        <v>1095</v>
      </c>
      <c r="G220" s="42"/>
      <c r="H220" s="42"/>
      <c r="I220" s="230"/>
      <c r="J220" s="42"/>
      <c r="K220" s="42"/>
      <c r="L220" s="46"/>
      <c r="M220" s="231"/>
      <c r="N220" s="232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192</v>
      </c>
      <c r="AU220" s="19" t="s">
        <v>83</v>
      </c>
    </row>
    <row r="221" s="2" customFormat="1">
      <c r="A221" s="40"/>
      <c r="B221" s="41"/>
      <c r="C221" s="42"/>
      <c r="D221" s="228" t="s">
        <v>292</v>
      </c>
      <c r="E221" s="42"/>
      <c r="F221" s="277" t="s">
        <v>1097</v>
      </c>
      <c r="G221" s="42"/>
      <c r="H221" s="42"/>
      <c r="I221" s="230"/>
      <c r="J221" s="42"/>
      <c r="K221" s="42"/>
      <c r="L221" s="46"/>
      <c r="M221" s="231"/>
      <c r="N221" s="232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292</v>
      </c>
      <c r="AU221" s="19" t="s">
        <v>83</v>
      </c>
    </row>
    <row r="222" s="2" customFormat="1" ht="16.5" customHeight="1">
      <c r="A222" s="40"/>
      <c r="B222" s="41"/>
      <c r="C222" s="267" t="s">
        <v>428</v>
      </c>
      <c r="D222" s="267" t="s">
        <v>269</v>
      </c>
      <c r="E222" s="268" t="s">
        <v>1098</v>
      </c>
      <c r="F222" s="269" t="s">
        <v>1099</v>
      </c>
      <c r="G222" s="270" t="s">
        <v>408</v>
      </c>
      <c r="H222" s="271">
        <v>6</v>
      </c>
      <c r="I222" s="272"/>
      <c r="J222" s="273">
        <f>ROUND(I222*H222,2)</f>
        <v>0</v>
      </c>
      <c r="K222" s="269" t="s">
        <v>19</v>
      </c>
      <c r="L222" s="274"/>
      <c r="M222" s="275" t="s">
        <v>19</v>
      </c>
      <c r="N222" s="276" t="s">
        <v>45</v>
      </c>
      <c r="O222" s="86"/>
      <c r="P222" s="224">
        <f>O222*H222</f>
        <v>0</v>
      </c>
      <c r="Q222" s="224">
        <v>0.079000000000000001</v>
      </c>
      <c r="R222" s="224">
        <f>Q222*H222</f>
        <v>0.47399999999999998</v>
      </c>
      <c r="S222" s="224">
        <v>0</v>
      </c>
      <c r="T222" s="225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6" t="s">
        <v>243</v>
      </c>
      <c r="AT222" s="226" t="s">
        <v>269</v>
      </c>
      <c r="AU222" s="226" t="s">
        <v>83</v>
      </c>
      <c r="AY222" s="19" t="s">
        <v>184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9" t="s">
        <v>81</v>
      </c>
      <c r="BK222" s="227">
        <f>ROUND(I222*H222,2)</f>
        <v>0</v>
      </c>
      <c r="BL222" s="19" t="s">
        <v>190</v>
      </c>
      <c r="BM222" s="226" t="s">
        <v>1100</v>
      </c>
    </row>
    <row r="223" s="2" customFormat="1">
      <c r="A223" s="40"/>
      <c r="B223" s="41"/>
      <c r="C223" s="42"/>
      <c r="D223" s="228" t="s">
        <v>192</v>
      </c>
      <c r="E223" s="42"/>
      <c r="F223" s="229" t="s">
        <v>1099</v>
      </c>
      <c r="G223" s="42"/>
      <c r="H223" s="42"/>
      <c r="I223" s="230"/>
      <c r="J223" s="42"/>
      <c r="K223" s="42"/>
      <c r="L223" s="46"/>
      <c r="M223" s="231"/>
      <c r="N223" s="232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192</v>
      </c>
      <c r="AU223" s="19" t="s">
        <v>83</v>
      </c>
    </row>
    <row r="224" s="2" customFormat="1" ht="16.5" customHeight="1">
      <c r="A224" s="40"/>
      <c r="B224" s="41"/>
      <c r="C224" s="215" t="s">
        <v>433</v>
      </c>
      <c r="D224" s="215" t="s">
        <v>186</v>
      </c>
      <c r="E224" s="216" t="s">
        <v>794</v>
      </c>
      <c r="F224" s="217" t="s">
        <v>795</v>
      </c>
      <c r="G224" s="218" t="s">
        <v>113</v>
      </c>
      <c r="H224" s="219">
        <v>114</v>
      </c>
      <c r="I224" s="220"/>
      <c r="J224" s="221">
        <f>ROUND(I224*H224,2)</f>
        <v>0</v>
      </c>
      <c r="K224" s="217" t="s">
        <v>189</v>
      </c>
      <c r="L224" s="46"/>
      <c r="M224" s="222" t="s">
        <v>19</v>
      </c>
      <c r="N224" s="223" t="s">
        <v>45</v>
      </c>
      <c r="O224" s="86"/>
      <c r="P224" s="224">
        <f>O224*H224</f>
        <v>0</v>
      </c>
      <c r="Q224" s="224">
        <v>9.0000000000000006E-05</v>
      </c>
      <c r="R224" s="224">
        <f>Q224*H224</f>
        <v>0.01026</v>
      </c>
      <c r="S224" s="224">
        <v>0</v>
      </c>
      <c r="T224" s="225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6" t="s">
        <v>190</v>
      </c>
      <c r="AT224" s="226" t="s">
        <v>186</v>
      </c>
      <c r="AU224" s="226" t="s">
        <v>83</v>
      </c>
      <c r="AY224" s="19" t="s">
        <v>184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9" t="s">
        <v>81</v>
      </c>
      <c r="BK224" s="227">
        <f>ROUND(I224*H224,2)</f>
        <v>0</v>
      </c>
      <c r="BL224" s="19" t="s">
        <v>190</v>
      </c>
      <c r="BM224" s="226" t="s">
        <v>1101</v>
      </c>
    </row>
    <row r="225" s="2" customFormat="1">
      <c r="A225" s="40"/>
      <c r="B225" s="41"/>
      <c r="C225" s="42"/>
      <c r="D225" s="228" t="s">
        <v>192</v>
      </c>
      <c r="E225" s="42"/>
      <c r="F225" s="229" t="s">
        <v>797</v>
      </c>
      <c r="G225" s="42"/>
      <c r="H225" s="42"/>
      <c r="I225" s="230"/>
      <c r="J225" s="42"/>
      <c r="K225" s="42"/>
      <c r="L225" s="46"/>
      <c r="M225" s="231"/>
      <c r="N225" s="23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192</v>
      </c>
      <c r="AU225" s="19" t="s">
        <v>83</v>
      </c>
    </row>
    <row r="226" s="2" customFormat="1">
      <c r="A226" s="40"/>
      <c r="B226" s="41"/>
      <c r="C226" s="42"/>
      <c r="D226" s="233" t="s">
        <v>194</v>
      </c>
      <c r="E226" s="42"/>
      <c r="F226" s="234" t="s">
        <v>798</v>
      </c>
      <c r="G226" s="42"/>
      <c r="H226" s="42"/>
      <c r="I226" s="230"/>
      <c r="J226" s="42"/>
      <c r="K226" s="42"/>
      <c r="L226" s="46"/>
      <c r="M226" s="231"/>
      <c r="N226" s="232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194</v>
      </c>
      <c r="AU226" s="19" t="s">
        <v>83</v>
      </c>
    </row>
    <row r="227" s="2" customFormat="1">
      <c r="A227" s="40"/>
      <c r="B227" s="41"/>
      <c r="C227" s="42"/>
      <c r="D227" s="228" t="s">
        <v>292</v>
      </c>
      <c r="E227" s="42"/>
      <c r="F227" s="277" t="s">
        <v>1102</v>
      </c>
      <c r="G227" s="42"/>
      <c r="H227" s="42"/>
      <c r="I227" s="230"/>
      <c r="J227" s="42"/>
      <c r="K227" s="42"/>
      <c r="L227" s="46"/>
      <c r="M227" s="231"/>
      <c r="N227" s="232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292</v>
      </c>
      <c r="AU227" s="19" t="s">
        <v>83</v>
      </c>
    </row>
    <row r="228" s="12" customFormat="1" ht="22.8" customHeight="1">
      <c r="A228" s="12"/>
      <c r="B228" s="199"/>
      <c r="C228" s="200"/>
      <c r="D228" s="201" t="s">
        <v>73</v>
      </c>
      <c r="E228" s="213" t="s">
        <v>520</v>
      </c>
      <c r="F228" s="213" t="s">
        <v>521</v>
      </c>
      <c r="G228" s="200"/>
      <c r="H228" s="200"/>
      <c r="I228" s="203"/>
      <c r="J228" s="214">
        <f>BK228</f>
        <v>0</v>
      </c>
      <c r="K228" s="200"/>
      <c r="L228" s="205"/>
      <c r="M228" s="206"/>
      <c r="N228" s="207"/>
      <c r="O228" s="207"/>
      <c r="P228" s="208">
        <f>SUM(P229:P238)</f>
        <v>0</v>
      </c>
      <c r="Q228" s="207"/>
      <c r="R228" s="208">
        <f>SUM(R229:R238)</f>
        <v>0</v>
      </c>
      <c r="S228" s="207"/>
      <c r="T228" s="209">
        <f>SUM(T229:T238)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0" t="s">
        <v>81</v>
      </c>
      <c r="AT228" s="211" t="s">
        <v>73</v>
      </c>
      <c r="AU228" s="211" t="s">
        <v>81</v>
      </c>
      <c r="AY228" s="210" t="s">
        <v>184</v>
      </c>
      <c r="BK228" s="212">
        <f>SUM(BK229:BK238)</f>
        <v>0</v>
      </c>
    </row>
    <row r="229" s="2" customFormat="1" ht="16.5" customHeight="1">
      <c r="A229" s="40"/>
      <c r="B229" s="41"/>
      <c r="C229" s="215" t="s">
        <v>437</v>
      </c>
      <c r="D229" s="215" t="s">
        <v>186</v>
      </c>
      <c r="E229" s="216" t="s">
        <v>801</v>
      </c>
      <c r="F229" s="217" t="s">
        <v>802</v>
      </c>
      <c r="G229" s="218" t="s">
        <v>272</v>
      </c>
      <c r="H229" s="219">
        <v>117</v>
      </c>
      <c r="I229" s="220"/>
      <c r="J229" s="221">
        <f>ROUND(I229*H229,2)</f>
        <v>0</v>
      </c>
      <c r="K229" s="217" t="s">
        <v>189</v>
      </c>
      <c r="L229" s="46"/>
      <c r="M229" s="222" t="s">
        <v>19</v>
      </c>
      <c r="N229" s="223" t="s">
        <v>45</v>
      </c>
      <c r="O229" s="86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6" t="s">
        <v>190</v>
      </c>
      <c r="AT229" s="226" t="s">
        <v>186</v>
      </c>
      <c r="AU229" s="226" t="s">
        <v>83</v>
      </c>
      <c r="AY229" s="19" t="s">
        <v>184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9" t="s">
        <v>81</v>
      </c>
      <c r="BK229" s="227">
        <f>ROUND(I229*H229,2)</f>
        <v>0</v>
      </c>
      <c r="BL229" s="19" t="s">
        <v>190</v>
      </c>
      <c r="BM229" s="226" t="s">
        <v>1103</v>
      </c>
    </row>
    <row r="230" s="2" customFormat="1">
      <c r="A230" s="40"/>
      <c r="B230" s="41"/>
      <c r="C230" s="42"/>
      <c r="D230" s="228" t="s">
        <v>192</v>
      </c>
      <c r="E230" s="42"/>
      <c r="F230" s="229" t="s">
        <v>804</v>
      </c>
      <c r="G230" s="42"/>
      <c r="H230" s="42"/>
      <c r="I230" s="230"/>
      <c r="J230" s="42"/>
      <c r="K230" s="42"/>
      <c r="L230" s="46"/>
      <c r="M230" s="231"/>
      <c r="N230" s="232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192</v>
      </c>
      <c r="AU230" s="19" t="s">
        <v>83</v>
      </c>
    </row>
    <row r="231" s="2" customFormat="1">
      <c r="A231" s="40"/>
      <c r="B231" s="41"/>
      <c r="C231" s="42"/>
      <c r="D231" s="233" t="s">
        <v>194</v>
      </c>
      <c r="E231" s="42"/>
      <c r="F231" s="234" t="s">
        <v>805</v>
      </c>
      <c r="G231" s="42"/>
      <c r="H231" s="42"/>
      <c r="I231" s="230"/>
      <c r="J231" s="42"/>
      <c r="K231" s="42"/>
      <c r="L231" s="46"/>
      <c r="M231" s="231"/>
      <c r="N231" s="232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194</v>
      </c>
      <c r="AU231" s="19" t="s">
        <v>83</v>
      </c>
    </row>
    <row r="232" s="2" customFormat="1" ht="16.5" customHeight="1">
      <c r="A232" s="40"/>
      <c r="B232" s="41"/>
      <c r="C232" s="215" t="s">
        <v>443</v>
      </c>
      <c r="D232" s="215" t="s">
        <v>186</v>
      </c>
      <c r="E232" s="216" t="s">
        <v>806</v>
      </c>
      <c r="F232" s="217" t="s">
        <v>807</v>
      </c>
      <c r="G232" s="218" t="s">
        <v>272</v>
      </c>
      <c r="H232" s="219">
        <v>1170</v>
      </c>
      <c r="I232" s="220"/>
      <c r="J232" s="221">
        <f>ROUND(I232*H232,2)</f>
        <v>0</v>
      </c>
      <c r="K232" s="217" t="s">
        <v>189</v>
      </c>
      <c r="L232" s="46"/>
      <c r="M232" s="222" t="s">
        <v>19</v>
      </c>
      <c r="N232" s="223" t="s">
        <v>45</v>
      </c>
      <c r="O232" s="86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6" t="s">
        <v>190</v>
      </c>
      <c r="AT232" s="226" t="s">
        <v>186</v>
      </c>
      <c r="AU232" s="226" t="s">
        <v>83</v>
      </c>
      <c r="AY232" s="19" t="s">
        <v>184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9" t="s">
        <v>81</v>
      </c>
      <c r="BK232" s="227">
        <f>ROUND(I232*H232,2)</f>
        <v>0</v>
      </c>
      <c r="BL232" s="19" t="s">
        <v>190</v>
      </c>
      <c r="BM232" s="226" t="s">
        <v>1104</v>
      </c>
    </row>
    <row r="233" s="2" customFormat="1">
      <c r="A233" s="40"/>
      <c r="B233" s="41"/>
      <c r="C233" s="42"/>
      <c r="D233" s="228" t="s">
        <v>192</v>
      </c>
      <c r="E233" s="42"/>
      <c r="F233" s="229" t="s">
        <v>809</v>
      </c>
      <c r="G233" s="42"/>
      <c r="H233" s="42"/>
      <c r="I233" s="230"/>
      <c r="J233" s="42"/>
      <c r="K233" s="42"/>
      <c r="L233" s="46"/>
      <c r="M233" s="231"/>
      <c r="N233" s="232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192</v>
      </c>
      <c r="AU233" s="19" t="s">
        <v>83</v>
      </c>
    </row>
    <row r="234" s="2" customFormat="1">
      <c r="A234" s="40"/>
      <c r="B234" s="41"/>
      <c r="C234" s="42"/>
      <c r="D234" s="233" t="s">
        <v>194</v>
      </c>
      <c r="E234" s="42"/>
      <c r="F234" s="234" t="s">
        <v>810</v>
      </c>
      <c r="G234" s="42"/>
      <c r="H234" s="42"/>
      <c r="I234" s="230"/>
      <c r="J234" s="42"/>
      <c r="K234" s="42"/>
      <c r="L234" s="46"/>
      <c r="M234" s="231"/>
      <c r="N234" s="232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194</v>
      </c>
      <c r="AU234" s="19" t="s">
        <v>83</v>
      </c>
    </row>
    <row r="235" s="13" customFormat="1">
      <c r="A235" s="13"/>
      <c r="B235" s="235"/>
      <c r="C235" s="236"/>
      <c r="D235" s="228" t="s">
        <v>196</v>
      </c>
      <c r="E235" s="236"/>
      <c r="F235" s="238" t="s">
        <v>1105</v>
      </c>
      <c r="G235" s="236"/>
      <c r="H235" s="239">
        <v>1170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196</v>
      </c>
      <c r="AU235" s="245" t="s">
        <v>83</v>
      </c>
      <c r="AV235" s="13" t="s">
        <v>83</v>
      </c>
      <c r="AW235" s="13" t="s">
        <v>4</v>
      </c>
      <c r="AX235" s="13" t="s">
        <v>81</v>
      </c>
      <c r="AY235" s="245" t="s">
        <v>184</v>
      </c>
    </row>
    <row r="236" s="2" customFormat="1" ht="21.75" customHeight="1">
      <c r="A236" s="40"/>
      <c r="B236" s="41"/>
      <c r="C236" s="215" t="s">
        <v>447</v>
      </c>
      <c r="D236" s="215" t="s">
        <v>186</v>
      </c>
      <c r="E236" s="216" t="s">
        <v>1106</v>
      </c>
      <c r="F236" s="217" t="s">
        <v>1107</v>
      </c>
      <c r="G236" s="218" t="s">
        <v>272</v>
      </c>
      <c r="H236" s="219">
        <v>117</v>
      </c>
      <c r="I236" s="220"/>
      <c r="J236" s="221">
        <f>ROUND(I236*H236,2)</f>
        <v>0</v>
      </c>
      <c r="K236" s="217" t="s">
        <v>189</v>
      </c>
      <c r="L236" s="46"/>
      <c r="M236" s="222" t="s">
        <v>19</v>
      </c>
      <c r="N236" s="223" t="s">
        <v>45</v>
      </c>
      <c r="O236" s="86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6" t="s">
        <v>190</v>
      </c>
      <c r="AT236" s="226" t="s">
        <v>186</v>
      </c>
      <c r="AU236" s="226" t="s">
        <v>83</v>
      </c>
      <c r="AY236" s="19" t="s">
        <v>184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9" t="s">
        <v>81</v>
      </c>
      <c r="BK236" s="227">
        <f>ROUND(I236*H236,2)</f>
        <v>0</v>
      </c>
      <c r="BL236" s="19" t="s">
        <v>190</v>
      </c>
      <c r="BM236" s="226" t="s">
        <v>1108</v>
      </c>
    </row>
    <row r="237" s="2" customFormat="1">
      <c r="A237" s="40"/>
      <c r="B237" s="41"/>
      <c r="C237" s="42"/>
      <c r="D237" s="228" t="s">
        <v>192</v>
      </c>
      <c r="E237" s="42"/>
      <c r="F237" s="229" t="s">
        <v>1109</v>
      </c>
      <c r="G237" s="42"/>
      <c r="H237" s="42"/>
      <c r="I237" s="230"/>
      <c r="J237" s="42"/>
      <c r="K237" s="42"/>
      <c r="L237" s="46"/>
      <c r="M237" s="231"/>
      <c r="N237" s="232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192</v>
      </c>
      <c r="AU237" s="19" t="s">
        <v>83</v>
      </c>
    </row>
    <row r="238" s="2" customFormat="1">
      <c r="A238" s="40"/>
      <c r="B238" s="41"/>
      <c r="C238" s="42"/>
      <c r="D238" s="233" t="s">
        <v>194</v>
      </c>
      <c r="E238" s="42"/>
      <c r="F238" s="234" t="s">
        <v>1110</v>
      </c>
      <c r="G238" s="42"/>
      <c r="H238" s="42"/>
      <c r="I238" s="230"/>
      <c r="J238" s="42"/>
      <c r="K238" s="42"/>
      <c r="L238" s="46"/>
      <c r="M238" s="231"/>
      <c r="N238" s="232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194</v>
      </c>
      <c r="AU238" s="19" t="s">
        <v>83</v>
      </c>
    </row>
    <row r="239" s="12" customFormat="1" ht="22.8" customHeight="1">
      <c r="A239" s="12"/>
      <c r="B239" s="199"/>
      <c r="C239" s="200"/>
      <c r="D239" s="201" t="s">
        <v>73</v>
      </c>
      <c r="E239" s="213" t="s">
        <v>538</v>
      </c>
      <c r="F239" s="213" t="s">
        <v>539</v>
      </c>
      <c r="G239" s="200"/>
      <c r="H239" s="200"/>
      <c r="I239" s="203"/>
      <c r="J239" s="214">
        <f>BK239</f>
        <v>0</v>
      </c>
      <c r="K239" s="200"/>
      <c r="L239" s="205"/>
      <c r="M239" s="206"/>
      <c r="N239" s="207"/>
      <c r="O239" s="207"/>
      <c r="P239" s="208">
        <f>SUM(P240:P245)</f>
        <v>0</v>
      </c>
      <c r="Q239" s="207"/>
      <c r="R239" s="208">
        <f>SUM(R240:R245)</f>
        <v>0</v>
      </c>
      <c r="S239" s="207"/>
      <c r="T239" s="209">
        <f>SUM(T240:T245)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0" t="s">
        <v>81</v>
      </c>
      <c r="AT239" s="211" t="s">
        <v>73</v>
      </c>
      <c r="AU239" s="211" t="s">
        <v>81</v>
      </c>
      <c r="AY239" s="210" t="s">
        <v>184</v>
      </c>
      <c r="BK239" s="212">
        <f>SUM(BK240:BK245)</f>
        <v>0</v>
      </c>
    </row>
    <row r="240" s="2" customFormat="1" ht="16.5" customHeight="1">
      <c r="A240" s="40"/>
      <c r="B240" s="41"/>
      <c r="C240" s="215" t="s">
        <v>454</v>
      </c>
      <c r="D240" s="215" t="s">
        <v>186</v>
      </c>
      <c r="E240" s="216" t="s">
        <v>817</v>
      </c>
      <c r="F240" s="217" t="s">
        <v>818</v>
      </c>
      <c r="G240" s="218" t="s">
        <v>272</v>
      </c>
      <c r="H240" s="219">
        <v>20.242999999999999</v>
      </c>
      <c r="I240" s="220"/>
      <c r="J240" s="221">
        <f>ROUND(I240*H240,2)</f>
        <v>0</v>
      </c>
      <c r="K240" s="217" t="s">
        <v>189</v>
      </c>
      <c r="L240" s="46"/>
      <c r="M240" s="222" t="s">
        <v>19</v>
      </c>
      <c r="N240" s="223" t="s">
        <v>45</v>
      </c>
      <c r="O240" s="86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6" t="s">
        <v>190</v>
      </c>
      <c r="AT240" s="226" t="s">
        <v>186</v>
      </c>
      <c r="AU240" s="226" t="s">
        <v>83</v>
      </c>
      <c r="AY240" s="19" t="s">
        <v>184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9" t="s">
        <v>81</v>
      </c>
      <c r="BK240" s="227">
        <f>ROUND(I240*H240,2)</f>
        <v>0</v>
      </c>
      <c r="BL240" s="19" t="s">
        <v>190</v>
      </c>
      <c r="BM240" s="226" t="s">
        <v>1111</v>
      </c>
    </row>
    <row r="241" s="2" customFormat="1">
      <c r="A241" s="40"/>
      <c r="B241" s="41"/>
      <c r="C241" s="42"/>
      <c r="D241" s="228" t="s">
        <v>192</v>
      </c>
      <c r="E241" s="42"/>
      <c r="F241" s="229" t="s">
        <v>820</v>
      </c>
      <c r="G241" s="42"/>
      <c r="H241" s="42"/>
      <c r="I241" s="230"/>
      <c r="J241" s="42"/>
      <c r="K241" s="42"/>
      <c r="L241" s="46"/>
      <c r="M241" s="231"/>
      <c r="N241" s="232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192</v>
      </c>
      <c r="AU241" s="19" t="s">
        <v>83</v>
      </c>
    </row>
    <row r="242" s="2" customFormat="1">
      <c r="A242" s="40"/>
      <c r="B242" s="41"/>
      <c r="C242" s="42"/>
      <c r="D242" s="233" t="s">
        <v>194</v>
      </c>
      <c r="E242" s="42"/>
      <c r="F242" s="234" t="s">
        <v>821</v>
      </c>
      <c r="G242" s="42"/>
      <c r="H242" s="42"/>
      <c r="I242" s="230"/>
      <c r="J242" s="42"/>
      <c r="K242" s="42"/>
      <c r="L242" s="46"/>
      <c r="M242" s="231"/>
      <c r="N242" s="232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194</v>
      </c>
      <c r="AU242" s="19" t="s">
        <v>83</v>
      </c>
    </row>
    <row r="243" s="2" customFormat="1" ht="21.75" customHeight="1">
      <c r="A243" s="40"/>
      <c r="B243" s="41"/>
      <c r="C243" s="215" t="s">
        <v>459</v>
      </c>
      <c r="D243" s="215" t="s">
        <v>186</v>
      </c>
      <c r="E243" s="216" t="s">
        <v>822</v>
      </c>
      <c r="F243" s="217" t="s">
        <v>823</v>
      </c>
      <c r="G243" s="218" t="s">
        <v>272</v>
      </c>
      <c r="H243" s="219">
        <v>20.242999999999999</v>
      </c>
      <c r="I243" s="220"/>
      <c r="J243" s="221">
        <f>ROUND(I243*H243,2)</f>
        <v>0</v>
      </c>
      <c r="K243" s="217" t="s">
        <v>189</v>
      </c>
      <c r="L243" s="46"/>
      <c r="M243" s="222" t="s">
        <v>19</v>
      </c>
      <c r="N243" s="223" t="s">
        <v>45</v>
      </c>
      <c r="O243" s="86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6" t="s">
        <v>190</v>
      </c>
      <c r="AT243" s="226" t="s">
        <v>186</v>
      </c>
      <c r="AU243" s="226" t="s">
        <v>83</v>
      </c>
      <c r="AY243" s="19" t="s">
        <v>184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9" t="s">
        <v>81</v>
      </c>
      <c r="BK243" s="227">
        <f>ROUND(I243*H243,2)</f>
        <v>0</v>
      </c>
      <c r="BL243" s="19" t="s">
        <v>190</v>
      </c>
      <c r="BM243" s="226" t="s">
        <v>1112</v>
      </c>
    </row>
    <row r="244" s="2" customFormat="1">
      <c r="A244" s="40"/>
      <c r="B244" s="41"/>
      <c r="C244" s="42"/>
      <c r="D244" s="228" t="s">
        <v>192</v>
      </c>
      <c r="E244" s="42"/>
      <c r="F244" s="229" t="s">
        <v>825</v>
      </c>
      <c r="G244" s="42"/>
      <c r="H244" s="42"/>
      <c r="I244" s="230"/>
      <c r="J244" s="42"/>
      <c r="K244" s="42"/>
      <c r="L244" s="46"/>
      <c r="M244" s="231"/>
      <c r="N244" s="232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192</v>
      </c>
      <c r="AU244" s="19" t="s">
        <v>83</v>
      </c>
    </row>
    <row r="245" s="2" customFormat="1">
      <c r="A245" s="40"/>
      <c r="B245" s="41"/>
      <c r="C245" s="42"/>
      <c r="D245" s="233" t="s">
        <v>194</v>
      </c>
      <c r="E245" s="42"/>
      <c r="F245" s="234" t="s">
        <v>826</v>
      </c>
      <c r="G245" s="42"/>
      <c r="H245" s="42"/>
      <c r="I245" s="230"/>
      <c r="J245" s="42"/>
      <c r="K245" s="42"/>
      <c r="L245" s="46"/>
      <c r="M245" s="231"/>
      <c r="N245" s="232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194</v>
      </c>
      <c r="AU245" s="19" t="s">
        <v>83</v>
      </c>
    </row>
    <row r="246" s="12" customFormat="1" ht="25.92" customHeight="1">
      <c r="A246" s="12"/>
      <c r="B246" s="199"/>
      <c r="C246" s="200"/>
      <c r="D246" s="201" t="s">
        <v>73</v>
      </c>
      <c r="E246" s="202" t="s">
        <v>827</v>
      </c>
      <c r="F246" s="202" t="s">
        <v>828</v>
      </c>
      <c r="G246" s="200"/>
      <c r="H246" s="200"/>
      <c r="I246" s="203"/>
      <c r="J246" s="204">
        <f>BK246</f>
        <v>0</v>
      </c>
      <c r="K246" s="200"/>
      <c r="L246" s="205"/>
      <c r="M246" s="206"/>
      <c r="N246" s="207"/>
      <c r="O246" s="207"/>
      <c r="P246" s="208">
        <f>P247+P257+P264</f>
        <v>0</v>
      </c>
      <c r="Q246" s="207"/>
      <c r="R246" s="208">
        <f>R247+R257+R264</f>
        <v>0</v>
      </c>
      <c r="S246" s="207"/>
      <c r="T246" s="209">
        <f>T247+T257+T264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0" t="s">
        <v>217</v>
      </c>
      <c r="AT246" s="211" t="s">
        <v>73</v>
      </c>
      <c r="AU246" s="211" t="s">
        <v>74</v>
      </c>
      <c r="AY246" s="210" t="s">
        <v>184</v>
      </c>
      <c r="BK246" s="212">
        <f>BK247+BK257+BK264</f>
        <v>0</v>
      </c>
    </row>
    <row r="247" s="12" customFormat="1" ht="22.8" customHeight="1">
      <c r="A247" s="12"/>
      <c r="B247" s="199"/>
      <c r="C247" s="200"/>
      <c r="D247" s="201" t="s">
        <v>73</v>
      </c>
      <c r="E247" s="213" t="s">
        <v>829</v>
      </c>
      <c r="F247" s="213" t="s">
        <v>830</v>
      </c>
      <c r="G247" s="200"/>
      <c r="H247" s="200"/>
      <c r="I247" s="203"/>
      <c r="J247" s="214">
        <f>BK247</f>
        <v>0</v>
      </c>
      <c r="K247" s="200"/>
      <c r="L247" s="205"/>
      <c r="M247" s="206"/>
      <c r="N247" s="207"/>
      <c r="O247" s="207"/>
      <c r="P247" s="208">
        <f>SUM(P248:P256)</f>
        <v>0</v>
      </c>
      <c r="Q247" s="207"/>
      <c r="R247" s="208">
        <f>SUM(R248:R256)</f>
        <v>0</v>
      </c>
      <c r="S247" s="207"/>
      <c r="T247" s="209">
        <f>SUM(T248:T256)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0" t="s">
        <v>217</v>
      </c>
      <c r="AT247" s="211" t="s">
        <v>73</v>
      </c>
      <c r="AU247" s="211" t="s">
        <v>81</v>
      </c>
      <c r="AY247" s="210" t="s">
        <v>184</v>
      </c>
      <c r="BK247" s="212">
        <f>SUM(BK248:BK256)</f>
        <v>0</v>
      </c>
    </row>
    <row r="248" s="2" customFormat="1" ht="16.5" customHeight="1">
      <c r="A248" s="40"/>
      <c r="B248" s="41"/>
      <c r="C248" s="215" t="s">
        <v>464</v>
      </c>
      <c r="D248" s="215" t="s">
        <v>186</v>
      </c>
      <c r="E248" s="216" t="s">
        <v>1113</v>
      </c>
      <c r="F248" s="217" t="s">
        <v>1114</v>
      </c>
      <c r="G248" s="218" t="s">
        <v>290</v>
      </c>
      <c r="H248" s="219">
        <v>1</v>
      </c>
      <c r="I248" s="220"/>
      <c r="J248" s="221">
        <f>ROUND(I248*H248,2)</f>
        <v>0</v>
      </c>
      <c r="K248" s="217" t="s">
        <v>833</v>
      </c>
      <c r="L248" s="46"/>
      <c r="M248" s="222" t="s">
        <v>19</v>
      </c>
      <c r="N248" s="223" t="s">
        <v>45</v>
      </c>
      <c r="O248" s="86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6" t="s">
        <v>834</v>
      </c>
      <c r="AT248" s="226" t="s">
        <v>186</v>
      </c>
      <c r="AU248" s="226" t="s">
        <v>83</v>
      </c>
      <c r="AY248" s="19" t="s">
        <v>184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9" t="s">
        <v>81</v>
      </c>
      <c r="BK248" s="227">
        <f>ROUND(I248*H248,2)</f>
        <v>0</v>
      </c>
      <c r="BL248" s="19" t="s">
        <v>834</v>
      </c>
      <c r="BM248" s="226" t="s">
        <v>1115</v>
      </c>
    </row>
    <row r="249" s="2" customFormat="1">
      <c r="A249" s="40"/>
      <c r="B249" s="41"/>
      <c r="C249" s="42"/>
      <c r="D249" s="228" t="s">
        <v>192</v>
      </c>
      <c r="E249" s="42"/>
      <c r="F249" s="229" t="s">
        <v>1114</v>
      </c>
      <c r="G249" s="42"/>
      <c r="H249" s="42"/>
      <c r="I249" s="230"/>
      <c r="J249" s="42"/>
      <c r="K249" s="42"/>
      <c r="L249" s="46"/>
      <c r="M249" s="231"/>
      <c r="N249" s="232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192</v>
      </c>
      <c r="AU249" s="19" t="s">
        <v>83</v>
      </c>
    </row>
    <row r="250" s="2" customFormat="1">
      <c r="A250" s="40"/>
      <c r="B250" s="41"/>
      <c r="C250" s="42"/>
      <c r="D250" s="233" t="s">
        <v>194</v>
      </c>
      <c r="E250" s="42"/>
      <c r="F250" s="234" t="s">
        <v>1116</v>
      </c>
      <c r="G250" s="42"/>
      <c r="H250" s="42"/>
      <c r="I250" s="230"/>
      <c r="J250" s="42"/>
      <c r="K250" s="42"/>
      <c r="L250" s="46"/>
      <c r="M250" s="231"/>
      <c r="N250" s="232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194</v>
      </c>
      <c r="AU250" s="19" t="s">
        <v>83</v>
      </c>
    </row>
    <row r="251" s="2" customFormat="1" ht="16.5" customHeight="1">
      <c r="A251" s="40"/>
      <c r="B251" s="41"/>
      <c r="C251" s="215" t="s">
        <v>472</v>
      </c>
      <c r="D251" s="215" t="s">
        <v>186</v>
      </c>
      <c r="E251" s="216" t="s">
        <v>1117</v>
      </c>
      <c r="F251" s="217" t="s">
        <v>1118</v>
      </c>
      <c r="G251" s="218" t="s">
        <v>290</v>
      </c>
      <c r="H251" s="219">
        <v>1</v>
      </c>
      <c r="I251" s="220"/>
      <c r="J251" s="221">
        <f>ROUND(I251*H251,2)</f>
        <v>0</v>
      </c>
      <c r="K251" s="217" t="s">
        <v>833</v>
      </c>
      <c r="L251" s="46"/>
      <c r="M251" s="222" t="s">
        <v>19</v>
      </c>
      <c r="N251" s="223" t="s">
        <v>45</v>
      </c>
      <c r="O251" s="86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6" t="s">
        <v>834</v>
      </c>
      <c r="AT251" s="226" t="s">
        <v>186</v>
      </c>
      <c r="AU251" s="226" t="s">
        <v>83</v>
      </c>
      <c r="AY251" s="19" t="s">
        <v>184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9" t="s">
        <v>81</v>
      </c>
      <c r="BK251" s="227">
        <f>ROUND(I251*H251,2)</f>
        <v>0</v>
      </c>
      <c r="BL251" s="19" t="s">
        <v>834</v>
      </c>
      <c r="BM251" s="226" t="s">
        <v>1119</v>
      </c>
    </row>
    <row r="252" s="2" customFormat="1">
      <c r="A252" s="40"/>
      <c r="B252" s="41"/>
      <c r="C252" s="42"/>
      <c r="D252" s="228" t="s">
        <v>192</v>
      </c>
      <c r="E252" s="42"/>
      <c r="F252" s="229" t="s">
        <v>1118</v>
      </c>
      <c r="G252" s="42"/>
      <c r="H252" s="42"/>
      <c r="I252" s="230"/>
      <c r="J252" s="42"/>
      <c r="K252" s="42"/>
      <c r="L252" s="46"/>
      <c r="M252" s="231"/>
      <c r="N252" s="232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192</v>
      </c>
      <c r="AU252" s="19" t="s">
        <v>83</v>
      </c>
    </row>
    <row r="253" s="2" customFormat="1">
      <c r="A253" s="40"/>
      <c r="B253" s="41"/>
      <c r="C253" s="42"/>
      <c r="D253" s="233" t="s">
        <v>194</v>
      </c>
      <c r="E253" s="42"/>
      <c r="F253" s="234" t="s">
        <v>1120</v>
      </c>
      <c r="G253" s="42"/>
      <c r="H253" s="42"/>
      <c r="I253" s="230"/>
      <c r="J253" s="42"/>
      <c r="K253" s="42"/>
      <c r="L253" s="46"/>
      <c r="M253" s="231"/>
      <c r="N253" s="232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194</v>
      </c>
      <c r="AU253" s="19" t="s">
        <v>83</v>
      </c>
    </row>
    <row r="254" s="2" customFormat="1" ht="16.5" customHeight="1">
      <c r="A254" s="40"/>
      <c r="B254" s="41"/>
      <c r="C254" s="215" t="s">
        <v>478</v>
      </c>
      <c r="D254" s="215" t="s">
        <v>186</v>
      </c>
      <c r="E254" s="216" t="s">
        <v>842</v>
      </c>
      <c r="F254" s="217" t="s">
        <v>843</v>
      </c>
      <c r="G254" s="218" t="s">
        <v>290</v>
      </c>
      <c r="H254" s="219">
        <v>1</v>
      </c>
      <c r="I254" s="220"/>
      <c r="J254" s="221">
        <f>ROUND(I254*H254,2)</f>
        <v>0</v>
      </c>
      <c r="K254" s="217" t="s">
        <v>833</v>
      </c>
      <c r="L254" s="46"/>
      <c r="M254" s="222" t="s">
        <v>19</v>
      </c>
      <c r="N254" s="223" t="s">
        <v>45</v>
      </c>
      <c r="O254" s="86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6" t="s">
        <v>834</v>
      </c>
      <c r="AT254" s="226" t="s">
        <v>186</v>
      </c>
      <c r="AU254" s="226" t="s">
        <v>83</v>
      </c>
      <c r="AY254" s="19" t="s">
        <v>184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9" t="s">
        <v>81</v>
      </c>
      <c r="BK254" s="227">
        <f>ROUND(I254*H254,2)</f>
        <v>0</v>
      </c>
      <c r="BL254" s="19" t="s">
        <v>834</v>
      </c>
      <c r="BM254" s="226" t="s">
        <v>1121</v>
      </c>
    </row>
    <row r="255" s="2" customFormat="1">
      <c r="A255" s="40"/>
      <c r="B255" s="41"/>
      <c r="C255" s="42"/>
      <c r="D255" s="228" t="s">
        <v>192</v>
      </c>
      <c r="E255" s="42"/>
      <c r="F255" s="229" t="s">
        <v>843</v>
      </c>
      <c r="G255" s="42"/>
      <c r="H255" s="42"/>
      <c r="I255" s="230"/>
      <c r="J255" s="42"/>
      <c r="K255" s="42"/>
      <c r="L255" s="46"/>
      <c r="M255" s="231"/>
      <c r="N255" s="232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192</v>
      </c>
      <c r="AU255" s="19" t="s">
        <v>83</v>
      </c>
    </row>
    <row r="256" s="2" customFormat="1">
      <c r="A256" s="40"/>
      <c r="B256" s="41"/>
      <c r="C256" s="42"/>
      <c r="D256" s="233" t="s">
        <v>194</v>
      </c>
      <c r="E256" s="42"/>
      <c r="F256" s="234" t="s">
        <v>846</v>
      </c>
      <c r="G256" s="42"/>
      <c r="H256" s="42"/>
      <c r="I256" s="230"/>
      <c r="J256" s="42"/>
      <c r="K256" s="42"/>
      <c r="L256" s="46"/>
      <c r="M256" s="231"/>
      <c r="N256" s="232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194</v>
      </c>
      <c r="AU256" s="19" t="s">
        <v>83</v>
      </c>
    </row>
    <row r="257" s="12" customFormat="1" ht="22.8" customHeight="1">
      <c r="A257" s="12"/>
      <c r="B257" s="199"/>
      <c r="C257" s="200"/>
      <c r="D257" s="201" t="s">
        <v>73</v>
      </c>
      <c r="E257" s="213" t="s">
        <v>847</v>
      </c>
      <c r="F257" s="213" t="s">
        <v>848</v>
      </c>
      <c r="G257" s="200"/>
      <c r="H257" s="200"/>
      <c r="I257" s="203"/>
      <c r="J257" s="214">
        <f>BK257</f>
        <v>0</v>
      </c>
      <c r="K257" s="200"/>
      <c r="L257" s="205"/>
      <c r="M257" s="206"/>
      <c r="N257" s="207"/>
      <c r="O257" s="207"/>
      <c r="P257" s="208">
        <f>SUM(P258:P263)</f>
        <v>0</v>
      </c>
      <c r="Q257" s="207"/>
      <c r="R257" s="208">
        <f>SUM(R258:R263)</f>
        <v>0</v>
      </c>
      <c r="S257" s="207"/>
      <c r="T257" s="209">
        <f>SUM(T258:T263)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0" t="s">
        <v>217</v>
      </c>
      <c r="AT257" s="211" t="s">
        <v>73</v>
      </c>
      <c r="AU257" s="211" t="s">
        <v>81</v>
      </c>
      <c r="AY257" s="210" t="s">
        <v>184</v>
      </c>
      <c r="BK257" s="212">
        <f>SUM(BK258:BK263)</f>
        <v>0</v>
      </c>
    </row>
    <row r="258" s="2" customFormat="1" ht="16.5" customHeight="1">
      <c r="A258" s="40"/>
      <c r="B258" s="41"/>
      <c r="C258" s="215" t="s">
        <v>216</v>
      </c>
      <c r="D258" s="215" t="s">
        <v>186</v>
      </c>
      <c r="E258" s="216" t="s">
        <v>850</v>
      </c>
      <c r="F258" s="217" t="s">
        <v>851</v>
      </c>
      <c r="G258" s="218" t="s">
        <v>290</v>
      </c>
      <c r="H258" s="219">
        <v>1</v>
      </c>
      <c r="I258" s="220"/>
      <c r="J258" s="221">
        <f>ROUND(I258*H258,2)</f>
        <v>0</v>
      </c>
      <c r="K258" s="217" t="s">
        <v>833</v>
      </c>
      <c r="L258" s="46"/>
      <c r="M258" s="222" t="s">
        <v>19</v>
      </c>
      <c r="N258" s="223" t="s">
        <v>45</v>
      </c>
      <c r="O258" s="86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6" t="s">
        <v>834</v>
      </c>
      <c r="AT258" s="226" t="s">
        <v>186</v>
      </c>
      <c r="AU258" s="226" t="s">
        <v>83</v>
      </c>
      <c r="AY258" s="19" t="s">
        <v>184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9" t="s">
        <v>81</v>
      </c>
      <c r="BK258" s="227">
        <f>ROUND(I258*H258,2)</f>
        <v>0</v>
      </c>
      <c r="BL258" s="19" t="s">
        <v>834</v>
      </c>
      <c r="BM258" s="226" t="s">
        <v>1122</v>
      </c>
    </row>
    <row r="259" s="2" customFormat="1">
      <c r="A259" s="40"/>
      <c r="B259" s="41"/>
      <c r="C259" s="42"/>
      <c r="D259" s="228" t="s">
        <v>192</v>
      </c>
      <c r="E259" s="42"/>
      <c r="F259" s="229" t="s">
        <v>851</v>
      </c>
      <c r="G259" s="42"/>
      <c r="H259" s="42"/>
      <c r="I259" s="230"/>
      <c r="J259" s="42"/>
      <c r="K259" s="42"/>
      <c r="L259" s="46"/>
      <c r="M259" s="231"/>
      <c r="N259" s="232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192</v>
      </c>
      <c r="AU259" s="19" t="s">
        <v>83</v>
      </c>
    </row>
    <row r="260" s="2" customFormat="1">
      <c r="A260" s="40"/>
      <c r="B260" s="41"/>
      <c r="C260" s="42"/>
      <c r="D260" s="233" t="s">
        <v>194</v>
      </c>
      <c r="E260" s="42"/>
      <c r="F260" s="234" t="s">
        <v>853</v>
      </c>
      <c r="G260" s="42"/>
      <c r="H260" s="42"/>
      <c r="I260" s="230"/>
      <c r="J260" s="42"/>
      <c r="K260" s="42"/>
      <c r="L260" s="46"/>
      <c r="M260" s="231"/>
      <c r="N260" s="232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194</v>
      </c>
      <c r="AU260" s="19" t="s">
        <v>83</v>
      </c>
    </row>
    <row r="261" s="2" customFormat="1" ht="16.5" customHeight="1">
      <c r="A261" s="40"/>
      <c r="B261" s="41"/>
      <c r="C261" s="215" t="s">
        <v>489</v>
      </c>
      <c r="D261" s="215" t="s">
        <v>186</v>
      </c>
      <c r="E261" s="216" t="s">
        <v>855</v>
      </c>
      <c r="F261" s="217" t="s">
        <v>856</v>
      </c>
      <c r="G261" s="218" t="s">
        <v>290</v>
      </c>
      <c r="H261" s="219">
        <v>1</v>
      </c>
      <c r="I261" s="220"/>
      <c r="J261" s="221">
        <f>ROUND(I261*H261,2)</f>
        <v>0</v>
      </c>
      <c r="K261" s="217" t="s">
        <v>833</v>
      </c>
      <c r="L261" s="46"/>
      <c r="M261" s="222" t="s">
        <v>19</v>
      </c>
      <c r="N261" s="223" t="s">
        <v>45</v>
      </c>
      <c r="O261" s="86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6" t="s">
        <v>834</v>
      </c>
      <c r="AT261" s="226" t="s">
        <v>186</v>
      </c>
      <c r="AU261" s="226" t="s">
        <v>83</v>
      </c>
      <c r="AY261" s="19" t="s">
        <v>184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9" t="s">
        <v>81</v>
      </c>
      <c r="BK261" s="227">
        <f>ROUND(I261*H261,2)</f>
        <v>0</v>
      </c>
      <c r="BL261" s="19" t="s">
        <v>834</v>
      </c>
      <c r="BM261" s="226" t="s">
        <v>1123</v>
      </c>
    </row>
    <row r="262" s="2" customFormat="1">
      <c r="A262" s="40"/>
      <c r="B262" s="41"/>
      <c r="C262" s="42"/>
      <c r="D262" s="228" t="s">
        <v>192</v>
      </c>
      <c r="E262" s="42"/>
      <c r="F262" s="229" t="s">
        <v>856</v>
      </c>
      <c r="G262" s="42"/>
      <c r="H262" s="42"/>
      <c r="I262" s="230"/>
      <c r="J262" s="42"/>
      <c r="K262" s="42"/>
      <c r="L262" s="46"/>
      <c r="M262" s="231"/>
      <c r="N262" s="232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192</v>
      </c>
      <c r="AU262" s="19" t="s">
        <v>83</v>
      </c>
    </row>
    <row r="263" s="2" customFormat="1">
      <c r="A263" s="40"/>
      <c r="B263" s="41"/>
      <c r="C263" s="42"/>
      <c r="D263" s="233" t="s">
        <v>194</v>
      </c>
      <c r="E263" s="42"/>
      <c r="F263" s="234" t="s">
        <v>858</v>
      </c>
      <c r="G263" s="42"/>
      <c r="H263" s="42"/>
      <c r="I263" s="230"/>
      <c r="J263" s="42"/>
      <c r="K263" s="42"/>
      <c r="L263" s="46"/>
      <c r="M263" s="231"/>
      <c r="N263" s="232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194</v>
      </c>
      <c r="AU263" s="19" t="s">
        <v>83</v>
      </c>
    </row>
    <row r="264" s="12" customFormat="1" ht="22.8" customHeight="1">
      <c r="A264" s="12"/>
      <c r="B264" s="199"/>
      <c r="C264" s="200"/>
      <c r="D264" s="201" t="s">
        <v>73</v>
      </c>
      <c r="E264" s="213" t="s">
        <v>863</v>
      </c>
      <c r="F264" s="213" t="s">
        <v>864</v>
      </c>
      <c r="G264" s="200"/>
      <c r="H264" s="200"/>
      <c r="I264" s="203"/>
      <c r="J264" s="214">
        <f>BK264</f>
        <v>0</v>
      </c>
      <c r="K264" s="200"/>
      <c r="L264" s="205"/>
      <c r="M264" s="206"/>
      <c r="N264" s="207"/>
      <c r="O264" s="207"/>
      <c r="P264" s="208">
        <f>SUM(P265:P269)</f>
        <v>0</v>
      </c>
      <c r="Q264" s="207"/>
      <c r="R264" s="208">
        <f>SUM(R265:R269)</f>
        <v>0</v>
      </c>
      <c r="S264" s="207"/>
      <c r="T264" s="209">
        <f>SUM(T265:T269)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0" t="s">
        <v>217</v>
      </c>
      <c r="AT264" s="211" t="s">
        <v>73</v>
      </c>
      <c r="AU264" s="211" t="s">
        <v>81</v>
      </c>
      <c r="AY264" s="210" t="s">
        <v>184</v>
      </c>
      <c r="BK264" s="212">
        <f>SUM(BK265:BK269)</f>
        <v>0</v>
      </c>
    </row>
    <row r="265" s="2" customFormat="1" ht="16.5" customHeight="1">
      <c r="A265" s="40"/>
      <c r="B265" s="41"/>
      <c r="C265" s="215" t="s">
        <v>496</v>
      </c>
      <c r="D265" s="215" t="s">
        <v>186</v>
      </c>
      <c r="E265" s="216" t="s">
        <v>1124</v>
      </c>
      <c r="F265" s="217" t="s">
        <v>1125</v>
      </c>
      <c r="G265" s="218" t="s">
        <v>290</v>
      </c>
      <c r="H265" s="219">
        <v>1</v>
      </c>
      <c r="I265" s="220"/>
      <c r="J265" s="221">
        <f>ROUND(I265*H265,2)</f>
        <v>0</v>
      </c>
      <c r="K265" s="217" t="s">
        <v>19</v>
      </c>
      <c r="L265" s="46"/>
      <c r="M265" s="222" t="s">
        <v>19</v>
      </c>
      <c r="N265" s="223" t="s">
        <v>45</v>
      </c>
      <c r="O265" s="86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6" t="s">
        <v>834</v>
      </c>
      <c r="AT265" s="226" t="s">
        <v>186</v>
      </c>
      <c r="AU265" s="226" t="s">
        <v>83</v>
      </c>
      <c r="AY265" s="19" t="s">
        <v>184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9" t="s">
        <v>81</v>
      </c>
      <c r="BK265" s="227">
        <f>ROUND(I265*H265,2)</f>
        <v>0</v>
      </c>
      <c r="BL265" s="19" t="s">
        <v>834</v>
      </c>
      <c r="BM265" s="226" t="s">
        <v>1126</v>
      </c>
    </row>
    <row r="266" s="2" customFormat="1">
      <c r="A266" s="40"/>
      <c r="B266" s="41"/>
      <c r="C266" s="42"/>
      <c r="D266" s="228" t="s">
        <v>192</v>
      </c>
      <c r="E266" s="42"/>
      <c r="F266" s="229" t="s">
        <v>1125</v>
      </c>
      <c r="G266" s="42"/>
      <c r="H266" s="42"/>
      <c r="I266" s="230"/>
      <c r="J266" s="42"/>
      <c r="K266" s="42"/>
      <c r="L266" s="46"/>
      <c r="M266" s="231"/>
      <c r="N266" s="232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192</v>
      </c>
      <c r="AU266" s="19" t="s">
        <v>83</v>
      </c>
    </row>
    <row r="267" s="2" customFormat="1" ht="16.5" customHeight="1">
      <c r="A267" s="40"/>
      <c r="B267" s="41"/>
      <c r="C267" s="215" t="s">
        <v>502</v>
      </c>
      <c r="D267" s="215" t="s">
        <v>186</v>
      </c>
      <c r="E267" s="216" t="s">
        <v>1127</v>
      </c>
      <c r="F267" s="217" t="s">
        <v>1128</v>
      </c>
      <c r="G267" s="218" t="s">
        <v>290</v>
      </c>
      <c r="H267" s="219">
        <v>1</v>
      </c>
      <c r="I267" s="220"/>
      <c r="J267" s="221">
        <f>ROUND(I267*H267,2)</f>
        <v>0</v>
      </c>
      <c r="K267" s="217" t="s">
        <v>833</v>
      </c>
      <c r="L267" s="46"/>
      <c r="M267" s="222" t="s">
        <v>19</v>
      </c>
      <c r="N267" s="223" t="s">
        <v>45</v>
      </c>
      <c r="O267" s="86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6" t="s">
        <v>834</v>
      </c>
      <c r="AT267" s="226" t="s">
        <v>186</v>
      </c>
      <c r="AU267" s="226" t="s">
        <v>83</v>
      </c>
      <c r="AY267" s="19" t="s">
        <v>184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9" t="s">
        <v>81</v>
      </c>
      <c r="BK267" s="227">
        <f>ROUND(I267*H267,2)</f>
        <v>0</v>
      </c>
      <c r="BL267" s="19" t="s">
        <v>834</v>
      </c>
      <c r="BM267" s="226" t="s">
        <v>1129</v>
      </c>
    </row>
    <row r="268" s="2" customFormat="1">
      <c r="A268" s="40"/>
      <c r="B268" s="41"/>
      <c r="C268" s="42"/>
      <c r="D268" s="228" t="s">
        <v>192</v>
      </c>
      <c r="E268" s="42"/>
      <c r="F268" s="229" t="s">
        <v>1128</v>
      </c>
      <c r="G268" s="42"/>
      <c r="H268" s="42"/>
      <c r="I268" s="230"/>
      <c r="J268" s="42"/>
      <c r="K268" s="42"/>
      <c r="L268" s="46"/>
      <c r="M268" s="231"/>
      <c r="N268" s="232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192</v>
      </c>
      <c r="AU268" s="19" t="s">
        <v>83</v>
      </c>
    </row>
    <row r="269" s="2" customFormat="1">
      <c r="A269" s="40"/>
      <c r="B269" s="41"/>
      <c r="C269" s="42"/>
      <c r="D269" s="233" t="s">
        <v>194</v>
      </c>
      <c r="E269" s="42"/>
      <c r="F269" s="234" t="s">
        <v>1130</v>
      </c>
      <c r="G269" s="42"/>
      <c r="H269" s="42"/>
      <c r="I269" s="230"/>
      <c r="J269" s="42"/>
      <c r="K269" s="42"/>
      <c r="L269" s="46"/>
      <c r="M269" s="278"/>
      <c r="N269" s="279"/>
      <c r="O269" s="280"/>
      <c r="P269" s="280"/>
      <c r="Q269" s="280"/>
      <c r="R269" s="280"/>
      <c r="S269" s="280"/>
      <c r="T269" s="281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194</v>
      </c>
      <c r="AU269" s="19" t="s">
        <v>83</v>
      </c>
    </row>
    <row r="270" s="2" customFormat="1" ht="6.96" customHeight="1">
      <c r="A270" s="40"/>
      <c r="B270" s="61"/>
      <c r="C270" s="62"/>
      <c r="D270" s="62"/>
      <c r="E270" s="62"/>
      <c r="F270" s="62"/>
      <c r="G270" s="62"/>
      <c r="H270" s="62"/>
      <c r="I270" s="62"/>
      <c r="J270" s="62"/>
      <c r="K270" s="62"/>
      <c r="L270" s="46"/>
      <c r="M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</row>
  </sheetData>
  <sheetProtection sheet="1" autoFilter="0" formatColumns="0" formatRows="0" objects="1" scenarios="1" spinCount="100000" saltValue="2N/JbeHmKlg2eTXUuqtff4hP/dcGrlh7Iq689eFkfEOr4cY8KGNNTU45W3sZmpnfi5QV2GEFxnIP9s/kcO+c8g==" hashValue="39b3dF95wM+IZDdH2pPBKmHG4y3Omid5MkfX2CBa1zEnDVXYOEc2Adal6/px0CLvdc+maB2zMxh9jGpB7bVUYQ==" algorithmName="SHA-512" password="CA9C"/>
  <autoFilter ref="C89:K269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6_01/115101201"/>
    <hyperlink ref="F101" r:id="rId2" display="https://podminky.urs.cz/item/CS_URS_2026_01/131251103"/>
    <hyperlink ref="F105" r:id="rId3" display="https://podminky.urs.cz/item/CS_URS_2026_01/132254204"/>
    <hyperlink ref="F109" r:id="rId4" display="https://podminky.urs.cz/item/CS_URS_2026_01/133254103"/>
    <hyperlink ref="F113" r:id="rId5" display="https://podminky.urs.cz/item/CS_URS_2026_01/151101102"/>
    <hyperlink ref="F117" r:id="rId6" display="https://podminky.urs.cz/item/CS_URS_2026_01/151101112"/>
    <hyperlink ref="F121" r:id="rId7" display="https://podminky.urs.cz/item/CS_URS_2026_01/162751117"/>
    <hyperlink ref="F126" r:id="rId8" display="https://podminky.urs.cz/item/CS_URS_2026_01/167151111"/>
    <hyperlink ref="F131" r:id="rId9" display="https://podminky.urs.cz/item/CS_URS_2026_01/171201231"/>
    <hyperlink ref="F136" r:id="rId10" display="https://podminky.urs.cz/item/CS_URS_2026_01/171251201"/>
    <hyperlink ref="F140" r:id="rId11" display="https://podminky.urs.cz/item/CS_URS_2026_01/174151101"/>
    <hyperlink ref="F148" r:id="rId12" display="https://podminky.urs.cz/item/CS_URS_2026_01/175151101"/>
    <hyperlink ref="F157" r:id="rId13" display="https://podminky.urs.cz/item/CS_URS_2026_01/359901111"/>
    <hyperlink ref="F160" r:id="rId14" display="https://podminky.urs.cz/item/CS_URS_2026_01/359901211"/>
    <hyperlink ref="F164" r:id="rId15" display="https://podminky.urs.cz/item/CS_URS_2026_01/451573111"/>
    <hyperlink ref="F168" r:id="rId16" display="https://podminky.urs.cz/item/CS_URS_2026_01/452311141"/>
    <hyperlink ref="F173" r:id="rId17" display="https://podminky.urs.cz/item/CS_URS_2026_01/810471811"/>
    <hyperlink ref="F176" r:id="rId18" display="https://podminky.urs.cz/item/CS_URS_2026_01/871470420"/>
    <hyperlink ref="F181" r:id="rId19" display="https://podminky.urs.cz/item/CS_URS_2026_01/894411311"/>
    <hyperlink ref="F194" r:id="rId20" display="https://podminky.urs.cz/item/CS_URS_2026_01/894412411"/>
    <hyperlink ref="F199" r:id="rId21" display="https://podminky.urs.cz/item/CS_URS_2026_01/894414111"/>
    <hyperlink ref="F210" r:id="rId22" display="https://podminky.urs.cz/item/CS_URS_2026_01/894414211"/>
    <hyperlink ref="F217" r:id="rId23" display="https://podminky.urs.cz/item/CS_URS_2026_01/899104112"/>
    <hyperlink ref="F226" r:id="rId24" display="https://podminky.urs.cz/item/CS_URS_2026_01/899722113"/>
    <hyperlink ref="F231" r:id="rId25" display="https://podminky.urs.cz/item/CS_URS_2026_01/997013501"/>
    <hyperlink ref="F234" r:id="rId26" display="https://podminky.urs.cz/item/CS_URS_2026_01/997013509"/>
    <hyperlink ref="F238" r:id="rId27" display="https://podminky.urs.cz/item/CS_URS_2026_01/997013601"/>
    <hyperlink ref="F242" r:id="rId28" display="https://podminky.urs.cz/item/CS_URS_2026_01/998276101"/>
    <hyperlink ref="F245" r:id="rId29" display="https://podminky.urs.cz/item/CS_URS_2026_01/998276124"/>
    <hyperlink ref="F250" r:id="rId30" display="https://podminky.urs.cz/item/CS_URS_2025_01/012103000"/>
    <hyperlink ref="F253" r:id="rId31" display="https://podminky.urs.cz/item/CS_URS_2025_01/012303000"/>
    <hyperlink ref="F256" r:id="rId32" display="https://podminky.urs.cz/item/CS_URS_2025_01/013254000"/>
    <hyperlink ref="F260" r:id="rId33" display="https://podminky.urs.cz/item/CS_URS_2025_01/032103000"/>
    <hyperlink ref="F263" r:id="rId34" display="https://podminky.urs.cz/item/CS_URS_2025_01/033203000"/>
    <hyperlink ref="F269" r:id="rId35" display="https://podminky.urs.cz/item/CS_URS_2025_01/043203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  <c r="AZ2" s="140" t="s">
        <v>554</v>
      </c>
      <c r="BA2" s="140" t="s">
        <v>19</v>
      </c>
      <c r="BB2" s="140" t="s">
        <v>19</v>
      </c>
      <c r="BC2" s="140" t="s">
        <v>1131</v>
      </c>
      <c r="BD2" s="140" t="s">
        <v>83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  <c r="AZ3" s="140" t="s">
        <v>945</v>
      </c>
      <c r="BA3" s="140" t="s">
        <v>19</v>
      </c>
      <c r="BB3" s="140" t="s">
        <v>19</v>
      </c>
      <c r="BC3" s="140" t="s">
        <v>1132</v>
      </c>
      <c r="BD3" s="140" t="s">
        <v>83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950</v>
      </c>
      <c r="BA4" s="140" t="s">
        <v>19</v>
      </c>
      <c r="BB4" s="140" t="s">
        <v>19</v>
      </c>
      <c r="BC4" s="140" t="s">
        <v>1133</v>
      </c>
      <c r="BD4" s="140" t="s">
        <v>83</v>
      </c>
    </row>
    <row r="5" s="1" customFormat="1" ht="6.96" customHeight="1">
      <c r="B5" s="22"/>
      <c r="L5" s="22"/>
      <c r="AZ5" s="140" t="s">
        <v>558</v>
      </c>
      <c r="BA5" s="140" t="s">
        <v>19</v>
      </c>
      <c r="BB5" s="140" t="s">
        <v>19</v>
      </c>
      <c r="BC5" s="140" t="s">
        <v>1134</v>
      </c>
      <c r="BD5" s="140" t="s">
        <v>83</v>
      </c>
    </row>
    <row r="6" s="1" customFormat="1" ht="12" customHeight="1">
      <c r="B6" s="22"/>
      <c r="D6" s="145" t="s">
        <v>16</v>
      </c>
      <c r="L6" s="22"/>
      <c r="AZ6" s="140" t="s">
        <v>560</v>
      </c>
      <c r="BA6" s="140" t="s">
        <v>19</v>
      </c>
      <c r="BB6" s="140" t="s">
        <v>19</v>
      </c>
      <c r="BC6" s="140" t="s">
        <v>1135</v>
      </c>
      <c r="BD6" s="140" t="s">
        <v>83</v>
      </c>
    </row>
    <row r="7" s="1" customFormat="1" ht="16.5" customHeight="1">
      <c r="B7" s="22"/>
      <c r="E7" s="146" t="str">
        <f>'Rekapitulace stavby'!K6</f>
        <v>Stavební úpravy MK v ul. Budějovické v Třeboni – 5. etapa</v>
      </c>
      <c r="F7" s="145"/>
      <c r="G7" s="145"/>
      <c r="H7" s="145"/>
      <c r="L7" s="22"/>
      <c r="AZ7" s="140" t="s">
        <v>562</v>
      </c>
      <c r="BA7" s="140" t="s">
        <v>19</v>
      </c>
      <c r="BB7" s="140" t="s">
        <v>19</v>
      </c>
      <c r="BC7" s="140" t="s">
        <v>1133</v>
      </c>
      <c r="BD7" s="140" t="s">
        <v>83</v>
      </c>
    </row>
    <row r="8" s="2" customFormat="1" ht="12" customHeight="1">
      <c r="A8" s="40"/>
      <c r="B8" s="46"/>
      <c r="C8" s="40"/>
      <c r="D8" s="145" t="s">
        <v>133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1136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17. 5. 2024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32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28</v>
      </c>
      <c r="J21" s="135" t="s">
        <v>34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50"/>
      <c r="B27" s="151"/>
      <c r="C27" s="150"/>
      <c r="D27" s="150"/>
      <c r="E27" s="152" t="s">
        <v>39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40</v>
      </c>
      <c r="E30" s="40"/>
      <c r="F30" s="40"/>
      <c r="G30" s="40"/>
      <c r="H30" s="40"/>
      <c r="I30" s="40"/>
      <c r="J30" s="156">
        <f>ROUND(J91,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42</v>
      </c>
      <c r="G32" s="40"/>
      <c r="H32" s="40"/>
      <c r="I32" s="157" t="s">
        <v>41</v>
      </c>
      <c r="J32" s="157" t="s">
        <v>43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44</v>
      </c>
      <c r="E33" s="145" t="s">
        <v>45</v>
      </c>
      <c r="F33" s="159">
        <f>ROUND((SUM(BE91:BE227)),  2)</f>
        <v>0</v>
      </c>
      <c r="G33" s="40"/>
      <c r="H33" s="40"/>
      <c r="I33" s="160">
        <v>0.20999999999999999</v>
      </c>
      <c r="J33" s="159">
        <f>ROUND(((SUM(BE91:BE227))*I33),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ROUND((SUM(BF91:BF227)),  2)</f>
        <v>0</v>
      </c>
      <c r="G34" s="40"/>
      <c r="H34" s="40"/>
      <c r="I34" s="160">
        <v>0.12</v>
      </c>
      <c r="J34" s="159">
        <f>ROUND(((SUM(BF91:BF227))*I34),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ROUND((SUM(BG91:BG227)),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ROUND((SUM(BH91:BH227)),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ROUND((SUM(BI91:BI227)),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159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Stavební úpravy MK v ul. Budějovické v Třeboni – 5. etapa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SO_302.2 - Jednotné kanalizační přípojky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Třeboň</v>
      </c>
      <c r="G52" s="42"/>
      <c r="H52" s="42"/>
      <c r="I52" s="34" t="s">
        <v>23</v>
      </c>
      <c r="J52" s="74" t="str">
        <f>IF(J12="","",J12)</f>
        <v>17. 5. 2024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Třeboň, Palackého nám. 46/II, 379 01 Třeboň</v>
      </c>
      <c r="G54" s="42"/>
      <c r="H54" s="42"/>
      <c r="I54" s="34" t="s">
        <v>31</v>
      </c>
      <c r="J54" s="38" t="str">
        <f>E21</f>
        <v>INVENTE, s.r.o., Žerotínova 483/1, 370 04 Č.Buděj.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160</v>
      </c>
      <c r="D57" s="174"/>
      <c r="E57" s="174"/>
      <c r="F57" s="174"/>
      <c r="G57" s="174"/>
      <c r="H57" s="174"/>
      <c r="I57" s="174"/>
      <c r="J57" s="175" t="s">
        <v>161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72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162</v>
      </c>
    </row>
    <row r="60" s="9" customFormat="1" ht="24.96" customHeight="1">
      <c r="A60" s="9"/>
      <c r="B60" s="177"/>
      <c r="C60" s="178"/>
      <c r="D60" s="179" t="s">
        <v>163</v>
      </c>
      <c r="E60" s="180"/>
      <c r="F60" s="180"/>
      <c r="G60" s="180"/>
      <c r="H60" s="180"/>
      <c r="I60" s="180"/>
      <c r="J60" s="181">
        <f>J92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164</v>
      </c>
      <c r="E61" s="185"/>
      <c r="F61" s="185"/>
      <c r="G61" s="185"/>
      <c r="H61" s="185"/>
      <c r="I61" s="185"/>
      <c r="J61" s="186">
        <f>J93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956</v>
      </c>
      <c r="E62" s="185"/>
      <c r="F62" s="185"/>
      <c r="G62" s="185"/>
      <c r="H62" s="185"/>
      <c r="I62" s="185"/>
      <c r="J62" s="186">
        <f>J149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564</v>
      </c>
      <c r="E63" s="185"/>
      <c r="F63" s="185"/>
      <c r="G63" s="185"/>
      <c r="H63" s="185"/>
      <c r="I63" s="185"/>
      <c r="J63" s="186">
        <f>J153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565</v>
      </c>
      <c r="E64" s="185"/>
      <c r="F64" s="185"/>
      <c r="G64" s="185"/>
      <c r="H64" s="185"/>
      <c r="I64" s="185"/>
      <c r="J64" s="186">
        <f>J158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166</v>
      </c>
      <c r="E65" s="185"/>
      <c r="F65" s="185"/>
      <c r="G65" s="185"/>
      <c r="H65" s="185"/>
      <c r="I65" s="185"/>
      <c r="J65" s="186">
        <f>J185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167</v>
      </c>
      <c r="E66" s="185"/>
      <c r="F66" s="185"/>
      <c r="G66" s="185"/>
      <c r="H66" s="185"/>
      <c r="I66" s="185"/>
      <c r="J66" s="186">
        <f>J189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168</v>
      </c>
      <c r="E67" s="185"/>
      <c r="F67" s="185"/>
      <c r="G67" s="185"/>
      <c r="H67" s="185"/>
      <c r="I67" s="185"/>
      <c r="J67" s="186">
        <f>J200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7"/>
      <c r="C68" s="178"/>
      <c r="D68" s="179" t="s">
        <v>567</v>
      </c>
      <c r="E68" s="180"/>
      <c r="F68" s="180"/>
      <c r="G68" s="180"/>
      <c r="H68" s="180"/>
      <c r="I68" s="180"/>
      <c r="J68" s="181">
        <f>J207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7"/>
      <c r="D69" s="184" t="s">
        <v>568</v>
      </c>
      <c r="E69" s="185"/>
      <c r="F69" s="185"/>
      <c r="G69" s="185"/>
      <c r="H69" s="185"/>
      <c r="I69" s="185"/>
      <c r="J69" s="186">
        <f>J208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7"/>
      <c r="D70" s="184" t="s">
        <v>569</v>
      </c>
      <c r="E70" s="185"/>
      <c r="F70" s="185"/>
      <c r="G70" s="185"/>
      <c r="H70" s="185"/>
      <c r="I70" s="185"/>
      <c r="J70" s="186">
        <f>J218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7"/>
      <c r="D71" s="184" t="s">
        <v>570</v>
      </c>
      <c r="E71" s="185"/>
      <c r="F71" s="185"/>
      <c r="G71" s="185"/>
      <c r="H71" s="185"/>
      <c r="I71" s="185"/>
      <c r="J71" s="186">
        <f>J225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169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2" t="str">
        <f>E7</f>
        <v>Stavební úpravy MK v ul. Budějovické v Třeboni – 5. etapa</v>
      </c>
      <c r="F81" s="34"/>
      <c r="G81" s="34"/>
      <c r="H81" s="34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133</v>
      </c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SO_302.2 - Jednotné kanalizační přípojky</v>
      </c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Třeboň</v>
      </c>
      <c r="G85" s="42"/>
      <c r="H85" s="42"/>
      <c r="I85" s="34" t="s">
        <v>23</v>
      </c>
      <c r="J85" s="74" t="str">
        <f>IF(J12="","",J12)</f>
        <v>17. 5. 2024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40.05" customHeight="1">
      <c r="A87" s="40"/>
      <c r="B87" s="41"/>
      <c r="C87" s="34" t="s">
        <v>25</v>
      </c>
      <c r="D87" s="42"/>
      <c r="E87" s="42"/>
      <c r="F87" s="29" t="str">
        <f>E15</f>
        <v>Město Třeboň, Palackého nám. 46/II, 379 01 Třeboň</v>
      </c>
      <c r="G87" s="42"/>
      <c r="H87" s="42"/>
      <c r="I87" s="34" t="s">
        <v>31</v>
      </c>
      <c r="J87" s="38" t="str">
        <f>E21</f>
        <v>INVENTE, s.r.o., Žerotínova 483/1, 370 04 Č.Buděj.</v>
      </c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36</v>
      </c>
      <c r="J88" s="38" t="str">
        <f>E24</f>
        <v xml:space="preserve"> 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8"/>
      <c r="B90" s="189"/>
      <c r="C90" s="190" t="s">
        <v>170</v>
      </c>
      <c r="D90" s="191" t="s">
        <v>59</v>
      </c>
      <c r="E90" s="191" t="s">
        <v>55</v>
      </c>
      <c r="F90" s="191" t="s">
        <v>56</v>
      </c>
      <c r="G90" s="191" t="s">
        <v>171</v>
      </c>
      <c r="H90" s="191" t="s">
        <v>172</v>
      </c>
      <c r="I90" s="191" t="s">
        <v>173</v>
      </c>
      <c r="J90" s="191" t="s">
        <v>161</v>
      </c>
      <c r="K90" s="192" t="s">
        <v>174</v>
      </c>
      <c r="L90" s="193"/>
      <c r="M90" s="94" t="s">
        <v>19</v>
      </c>
      <c r="N90" s="95" t="s">
        <v>44</v>
      </c>
      <c r="O90" s="95" t="s">
        <v>175</v>
      </c>
      <c r="P90" s="95" t="s">
        <v>176</v>
      </c>
      <c r="Q90" s="95" t="s">
        <v>177</v>
      </c>
      <c r="R90" s="95" t="s">
        <v>178</v>
      </c>
      <c r="S90" s="95" t="s">
        <v>179</v>
      </c>
      <c r="T90" s="96" t="s">
        <v>180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0"/>
      <c r="B91" s="41"/>
      <c r="C91" s="101" t="s">
        <v>181</v>
      </c>
      <c r="D91" s="42"/>
      <c r="E91" s="42"/>
      <c r="F91" s="42"/>
      <c r="G91" s="42"/>
      <c r="H91" s="42"/>
      <c r="I91" s="42"/>
      <c r="J91" s="194">
        <f>BK91</f>
        <v>0</v>
      </c>
      <c r="K91" s="42"/>
      <c r="L91" s="46"/>
      <c r="M91" s="97"/>
      <c r="N91" s="195"/>
      <c r="O91" s="98"/>
      <c r="P91" s="196">
        <f>P92+P207</f>
        <v>0</v>
      </c>
      <c r="Q91" s="98"/>
      <c r="R91" s="196">
        <f>R92+R207</f>
        <v>216.2252609</v>
      </c>
      <c r="S91" s="98"/>
      <c r="T91" s="197">
        <f>T92+T207</f>
        <v>0.95100000000000007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73</v>
      </c>
      <c r="AU91" s="19" t="s">
        <v>162</v>
      </c>
      <c r="BK91" s="198">
        <f>BK92+BK207</f>
        <v>0</v>
      </c>
    </row>
    <row r="92" s="12" customFormat="1" ht="25.92" customHeight="1">
      <c r="A92" s="12"/>
      <c r="B92" s="199"/>
      <c r="C92" s="200"/>
      <c r="D92" s="201" t="s">
        <v>73</v>
      </c>
      <c r="E92" s="202" t="s">
        <v>182</v>
      </c>
      <c r="F92" s="202" t="s">
        <v>183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P93+P149+P153+P158+P185+P189+P200</f>
        <v>0</v>
      </c>
      <c r="Q92" s="207"/>
      <c r="R92" s="208">
        <f>R93+R149+R153+R158+R185+R189+R200</f>
        <v>216.2252609</v>
      </c>
      <c r="S92" s="207"/>
      <c r="T92" s="209">
        <f>T93+T149+T153+T158+T185+T189+T200</f>
        <v>0.95100000000000007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81</v>
      </c>
      <c r="AT92" s="211" t="s">
        <v>73</v>
      </c>
      <c r="AU92" s="211" t="s">
        <v>74</v>
      </c>
      <c r="AY92" s="210" t="s">
        <v>184</v>
      </c>
      <c r="BK92" s="212">
        <f>BK93+BK149+BK153+BK158+BK185+BK189+BK200</f>
        <v>0</v>
      </c>
    </row>
    <row r="93" s="12" customFormat="1" ht="22.8" customHeight="1">
      <c r="A93" s="12"/>
      <c r="B93" s="199"/>
      <c r="C93" s="200"/>
      <c r="D93" s="201" t="s">
        <v>73</v>
      </c>
      <c r="E93" s="213" t="s">
        <v>81</v>
      </c>
      <c r="F93" s="213" t="s">
        <v>185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SUM(P94:P148)</f>
        <v>0</v>
      </c>
      <c r="Q93" s="207"/>
      <c r="R93" s="208">
        <f>SUM(R94:R148)</f>
        <v>215.8301209</v>
      </c>
      <c r="S93" s="207"/>
      <c r="T93" s="209">
        <f>SUM(T94:T148)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81</v>
      </c>
      <c r="AT93" s="211" t="s">
        <v>73</v>
      </c>
      <c r="AU93" s="211" t="s">
        <v>81</v>
      </c>
      <c r="AY93" s="210" t="s">
        <v>184</v>
      </c>
      <c r="BK93" s="212">
        <f>SUM(BK94:BK148)</f>
        <v>0</v>
      </c>
    </row>
    <row r="94" s="2" customFormat="1" ht="21.75" customHeight="1">
      <c r="A94" s="40"/>
      <c r="B94" s="41"/>
      <c r="C94" s="215" t="s">
        <v>81</v>
      </c>
      <c r="D94" s="215" t="s">
        <v>186</v>
      </c>
      <c r="E94" s="216" t="s">
        <v>970</v>
      </c>
      <c r="F94" s="217" t="s">
        <v>971</v>
      </c>
      <c r="G94" s="218" t="s">
        <v>226</v>
      </c>
      <c r="H94" s="219">
        <v>153.81</v>
      </c>
      <c r="I94" s="220"/>
      <c r="J94" s="221">
        <f>ROUND(I94*H94,2)</f>
        <v>0</v>
      </c>
      <c r="K94" s="217" t="s">
        <v>189</v>
      </c>
      <c r="L94" s="46"/>
      <c r="M94" s="222" t="s">
        <v>19</v>
      </c>
      <c r="N94" s="223" t="s">
        <v>45</v>
      </c>
      <c r="O94" s="86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6" t="s">
        <v>190</v>
      </c>
      <c r="AT94" s="226" t="s">
        <v>186</v>
      </c>
      <c r="AU94" s="226" t="s">
        <v>83</v>
      </c>
      <c r="AY94" s="19" t="s">
        <v>184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19" t="s">
        <v>81</v>
      </c>
      <c r="BK94" s="227">
        <f>ROUND(I94*H94,2)</f>
        <v>0</v>
      </c>
      <c r="BL94" s="19" t="s">
        <v>190</v>
      </c>
      <c r="BM94" s="226" t="s">
        <v>1137</v>
      </c>
    </row>
    <row r="95" s="2" customFormat="1">
      <c r="A95" s="40"/>
      <c r="B95" s="41"/>
      <c r="C95" s="42"/>
      <c r="D95" s="228" t="s">
        <v>192</v>
      </c>
      <c r="E95" s="42"/>
      <c r="F95" s="229" t="s">
        <v>973</v>
      </c>
      <c r="G95" s="42"/>
      <c r="H95" s="42"/>
      <c r="I95" s="230"/>
      <c r="J95" s="42"/>
      <c r="K95" s="42"/>
      <c r="L95" s="46"/>
      <c r="M95" s="231"/>
      <c r="N95" s="232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192</v>
      </c>
      <c r="AU95" s="19" t="s">
        <v>83</v>
      </c>
    </row>
    <row r="96" s="2" customFormat="1">
      <c r="A96" s="40"/>
      <c r="B96" s="41"/>
      <c r="C96" s="42"/>
      <c r="D96" s="233" t="s">
        <v>194</v>
      </c>
      <c r="E96" s="42"/>
      <c r="F96" s="234" t="s">
        <v>974</v>
      </c>
      <c r="G96" s="42"/>
      <c r="H96" s="42"/>
      <c r="I96" s="230"/>
      <c r="J96" s="42"/>
      <c r="K96" s="42"/>
      <c r="L96" s="46"/>
      <c r="M96" s="231"/>
      <c r="N96" s="232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194</v>
      </c>
      <c r="AU96" s="19" t="s">
        <v>83</v>
      </c>
    </row>
    <row r="97" s="13" customFormat="1">
      <c r="A97" s="13"/>
      <c r="B97" s="235"/>
      <c r="C97" s="236"/>
      <c r="D97" s="228" t="s">
        <v>196</v>
      </c>
      <c r="E97" s="237" t="s">
        <v>950</v>
      </c>
      <c r="F97" s="238" t="s">
        <v>1138</v>
      </c>
      <c r="G97" s="236"/>
      <c r="H97" s="239">
        <v>153.81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5" t="s">
        <v>196</v>
      </c>
      <c r="AU97" s="245" t="s">
        <v>83</v>
      </c>
      <c r="AV97" s="13" t="s">
        <v>83</v>
      </c>
      <c r="AW97" s="13" t="s">
        <v>35</v>
      </c>
      <c r="AX97" s="13" t="s">
        <v>81</v>
      </c>
      <c r="AY97" s="245" t="s">
        <v>184</v>
      </c>
    </row>
    <row r="98" s="2" customFormat="1" ht="16.5" customHeight="1">
      <c r="A98" s="40"/>
      <c r="B98" s="41"/>
      <c r="C98" s="215" t="s">
        <v>83</v>
      </c>
      <c r="D98" s="215" t="s">
        <v>186</v>
      </c>
      <c r="E98" s="216" t="s">
        <v>576</v>
      </c>
      <c r="F98" s="217" t="s">
        <v>577</v>
      </c>
      <c r="G98" s="218" t="s">
        <v>131</v>
      </c>
      <c r="H98" s="219">
        <v>181.86000000000001</v>
      </c>
      <c r="I98" s="220"/>
      <c r="J98" s="221">
        <f>ROUND(I98*H98,2)</f>
        <v>0</v>
      </c>
      <c r="K98" s="217" t="s">
        <v>189</v>
      </c>
      <c r="L98" s="46"/>
      <c r="M98" s="222" t="s">
        <v>19</v>
      </c>
      <c r="N98" s="223" t="s">
        <v>45</v>
      </c>
      <c r="O98" s="86"/>
      <c r="P98" s="224">
        <f>O98*H98</f>
        <v>0</v>
      </c>
      <c r="Q98" s="224">
        <v>0.00084000000000000003</v>
      </c>
      <c r="R98" s="224">
        <f>Q98*H98</f>
        <v>0.15276240000000002</v>
      </c>
      <c r="S98" s="224">
        <v>0</v>
      </c>
      <c r="T98" s="22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6" t="s">
        <v>190</v>
      </c>
      <c r="AT98" s="226" t="s">
        <v>186</v>
      </c>
      <c r="AU98" s="226" t="s">
        <v>83</v>
      </c>
      <c r="AY98" s="19" t="s">
        <v>184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19" t="s">
        <v>81</v>
      </c>
      <c r="BK98" s="227">
        <f>ROUND(I98*H98,2)</f>
        <v>0</v>
      </c>
      <c r="BL98" s="19" t="s">
        <v>190</v>
      </c>
      <c r="BM98" s="226" t="s">
        <v>1139</v>
      </c>
    </row>
    <row r="99" s="2" customFormat="1">
      <c r="A99" s="40"/>
      <c r="B99" s="41"/>
      <c r="C99" s="42"/>
      <c r="D99" s="228" t="s">
        <v>192</v>
      </c>
      <c r="E99" s="42"/>
      <c r="F99" s="229" t="s">
        <v>579</v>
      </c>
      <c r="G99" s="42"/>
      <c r="H99" s="42"/>
      <c r="I99" s="230"/>
      <c r="J99" s="42"/>
      <c r="K99" s="42"/>
      <c r="L99" s="46"/>
      <c r="M99" s="231"/>
      <c r="N99" s="232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192</v>
      </c>
      <c r="AU99" s="19" t="s">
        <v>83</v>
      </c>
    </row>
    <row r="100" s="2" customFormat="1">
      <c r="A100" s="40"/>
      <c r="B100" s="41"/>
      <c r="C100" s="42"/>
      <c r="D100" s="233" t="s">
        <v>194</v>
      </c>
      <c r="E100" s="42"/>
      <c r="F100" s="234" t="s">
        <v>580</v>
      </c>
      <c r="G100" s="42"/>
      <c r="H100" s="42"/>
      <c r="I100" s="230"/>
      <c r="J100" s="42"/>
      <c r="K100" s="42"/>
      <c r="L100" s="46"/>
      <c r="M100" s="231"/>
      <c r="N100" s="232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194</v>
      </c>
      <c r="AU100" s="19" t="s">
        <v>83</v>
      </c>
    </row>
    <row r="101" s="13" customFormat="1">
      <c r="A101" s="13"/>
      <c r="B101" s="235"/>
      <c r="C101" s="236"/>
      <c r="D101" s="228" t="s">
        <v>196</v>
      </c>
      <c r="E101" s="237" t="s">
        <v>554</v>
      </c>
      <c r="F101" s="238" t="s">
        <v>1131</v>
      </c>
      <c r="G101" s="236"/>
      <c r="H101" s="239">
        <v>181.86000000000001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196</v>
      </c>
      <c r="AU101" s="245" t="s">
        <v>83</v>
      </c>
      <c r="AV101" s="13" t="s">
        <v>83</v>
      </c>
      <c r="AW101" s="13" t="s">
        <v>35</v>
      </c>
      <c r="AX101" s="13" t="s">
        <v>81</v>
      </c>
      <c r="AY101" s="245" t="s">
        <v>184</v>
      </c>
    </row>
    <row r="102" s="2" customFormat="1" ht="16.5" customHeight="1">
      <c r="A102" s="40"/>
      <c r="B102" s="41"/>
      <c r="C102" s="215" t="s">
        <v>115</v>
      </c>
      <c r="D102" s="215" t="s">
        <v>186</v>
      </c>
      <c r="E102" s="216" t="s">
        <v>981</v>
      </c>
      <c r="F102" s="217" t="s">
        <v>982</v>
      </c>
      <c r="G102" s="218" t="s">
        <v>131</v>
      </c>
      <c r="H102" s="219">
        <v>91.010000000000005</v>
      </c>
      <c r="I102" s="220"/>
      <c r="J102" s="221">
        <f>ROUND(I102*H102,2)</f>
        <v>0</v>
      </c>
      <c r="K102" s="217" t="s">
        <v>189</v>
      </c>
      <c r="L102" s="46"/>
      <c r="M102" s="222" t="s">
        <v>19</v>
      </c>
      <c r="N102" s="223" t="s">
        <v>45</v>
      </c>
      <c r="O102" s="86"/>
      <c r="P102" s="224">
        <f>O102*H102</f>
        <v>0</v>
      </c>
      <c r="Q102" s="224">
        <v>0.00084999999999999995</v>
      </c>
      <c r="R102" s="224">
        <f>Q102*H102</f>
        <v>0.077358499999999997</v>
      </c>
      <c r="S102" s="224">
        <v>0</v>
      </c>
      <c r="T102" s="22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6" t="s">
        <v>190</v>
      </c>
      <c r="AT102" s="226" t="s">
        <v>186</v>
      </c>
      <c r="AU102" s="226" t="s">
        <v>83</v>
      </c>
      <c r="AY102" s="19" t="s">
        <v>184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19" t="s">
        <v>81</v>
      </c>
      <c r="BK102" s="227">
        <f>ROUND(I102*H102,2)</f>
        <v>0</v>
      </c>
      <c r="BL102" s="19" t="s">
        <v>190</v>
      </c>
      <c r="BM102" s="226" t="s">
        <v>1140</v>
      </c>
    </row>
    <row r="103" s="2" customFormat="1">
      <c r="A103" s="40"/>
      <c r="B103" s="41"/>
      <c r="C103" s="42"/>
      <c r="D103" s="228" t="s">
        <v>192</v>
      </c>
      <c r="E103" s="42"/>
      <c r="F103" s="229" t="s">
        <v>984</v>
      </c>
      <c r="G103" s="42"/>
      <c r="H103" s="42"/>
      <c r="I103" s="230"/>
      <c r="J103" s="42"/>
      <c r="K103" s="42"/>
      <c r="L103" s="46"/>
      <c r="M103" s="231"/>
      <c r="N103" s="232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192</v>
      </c>
      <c r="AU103" s="19" t="s">
        <v>83</v>
      </c>
    </row>
    <row r="104" s="2" customFormat="1">
      <c r="A104" s="40"/>
      <c r="B104" s="41"/>
      <c r="C104" s="42"/>
      <c r="D104" s="233" t="s">
        <v>194</v>
      </c>
      <c r="E104" s="42"/>
      <c r="F104" s="234" t="s">
        <v>985</v>
      </c>
      <c r="G104" s="42"/>
      <c r="H104" s="42"/>
      <c r="I104" s="230"/>
      <c r="J104" s="42"/>
      <c r="K104" s="42"/>
      <c r="L104" s="46"/>
      <c r="M104" s="231"/>
      <c r="N104" s="232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194</v>
      </c>
      <c r="AU104" s="19" t="s">
        <v>83</v>
      </c>
    </row>
    <row r="105" s="13" customFormat="1">
      <c r="A105" s="13"/>
      <c r="B105" s="235"/>
      <c r="C105" s="236"/>
      <c r="D105" s="228" t="s">
        <v>196</v>
      </c>
      <c r="E105" s="237" t="s">
        <v>945</v>
      </c>
      <c r="F105" s="238" t="s">
        <v>1132</v>
      </c>
      <c r="G105" s="236"/>
      <c r="H105" s="239">
        <v>91.010000000000005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196</v>
      </c>
      <c r="AU105" s="245" t="s">
        <v>83</v>
      </c>
      <c r="AV105" s="13" t="s">
        <v>83</v>
      </c>
      <c r="AW105" s="13" t="s">
        <v>35</v>
      </c>
      <c r="AX105" s="13" t="s">
        <v>81</v>
      </c>
      <c r="AY105" s="245" t="s">
        <v>184</v>
      </c>
    </row>
    <row r="106" s="2" customFormat="1" ht="16.5" customHeight="1">
      <c r="A106" s="40"/>
      <c r="B106" s="41"/>
      <c r="C106" s="215" t="s">
        <v>190</v>
      </c>
      <c r="D106" s="215" t="s">
        <v>186</v>
      </c>
      <c r="E106" s="216" t="s">
        <v>581</v>
      </c>
      <c r="F106" s="217" t="s">
        <v>582</v>
      </c>
      <c r="G106" s="218" t="s">
        <v>131</v>
      </c>
      <c r="H106" s="219">
        <v>181.86000000000001</v>
      </c>
      <c r="I106" s="220"/>
      <c r="J106" s="221">
        <f>ROUND(I106*H106,2)</f>
        <v>0</v>
      </c>
      <c r="K106" s="217" t="s">
        <v>189</v>
      </c>
      <c r="L106" s="46"/>
      <c r="M106" s="222" t="s">
        <v>19</v>
      </c>
      <c r="N106" s="223" t="s">
        <v>45</v>
      </c>
      <c r="O106" s="86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6" t="s">
        <v>190</v>
      </c>
      <c r="AT106" s="226" t="s">
        <v>186</v>
      </c>
      <c r="AU106" s="226" t="s">
        <v>83</v>
      </c>
      <c r="AY106" s="19" t="s">
        <v>184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19" t="s">
        <v>81</v>
      </c>
      <c r="BK106" s="227">
        <f>ROUND(I106*H106,2)</f>
        <v>0</v>
      </c>
      <c r="BL106" s="19" t="s">
        <v>190</v>
      </c>
      <c r="BM106" s="226" t="s">
        <v>1141</v>
      </c>
    </row>
    <row r="107" s="2" customFormat="1">
      <c r="A107" s="40"/>
      <c r="B107" s="41"/>
      <c r="C107" s="42"/>
      <c r="D107" s="228" t="s">
        <v>192</v>
      </c>
      <c r="E107" s="42"/>
      <c r="F107" s="229" t="s">
        <v>584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192</v>
      </c>
      <c r="AU107" s="19" t="s">
        <v>83</v>
      </c>
    </row>
    <row r="108" s="2" customFormat="1">
      <c r="A108" s="40"/>
      <c r="B108" s="41"/>
      <c r="C108" s="42"/>
      <c r="D108" s="233" t="s">
        <v>194</v>
      </c>
      <c r="E108" s="42"/>
      <c r="F108" s="234" t="s">
        <v>585</v>
      </c>
      <c r="G108" s="42"/>
      <c r="H108" s="42"/>
      <c r="I108" s="230"/>
      <c r="J108" s="42"/>
      <c r="K108" s="42"/>
      <c r="L108" s="46"/>
      <c r="M108" s="231"/>
      <c r="N108" s="232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194</v>
      </c>
      <c r="AU108" s="19" t="s">
        <v>83</v>
      </c>
    </row>
    <row r="109" s="13" customFormat="1">
      <c r="A109" s="13"/>
      <c r="B109" s="235"/>
      <c r="C109" s="236"/>
      <c r="D109" s="228" t="s">
        <v>196</v>
      </c>
      <c r="E109" s="237" t="s">
        <v>19</v>
      </c>
      <c r="F109" s="238" t="s">
        <v>554</v>
      </c>
      <c r="G109" s="236"/>
      <c r="H109" s="239">
        <v>181.86000000000001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5" t="s">
        <v>196</v>
      </c>
      <c r="AU109" s="245" t="s">
        <v>83</v>
      </c>
      <c r="AV109" s="13" t="s">
        <v>83</v>
      </c>
      <c r="AW109" s="13" t="s">
        <v>35</v>
      </c>
      <c r="AX109" s="13" t="s">
        <v>81</v>
      </c>
      <c r="AY109" s="245" t="s">
        <v>184</v>
      </c>
    </row>
    <row r="110" s="2" customFormat="1" ht="16.5" customHeight="1">
      <c r="A110" s="40"/>
      <c r="B110" s="41"/>
      <c r="C110" s="215" t="s">
        <v>217</v>
      </c>
      <c r="D110" s="215" t="s">
        <v>186</v>
      </c>
      <c r="E110" s="216" t="s">
        <v>986</v>
      </c>
      <c r="F110" s="217" t="s">
        <v>987</v>
      </c>
      <c r="G110" s="218" t="s">
        <v>131</v>
      </c>
      <c r="H110" s="219">
        <v>91.010000000000005</v>
      </c>
      <c r="I110" s="220"/>
      <c r="J110" s="221">
        <f>ROUND(I110*H110,2)</f>
        <v>0</v>
      </c>
      <c r="K110" s="217" t="s">
        <v>189</v>
      </c>
      <c r="L110" s="46"/>
      <c r="M110" s="222" t="s">
        <v>19</v>
      </c>
      <c r="N110" s="223" t="s">
        <v>45</v>
      </c>
      <c r="O110" s="86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6" t="s">
        <v>190</v>
      </c>
      <c r="AT110" s="226" t="s">
        <v>186</v>
      </c>
      <c r="AU110" s="226" t="s">
        <v>83</v>
      </c>
      <c r="AY110" s="19" t="s">
        <v>184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19" t="s">
        <v>81</v>
      </c>
      <c r="BK110" s="227">
        <f>ROUND(I110*H110,2)</f>
        <v>0</v>
      </c>
      <c r="BL110" s="19" t="s">
        <v>190</v>
      </c>
      <c r="BM110" s="226" t="s">
        <v>1142</v>
      </c>
    </row>
    <row r="111" s="2" customFormat="1">
      <c r="A111" s="40"/>
      <c r="B111" s="41"/>
      <c r="C111" s="42"/>
      <c r="D111" s="228" t="s">
        <v>192</v>
      </c>
      <c r="E111" s="42"/>
      <c r="F111" s="229" t="s">
        <v>989</v>
      </c>
      <c r="G111" s="42"/>
      <c r="H111" s="42"/>
      <c r="I111" s="230"/>
      <c r="J111" s="42"/>
      <c r="K111" s="42"/>
      <c r="L111" s="46"/>
      <c r="M111" s="231"/>
      <c r="N111" s="232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192</v>
      </c>
      <c r="AU111" s="19" t="s">
        <v>83</v>
      </c>
    </row>
    <row r="112" s="2" customFormat="1">
      <c r="A112" s="40"/>
      <c r="B112" s="41"/>
      <c r="C112" s="42"/>
      <c r="D112" s="233" t="s">
        <v>194</v>
      </c>
      <c r="E112" s="42"/>
      <c r="F112" s="234" t="s">
        <v>990</v>
      </c>
      <c r="G112" s="42"/>
      <c r="H112" s="42"/>
      <c r="I112" s="230"/>
      <c r="J112" s="42"/>
      <c r="K112" s="42"/>
      <c r="L112" s="46"/>
      <c r="M112" s="231"/>
      <c r="N112" s="232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194</v>
      </c>
      <c r="AU112" s="19" t="s">
        <v>83</v>
      </c>
    </row>
    <row r="113" s="13" customFormat="1">
      <c r="A113" s="13"/>
      <c r="B113" s="235"/>
      <c r="C113" s="236"/>
      <c r="D113" s="228" t="s">
        <v>196</v>
      </c>
      <c r="E113" s="237" t="s">
        <v>19</v>
      </c>
      <c r="F113" s="238" t="s">
        <v>945</v>
      </c>
      <c r="G113" s="236"/>
      <c r="H113" s="239">
        <v>91.010000000000005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196</v>
      </c>
      <c r="AU113" s="245" t="s">
        <v>83</v>
      </c>
      <c r="AV113" s="13" t="s">
        <v>83</v>
      </c>
      <c r="AW113" s="13" t="s">
        <v>35</v>
      </c>
      <c r="AX113" s="13" t="s">
        <v>81</v>
      </c>
      <c r="AY113" s="245" t="s">
        <v>184</v>
      </c>
    </row>
    <row r="114" s="2" customFormat="1" ht="21.75" customHeight="1">
      <c r="A114" s="40"/>
      <c r="B114" s="41"/>
      <c r="C114" s="215" t="s">
        <v>223</v>
      </c>
      <c r="D114" s="215" t="s">
        <v>186</v>
      </c>
      <c r="E114" s="216" t="s">
        <v>586</v>
      </c>
      <c r="F114" s="217" t="s">
        <v>587</v>
      </c>
      <c r="G114" s="218" t="s">
        <v>226</v>
      </c>
      <c r="H114" s="219">
        <v>153.81</v>
      </c>
      <c r="I114" s="220"/>
      <c r="J114" s="221">
        <f>ROUND(I114*H114,2)</f>
        <v>0</v>
      </c>
      <c r="K114" s="217" t="s">
        <v>189</v>
      </c>
      <c r="L114" s="46"/>
      <c r="M114" s="222" t="s">
        <v>19</v>
      </c>
      <c r="N114" s="223" t="s">
        <v>45</v>
      </c>
      <c r="O114" s="8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190</v>
      </c>
      <c r="AT114" s="226" t="s">
        <v>186</v>
      </c>
      <c r="AU114" s="226" t="s">
        <v>83</v>
      </c>
      <c r="AY114" s="19" t="s">
        <v>184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81</v>
      </c>
      <c r="BK114" s="227">
        <f>ROUND(I114*H114,2)</f>
        <v>0</v>
      </c>
      <c r="BL114" s="19" t="s">
        <v>190</v>
      </c>
      <c r="BM114" s="226" t="s">
        <v>1143</v>
      </c>
    </row>
    <row r="115" s="2" customFormat="1">
      <c r="A115" s="40"/>
      <c r="B115" s="41"/>
      <c r="C115" s="42"/>
      <c r="D115" s="228" t="s">
        <v>192</v>
      </c>
      <c r="E115" s="42"/>
      <c r="F115" s="229" t="s">
        <v>589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192</v>
      </c>
      <c r="AU115" s="19" t="s">
        <v>83</v>
      </c>
    </row>
    <row r="116" s="2" customFormat="1">
      <c r="A116" s="40"/>
      <c r="B116" s="41"/>
      <c r="C116" s="42"/>
      <c r="D116" s="233" t="s">
        <v>194</v>
      </c>
      <c r="E116" s="42"/>
      <c r="F116" s="234" t="s">
        <v>590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194</v>
      </c>
      <c r="AU116" s="19" t="s">
        <v>83</v>
      </c>
    </row>
    <row r="117" s="14" customFormat="1">
      <c r="A117" s="14"/>
      <c r="B117" s="246"/>
      <c r="C117" s="247"/>
      <c r="D117" s="228" t="s">
        <v>196</v>
      </c>
      <c r="E117" s="248" t="s">
        <v>19</v>
      </c>
      <c r="F117" s="249" t="s">
        <v>591</v>
      </c>
      <c r="G117" s="247"/>
      <c r="H117" s="248" t="s">
        <v>19</v>
      </c>
      <c r="I117" s="250"/>
      <c r="J117" s="247"/>
      <c r="K117" s="247"/>
      <c r="L117" s="251"/>
      <c r="M117" s="252"/>
      <c r="N117" s="253"/>
      <c r="O117" s="253"/>
      <c r="P117" s="253"/>
      <c r="Q117" s="253"/>
      <c r="R117" s="253"/>
      <c r="S117" s="253"/>
      <c r="T117" s="25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5" t="s">
        <v>196</v>
      </c>
      <c r="AU117" s="255" t="s">
        <v>83</v>
      </c>
      <c r="AV117" s="14" t="s">
        <v>81</v>
      </c>
      <c r="AW117" s="14" t="s">
        <v>35</v>
      </c>
      <c r="AX117" s="14" t="s">
        <v>74</v>
      </c>
      <c r="AY117" s="255" t="s">
        <v>184</v>
      </c>
    </row>
    <row r="118" s="13" customFormat="1">
      <c r="A118" s="13"/>
      <c r="B118" s="235"/>
      <c r="C118" s="236"/>
      <c r="D118" s="228" t="s">
        <v>196</v>
      </c>
      <c r="E118" s="237" t="s">
        <v>562</v>
      </c>
      <c r="F118" s="238" t="s">
        <v>950</v>
      </c>
      <c r="G118" s="236"/>
      <c r="H118" s="239">
        <v>153.81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196</v>
      </c>
      <c r="AU118" s="245" t="s">
        <v>83</v>
      </c>
      <c r="AV118" s="13" t="s">
        <v>83</v>
      </c>
      <c r="AW118" s="13" t="s">
        <v>35</v>
      </c>
      <c r="AX118" s="13" t="s">
        <v>81</v>
      </c>
      <c r="AY118" s="245" t="s">
        <v>184</v>
      </c>
    </row>
    <row r="119" s="2" customFormat="1" ht="16.5" customHeight="1">
      <c r="A119" s="40"/>
      <c r="B119" s="41"/>
      <c r="C119" s="215" t="s">
        <v>237</v>
      </c>
      <c r="D119" s="215" t="s">
        <v>186</v>
      </c>
      <c r="E119" s="216" t="s">
        <v>592</v>
      </c>
      <c r="F119" s="217" t="s">
        <v>593</v>
      </c>
      <c r="G119" s="218" t="s">
        <v>226</v>
      </c>
      <c r="H119" s="219">
        <v>153.81</v>
      </c>
      <c r="I119" s="220"/>
      <c r="J119" s="221">
        <f>ROUND(I119*H119,2)</f>
        <v>0</v>
      </c>
      <c r="K119" s="217" t="s">
        <v>189</v>
      </c>
      <c r="L119" s="46"/>
      <c r="M119" s="222" t="s">
        <v>19</v>
      </c>
      <c r="N119" s="223" t="s">
        <v>45</v>
      </c>
      <c r="O119" s="86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190</v>
      </c>
      <c r="AT119" s="226" t="s">
        <v>186</v>
      </c>
      <c r="AU119" s="226" t="s">
        <v>83</v>
      </c>
      <c r="AY119" s="19" t="s">
        <v>184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81</v>
      </c>
      <c r="BK119" s="227">
        <f>ROUND(I119*H119,2)</f>
        <v>0</v>
      </c>
      <c r="BL119" s="19" t="s">
        <v>190</v>
      </c>
      <c r="BM119" s="226" t="s">
        <v>1144</v>
      </c>
    </row>
    <row r="120" s="2" customFormat="1">
      <c r="A120" s="40"/>
      <c r="B120" s="41"/>
      <c r="C120" s="42"/>
      <c r="D120" s="228" t="s">
        <v>192</v>
      </c>
      <c r="E120" s="42"/>
      <c r="F120" s="229" t="s">
        <v>595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192</v>
      </c>
      <c r="AU120" s="19" t="s">
        <v>83</v>
      </c>
    </row>
    <row r="121" s="2" customFormat="1">
      <c r="A121" s="40"/>
      <c r="B121" s="41"/>
      <c r="C121" s="42"/>
      <c r="D121" s="233" t="s">
        <v>194</v>
      </c>
      <c r="E121" s="42"/>
      <c r="F121" s="234" t="s">
        <v>596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194</v>
      </c>
      <c r="AU121" s="19" t="s">
        <v>83</v>
      </c>
    </row>
    <row r="122" s="14" customFormat="1">
      <c r="A122" s="14"/>
      <c r="B122" s="246"/>
      <c r="C122" s="247"/>
      <c r="D122" s="228" t="s">
        <v>196</v>
      </c>
      <c r="E122" s="248" t="s">
        <v>19</v>
      </c>
      <c r="F122" s="249" t="s">
        <v>597</v>
      </c>
      <c r="G122" s="247"/>
      <c r="H122" s="248" t="s">
        <v>19</v>
      </c>
      <c r="I122" s="250"/>
      <c r="J122" s="247"/>
      <c r="K122" s="247"/>
      <c r="L122" s="251"/>
      <c r="M122" s="252"/>
      <c r="N122" s="253"/>
      <c r="O122" s="253"/>
      <c r="P122" s="253"/>
      <c r="Q122" s="253"/>
      <c r="R122" s="253"/>
      <c r="S122" s="253"/>
      <c r="T122" s="25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5" t="s">
        <v>196</v>
      </c>
      <c r="AU122" s="255" t="s">
        <v>83</v>
      </c>
      <c r="AV122" s="14" t="s">
        <v>81</v>
      </c>
      <c r="AW122" s="14" t="s">
        <v>35</v>
      </c>
      <c r="AX122" s="14" t="s">
        <v>74</v>
      </c>
      <c r="AY122" s="255" t="s">
        <v>184</v>
      </c>
    </row>
    <row r="123" s="13" customFormat="1">
      <c r="A123" s="13"/>
      <c r="B123" s="235"/>
      <c r="C123" s="236"/>
      <c r="D123" s="228" t="s">
        <v>196</v>
      </c>
      <c r="E123" s="237" t="s">
        <v>19</v>
      </c>
      <c r="F123" s="238" t="s">
        <v>562</v>
      </c>
      <c r="G123" s="236"/>
      <c r="H123" s="239">
        <v>153.81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196</v>
      </c>
      <c r="AU123" s="245" t="s">
        <v>83</v>
      </c>
      <c r="AV123" s="13" t="s">
        <v>83</v>
      </c>
      <c r="AW123" s="13" t="s">
        <v>35</v>
      </c>
      <c r="AX123" s="13" t="s">
        <v>81</v>
      </c>
      <c r="AY123" s="245" t="s">
        <v>184</v>
      </c>
    </row>
    <row r="124" s="2" customFormat="1" ht="16.5" customHeight="1">
      <c r="A124" s="40"/>
      <c r="B124" s="41"/>
      <c r="C124" s="215" t="s">
        <v>243</v>
      </c>
      <c r="D124" s="215" t="s">
        <v>186</v>
      </c>
      <c r="E124" s="216" t="s">
        <v>598</v>
      </c>
      <c r="F124" s="217" t="s">
        <v>599</v>
      </c>
      <c r="G124" s="218" t="s">
        <v>272</v>
      </c>
      <c r="H124" s="219">
        <v>307.62</v>
      </c>
      <c r="I124" s="220"/>
      <c r="J124" s="221">
        <f>ROUND(I124*H124,2)</f>
        <v>0</v>
      </c>
      <c r="K124" s="217" t="s">
        <v>189</v>
      </c>
      <c r="L124" s="46"/>
      <c r="M124" s="222" t="s">
        <v>19</v>
      </c>
      <c r="N124" s="223" t="s">
        <v>45</v>
      </c>
      <c r="O124" s="86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6" t="s">
        <v>190</v>
      </c>
      <c r="AT124" s="226" t="s">
        <v>186</v>
      </c>
      <c r="AU124" s="226" t="s">
        <v>83</v>
      </c>
      <c r="AY124" s="19" t="s">
        <v>184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9" t="s">
        <v>81</v>
      </c>
      <c r="BK124" s="227">
        <f>ROUND(I124*H124,2)</f>
        <v>0</v>
      </c>
      <c r="BL124" s="19" t="s">
        <v>190</v>
      </c>
      <c r="BM124" s="226" t="s">
        <v>1145</v>
      </c>
    </row>
    <row r="125" s="2" customFormat="1">
      <c r="A125" s="40"/>
      <c r="B125" s="41"/>
      <c r="C125" s="42"/>
      <c r="D125" s="228" t="s">
        <v>192</v>
      </c>
      <c r="E125" s="42"/>
      <c r="F125" s="229" t="s">
        <v>601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192</v>
      </c>
      <c r="AU125" s="19" t="s">
        <v>83</v>
      </c>
    </row>
    <row r="126" s="2" customFormat="1">
      <c r="A126" s="40"/>
      <c r="B126" s="41"/>
      <c r="C126" s="42"/>
      <c r="D126" s="233" t="s">
        <v>194</v>
      </c>
      <c r="E126" s="42"/>
      <c r="F126" s="234" t="s">
        <v>602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194</v>
      </c>
      <c r="AU126" s="19" t="s">
        <v>83</v>
      </c>
    </row>
    <row r="127" s="13" customFormat="1">
      <c r="A127" s="13"/>
      <c r="B127" s="235"/>
      <c r="C127" s="236"/>
      <c r="D127" s="228" t="s">
        <v>196</v>
      </c>
      <c r="E127" s="237" t="s">
        <v>19</v>
      </c>
      <c r="F127" s="238" t="s">
        <v>562</v>
      </c>
      <c r="G127" s="236"/>
      <c r="H127" s="239">
        <v>153.81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196</v>
      </c>
      <c r="AU127" s="245" t="s">
        <v>83</v>
      </c>
      <c r="AV127" s="13" t="s">
        <v>83</v>
      </c>
      <c r="AW127" s="13" t="s">
        <v>35</v>
      </c>
      <c r="AX127" s="13" t="s">
        <v>81</v>
      </c>
      <c r="AY127" s="245" t="s">
        <v>184</v>
      </c>
    </row>
    <row r="128" s="13" customFormat="1">
      <c r="A128" s="13"/>
      <c r="B128" s="235"/>
      <c r="C128" s="236"/>
      <c r="D128" s="228" t="s">
        <v>196</v>
      </c>
      <c r="E128" s="236"/>
      <c r="F128" s="238" t="s">
        <v>1146</v>
      </c>
      <c r="G128" s="236"/>
      <c r="H128" s="239">
        <v>307.62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196</v>
      </c>
      <c r="AU128" s="245" t="s">
        <v>83</v>
      </c>
      <c r="AV128" s="13" t="s">
        <v>83</v>
      </c>
      <c r="AW128" s="13" t="s">
        <v>4</v>
      </c>
      <c r="AX128" s="13" t="s">
        <v>81</v>
      </c>
      <c r="AY128" s="245" t="s">
        <v>184</v>
      </c>
    </row>
    <row r="129" s="2" customFormat="1" ht="16.5" customHeight="1">
      <c r="A129" s="40"/>
      <c r="B129" s="41"/>
      <c r="C129" s="215" t="s">
        <v>252</v>
      </c>
      <c r="D129" s="215" t="s">
        <v>186</v>
      </c>
      <c r="E129" s="216" t="s">
        <v>604</v>
      </c>
      <c r="F129" s="217" t="s">
        <v>605</v>
      </c>
      <c r="G129" s="218" t="s">
        <v>226</v>
      </c>
      <c r="H129" s="219">
        <v>153.81</v>
      </c>
      <c r="I129" s="220"/>
      <c r="J129" s="221">
        <f>ROUND(I129*H129,2)</f>
        <v>0</v>
      </c>
      <c r="K129" s="217" t="s">
        <v>189</v>
      </c>
      <c r="L129" s="46"/>
      <c r="M129" s="222" t="s">
        <v>19</v>
      </c>
      <c r="N129" s="223" t="s">
        <v>45</v>
      </c>
      <c r="O129" s="86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6" t="s">
        <v>190</v>
      </c>
      <c r="AT129" s="226" t="s">
        <v>186</v>
      </c>
      <c r="AU129" s="226" t="s">
        <v>83</v>
      </c>
      <c r="AY129" s="19" t="s">
        <v>184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9" t="s">
        <v>81</v>
      </c>
      <c r="BK129" s="227">
        <f>ROUND(I129*H129,2)</f>
        <v>0</v>
      </c>
      <c r="BL129" s="19" t="s">
        <v>190</v>
      </c>
      <c r="BM129" s="226" t="s">
        <v>1147</v>
      </c>
    </row>
    <row r="130" s="2" customFormat="1">
      <c r="A130" s="40"/>
      <c r="B130" s="41"/>
      <c r="C130" s="42"/>
      <c r="D130" s="228" t="s">
        <v>192</v>
      </c>
      <c r="E130" s="42"/>
      <c r="F130" s="229" t="s">
        <v>607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192</v>
      </c>
      <c r="AU130" s="19" t="s">
        <v>83</v>
      </c>
    </row>
    <row r="131" s="2" customFormat="1">
      <c r="A131" s="40"/>
      <c r="B131" s="41"/>
      <c r="C131" s="42"/>
      <c r="D131" s="233" t="s">
        <v>194</v>
      </c>
      <c r="E131" s="42"/>
      <c r="F131" s="234" t="s">
        <v>608</v>
      </c>
      <c r="G131" s="42"/>
      <c r="H131" s="42"/>
      <c r="I131" s="230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194</v>
      </c>
      <c r="AU131" s="19" t="s">
        <v>83</v>
      </c>
    </row>
    <row r="132" s="13" customFormat="1">
      <c r="A132" s="13"/>
      <c r="B132" s="235"/>
      <c r="C132" s="236"/>
      <c r="D132" s="228" t="s">
        <v>196</v>
      </c>
      <c r="E132" s="237" t="s">
        <v>19</v>
      </c>
      <c r="F132" s="238" t="s">
        <v>562</v>
      </c>
      <c r="G132" s="236"/>
      <c r="H132" s="239">
        <v>153.81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196</v>
      </c>
      <c r="AU132" s="245" t="s">
        <v>83</v>
      </c>
      <c r="AV132" s="13" t="s">
        <v>83</v>
      </c>
      <c r="AW132" s="13" t="s">
        <v>35</v>
      </c>
      <c r="AX132" s="13" t="s">
        <v>81</v>
      </c>
      <c r="AY132" s="245" t="s">
        <v>184</v>
      </c>
    </row>
    <row r="133" s="2" customFormat="1" ht="16.5" customHeight="1">
      <c r="A133" s="40"/>
      <c r="B133" s="41"/>
      <c r="C133" s="215" t="s">
        <v>259</v>
      </c>
      <c r="D133" s="215" t="s">
        <v>186</v>
      </c>
      <c r="E133" s="216" t="s">
        <v>609</v>
      </c>
      <c r="F133" s="217" t="s">
        <v>610</v>
      </c>
      <c r="G133" s="218" t="s">
        <v>226</v>
      </c>
      <c r="H133" s="219">
        <v>107.8</v>
      </c>
      <c r="I133" s="220"/>
      <c r="J133" s="221">
        <f>ROUND(I133*H133,2)</f>
        <v>0</v>
      </c>
      <c r="K133" s="217" t="s">
        <v>189</v>
      </c>
      <c r="L133" s="46"/>
      <c r="M133" s="222" t="s">
        <v>19</v>
      </c>
      <c r="N133" s="223" t="s">
        <v>45</v>
      </c>
      <c r="O133" s="86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6" t="s">
        <v>190</v>
      </c>
      <c r="AT133" s="226" t="s">
        <v>186</v>
      </c>
      <c r="AU133" s="226" t="s">
        <v>83</v>
      </c>
      <c r="AY133" s="19" t="s">
        <v>184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9" t="s">
        <v>81</v>
      </c>
      <c r="BK133" s="227">
        <f>ROUND(I133*H133,2)</f>
        <v>0</v>
      </c>
      <c r="BL133" s="19" t="s">
        <v>190</v>
      </c>
      <c r="BM133" s="226" t="s">
        <v>1148</v>
      </c>
    </row>
    <row r="134" s="2" customFormat="1">
      <c r="A134" s="40"/>
      <c r="B134" s="41"/>
      <c r="C134" s="42"/>
      <c r="D134" s="228" t="s">
        <v>192</v>
      </c>
      <c r="E134" s="42"/>
      <c r="F134" s="229" t="s">
        <v>612</v>
      </c>
      <c r="G134" s="42"/>
      <c r="H134" s="42"/>
      <c r="I134" s="230"/>
      <c r="J134" s="42"/>
      <c r="K134" s="42"/>
      <c r="L134" s="46"/>
      <c r="M134" s="231"/>
      <c r="N134" s="23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192</v>
      </c>
      <c r="AU134" s="19" t="s">
        <v>83</v>
      </c>
    </row>
    <row r="135" s="2" customFormat="1">
      <c r="A135" s="40"/>
      <c r="B135" s="41"/>
      <c r="C135" s="42"/>
      <c r="D135" s="233" t="s">
        <v>194</v>
      </c>
      <c r="E135" s="42"/>
      <c r="F135" s="234" t="s">
        <v>613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194</v>
      </c>
      <c r="AU135" s="19" t="s">
        <v>83</v>
      </c>
    </row>
    <row r="136" s="13" customFormat="1">
      <c r="A136" s="13"/>
      <c r="B136" s="235"/>
      <c r="C136" s="236"/>
      <c r="D136" s="228" t="s">
        <v>196</v>
      </c>
      <c r="E136" s="237" t="s">
        <v>560</v>
      </c>
      <c r="F136" s="238" t="s">
        <v>1135</v>
      </c>
      <c r="G136" s="236"/>
      <c r="H136" s="239">
        <v>107.8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196</v>
      </c>
      <c r="AU136" s="245" t="s">
        <v>83</v>
      </c>
      <c r="AV136" s="13" t="s">
        <v>83</v>
      </c>
      <c r="AW136" s="13" t="s">
        <v>35</v>
      </c>
      <c r="AX136" s="13" t="s">
        <v>81</v>
      </c>
      <c r="AY136" s="245" t="s">
        <v>184</v>
      </c>
    </row>
    <row r="137" s="2" customFormat="1" ht="16.5" customHeight="1">
      <c r="A137" s="40"/>
      <c r="B137" s="41"/>
      <c r="C137" s="267" t="s">
        <v>263</v>
      </c>
      <c r="D137" s="267" t="s">
        <v>269</v>
      </c>
      <c r="E137" s="268" t="s">
        <v>615</v>
      </c>
      <c r="F137" s="269" t="s">
        <v>616</v>
      </c>
      <c r="G137" s="270" t="s">
        <v>272</v>
      </c>
      <c r="H137" s="271">
        <v>215.59999999999999</v>
      </c>
      <c r="I137" s="272"/>
      <c r="J137" s="273">
        <f>ROUND(I137*H137,2)</f>
        <v>0</v>
      </c>
      <c r="K137" s="269" t="s">
        <v>19</v>
      </c>
      <c r="L137" s="274"/>
      <c r="M137" s="275" t="s">
        <v>19</v>
      </c>
      <c r="N137" s="276" t="s">
        <v>45</v>
      </c>
      <c r="O137" s="86"/>
      <c r="P137" s="224">
        <f>O137*H137</f>
        <v>0</v>
      </c>
      <c r="Q137" s="224">
        <v>1</v>
      </c>
      <c r="R137" s="224">
        <f>Q137*H137</f>
        <v>215.59999999999999</v>
      </c>
      <c r="S137" s="224">
        <v>0</v>
      </c>
      <c r="T137" s="225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6" t="s">
        <v>243</v>
      </c>
      <c r="AT137" s="226" t="s">
        <v>269</v>
      </c>
      <c r="AU137" s="226" t="s">
        <v>83</v>
      </c>
      <c r="AY137" s="19" t="s">
        <v>184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9" t="s">
        <v>81</v>
      </c>
      <c r="BK137" s="227">
        <f>ROUND(I137*H137,2)</f>
        <v>0</v>
      </c>
      <c r="BL137" s="19" t="s">
        <v>190</v>
      </c>
      <c r="BM137" s="226" t="s">
        <v>1149</v>
      </c>
    </row>
    <row r="138" s="2" customFormat="1">
      <c r="A138" s="40"/>
      <c r="B138" s="41"/>
      <c r="C138" s="42"/>
      <c r="D138" s="228" t="s">
        <v>192</v>
      </c>
      <c r="E138" s="42"/>
      <c r="F138" s="229" t="s">
        <v>616</v>
      </c>
      <c r="G138" s="42"/>
      <c r="H138" s="42"/>
      <c r="I138" s="230"/>
      <c r="J138" s="42"/>
      <c r="K138" s="42"/>
      <c r="L138" s="46"/>
      <c r="M138" s="231"/>
      <c r="N138" s="232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192</v>
      </c>
      <c r="AU138" s="19" t="s">
        <v>83</v>
      </c>
    </row>
    <row r="139" s="13" customFormat="1">
      <c r="A139" s="13"/>
      <c r="B139" s="235"/>
      <c r="C139" s="236"/>
      <c r="D139" s="228" t="s">
        <v>196</v>
      </c>
      <c r="E139" s="237" t="s">
        <v>19</v>
      </c>
      <c r="F139" s="238" t="s">
        <v>560</v>
      </c>
      <c r="G139" s="236"/>
      <c r="H139" s="239">
        <v>107.8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196</v>
      </c>
      <c r="AU139" s="245" t="s">
        <v>83</v>
      </c>
      <c r="AV139" s="13" t="s">
        <v>83</v>
      </c>
      <c r="AW139" s="13" t="s">
        <v>35</v>
      </c>
      <c r="AX139" s="13" t="s">
        <v>81</v>
      </c>
      <c r="AY139" s="245" t="s">
        <v>184</v>
      </c>
    </row>
    <row r="140" s="13" customFormat="1">
      <c r="A140" s="13"/>
      <c r="B140" s="235"/>
      <c r="C140" s="236"/>
      <c r="D140" s="228" t="s">
        <v>196</v>
      </c>
      <c r="E140" s="236"/>
      <c r="F140" s="238" t="s">
        <v>1150</v>
      </c>
      <c r="G140" s="236"/>
      <c r="H140" s="239">
        <v>215.59999999999999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196</v>
      </c>
      <c r="AU140" s="245" t="s">
        <v>83</v>
      </c>
      <c r="AV140" s="13" t="s">
        <v>83</v>
      </c>
      <c r="AW140" s="13" t="s">
        <v>4</v>
      </c>
      <c r="AX140" s="13" t="s">
        <v>81</v>
      </c>
      <c r="AY140" s="245" t="s">
        <v>184</v>
      </c>
    </row>
    <row r="141" s="2" customFormat="1" ht="16.5" customHeight="1">
      <c r="A141" s="40"/>
      <c r="B141" s="41"/>
      <c r="C141" s="215" t="s">
        <v>8</v>
      </c>
      <c r="D141" s="215" t="s">
        <v>186</v>
      </c>
      <c r="E141" s="216" t="s">
        <v>619</v>
      </c>
      <c r="F141" s="217" t="s">
        <v>620</v>
      </c>
      <c r="G141" s="218" t="s">
        <v>226</v>
      </c>
      <c r="H141" s="219">
        <v>30.859999999999999</v>
      </c>
      <c r="I141" s="220"/>
      <c r="J141" s="221">
        <f>ROUND(I141*H141,2)</f>
        <v>0</v>
      </c>
      <c r="K141" s="217" t="s">
        <v>189</v>
      </c>
      <c r="L141" s="46"/>
      <c r="M141" s="222" t="s">
        <v>19</v>
      </c>
      <c r="N141" s="223" t="s">
        <v>45</v>
      </c>
      <c r="O141" s="86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6" t="s">
        <v>190</v>
      </c>
      <c r="AT141" s="226" t="s">
        <v>186</v>
      </c>
      <c r="AU141" s="226" t="s">
        <v>83</v>
      </c>
      <c r="AY141" s="19" t="s">
        <v>184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9" t="s">
        <v>81</v>
      </c>
      <c r="BK141" s="227">
        <f>ROUND(I141*H141,2)</f>
        <v>0</v>
      </c>
      <c r="BL141" s="19" t="s">
        <v>190</v>
      </c>
      <c r="BM141" s="226" t="s">
        <v>1151</v>
      </c>
    </row>
    <row r="142" s="2" customFormat="1">
      <c r="A142" s="40"/>
      <c r="B142" s="41"/>
      <c r="C142" s="42"/>
      <c r="D142" s="228" t="s">
        <v>192</v>
      </c>
      <c r="E142" s="42"/>
      <c r="F142" s="229" t="s">
        <v>622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192</v>
      </c>
      <c r="AU142" s="19" t="s">
        <v>83</v>
      </c>
    </row>
    <row r="143" s="2" customFormat="1">
      <c r="A143" s="40"/>
      <c r="B143" s="41"/>
      <c r="C143" s="42"/>
      <c r="D143" s="233" t="s">
        <v>194</v>
      </c>
      <c r="E143" s="42"/>
      <c r="F143" s="234" t="s">
        <v>623</v>
      </c>
      <c r="G143" s="42"/>
      <c r="H143" s="42"/>
      <c r="I143" s="230"/>
      <c r="J143" s="42"/>
      <c r="K143" s="42"/>
      <c r="L143" s="46"/>
      <c r="M143" s="231"/>
      <c r="N143" s="23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194</v>
      </c>
      <c r="AU143" s="19" t="s">
        <v>83</v>
      </c>
    </row>
    <row r="144" s="13" customFormat="1">
      <c r="A144" s="13"/>
      <c r="B144" s="235"/>
      <c r="C144" s="236"/>
      <c r="D144" s="228" t="s">
        <v>196</v>
      </c>
      <c r="E144" s="237" t="s">
        <v>558</v>
      </c>
      <c r="F144" s="238" t="s">
        <v>1134</v>
      </c>
      <c r="G144" s="236"/>
      <c r="H144" s="239">
        <v>30.859999999999999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196</v>
      </c>
      <c r="AU144" s="245" t="s">
        <v>83</v>
      </c>
      <c r="AV144" s="13" t="s">
        <v>83</v>
      </c>
      <c r="AW144" s="13" t="s">
        <v>35</v>
      </c>
      <c r="AX144" s="13" t="s">
        <v>81</v>
      </c>
      <c r="AY144" s="245" t="s">
        <v>184</v>
      </c>
    </row>
    <row r="145" s="2" customFormat="1" ht="16.5" customHeight="1">
      <c r="A145" s="40"/>
      <c r="B145" s="41"/>
      <c r="C145" s="267" t="s">
        <v>275</v>
      </c>
      <c r="D145" s="267" t="s">
        <v>269</v>
      </c>
      <c r="E145" s="268" t="s">
        <v>624</v>
      </c>
      <c r="F145" s="269" t="s">
        <v>625</v>
      </c>
      <c r="G145" s="270" t="s">
        <v>272</v>
      </c>
      <c r="H145" s="271">
        <v>61.719999999999999</v>
      </c>
      <c r="I145" s="272"/>
      <c r="J145" s="273">
        <f>ROUND(I145*H145,2)</f>
        <v>0</v>
      </c>
      <c r="K145" s="269" t="s">
        <v>189</v>
      </c>
      <c r="L145" s="274"/>
      <c r="M145" s="275" t="s">
        <v>19</v>
      </c>
      <c r="N145" s="276" t="s">
        <v>45</v>
      </c>
      <c r="O145" s="86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6" t="s">
        <v>243</v>
      </c>
      <c r="AT145" s="226" t="s">
        <v>269</v>
      </c>
      <c r="AU145" s="226" t="s">
        <v>83</v>
      </c>
      <c r="AY145" s="19" t="s">
        <v>184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9" t="s">
        <v>81</v>
      </c>
      <c r="BK145" s="227">
        <f>ROUND(I145*H145,2)</f>
        <v>0</v>
      </c>
      <c r="BL145" s="19" t="s">
        <v>190</v>
      </c>
      <c r="BM145" s="226" t="s">
        <v>1152</v>
      </c>
    </row>
    <row r="146" s="2" customFormat="1">
      <c r="A146" s="40"/>
      <c r="B146" s="41"/>
      <c r="C146" s="42"/>
      <c r="D146" s="228" t="s">
        <v>192</v>
      </c>
      <c r="E146" s="42"/>
      <c r="F146" s="229" t="s">
        <v>625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192</v>
      </c>
      <c r="AU146" s="19" t="s">
        <v>83</v>
      </c>
    </row>
    <row r="147" s="13" customFormat="1">
      <c r="A147" s="13"/>
      <c r="B147" s="235"/>
      <c r="C147" s="236"/>
      <c r="D147" s="228" t="s">
        <v>196</v>
      </c>
      <c r="E147" s="237" t="s">
        <v>19</v>
      </c>
      <c r="F147" s="238" t="s">
        <v>558</v>
      </c>
      <c r="G147" s="236"/>
      <c r="H147" s="239">
        <v>30.859999999999999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196</v>
      </c>
      <c r="AU147" s="245" t="s">
        <v>83</v>
      </c>
      <c r="AV147" s="13" t="s">
        <v>83</v>
      </c>
      <c r="AW147" s="13" t="s">
        <v>35</v>
      </c>
      <c r="AX147" s="13" t="s">
        <v>81</v>
      </c>
      <c r="AY147" s="245" t="s">
        <v>184</v>
      </c>
    </row>
    <row r="148" s="13" customFormat="1">
      <c r="A148" s="13"/>
      <c r="B148" s="235"/>
      <c r="C148" s="236"/>
      <c r="D148" s="228" t="s">
        <v>196</v>
      </c>
      <c r="E148" s="236"/>
      <c r="F148" s="238" t="s">
        <v>1153</v>
      </c>
      <c r="G148" s="236"/>
      <c r="H148" s="239">
        <v>61.719999999999999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196</v>
      </c>
      <c r="AU148" s="245" t="s">
        <v>83</v>
      </c>
      <c r="AV148" s="13" t="s">
        <v>83</v>
      </c>
      <c r="AW148" s="13" t="s">
        <v>4</v>
      </c>
      <c r="AX148" s="13" t="s">
        <v>81</v>
      </c>
      <c r="AY148" s="245" t="s">
        <v>184</v>
      </c>
    </row>
    <row r="149" s="12" customFormat="1" ht="22.8" customHeight="1">
      <c r="A149" s="12"/>
      <c r="B149" s="199"/>
      <c r="C149" s="200"/>
      <c r="D149" s="201" t="s">
        <v>73</v>
      </c>
      <c r="E149" s="213" t="s">
        <v>115</v>
      </c>
      <c r="F149" s="213" t="s">
        <v>1003</v>
      </c>
      <c r="G149" s="200"/>
      <c r="H149" s="200"/>
      <c r="I149" s="203"/>
      <c r="J149" s="214">
        <f>BK149</f>
        <v>0</v>
      </c>
      <c r="K149" s="200"/>
      <c r="L149" s="205"/>
      <c r="M149" s="206"/>
      <c r="N149" s="207"/>
      <c r="O149" s="207"/>
      <c r="P149" s="208">
        <f>SUM(P150:P152)</f>
        <v>0</v>
      </c>
      <c r="Q149" s="207"/>
      <c r="R149" s="208">
        <f>SUM(R150:R152)</f>
        <v>0</v>
      </c>
      <c r="S149" s="207"/>
      <c r="T149" s="209">
        <f>SUM(T150:T152)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0" t="s">
        <v>81</v>
      </c>
      <c r="AT149" s="211" t="s">
        <v>73</v>
      </c>
      <c r="AU149" s="211" t="s">
        <v>81</v>
      </c>
      <c r="AY149" s="210" t="s">
        <v>184</v>
      </c>
      <c r="BK149" s="212">
        <f>SUM(BK150:BK152)</f>
        <v>0</v>
      </c>
    </row>
    <row r="150" s="2" customFormat="1" ht="16.5" customHeight="1">
      <c r="A150" s="40"/>
      <c r="B150" s="41"/>
      <c r="C150" s="215" t="s">
        <v>281</v>
      </c>
      <c r="D150" s="215" t="s">
        <v>186</v>
      </c>
      <c r="E150" s="216" t="s">
        <v>1004</v>
      </c>
      <c r="F150" s="217" t="s">
        <v>1005</v>
      </c>
      <c r="G150" s="218" t="s">
        <v>113</v>
      </c>
      <c r="H150" s="219">
        <v>114</v>
      </c>
      <c r="I150" s="220"/>
      <c r="J150" s="221">
        <f>ROUND(I150*H150,2)</f>
        <v>0</v>
      </c>
      <c r="K150" s="217" t="s">
        <v>189</v>
      </c>
      <c r="L150" s="46"/>
      <c r="M150" s="222" t="s">
        <v>19</v>
      </c>
      <c r="N150" s="223" t="s">
        <v>45</v>
      </c>
      <c r="O150" s="86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6" t="s">
        <v>190</v>
      </c>
      <c r="AT150" s="226" t="s">
        <v>186</v>
      </c>
      <c r="AU150" s="226" t="s">
        <v>83</v>
      </c>
      <c r="AY150" s="19" t="s">
        <v>184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9" t="s">
        <v>81</v>
      </c>
      <c r="BK150" s="227">
        <f>ROUND(I150*H150,2)</f>
        <v>0</v>
      </c>
      <c r="BL150" s="19" t="s">
        <v>190</v>
      </c>
      <c r="BM150" s="226" t="s">
        <v>1154</v>
      </c>
    </row>
    <row r="151" s="2" customFormat="1">
      <c r="A151" s="40"/>
      <c r="B151" s="41"/>
      <c r="C151" s="42"/>
      <c r="D151" s="228" t="s">
        <v>192</v>
      </c>
      <c r="E151" s="42"/>
      <c r="F151" s="229" t="s">
        <v>1007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192</v>
      </c>
      <c r="AU151" s="19" t="s">
        <v>83</v>
      </c>
    </row>
    <row r="152" s="2" customFormat="1">
      <c r="A152" s="40"/>
      <c r="B152" s="41"/>
      <c r="C152" s="42"/>
      <c r="D152" s="233" t="s">
        <v>194</v>
      </c>
      <c r="E152" s="42"/>
      <c r="F152" s="234" t="s">
        <v>1008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194</v>
      </c>
      <c r="AU152" s="19" t="s">
        <v>83</v>
      </c>
    </row>
    <row r="153" s="12" customFormat="1" ht="22.8" customHeight="1">
      <c r="A153" s="12"/>
      <c r="B153" s="199"/>
      <c r="C153" s="200"/>
      <c r="D153" s="201" t="s">
        <v>73</v>
      </c>
      <c r="E153" s="213" t="s">
        <v>190</v>
      </c>
      <c r="F153" s="213" t="s">
        <v>628</v>
      </c>
      <c r="G153" s="200"/>
      <c r="H153" s="200"/>
      <c r="I153" s="203"/>
      <c r="J153" s="214">
        <f>BK153</f>
        <v>0</v>
      </c>
      <c r="K153" s="200"/>
      <c r="L153" s="205"/>
      <c r="M153" s="206"/>
      <c r="N153" s="207"/>
      <c r="O153" s="207"/>
      <c r="P153" s="208">
        <f>SUM(P154:P157)</f>
        <v>0</v>
      </c>
      <c r="Q153" s="207"/>
      <c r="R153" s="208">
        <f>SUM(R154:R157)</f>
        <v>0</v>
      </c>
      <c r="S153" s="207"/>
      <c r="T153" s="209">
        <f>SUM(T154:T157)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0" t="s">
        <v>81</v>
      </c>
      <c r="AT153" s="211" t="s">
        <v>73</v>
      </c>
      <c r="AU153" s="211" t="s">
        <v>81</v>
      </c>
      <c r="AY153" s="210" t="s">
        <v>184</v>
      </c>
      <c r="BK153" s="212">
        <f>SUM(BK154:BK157)</f>
        <v>0</v>
      </c>
    </row>
    <row r="154" s="2" customFormat="1" ht="16.5" customHeight="1">
      <c r="A154" s="40"/>
      <c r="B154" s="41"/>
      <c r="C154" s="215" t="s">
        <v>287</v>
      </c>
      <c r="D154" s="215" t="s">
        <v>186</v>
      </c>
      <c r="E154" s="216" t="s">
        <v>629</v>
      </c>
      <c r="F154" s="217" t="s">
        <v>630</v>
      </c>
      <c r="G154" s="218" t="s">
        <v>226</v>
      </c>
      <c r="H154" s="219">
        <v>15.18</v>
      </c>
      <c r="I154" s="220"/>
      <c r="J154" s="221">
        <f>ROUND(I154*H154,2)</f>
        <v>0</v>
      </c>
      <c r="K154" s="217" t="s">
        <v>189</v>
      </c>
      <c r="L154" s="46"/>
      <c r="M154" s="222" t="s">
        <v>19</v>
      </c>
      <c r="N154" s="223" t="s">
        <v>45</v>
      </c>
      <c r="O154" s="86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6" t="s">
        <v>190</v>
      </c>
      <c r="AT154" s="226" t="s">
        <v>186</v>
      </c>
      <c r="AU154" s="226" t="s">
        <v>83</v>
      </c>
      <c r="AY154" s="19" t="s">
        <v>184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9" t="s">
        <v>81</v>
      </c>
      <c r="BK154" s="227">
        <f>ROUND(I154*H154,2)</f>
        <v>0</v>
      </c>
      <c r="BL154" s="19" t="s">
        <v>190</v>
      </c>
      <c r="BM154" s="226" t="s">
        <v>1155</v>
      </c>
    </row>
    <row r="155" s="2" customFormat="1">
      <c r="A155" s="40"/>
      <c r="B155" s="41"/>
      <c r="C155" s="42"/>
      <c r="D155" s="228" t="s">
        <v>192</v>
      </c>
      <c r="E155" s="42"/>
      <c r="F155" s="229" t="s">
        <v>632</v>
      </c>
      <c r="G155" s="42"/>
      <c r="H155" s="42"/>
      <c r="I155" s="230"/>
      <c r="J155" s="42"/>
      <c r="K155" s="42"/>
      <c r="L155" s="46"/>
      <c r="M155" s="231"/>
      <c r="N155" s="232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192</v>
      </c>
      <c r="AU155" s="19" t="s">
        <v>83</v>
      </c>
    </row>
    <row r="156" s="2" customFormat="1">
      <c r="A156" s="40"/>
      <c r="B156" s="41"/>
      <c r="C156" s="42"/>
      <c r="D156" s="233" t="s">
        <v>194</v>
      </c>
      <c r="E156" s="42"/>
      <c r="F156" s="234" t="s">
        <v>633</v>
      </c>
      <c r="G156" s="42"/>
      <c r="H156" s="42"/>
      <c r="I156" s="230"/>
      <c r="J156" s="42"/>
      <c r="K156" s="42"/>
      <c r="L156" s="46"/>
      <c r="M156" s="231"/>
      <c r="N156" s="232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194</v>
      </c>
      <c r="AU156" s="19" t="s">
        <v>83</v>
      </c>
    </row>
    <row r="157" s="13" customFormat="1">
      <c r="A157" s="13"/>
      <c r="B157" s="235"/>
      <c r="C157" s="236"/>
      <c r="D157" s="228" t="s">
        <v>196</v>
      </c>
      <c r="E157" s="237" t="s">
        <v>552</v>
      </c>
      <c r="F157" s="238" t="s">
        <v>1156</v>
      </c>
      <c r="G157" s="236"/>
      <c r="H157" s="239">
        <v>15.18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196</v>
      </c>
      <c r="AU157" s="245" t="s">
        <v>83</v>
      </c>
      <c r="AV157" s="13" t="s">
        <v>83</v>
      </c>
      <c r="AW157" s="13" t="s">
        <v>35</v>
      </c>
      <c r="AX157" s="13" t="s">
        <v>81</v>
      </c>
      <c r="AY157" s="245" t="s">
        <v>184</v>
      </c>
    </row>
    <row r="158" s="12" customFormat="1" ht="22.8" customHeight="1">
      <c r="A158" s="12"/>
      <c r="B158" s="199"/>
      <c r="C158" s="200"/>
      <c r="D158" s="201" t="s">
        <v>73</v>
      </c>
      <c r="E158" s="213" t="s">
        <v>243</v>
      </c>
      <c r="F158" s="213" t="s">
        <v>634</v>
      </c>
      <c r="G158" s="200"/>
      <c r="H158" s="200"/>
      <c r="I158" s="203"/>
      <c r="J158" s="214">
        <f>BK158</f>
        <v>0</v>
      </c>
      <c r="K158" s="200"/>
      <c r="L158" s="205"/>
      <c r="M158" s="206"/>
      <c r="N158" s="207"/>
      <c r="O158" s="207"/>
      <c r="P158" s="208">
        <f>SUM(P159:P184)</f>
        <v>0</v>
      </c>
      <c r="Q158" s="207"/>
      <c r="R158" s="208">
        <f>SUM(R159:R184)</f>
        <v>0.36829999999999996</v>
      </c>
      <c r="S158" s="207"/>
      <c r="T158" s="209">
        <f>SUM(T159:T184)</f>
        <v>0.33500000000000002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0" t="s">
        <v>81</v>
      </c>
      <c r="AT158" s="211" t="s">
        <v>73</v>
      </c>
      <c r="AU158" s="211" t="s">
        <v>81</v>
      </c>
      <c r="AY158" s="210" t="s">
        <v>184</v>
      </c>
      <c r="BK158" s="212">
        <f>SUM(BK159:BK184)</f>
        <v>0</v>
      </c>
    </row>
    <row r="159" s="2" customFormat="1" ht="16.5" customHeight="1">
      <c r="A159" s="40"/>
      <c r="B159" s="41"/>
      <c r="C159" s="215" t="s">
        <v>295</v>
      </c>
      <c r="D159" s="215" t="s">
        <v>186</v>
      </c>
      <c r="E159" s="216" t="s">
        <v>1157</v>
      </c>
      <c r="F159" s="217" t="s">
        <v>1158</v>
      </c>
      <c r="G159" s="218" t="s">
        <v>113</v>
      </c>
      <c r="H159" s="219">
        <v>67</v>
      </c>
      <c r="I159" s="220"/>
      <c r="J159" s="221">
        <f>ROUND(I159*H159,2)</f>
        <v>0</v>
      </c>
      <c r="K159" s="217" t="s">
        <v>189</v>
      </c>
      <c r="L159" s="46"/>
      <c r="M159" s="222" t="s">
        <v>19</v>
      </c>
      <c r="N159" s="223" t="s">
        <v>45</v>
      </c>
      <c r="O159" s="86"/>
      <c r="P159" s="224">
        <f>O159*H159</f>
        <v>0</v>
      </c>
      <c r="Q159" s="224">
        <v>0</v>
      </c>
      <c r="R159" s="224">
        <f>Q159*H159</f>
        <v>0</v>
      </c>
      <c r="S159" s="224">
        <v>0.0050000000000000001</v>
      </c>
      <c r="T159" s="225">
        <f>S159*H159</f>
        <v>0.33500000000000002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190</v>
      </c>
      <c r="AT159" s="226" t="s">
        <v>186</v>
      </c>
      <c r="AU159" s="226" t="s">
        <v>83</v>
      </c>
      <c r="AY159" s="19" t="s">
        <v>184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81</v>
      </c>
      <c r="BK159" s="227">
        <f>ROUND(I159*H159,2)</f>
        <v>0</v>
      </c>
      <c r="BL159" s="19" t="s">
        <v>190</v>
      </c>
      <c r="BM159" s="226" t="s">
        <v>1159</v>
      </c>
    </row>
    <row r="160" s="2" customFormat="1">
      <c r="A160" s="40"/>
      <c r="B160" s="41"/>
      <c r="C160" s="42"/>
      <c r="D160" s="228" t="s">
        <v>192</v>
      </c>
      <c r="E160" s="42"/>
      <c r="F160" s="229" t="s">
        <v>1160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192</v>
      </c>
      <c r="AU160" s="19" t="s">
        <v>83</v>
      </c>
    </row>
    <row r="161" s="2" customFormat="1">
      <c r="A161" s="40"/>
      <c r="B161" s="41"/>
      <c r="C161" s="42"/>
      <c r="D161" s="233" t="s">
        <v>194</v>
      </c>
      <c r="E161" s="42"/>
      <c r="F161" s="234" t="s">
        <v>1161</v>
      </c>
      <c r="G161" s="42"/>
      <c r="H161" s="42"/>
      <c r="I161" s="230"/>
      <c r="J161" s="42"/>
      <c r="K161" s="42"/>
      <c r="L161" s="46"/>
      <c r="M161" s="231"/>
      <c r="N161" s="232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194</v>
      </c>
      <c r="AU161" s="19" t="s">
        <v>83</v>
      </c>
    </row>
    <row r="162" s="2" customFormat="1" ht="16.5" customHeight="1">
      <c r="A162" s="40"/>
      <c r="B162" s="41"/>
      <c r="C162" s="215" t="s">
        <v>302</v>
      </c>
      <c r="D162" s="215" t="s">
        <v>186</v>
      </c>
      <c r="E162" s="216" t="s">
        <v>1162</v>
      </c>
      <c r="F162" s="217" t="s">
        <v>1163</v>
      </c>
      <c r="G162" s="218" t="s">
        <v>113</v>
      </c>
      <c r="H162" s="219">
        <v>71</v>
      </c>
      <c r="I162" s="220"/>
      <c r="J162" s="221">
        <f>ROUND(I162*H162,2)</f>
        <v>0</v>
      </c>
      <c r="K162" s="217" t="s">
        <v>189</v>
      </c>
      <c r="L162" s="46"/>
      <c r="M162" s="222" t="s">
        <v>19</v>
      </c>
      <c r="N162" s="223" t="s">
        <v>45</v>
      </c>
      <c r="O162" s="86"/>
      <c r="P162" s="224">
        <f>O162*H162</f>
        <v>0</v>
      </c>
      <c r="Q162" s="224">
        <v>1.0000000000000001E-05</v>
      </c>
      <c r="R162" s="224">
        <f>Q162*H162</f>
        <v>0.00071000000000000002</v>
      </c>
      <c r="S162" s="224">
        <v>0</v>
      </c>
      <c r="T162" s="22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190</v>
      </c>
      <c r="AT162" s="226" t="s">
        <v>186</v>
      </c>
      <c r="AU162" s="226" t="s">
        <v>83</v>
      </c>
      <c r="AY162" s="19" t="s">
        <v>184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81</v>
      </c>
      <c r="BK162" s="227">
        <f>ROUND(I162*H162,2)</f>
        <v>0</v>
      </c>
      <c r="BL162" s="19" t="s">
        <v>190</v>
      </c>
      <c r="BM162" s="226" t="s">
        <v>1164</v>
      </c>
    </row>
    <row r="163" s="2" customFormat="1">
      <c r="A163" s="40"/>
      <c r="B163" s="41"/>
      <c r="C163" s="42"/>
      <c r="D163" s="228" t="s">
        <v>192</v>
      </c>
      <c r="E163" s="42"/>
      <c r="F163" s="229" t="s">
        <v>1165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192</v>
      </c>
      <c r="AU163" s="19" t="s">
        <v>83</v>
      </c>
    </row>
    <row r="164" s="2" customFormat="1">
      <c r="A164" s="40"/>
      <c r="B164" s="41"/>
      <c r="C164" s="42"/>
      <c r="D164" s="233" t="s">
        <v>194</v>
      </c>
      <c r="E164" s="42"/>
      <c r="F164" s="234" t="s">
        <v>1166</v>
      </c>
      <c r="G164" s="42"/>
      <c r="H164" s="42"/>
      <c r="I164" s="230"/>
      <c r="J164" s="42"/>
      <c r="K164" s="42"/>
      <c r="L164" s="46"/>
      <c r="M164" s="231"/>
      <c r="N164" s="232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194</v>
      </c>
      <c r="AU164" s="19" t="s">
        <v>83</v>
      </c>
    </row>
    <row r="165" s="2" customFormat="1" ht="16.5" customHeight="1">
      <c r="A165" s="40"/>
      <c r="B165" s="41"/>
      <c r="C165" s="267" t="s">
        <v>310</v>
      </c>
      <c r="D165" s="267" t="s">
        <v>269</v>
      </c>
      <c r="E165" s="268" t="s">
        <v>1167</v>
      </c>
      <c r="F165" s="269" t="s">
        <v>1168</v>
      </c>
      <c r="G165" s="270" t="s">
        <v>113</v>
      </c>
      <c r="H165" s="271">
        <v>71</v>
      </c>
      <c r="I165" s="272"/>
      <c r="J165" s="273">
        <f>ROUND(I165*H165,2)</f>
        <v>0</v>
      </c>
      <c r="K165" s="269" t="s">
        <v>19</v>
      </c>
      <c r="L165" s="274"/>
      <c r="M165" s="275" t="s">
        <v>19</v>
      </c>
      <c r="N165" s="276" t="s">
        <v>45</v>
      </c>
      <c r="O165" s="86"/>
      <c r="P165" s="224">
        <f>O165*H165</f>
        <v>0</v>
      </c>
      <c r="Q165" s="224">
        <v>0.0035999999999999999</v>
      </c>
      <c r="R165" s="224">
        <f>Q165*H165</f>
        <v>0.25559999999999999</v>
      </c>
      <c r="S165" s="224">
        <v>0</v>
      </c>
      <c r="T165" s="225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6" t="s">
        <v>243</v>
      </c>
      <c r="AT165" s="226" t="s">
        <v>269</v>
      </c>
      <c r="AU165" s="226" t="s">
        <v>83</v>
      </c>
      <c r="AY165" s="19" t="s">
        <v>184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9" t="s">
        <v>81</v>
      </c>
      <c r="BK165" s="227">
        <f>ROUND(I165*H165,2)</f>
        <v>0</v>
      </c>
      <c r="BL165" s="19" t="s">
        <v>190</v>
      </c>
      <c r="BM165" s="226" t="s">
        <v>1169</v>
      </c>
    </row>
    <row r="166" s="2" customFormat="1">
      <c r="A166" s="40"/>
      <c r="B166" s="41"/>
      <c r="C166" s="42"/>
      <c r="D166" s="228" t="s">
        <v>192</v>
      </c>
      <c r="E166" s="42"/>
      <c r="F166" s="229" t="s">
        <v>1168</v>
      </c>
      <c r="G166" s="42"/>
      <c r="H166" s="42"/>
      <c r="I166" s="230"/>
      <c r="J166" s="42"/>
      <c r="K166" s="42"/>
      <c r="L166" s="46"/>
      <c r="M166" s="231"/>
      <c r="N166" s="232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192</v>
      </c>
      <c r="AU166" s="19" t="s">
        <v>83</v>
      </c>
    </row>
    <row r="167" s="2" customFormat="1" ht="21.75" customHeight="1">
      <c r="A167" s="40"/>
      <c r="B167" s="41"/>
      <c r="C167" s="215" t="s">
        <v>315</v>
      </c>
      <c r="D167" s="215" t="s">
        <v>186</v>
      </c>
      <c r="E167" s="216" t="s">
        <v>1170</v>
      </c>
      <c r="F167" s="217" t="s">
        <v>1171</v>
      </c>
      <c r="G167" s="218" t="s">
        <v>408</v>
      </c>
      <c r="H167" s="219">
        <v>22</v>
      </c>
      <c r="I167" s="220"/>
      <c r="J167" s="221">
        <f>ROUND(I167*H167,2)</f>
        <v>0</v>
      </c>
      <c r="K167" s="217" t="s">
        <v>189</v>
      </c>
      <c r="L167" s="46"/>
      <c r="M167" s="222" t="s">
        <v>19</v>
      </c>
      <c r="N167" s="223" t="s">
        <v>45</v>
      </c>
      <c r="O167" s="86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6" t="s">
        <v>190</v>
      </c>
      <c r="AT167" s="226" t="s">
        <v>186</v>
      </c>
      <c r="AU167" s="226" t="s">
        <v>83</v>
      </c>
      <c r="AY167" s="19" t="s">
        <v>184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9" t="s">
        <v>81</v>
      </c>
      <c r="BK167" s="227">
        <f>ROUND(I167*H167,2)</f>
        <v>0</v>
      </c>
      <c r="BL167" s="19" t="s">
        <v>190</v>
      </c>
      <c r="BM167" s="226" t="s">
        <v>1172</v>
      </c>
    </row>
    <row r="168" s="2" customFormat="1">
      <c r="A168" s="40"/>
      <c r="B168" s="41"/>
      <c r="C168" s="42"/>
      <c r="D168" s="228" t="s">
        <v>192</v>
      </c>
      <c r="E168" s="42"/>
      <c r="F168" s="229" t="s">
        <v>1173</v>
      </c>
      <c r="G168" s="42"/>
      <c r="H168" s="42"/>
      <c r="I168" s="230"/>
      <c r="J168" s="42"/>
      <c r="K168" s="42"/>
      <c r="L168" s="46"/>
      <c r="M168" s="231"/>
      <c r="N168" s="232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192</v>
      </c>
      <c r="AU168" s="19" t="s">
        <v>83</v>
      </c>
    </row>
    <row r="169" s="2" customFormat="1">
      <c r="A169" s="40"/>
      <c r="B169" s="41"/>
      <c r="C169" s="42"/>
      <c r="D169" s="233" t="s">
        <v>194</v>
      </c>
      <c r="E169" s="42"/>
      <c r="F169" s="234" t="s">
        <v>1174</v>
      </c>
      <c r="G169" s="42"/>
      <c r="H169" s="42"/>
      <c r="I169" s="230"/>
      <c r="J169" s="42"/>
      <c r="K169" s="42"/>
      <c r="L169" s="46"/>
      <c r="M169" s="231"/>
      <c r="N169" s="232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194</v>
      </c>
      <c r="AU169" s="19" t="s">
        <v>83</v>
      </c>
    </row>
    <row r="170" s="2" customFormat="1" ht="16.5" customHeight="1">
      <c r="A170" s="40"/>
      <c r="B170" s="41"/>
      <c r="C170" s="267" t="s">
        <v>322</v>
      </c>
      <c r="D170" s="267" t="s">
        <v>269</v>
      </c>
      <c r="E170" s="268" t="s">
        <v>1175</v>
      </c>
      <c r="F170" s="269" t="s">
        <v>1176</v>
      </c>
      <c r="G170" s="270" t="s">
        <v>408</v>
      </c>
      <c r="H170" s="271">
        <v>22</v>
      </c>
      <c r="I170" s="272"/>
      <c r="J170" s="273">
        <f>ROUND(I170*H170,2)</f>
        <v>0</v>
      </c>
      <c r="K170" s="269" t="s">
        <v>19</v>
      </c>
      <c r="L170" s="274"/>
      <c r="M170" s="275" t="s">
        <v>19</v>
      </c>
      <c r="N170" s="276" t="s">
        <v>45</v>
      </c>
      <c r="O170" s="86"/>
      <c r="P170" s="224">
        <f>O170*H170</f>
        <v>0</v>
      </c>
      <c r="Q170" s="224">
        <v>0.00080000000000000004</v>
      </c>
      <c r="R170" s="224">
        <f>Q170*H170</f>
        <v>0.017600000000000001</v>
      </c>
      <c r="S170" s="224">
        <v>0</v>
      </c>
      <c r="T170" s="22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6" t="s">
        <v>243</v>
      </c>
      <c r="AT170" s="226" t="s">
        <v>269</v>
      </c>
      <c r="AU170" s="226" t="s">
        <v>83</v>
      </c>
      <c r="AY170" s="19" t="s">
        <v>184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9" t="s">
        <v>81</v>
      </c>
      <c r="BK170" s="227">
        <f>ROUND(I170*H170,2)</f>
        <v>0</v>
      </c>
      <c r="BL170" s="19" t="s">
        <v>190</v>
      </c>
      <c r="BM170" s="226" t="s">
        <v>1177</v>
      </c>
    </row>
    <row r="171" s="2" customFormat="1">
      <c r="A171" s="40"/>
      <c r="B171" s="41"/>
      <c r="C171" s="42"/>
      <c r="D171" s="228" t="s">
        <v>192</v>
      </c>
      <c r="E171" s="42"/>
      <c r="F171" s="229" t="s">
        <v>1176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192</v>
      </c>
      <c r="AU171" s="19" t="s">
        <v>83</v>
      </c>
    </row>
    <row r="172" s="2" customFormat="1" ht="21.75" customHeight="1">
      <c r="A172" s="40"/>
      <c r="B172" s="41"/>
      <c r="C172" s="215" t="s">
        <v>7</v>
      </c>
      <c r="D172" s="215" t="s">
        <v>186</v>
      </c>
      <c r="E172" s="216" t="s">
        <v>1178</v>
      </c>
      <c r="F172" s="217" t="s">
        <v>1179</v>
      </c>
      <c r="G172" s="218" t="s">
        <v>408</v>
      </c>
      <c r="H172" s="219">
        <v>11</v>
      </c>
      <c r="I172" s="220"/>
      <c r="J172" s="221">
        <f>ROUND(I172*H172,2)</f>
        <v>0</v>
      </c>
      <c r="K172" s="217" t="s">
        <v>189</v>
      </c>
      <c r="L172" s="46"/>
      <c r="M172" s="222" t="s">
        <v>19</v>
      </c>
      <c r="N172" s="223" t="s">
        <v>45</v>
      </c>
      <c r="O172" s="86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6" t="s">
        <v>190</v>
      </c>
      <c r="AT172" s="226" t="s">
        <v>186</v>
      </c>
      <c r="AU172" s="226" t="s">
        <v>83</v>
      </c>
      <c r="AY172" s="19" t="s">
        <v>184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9" t="s">
        <v>81</v>
      </c>
      <c r="BK172" s="227">
        <f>ROUND(I172*H172,2)</f>
        <v>0</v>
      </c>
      <c r="BL172" s="19" t="s">
        <v>190</v>
      </c>
      <c r="BM172" s="226" t="s">
        <v>1180</v>
      </c>
    </row>
    <row r="173" s="2" customFormat="1">
      <c r="A173" s="40"/>
      <c r="B173" s="41"/>
      <c r="C173" s="42"/>
      <c r="D173" s="228" t="s">
        <v>192</v>
      </c>
      <c r="E173" s="42"/>
      <c r="F173" s="229" t="s">
        <v>1181</v>
      </c>
      <c r="G173" s="42"/>
      <c r="H173" s="42"/>
      <c r="I173" s="230"/>
      <c r="J173" s="42"/>
      <c r="K173" s="42"/>
      <c r="L173" s="46"/>
      <c r="M173" s="231"/>
      <c r="N173" s="232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192</v>
      </c>
      <c r="AU173" s="19" t="s">
        <v>83</v>
      </c>
    </row>
    <row r="174" s="2" customFormat="1">
      <c r="A174" s="40"/>
      <c r="B174" s="41"/>
      <c r="C174" s="42"/>
      <c r="D174" s="233" t="s">
        <v>194</v>
      </c>
      <c r="E174" s="42"/>
      <c r="F174" s="234" t="s">
        <v>1182</v>
      </c>
      <c r="G174" s="42"/>
      <c r="H174" s="42"/>
      <c r="I174" s="230"/>
      <c r="J174" s="42"/>
      <c r="K174" s="42"/>
      <c r="L174" s="46"/>
      <c r="M174" s="231"/>
      <c r="N174" s="232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194</v>
      </c>
      <c r="AU174" s="19" t="s">
        <v>83</v>
      </c>
    </row>
    <row r="175" s="2" customFormat="1" ht="16.5" customHeight="1">
      <c r="A175" s="40"/>
      <c r="B175" s="41"/>
      <c r="C175" s="267" t="s">
        <v>334</v>
      </c>
      <c r="D175" s="267" t="s">
        <v>269</v>
      </c>
      <c r="E175" s="268" t="s">
        <v>1183</v>
      </c>
      <c r="F175" s="269" t="s">
        <v>1184</v>
      </c>
      <c r="G175" s="270" t="s">
        <v>408</v>
      </c>
      <c r="H175" s="271">
        <v>11</v>
      </c>
      <c r="I175" s="272"/>
      <c r="J175" s="273">
        <f>ROUND(I175*H175,2)</f>
        <v>0</v>
      </c>
      <c r="K175" s="269" t="s">
        <v>19</v>
      </c>
      <c r="L175" s="274"/>
      <c r="M175" s="275" t="s">
        <v>19</v>
      </c>
      <c r="N175" s="276" t="s">
        <v>45</v>
      </c>
      <c r="O175" s="86"/>
      <c r="P175" s="224">
        <f>O175*H175</f>
        <v>0</v>
      </c>
      <c r="Q175" s="224">
        <v>0.00080000000000000004</v>
      </c>
      <c r="R175" s="224">
        <f>Q175*H175</f>
        <v>0.0088000000000000005</v>
      </c>
      <c r="S175" s="224">
        <v>0</v>
      </c>
      <c r="T175" s="22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6" t="s">
        <v>243</v>
      </c>
      <c r="AT175" s="226" t="s">
        <v>269</v>
      </c>
      <c r="AU175" s="226" t="s">
        <v>83</v>
      </c>
      <c r="AY175" s="19" t="s">
        <v>184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9" t="s">
        <v>81</v>
      </c>
      <c r="BK175" s="227">
        <f>ROUND(I175*H175,2)</f>
        <v>0</v>
      </c>
      <c r="BL175" s="19" t="s">
        <v>190</v>
      </c>
      <c r="BM175" s="226" t="s">
        <v>1185</v>
      </c>
    </row>
    <row r="176" s="2" customFormat="1">
      <c r="A176" s="40"/>
      <c r="B176" s="41"/>
      <c r="C176" s="42"/>
      <c r="D176" s="228" t="s">
        <v>192</v>
      </c>
      <c r="E176" s="42"/>
      <c r="F176" s="229" t="s">
        <v>1184</v>
      </c>
      <c r="G176" s="42"/>
      <c r="H176" s="42"/>
      <c r="I176" s="230"/>
      <c r="J176" s="42"/>
      <c r="K176" s="42"/>
      <c r="L176" s="46"/>
      <c r="M176" s="231"/>
      <c r="N176" s="232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192</v>
      </c>
      <c r="AU176" s="19" t="s">
        <v>83</v>
      </c>
    </row>
    <row r="177" s="2" customFormat="1" ht="16.5" customHeight="1">
      <c r="A177" s="40"/>
      <c r="B177" s="41"/>
      <c r="C177" s="215" t="s">
        <v>340</v>
      </c>
      <c r="D177" s="215" t="s">
        <v>186</v>
      </c>
      <c r="E177" s="216" t="s">
        <v>1186</v>
      </c>
      <c r="F177" s="217" t="s">
        <v>1187</v>
      </c>
      <c r="G177" s="218" t="s">
        <v>408</v>
      </c>
      <c r="H177" s="219">
        <v>11</v>
      </c>
      <c r="I177" s="220"/>
      <c r="J177" s="221">
        <f>ROUND(I177*H177,2)</f>
        <v>0</v>
      </c>
      <c r="K177" s="217" t="s">
        <v>19</v>
      </c>
      <c r="L177" s="46"/>
      <c r="M177" s="222" t="s">
        <v>19</v>
      </c>
      <c r="N177" s="223" t="s">
        <v>45</v>
      </c>
      <c r="O177" s="86"/>
      <c r="P177" s="224">
        <f>O177*H177</f>
        <v>0</v>
      </c>
      <c r="Q177" s="224">
        <v>0.00059999999999999995</v>
      </c>
      <c r="R177" s="224">
        <f>Q177*H177</f>
        <v>0.0065999999999999991</v>
      </c>
      <c r="S177" s="224">
        <v>0</v>
      </c>
      <c r="T177" s="22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6" t="s">
        <v>190</v>
      </c>
      <c r="AT177" s="226" t="s">
        <v>186</v>
      </c>
      <c r="AU177" s="226" t="s">
        <v>83</v>
      </c>
      <c r="AY177" s="19" t="s">
        <v>184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9" t="s">
        <v>81</v>
      </c>
      <c r="BK177" s="227">
        <f>ROUND(I177*H177,2)</f>
        <v>0</v>
      </c>
      <c r="BL177" s="19" t="s">
        <v>190</v>
      </c>
      <c r="BM177" s="226" t="s">
        <v>1188</v>
      </c>
    </row>
    <row r="178" s="2" customFormat="1">
      <c r="A178" s="40"/>
      <c r="B178" s="41"/>
      <c r="C178" s="42"/>
      <c r="D178" s="228" t="s">
        <v>192</v>
      </c>
      <c r="E178" s="42"/>
      <c r="F178" s="229" t="s">
        <v>1189</v>
      </c>
      <c r="G178" s="42"/>
      <c r="H178" s="42"/>
      <c r="I178" s="230"/>
      <c r="J178" s="42"/>
      <c r="K178" s="42"/>
      <c r="L178" s="46"/>
      <c r="M178" s="231"/>
      <c r="N178" s="232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192</v>
      </c>
      <c r="AU178" s="19" t="s">
        <v>83</v>
      </c>
    </row>
    <row r="179" s="2" customFormat="1" ht="16.5" customHeight="1">
      <c r="A179" s="40"/>
      <c r="B179" s="41"/>
      <c r="C179" s="267" t="s">
        <v>346</v>
      </c>
      <c r="D179" s="267" t="s">
        <v>269</v>
      </c>
      <c r="E179" s="268" t="s">
        <v>1190</v>
      </c>
      <c r="F179" s="269" t="s">
        <v>1191</v>
      </c>
      <c r="G179" s="270" t="s">
        <v>408</v>
      </c>
      <c r="H179" s="271">
        <v>11</v>
      </c>
      <c r="I179" s="272"/>
      <c r="J179" s="273">
        <f>ROUND(I179*H179,2)</f>
        <v>0</v>
      </c>
      <c r="K179" s="269" t="s">
        <v>19</v>
      </c>
      <c r="L179" s="274"/>
      <c r="M179" s="275" t="s">
        <v>19</v>
      </c>
      <c r="N179" s="276" t="s">
        <v>45</v>
      </c>
      <c r="O179" s="86"/>
      <c r="P179" s="224">
        <f>O179*H179</f>
        <v>0</v>
      </c>
      <c r="Q179" s="224">
        <v>0.0066</v>
      </c>
      <c r="R179" s="224">
        <f>Q179*H179</f>
        <v>0.072599999999999998</v>
      </c>
      <c r="S179" s="224">
        <v>0</v>
      </c>
      <c r="T179" s="22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6" t="s">
        <v>243</v>
      </c>
      <c r="AT179" s="226" t="s">
        <v>269</v>
      </c>
      <c r="AU179" s="226" t="s">
        <v>83</v>
      </c>
      <c r="AY179" s="19" t="s">
        <v>184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9" t="s">
        <v>81</v>
      </c>
      <c r="BK179" s="227">
        <f>ROUND(I179*H179,2)</f>
        <v>0</v>
      </c>
      <c r="BL179" s="19" t="s">
        <v>190</v>
      </c>
      <c r="BM179" s="226" t="s">
        <v>1192</v>
      </c>
    </row>
    <row r="180" s="2" customFormat="1">
      <c r="A180" s="40"/>
      <c r="B180" s="41"/>
      <c r="C180" s="42"/>
      <c r="D180" s="228" t="s">
        <v>192</v>
      </c>
      <c r="E180" s="42"/>
      <c r="F180" s="229" t="s">
        <v>1191</v>
      </c>
      <c r="G180" s="42"/>
      <c r="H180" s="42"/>
      <c r="I180" s="230"/>
      <c r="J180" s="42"/>
      <c r="K180" s="42"/>
      <c r="L180" s="46"/>
      <c r="M180" s="231"/>
      <c r="N180" s="232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192</v>
      </c>
      <c r="AU180" s="19" t="s">
        <v>83</v>
      </c>
    </row>
    <row r="181" s="2" customFormat="1" ht="16.5" customHeight="1">
      <c r="A181" s="40"/>
      <c r="B181" s="41"/>
      <c r="C181" s="215" t="s">
        <v>353</v>
      </c>
      <c r="D181" s="215" t="s">
        <v>186</v>
      </c>
      <c r="E181" s="216" t="s">
        <v>794</v>
      </c>
      <c r="F181" s="217" t="s">
        <v>795</v>
      </c>
      <c r="G181" s="218" t="s">
        <v>113</v>
      </c>
      <c r="H181" s="219">
        <v>71</v>
      </c>
      <c r="I181" s="220"/>
      <c r="J181" s="221">
        <f>ROUND(I181*H181,2)</f>
        <v>0</v>
      </c>
      <c r="K181" s="217" t="s">
        <v>189</v>
      </c>
      <c r="L181" s="46"/>
      <c r="M181" s="222" t="s">
        <v>19</v>
      </c>
      <c r="N181" s="223" t="s">
        <v>45</v>
      </c>
      <c r="O181" s="86"/>
      <c r="P181" s="224">
        <f>O181*H181</f>
        <v>0</v>
      </c>
      <c r="Q181" s="224">
        <v>9.0000000000000006E-05</v>
      </c>
      <c r="R181" s="224">
        <f>Q181*H181</f>
        <v>0.0063900000000000007</v>
      </c>
      <c r="S181" s="224">
        <v>0</v>
      </c>
      <c r="T181" s="225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6" t="s">
        <v>190</v>
      </c>
      <c r="AT181" s="226" t="s">
        <v>186</v>
      </c>
      <c r="AU181" s="226" t="s">
        <v>83</v>
      </c>
      <c r="AY181" s="19" t="s">
        <v>184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9" t="s">
        <v>81</v>
      </c>
      <c r="BK181" s="227">
        <f>ROUND(I181*H181,2)</f>
        <v>0</v>
      </c>
      <c r="BL181" s="19" t="s">
        <v>190</v>
      </c>
      <c r="BM181" s="226" t="s">
        <v>1193</v>
      </c>
    </row>
    <row r="182" s="2" customFormat="1">
      <c r="A182" s="40"/>
      <c r="B182" s="41"/>
      <c r="C182" s="42"/>
      <c r="D182" s="228" t="s">
        <v>192</v>
      </c>
      <c r="E182" s="42"/>
      <c r="F182" s="229" t="s">
        <v>797</v>
      </c>
      <c r="G182" s="42"/>
      <c r="H182" s="42"/>
      <c r="I182" s="230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192</v>
      </c>
      <c r="AU182" s="19" t="s">
        <v>83</v>
      </c>
    </row>
    <row r="183" s="2" customFormat="1">
      <c r="A183" s="40"/>
      <c r="B183" s="41"/>
      <c r="C183" s="42"/>
      <c r="D183" s="233" t="s">
        <v>194</v>
      </c>
      <c r="E183" s="42"/>
      <c r="F183" s="234" t="s">
        <v>798</v>
      </c>
      <c r="G183" s="42"/>
      <c r="H183" s="42"/>
      <c r="I183" s="230"/>
      <c r="J183" s="42"/>
      <c r="K183" s="42"/>
      <c r="L183" s="46"/>
      <c r="M183" s="231"/>
      <c r="N183" s="232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194</v>
      </c>
      <c r="AU183" s="19" t="s">
        <v>83</v>
      </c>
    </row>
    <row r="184" s="2" customFormat="1">
      <c r="A184" s="40"/>
      <c r="B184" s="41"/>
      <c r="C184" s="42"/>
      <c r="D184" s="228" t="s">
        <v>292</v>
      </c>
      <c r="E184" s="42"/>
      <c r="F184" s="277" t="s">
        <v>1102</v>
      </c>
      <c r="G184" s="42"/>
      <c r="H184" s="42"/>
      <c r="I184" s="230"/>
      <c r="J184" s="42"/>
      <c r="K184" s="42"/>
      <c r="L184" s="46"/>
      <c r="M184" s="231"/>
      <c r="N184" s="232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292</v>
      </c>
      <c r="AU184" s="19" t="s">
        <v>83</v>
      </c>
    </row>
    <row r="185" s="12" customFormat="1" ht="22.8" customHeight="1">
      <c r="A185" s="12"/>
      <c r="B185" s="199"/>
      <c r="C185" s="200"/>
      <c r="D185" s="201" t="s">
        <v>73</v>
      </c>
      <c r="E185" s="213" t="s">
        <v>252</v>
      </c>
      <c r="F185" s="213" t="s">
        <v>404</v>
      </c>
      <c r="G185" s="200"/>
      <c r="H185" s="200"/>
      <c r="I185" s="203"/>
      <c r="J185" s="214">
        <f>BK185</f>
        <v>0</v>
      </c>
      <c r="K185" s="200"/>
      <c r="L185" s="205"/>
      <c r="M185" s="206"/>
      <c r="N185" s="207"/>
      <c r="O185" s="207"/>
      <c r="P185" s="208">
        <f>SUM(P186:P188)</f>
        <v>0</v>
      </c>
      <c r="Q185" s="207"/>
      <c r="R185" s="208">
        <f>SUM(R186:R188)</f>
        <v>0.026839999999999999</v>
      </c>
      <c r="S185" s="207"/>
      <c r="T185" s="209">
        <f>SUM(T186:T188)</f>
        <v>0.61599999999999999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0" t="s">
        <v>81</v>
      </c>
      <c r="AT185" s="211" t="s">
        <v>73</v>
      </c>
      <c r="AU185" s="211" t="s">
        <v>81</v>
      </c>
      <c r="AY185" s="210" t="s">
        <v>184</v>
      </c>
      <c r="BK185" s="212">
        <f>SUM(BK186:BK188)</f>
        <v>0</v>
      </c>
    </row>
    <row r="186" s="2" customFormat="1" ht="16.5" customHeight="1">
      <c r="A186" s="40"/>
      <c r="B186" s="41"/>
      <c r="C186" s="215" t="s">
        <v>683</v>
      </c>
      <c r="D186" s="215" t="s">
        <v>186</v>
      </c>
      <c r="E186" s="216" t="s">
        <v>1194</v>
      </c>
      <c r="F186" s="217" t="s">
        <v>1195</v>
      </c>
      <c r="G186" s="218" t="s">
        <v>408</v>
      </c>
      <c r="H186" s="219">
        <v>11</v>
      </c>
      <c r="I186" s="220"/>
      <c r="J186" s="221">
        <f>ROUND(I186*H186,2)</f>
        <v>0</v>
      </c>
      <c r="K186" s="217" t="s">
        <v>19</v>
      </c>
      <c r="L186" s="46"/>
      <c r="M186" s="222" t="s">
        <v>19</v>
      </c>
      <c r="N186" s="223" t="s">
        <v>45</v>
      </c>
      <c r="O186" s="86"/>
      <c r="P186" s="224">
        <f>O186*H186</f>
        <v>0</v>
      </c>
      <c r="Q186" s="224">
        <v>0.0024399999999999999</v>
      </c>
      <c r="R186" s="224">
        <f>Q186*H186</f>
        <v>0.026839999999999999</v>
      </c>
      <c r="S186" s="224">
        <v>0.056000000000000001</v>
      </c>
      <c r="T186" s="225">
        <f>S186*H186</f>
        <v>0.61599999999999999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6" t="s">
        <v>190</v>
      </c>
      <c r="AT186" s="226" t="s">
        <v>186</v>
      </c>
      <c r="AU186" s="226" t="s">
        <v>83</v>
      </c>
      <c r="AY186" s="19" t="s">
        <v>184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9" t="s">
        <v>81</v>
      </c>
      <c r="BK186" s="227">
        <f>ROUND(I186*H186,2)</f>
        <v>0</v>
      </c>
      <c r="BL186" s="19" t="s">
        <v>190</v>
      </c>
      <c r="BM186" s="226" t="s">
        <v>1196</v>
      </c>
    </row>
    <row r="187" s="2" customFormat="1">
      <c r="A187" s="40"/>
      <c r="B187" s="41"/>
      <c r="C187" s="42"/>
      <c r="D187" s="228" t="s">
        <v>192</v>
      </c>
      <c r="E187" s="42"/>
      <c r="F187" s="229" t="s">
        <v>1197</v>
      </c>
      <c r="G187" s="42"/>
      <c r="H187" s="42"/>
      <c r="I187" s="230"/>
      <c r="J187" s="42"/>
      <c r="K187" s="42"/>
      <c r="L187" s="46"/>
      <c r="M187" s="231"/>
      <c r="N187" s="232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192</v>
      </c>
      <c r="AU187" s="19" t="s">
        <v>83</v>
      </c>
    </row>
    <row r="188" s="2" customFormat="1">
      <c r="A188" s="40"/>
      <c r="B188" s="41"/>
      <c r="C188" s="42"/>
      <c r="D188" s="228" t="s">
        <v>292</v>
      </c>
      <c r="E188" s="42"/>
      <c r="F188" s="277" t="s">
        <v>1198</v>
      </c>
      <c r="G188" s="42"/>
      <c r="H188" s="42"/>
      <c r="I188" s="230"/>
      <c r="J188" s="42"/>
      <c r="K188" s="42"/>
      <c r="L188" s="46"/>
      <c r="M188" s="231"/>
      <c r="N188" s="232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292</v>
      </c>
      <c r="AU188" s="19" t="s">
        <v>83</v>
      </c>
    </row>
    <row r="189" s="12" customFormat="1" ht="22.8" customHeight="1">
      <c r="A189" s="12"/>
      <c r="B189" s="199"/>
      <c r="C189" s="200"/>
      <c r="D189" s="201" t="s">
        <v>73</v>
      </c>
      <c r="E189" s="213" t="s">
        <v>520</v>
      </c>
      <c r="F189" s="213" t="s">
        <v>521</v>
      </c>
      <c r="G189" s="200"/>
      <c r="H189" s="200"/>
      <c r="I189" s="203"/>
      <c r="J189" s="214">
        <f>BK189</f>
        <v>0</v>
      </c>
      <c r="K189" s="200"/>
      <c r="L189" s="205"/>
      <c r="M189" s="206"/>
      <c r="N189" s="207"/>
      <c r="O189" s="207"/>
      <c r="P189" s="208">
        <f>SUM(P190:P199)</f>
        <v>0</v>
      </c>
      <c r="Q189" s="207"/>
      <c r="R189" s="208">
        <f>SUM(R190:R199)</f>
        <v>0</v>
      </c>
      <c r="S189" s="207"/>
      <c r="T189" s="209">
        <f>SUM(T190:T199)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0" t="s">
        <v>81</v>
      </c>
      <c r="AT189" s="211" t="s">
        <v>73</v>
      </c>
      <c r="AU189" s="211" t="s">
        <v>81</v>
      </c>
      <c r="AY189" s="210" t="s">
        <v>184</v>
      </c>
      <c r="BK189" s="212">
        <f>SUM(BK190:BK199)</f>
        <v>0</v>
      </c>
    </row>
    <row r="190" s="2" customFormat="1" ht="16.5" customHeight="1">
      <c r="A190" s="40"/>
      <c r="B190" s="41"/>
      <c r="C190" s="215" t="s">
        <v>687</v>
      </c>
      <c r="D190" s="215" t="s">
        <v>186</v>
      </c>
      <c r="E190" s="216" t="s">
        <v>801</v>
      </c>
      <c r="F190" s="217" t="s">
        <v>802</v>
      </c>
      <c r="G190" s="218" t="s">
        <v>272</v>
      </c>
      <c r="H190" s="219">
        <v>0.95099999999999996</v>
      </c>
      <c r="I190" s="220"/>
      <c r="J190" s="221">
        <f>ROUND(I190*H190,2)</f>
        <v>0</v>
      </c>
      <c r="K190" s="217" t="s">
        <v>189</v>
      </c>
      <c r="L190" s="46"/>
      <c r="M190" s="222" t="s">
        <v>19</v>
      </c>
      <c r="N190" s="223" t="s">
        <v>45</v>
      </c>
      <c r="O190" s="86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6" t="s">
        <v>190</v>
      </c>
      <c r="AT190" s="226" t="s">
        <v>186</v>
      </c>
      <c r="AU190" s="226" t="s">
        <v>83</v>
      </c>
      <c r="AY190" s="19" t="s">
        <v>184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9" t="s">
        <v>81</v>
      </c>
      <c r="BK190" s="227">
        <f>ROUND(I190*H190,2)</f>
        <v>0</v>
      </c>
      <c r="BL190" s="19" t="s">
        <v>190</v>
      </c>
      <c r="BM190" s="226" t="s">
        <v>1199</v>
      </c>
    </row>
    <row r="191" s="2" customFormat="1">
      <c r="A191" s="40"/>
      <c r="B191" s="41"/>
      <c r="C191" s="42"/>
      <c r="D191" s="228" t="s">
        <v>192</v>
      </c>
      <c r="E191" s="42"/>
      <c r="F191" s="229" t="s">
        <v>804</v>
      </c>
      <c r="G191" s="42"/>
      <c r="H191" s="42"/>
      <c r="I191" s="230"/>
      <c r="J191" s="42"/>
      <c r="K191" s="42"/>
      <c r="L191" s="46"/>
      <c r="M191" s="231"/>
      <c r="N191" s="232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192</v>
      </c>
      <c r="AU191" s="19" t="s">
        <v>83</v>
      </c>
    </row>
    <row r="192" s="2" customFormat="1">
      <c r="A192" s="40"/>
      <c r="B192" s="41"/>
      <c r="C192" s="42"/>
      <c r="D192" s="233" t="s">
        <v>194</v>
      </c>
      <c r="E192" s="42"/>
      <c r="F192" s="234" t="s">
        <v>805</v>
      </c>
      <c r="G192" s="42"/>
      <c r="H192" s="42"/>
      <c r="I192" s="230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194</v>
      </c>
      <c r="AU192" s="19" t="s">
        <v>83</v>
      </c>
    </row>
    <row r="193" s="2" customFormat="1" ht="16.5" customHeight="1">
      <c r="A193" s="40"/>
      <c r="B193" s="41"/>
      <c r="C193" s="215" t="s">
        <v>693</v>
      </c>
      <c r="D193" s="215" t="s">
        <v>186</v>
      </c>
      <c r="E193" s="216" t="s">
        <v>806</v>
      </c>
      <c r="F193" s="217" t="s">
        <v>807</v>
      </c>
      <c r="G193" s="218" t="s">
        <v>272</v>
      </c>
      <c r="H193" s="219">
        <v>9.5099999999999998</v>
      </c>
      <c r="I193" s="220"/>
      <c r="J193" s="221">
        <f>ROUND(I193*H193,2)</f>
        <v>0</v>
      </c>
      <c r="K193" s="217" t="s">
        <v>189</v>
      </c>
      <c r="L193" s="46"/>
      <c r="M193" s="222" t="s">
        <v>19</v>
      </c>
      <c r="N193" s="223" t="s">
        <v>45</v>
      </c>
      <c r="O193" s="86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6" t="s">
        <v>190</v>
      </c>
      <c r="AT193" s="226" t="s">
        <v>186</v>
      </c>
      <c r="AU193" s="226" t="s">
        <v>83</v>
      </c>
      <c r="AY193" s="19" t="s">
        <v>184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9" t="s">
        <v>81</v>
      </c>
      <c r="BK193" s="227">
        <f>ROUND(I193*H193,2)</f>
        <v>0</v>
      </c>
      <c r="BL193" s="19" t="s">
        <v>190</v>
      </c>
      <c r="BM193" s="226" t="s">
        <v>1200</v>
      </c>
    </row>
    <row r="194" s="2" customFormat="1">
      <c r="A194" s="40"/>
      <c r="B194" s="41"/>
      <c r="C194" s="42"/>
      <c r="D194" s="228" t="s">
        <v>192</v>
      </c>
      <c r="E194" s="42"/>
      <c r="F194" s="229" t="s">
        <v>809</v>
      </c>
      <c r="G194" s="42"/>
      <c r="H194" s="42"/>
      <c r="I194" s="230"/>
      <c r="J194" s="42"/>
      <c r="K194" s="42"/>
      <c r="L194" s="46"/>
      <c r="M194" s="231"/>
      <c r="N194" s="232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192</v>
      </c>
      <c r="AU194" s="19" t="s">
        <v>83</v>
      </c>
    </row>
    <row r="195" s="2" customFormat="1">
      <c r="A195" s="40"/>
      <c r="B195" s="41"/>
      <c r="C195" s="42"/>
      <c r="D195" s="233" t="s">
        <v>194</v>
      </c>
      <c r="E195" s="42"/>
      <c r="F195" s="234" t="s">
        <v>810</v>
      </c>
      <c r="G195" s="42"/>
      <c r="H195" s="42"/>
      <c r="I195" s="230"/>
      <c r="J195" s="42"/>
      <c r="K195" s="42"/>
      <c r="L195" s="46"/>
      <c r="M195" s="231"/>
      <c r="N195" s="232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194</v>
      </c>
      <c r="AU195" s="19" t="s">
        <v>83</v>
      </c>
    </row>
    <row r="196" s="13" customFormat="1">
      <c r="A196" s="13"/>
      <c r="B196" s="235"/>
      <c r="C196" s="236"/>
      <c r="D196" s="228" t="s">
        <v>196</v>
      </c>
      <c r="E196" s="236"/>
      <c r="F196" s="238" t="s">
        <v>1201</v>
      </c>
      <c r="G196" s="236"/>
      <c r="H196" s="239">
        <v>9.5099999999999998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196</v>
      </c>
      <c r="AU196" s="245" t="s">
        <v>83</v>
      </c>
      <c r="AV196" s="13" t="s">
        <v>83</v>
      </c>
      <c r="AW196" s="13" t="s">
        <v>4</v>
      </c>
      <c r="AX196" s="13" t="s">
        <v>81</v>
      </c>
      <c r="AY196" s="245" t="s">
        <v>184</v>
      </c>
    </row>
    <row r="197" s="2" customFormat="1" ht="21.75" customHeight="1">
      <c r="A197" s="40"/>
      <c r="B197" s="41"/>
      <c r="C197" s="215" t="s">
        <v>364</v>
      </c>
      <c r="D197" s="215" t="s">
        <v>186</v>
      </c>
      <c r="E197" s="216" t="s">
        <v>1202</v>
      </c>
      <c r="F197" s="217" t="s">
        <v>1203</v>
      </c>
      <c r="G197" s="218" t="s">
        <v>272</v>
      </c>
      <c r="H197" s="219">
        <v>0.95099999999999996</v>
      </c>
      <c r="I197" s="220"/>
      <c r="J197" s="221">
        <f>ROUND(I197*H197,2)</f>
        <v>0</v>
      </c>
      <c r="K197" s="217" t="s">
        <v>189</v>
      </c>
      <c r="L197" s="46"/>
      <c r="M197" s="222" t="s">
        <v>19</v>
      </c>
      <c r="N197" s="223" t="s">
        <v>45</v>
      </c>
      <c r="O197" s="86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6" t="s">
        <v>190</v>
      </c>
      <c r="AT197" s="226" t="s">
        <v>186</v>
      </c>
      <c r="AU197" s="226" t="s">
        <v>83</v>
      </c>
      <c r="AY197" s="19" t="s">
        <v>184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9" t="s">
        <v>81</v>
      </c>
      <c r="BK197" s="227">
        <f>ROUND(I197*H197,2)</f>
        <v>0</v>
      </c>
      <c r="BL197" s="19" t="s">
        <v>190</v>
      </c>
      <c r="BM197" s="226" t="s">
        <v>1204</v>
      </c>
    </row>
    <row r="198" s="2" customFormat="1">
      <c r="A198" s="40"/>
      <c r="B198" s="41"/>
      <c r="C198" s="42"/>
      <c r="D198" s="228" t="s">
        <v>192</v>
      </c>
      <c r="E198" s="42"/>
      <c r="F198" s="229" t="s">
        <v>1205</v>
      </c>
      <c r="G198" s="42"/>
      <c r="H198" s="42"/>
      <c r="I198" s="230"/>
      <c r="J198" s="42"/>
      <c r="K198" s="42"/>
      <c r="L198" s="46"/>
      <c r="M198" s="231"/>
      <c r="N198" s="232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192</v>
      </c>
      <c r="AU198" s="19" t="s">
        <v>83</v>
      </c>
    </row>
    <row r="199" s="2" customFormat="1">
      <c r="A199" s="40"/>
      <c r="B199" s="41"/>
      <c r="C199" s="42"/>
      <c r="D199" s="233" t="s">
        <v>194</v>
      </c>
      <c r="E199" s="42"/>
      <c r="F199" s="234" t="s">
        <v>1206</v>
      </c>
      <c r="G199" s="42"/>
      <c r="H199" s="42"/>
      <c r="I199" s="230"/>
      <c r="J199" s="42"/>
      <c r="K199" s="42"/>
      <c r="L199" s="46"/>
      <c r="M199" s="231"/>
      <c r="N199" s="232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194</v>
      </c>
      <c r="AU199" s="19" t="s">
        <v>83</v>
      </c>
    </row>
    <row r="200" s="12" customFormat="1" ht="22.8" customHeight="1">
      <c r="A200" s="12"/>
      <c r="B200" s="199"/>
      <c r="C200" s="200"/>
      <c r="D200" s="201" t="s">
        <v>73</v>
      </c>
      <c r="E200" s="213" t="s">
        <v>538</v>
      </c>
      <c r="F200" s="213" t="s">
        <v>539</v>
      </c>
      <c r="G200" s="200"/>
      <c r="H200" s="200"/>
      <c r="I200" s="203"/>
      <c r="J200" s="214">
        <f>BK200</f>
        <v>0</v>
      </c>
      <c r="K200" s="200"/>
      <c r="L200" s="205"/>
      <c r="M200" s="206"/>
      <c r="N200" s="207"/>
      <c r="O200" s="207"/>
      <c r="P200" s="208">
        <f>SUM(P201:P206)</f>
        <v>0</v>
      </c>
      <c r="Q200" s="207"/>
      <c r="R200" s="208">
        <f>SUM(R201:R206)</f>
        <v>0</v>
      </c>
      <c r="S200" s="207"/>
      <c r="T200" s="209">
        <f>SUM(T201:T206)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0" t="s">
        <v>81</v>
      </c>
      <c r="AT200" s="211" t="s">
        <v>73</v>
      </c>
      <c r="AU200" s="211" t="s">
        <v>81</v>
      </c>
      <c r="AY200" s="210" t="s">
        <v>184</v>
      </c>
      <c r="BK200" s="212">
        <f>SUM(BK201:BK206)</f>
        <v>0</v>
      </c>
    </row>
    <row r="201" s="2" customFormat="1" ht="16.5" customHeight="1">
      <c r="A201" s="40"/>
      <c r="B201" s="41"/>
      <c r="C201" s="215" t="s">
        <v>371</v>
      </c>
      <c r="D201" s="215" t="s">
        <v>186</v>
      </c>
      <c r="E201" s="216" t="s">
        <v>817</v>
      </c>
      <c r="F201" s="217" t="s">
        <v>818</v>
      </c>
      <c r="G201" s="218" t="s">
        <v>272</v>
      </c>
      <c r="H201" s="219">
        <v>0.36799999999999999</v>
      </c>
      <c r="I201" s="220"/>
      <c r="J201" s="221">
        <f>ROUND(I201*H201,2)</f>
        <v>0</v>
      </c>
      <c r="K201" s="217" t="s">
        <v>189</v>
      </c>
      <c r="L201" s="46"/>
      <c r="M201" s="222" t="s">
        <v>19</v>
      </c>
      <c r="N201" s="223" t="s">
        <v>45</v>
      </c>
      <c r="O201" s="86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6" t="s">
        <v>190</v>
      </c>
      <c r="AT201" s="226" t="s">
        <v>186</v>
      </c>
      <c r="AU201" s="226" t="s">
        <v>83</v>
      </c>
      <c r="AY201" s="19" t="s">
        <v>184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9" t="s">
        <v>81</v>
      </c>
      <c r="BK201" s="227">
        <f>ROUND(I201*H201,2)</f>
        <v>0</v>
      </c>
      <c r="BL201" s="19" t="s">
        <v>190</v>
      </c>
      <c r="BM201" s="226" t="s">
        <v>1207</v>
      </c>
    </row>
    <row r="202" s="2" customFormat="1">
      <c r="A202" s="40"/>
      <c r="B202" s="41"/>
      <c r="C202" s="42"/>
      <c r="D202" s="228" t="s">
        <v>192</v>
      </c>
      <c r="E202" s="42"/>
      <c r="F202" s="229" t="s">
        <v>820</v>
      </c>
      <c r="G202" s="42"/>
      <c r="H202" s="42"/>
      <c r="I202" s="230"/>
      <c r="J202" s="42"/>
      <c r="K202" s="42"/>
      <c r="L202" s="46"/>
      <c r="M202" s="231"/>
      <c r="N202" s="232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192</v>
      </c>
      <c r="AU202" s="19" t="s">
        <v>83</v>
      </c>
    </row>
    <row r="203" s="2" customFormat="1">
      <c r="A203" s="40"/>
      <c r="B203" s="41"/>
      <c r="C203" s="42"/>
      <c r="D203" s="233" t="s">
        <v>194</v>
      </c>
      <c r="E203" s="42"/>
      <c r="F203" s="234" t="s">
        <v>821</v>
      </c>
      <c r="G203" s="42"/>
      <c r="H203" s="42"/>
      <c r="I203" s="230"/>
      <c r="J203" s="42"/>
      <c r="K203" s="42"/>
      <c r="L203" s="46"/>
      <c r="M203" s="231"/>
      <c r="N203" s="232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194</v>
      </c>
      <c r="AU203" s="19" t="s">
        <v>83</v>
      </c>
    </row>
    <row r="204" s="2" customFormat="1" ht="21.75" customHeight="1">
      <c r="A204" s="40"/>
      <c r="B204" s="41"/>
      <c r="C204" s="215" t="s">
        <v>377</v>
      </c>
      <c r="D204" s="215" t="s">
        <v>186</v>
      </c>
      <c r="E204" s="216" t="s">
        <v>822</v>
      </c>
      <c r="F204" s="217" t="s">
        <v>823</v>
      </c>
      <c r="G204" s="218" t="s">
        <v>272</v>
      </c>
      <c r="H204" s="219">
        <v>0.36799999999999999</v>
      </c>
      <c r="I204" s="220"/>
      <c r="J204" s="221">
        <f>ROUND(I204*H204,2)</f>
        <v>0</v>
      </c>
      <c r="K204" s="217" t="s">
        <v>189</v>
      </c>
      <c r="L204" s="46"/>
      <c r="M204" s="222" t="s">
        <v>19</v>
      </c>
      <c r="N204" s="223" t="s">
        <v>45</v>
      </c>
      <c r="O204" s="86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6" t="s">
        <v>190</v>
      </c>
      <c r="AT204" s="226" t="s">
        <v>186</v>
      </c>
      <c r="AU204" s="226" t="s">
        <v>83</v>
      </c>
      <c r="AY204" s="19" t="s">
        <v>184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9" t="s">
        <v>81</v>
      </c>
      <c r="BK204" s="227">
        <f>ROUND(I204*H204,2)</f>
        <v>0</v>
      </c>
      <c r="BL204" s="19" t="s">
        <v>190</v>
      </c>
      <c r="BM204" s="226" t="s">
        <v>1208</v>
      </c>
    </row>
    <row r="205" s="2" customFormat="1">
      <c r="A205" s="40"/>
      <c r="B205" s="41"/>
      <c r="C205" s="42"/>
      <c r="D205" s="228" t="s">
        <v>192</v>
      </c>
      <c r="E205" s="42"/>
      <c r="F205" s="229" t="s">
        <v>825</v>
      </c>
      <c r="G205" s="42"/>
      <c r="H205" s="42"/>
      <c r="I205" s="230"/>
      <c r="J205" s="42"/>
      <c r="K205" s="42"/>
      <c r="L205" s="46"/>
      <c r="M205" s="231"/>
      <c r="N205" s="232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192</v>
      </c>
      <c r="AU205" s="19" t="s">
        <v>83</v>
      </c>
    </row>
    <row r="206" s="2" customFormat="1">
      <c r="A206" s="40"/>
      <c r="B206" s="41"/>
      <c r="C206" s="42"/>
      <c r="D206" s="233" t="s">
        <v>194</v>
      </c>
      <c r="E206" s="42"/>
      <c r="F206" s="234" t="s">
        <v>826</v>
      </c>
      <c r="G206" s="42"/>
      <c r="H206" s="42"/>
      <c r="I206" s="230"/>
      <c r="J206" s="42"/>
      <c r="K206" s="42"/>
      <c r="L206" s="46"/>
      <c r="M206" s="231"/>
      <c r="N206" s="232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194</v>
      </c>
      <c r="AU206" s="19" t="s">
        <v>83</v>
      </c>
    </row>
    <row r="207" s="12" customFormat="1" ht="25.92" customHeight="1">
      <c r="A207" s="12"/>
      <c r="B207" s="199"/>
      <c r="C207" s="200"/>
      <c r="D207" s="201" t="s">
        <v>73</v>
      </c>
      <c r="E207" s="202" t="s">
        <v>827</v>
      </c>
      <c r="F207" s="202" t="s">
        <v>828</v>
      </c>
      <c r="G207" s="200"/>
      <c r="H207" s="200"/>
      <c r="I207" s="203"/>
      <c r="J207" s="204">
        <f>BK207</f>
        <v>0</v>
      </c>
      <c r="K207" s="200"/>
      <c r="L207" s="205"/>
      <c r="M207" s="206"/>
      <c r="N207" s="207"/>
      <c r="O207" s="207"/>
      <c r="P207" s="208">
        <f>P208+P218+P225</f>
        <v>0</v>
      </c>
      <c r="Q207" s="207"/>
      <c r="R207" s="208">
        <f>R208+R218+R225</f>
        <v>0</v>
      </c>
      <c r="S207" s="207"/>
      <c r="T207" s="209">
        <f>T208+T218+T225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0" t="s">
        <v>217</v>
      </c>
      <c r="AT207" s="211" t="s">
        <v>73</v>
      </c>
      <c r="AU207" s="211" t="s">
        <v>74</v>
      </c>
      <c r="AY207" s="210" t="s">
        <v>184</v>
      </c>
      <c r="BK207" s="212">
        <f>BK208+BK218+BK225</f>
        <v>0</v>
      </c>
    </row>
    <row r="208" s="12" customFormat="1" ht="22.8" customHeight="1">
      <c r="A208" s="12"/>
      <c r="B208" s="199"/>
      <c r="C208" s="200"/>
      <c r="D208" s="201" t="s">
        <v>73</v>
      </c>
      <c r="E208" s="213" t="s">
        <v>829</v>
      </c>
      <c r="F208" s="213" t="s">
        <v>830</v>
      </c>
      <c r="G208" s="200"/>
      <c r="H208" s="200"/>
      <c r="I208" s="203"/>
      <c r="J208" s="214">
        <f>BK208</f>
        <v>0</v>
      </c>
      <c r="K208" s="200"/>
      <c r="L208" s="205"/>
      <c r="M208" s="206"/>
      <c r="N208" s="207"/>
      <c r="O208" s="207"/>
      <c r="P208" s="208">
        <f>SUM(P209:P217)</f>
        <v>0</v>
      </c>
      <c r="Q208" s="207"/>
      <c r="R208" s="208">
        <f>SUM(R209:R217)</f>
        <v>0</v>
      </c>
      <c r="S208" s="207"/>
      <c r="T208" s="209">
        <f>SUM(T209:T217)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0" t="s">
        <v>217</v>
      </c>
      <c r="AT208" s="211" t="s">
        <v>73</v>
      </c>
      <c r="AU208" s="211" t="s">
        <v>81</v>
      </c>
      <c r="AY208" s="210" t="s">
        <v>184</v>
      </c>
      <c r="BK208" s="212">
        <f>SUM(BK209:BK217)</f>
        <v>0</v>
      </c>
    </row>
    <row r="209" s="2" customFormat="1" ht="16.5" customHeight="1">
      <c r="A209" s="40"/>
      <c r="B209" s="41"/>
      <c r="C209" s="215" t="s">
        <v>382</v>
      </c>
      <c r="D209" s="215" t="s">
        <v>186</v>
      </c>
      <c r="E209" s="216" t="s">
        <v>1113</v>
      </c>
      <c r="F209" s="217" t="s">
        <v>1114</v>
      </c>
      <c r="G209" s="218" t="s">
        <v>290</v>
      </c>
      <c r="H209" s="219">
        <v>1</v>
      </c>
      <c r="I209" s="220"/>
      <c r="J209" s="221">
        <f>ROUND(I209*H209,2)</f>
        <v>0</v>
      </c>
      <c r="K209" s="217" t="s">
        <v>833</v>
      </c>
      <c r="L209" s="46"/>
      <c r="M209" s="222" t="s">
        <v>19</v>
      </c>
      <c r="N209" s="223" t="s">
        <v>45</v>
      </c>
      <c r="O209" s="86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6" t="s">
        <v>834</v>
      </c>
      <c r="AT209" s="226" t="s">
        <v>186</v>
      </c>
      <c r="AU209" s="226" t="s">
        <v>83</v>
      </c>
      <c r="AY209" s="19" t="s">
        <v>184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9" t="s">
        <v>81</v>
      </c>
      <c r="BK209" s="227">
        <f>ROUND(I209*H209,2)</f>
        <v>0</v>
      </c>
      <c r="BL209" s="19" t="s">
        <v>834</v>
      </c>
      <c r="BM209" s="226" t="s">
        <v>1209</v>
      </c>
    </row>
    <row r="210" s="2" customFormat="1">
      <c r="A210" s="40"/>
      <c r="B210" s="41"/>
      <c r="C210" s="42"/>
      <c r="D210" s="228" t="s">
        <v>192</v>
      </c>
      <c r="E210" s="42"/>
      <c r="F210" s="229" t="s">
        <v>1114</v>
      </c>
      <c r="G210" s="42"/>
      <c r="H210" s="42"/>
      <c r="I210" s="230"/>
      <c r="J210" s="42"/>
      <c r="K210" s="42"/>
      <c r="L210" s="46"/>
      <c r="M210" s="231"/>
      <c r="N210" s="232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192</v>
      </c>
      <c r="AU210" s="19" t="s">
        <v>83</v>
      </c>
    </row>
    <row r="211" s="2" customFormat="1">
      <c r="A211" s="40"/>
      <c r="B211" s="41"/>
      <c r="C211" s="42"/>
      <c r="D211" s="233" t="s">
        <v>194</v>
      </c>
      <c r="E211" s="42"/>
      <c r="F211" s="234" t="s">
        <v>1116</v>
      </c>
      <c r="G211" s="42"/>
      <c r="H211" s="42"/>
      <c r="I211" s="230"/>
      <c r="J211" s="42"/>
      <c r="K211" s="42"/>
      <c r="L211" s="46"/>
      <c r="M211" s="231"/>
      <c r="N211" s="232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194</v>
      </c>
      <c r="AU211" s="19" t="s">
        <v>83</v>
      </c>
    </row>
    <row r="212" s="2" customFormat="1" ht="16.5" customHeight="1">
      <c r="A212" s="40"/>
      <c r="B212" s="41"/>
      <c r="C212" s="215" t="s">
        <v>389</v>
      </c>
      <c r="D212" s="215" t="s">
        <v>186</v>
      </c>
      <c r="E212" s="216" t="s">
        <v>1117</v>
      </c>
      <c r="F212" s="217" t="s">
        <v>1118</v>
      </c>
      <c r="G212" s="218" t="s">
        <v>290</v>
      </c>
      <c r="H212" s="219">
        <v>1</v>
      </c>
      <c r="I212" s="220"/>
      <c r="J212" s="221">
        <f>ROUND(I212*H212,2)</f>
        <v>0</v>
      </c>
      <c r="K212" s="217" t="s">
        <v>833</v>
      </c>
      <c r="L212" s="46"/>
      <c r="M212" s="222" t="s">
        <v>19</v>
      </c>
      <c r="N212" s="223" t="s">
        <v>45</v>
      </c>
      <c r="O212" s="86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6" t="s">
        <v>834</v>
      </c>
      <c r="AT212" s="226" t="s">
        <v>186</v>
      </c>
      <c r="AU212" s="226" t="s">
        <v>83</v>
      </c>
      <c r="AY212" s="19" t="s">
        <v>184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9" t="s">
        <v>81</v>
      </c>
      <c r="BK212" s="227">
        <f>ROUND(I212*H212,2)</f>
        <v>0</v>
      </c>
      <c r="BL212" s="19" t="s">
        <v>834</v>
      </c>
      <c r="BM212" s="226" t="s">
        <v>1210</v>
      </c>
    </row>
    <row r="213" s="2" customFormat="1">
      <c r="A213" s="40"/>
      <c r="B213" s="41"/>
      <c r="C213" s="42"/>
      <c r="D213" s="228" t="s">
        <v>192</v>
      </c>
      <c r="E213" s="42"/>
      <c r="F213" s="229" t="s">
        <v>1118</v>
      </c>
      <c r="G213" s="42"/>
      <c r="H213" s="42"/>
      <c r="I213" s="230"/>
      <c r="J213" s="42"/>
      <c r="K213" s="42"/>
      <c r="L213" s="46"/>
      <c r="M213" s="231"/>
      <c r="N213" s="232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192</v>
      </c>
      <c r="AU213" s="19" t="s">
        <v>83</v>
      </c>
    </row>
    <row r="214" s="2" customFormat="1">
      <c r="A214" s="40"/>
      <c r="B214" s="41"/>
      <c r="C214" s="42"/>
      <c r="D214" s="233" t="s">
        <v>194</v>
      </c>
      <c r="E214" s="42"/>
      <c r="F214" s="234" t="s">
        <v>1120</v>
      </c>
      <c r="G214" s="42"/>
      <c r="H214" s="42"/>
      <c r="I214" s="230"/>
      <c r="J214" s="42"/>
      <c r="K214" s="42"/>
      <c r="L214" s="46"/>
      <c r="M214" s="231"/>
      <c r="N214" s="232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194</v>
      </c>
      <c r="AU214" s="19" t="s">
        <v>83</v>
      </c>
    </row>
    <row r="215" s="2" customFormat="1" ht="16.5" customHeight="1">
      <c r="A215" s="40"/>
      <c r="B215" s="41"/>
      <c r="C215" s="215" t="s">
        <v>394</v>
      </c>
      <c r="D215" s="215" t="s">
        <v>186</v>
      </c>
      <c r="E215" s="216" t="s">
        <v>842</v>
      </c>
      <c r="F215" s="217" t="s">
        <v>843</v>
      </c>
      <c r="G215" s="218" t="s">
        <v>290</v>
      </c>
      <c r="H215" s="219">
        <v>1</v>
      </c>
      <c r="I215" s="220"/>
      <c r="J215" s="221">
        <f>ROUND(I215*H215,2)</f>
        <v>0</v>
      </c>
      <c r="K215" s="217" t="s">
        <v>833</v>
      </c>
      <c r="L215" s="46"/>
      <c r="M215" s="222" t="s">
        <v>19</v>
      </c>
      <c r="N215" s="223" t="s">
        <v>45</v>
      </c>
      <c r="O215" s="86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6" t="s">
        <v>834</v>
      </c>
      <c r="AT215" s="226" t="s">
        <v>186</v>
      </c>
      <c r="AU215" s="226" t="s">
        <v>83</v>
      </c>
      <c r="AY215" s="19" t="s">
        <v>184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9" t="s">
        <v>81</v>
      </c>
      <c r="BK215" s="227">
        <f>ROUND(I215*H215,2)</f>
        <v>0</v>
      </c>
      <c r="BL215" s="19" t="s">
        <v>834</v>
      </c>
      <c r="BM215" s="226" t="s">
        <v>1211</v>
      </c>
    </row>
    <row r="216" s="2" customFormat="1">
      <c r="A216" s="40"/>
      <c r="B216" s="41"/>
      <c r="C216" s="42"/>
      <c r="D216" s="228" t="s">
        <v>192</v>
      </c>
      <c r="E216" s="42"/>
      <c r="F216" s="229" t="s">
        <v>843</v>
      </c>
      <c r="G216" s="42"/>
      <c r="H216" s="42"/>
      <c r="I216" s="230"/>
      <c r="J216" s="42"/>
      <c r="K216" s="42"/>
      <c r="L216" s="46"/>
      <c r="M216" s="231"/>
      <c r="N216" s="232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192</v>
      </c>
      <c r="AU216" s="19" t="s">
        <v>83</v>
      </c>
    </row>
    <row r="217" s="2" customFormat="1">
      <c r="A217" s="40"/>
      <c r="B217" s="41"/>
      <c r="C217" s="42"/>
      <c r="D217" s="233" t="s">
        <v>194</v>
      </c>
      <c r="E217" s="42"/>
      <c r="F217" s="234" t="s">
        <v>846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194</v>
      </c>
      <c r="AU217" s="19" t="s">
        <v>83</v>
      </c>
    </row>
    <row r="218" s="12" customFormat="1" ht="22.8" customHeight="1">
      <c r="A218" s="12"/>
      <c r="B218" s="199"/>
      <c r="C218" s="200"/>
      <c r="D218" s="201" t="s">
        <v>73</v>
      </c>
      <c r="E218" s="213" t="s">
        <v>847</v>
      </c>
      <c r="F218" s="213" t="s">
        <v>848</v>
      </c>
      <c r="G218" s="200"/>
      <c r="H218" s="200"/>
      <c r="I218" s="203"/>
      <c r="J218" s="214">
        <f>BK218</f>
        <v>0</v>
      </c>
      <c r="K218" s="200"/>
      <c r="L218" s="205"/>
      <c r="M218" s="206"/>
      <c r="N218" s="207"/>
      <c r="O218" s="207"/>
      <c r="P218" s="208">
        <f>SUM(P219:P224)</f>
        <v>0</v>
      </c>
      <c r="Q218" s="207"/>
      <c r="R218" s="208">
        <f>SUM(R219:R224)</f>
        <v>0</v>
      </c>
      <c r="S218" s="207"/>
      <c r="T218" s="209">
        <f>SUM(T219:T224)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217</v>
      </c>
      <c r="AT218" s="211" t="s">
        <v>73</v>
      </c>
      <c r="AU218" s="211" t="s">
        <v>81</v>
      </c>
      <c r="AY218" s="210" t="s">
        <v>184</v>
      </c>
      <c r="BK218" s="212">
        <f>SUM(BK219:BK224)</f>
        <v>0</v>
      </c>
    </row>
    <row r="219" s="2" customFormat="1" ht="16.5" customHeight="1">
      <c r="A219" s="40"/>
      <c r="B219" s="41"/>
      <c r="C219" s="215" t="s">
        <v>399</v>
      </c>
      <c r="D219" s="215" t="s">
        <v>186</v>
      </c>
      <c r="E219" s="216" t="s">
        <v>850</v>
      </c>
      <c r="F219" s="217" t="s">
        <v>851</v>
      </c>
      <c r="G219" s="218" t="s">
        <v>290</v>
      </c>
      <c r="H219" s="219">
        <v>1</v>
      </c>
      <c r="I219" s="220"/>
      <c r="J219" s="221">
        <f>ROUND(I219*H219,2)</f>
        <v>0</v>
      </c>
      <c r="K219" s="217" t="s">
        <v>833</v>
      </c>
      <c r="L219" s="46"/>
      <c r="M219" s="222" t="s">
        <v>19</v>
      </c>
      <c r="N219" s="223" t="s">
        <v>45</v>
      </c>
      <c r="O219" s="86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6" t="s">
        <v>834</v>
      </c>
      <c r="AT219" s="226" t="s">
        <v>186</v>
      </c>
      <c r="AU219" s="226" t="s">
        <v>83</v>
      </c>
      <c r="AY219" s="19" t="s">
        <v>184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9" t="s">
        <v>81</v>
      </c>
      <c r="BK219" s="227">
        <f>ROUND(I219*H219,2)</f>
        <v>0</v>
      </c>
      <c r="BL219" s="19" t="s">
        <v>834</v>
      </c>
      <c r="BM219" s="226" t="s">
        <v>1212</v>
      </c>
    </row>
    <row r="220" s="2" customFormat="1">
      <c r="A220" s="40"/>
      <c r="B220" s="41"/>
      <c r="C220" s="42"/>
      <c r="D220" s="228" t="s">
        <v>192</v>
      </c>
      <c r="E220" s="42"/>
      <c r="F220" s="229" t="s">
        <v>851</v>
      </c>
      <c r="G220" s="42"/>
      <c r="H220" s="42"/>
      <c r="I220" s="230"/>
      <c r="J220" s="42"/>
      <c r="K220" s="42"/>
      <c r="L220" s="46"/>
      <c r="M220" s="231"/>
      <c r="N220" s="232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192</v>
      </c>
      <c r="AU220" s="19" t="s">
        <v>83</v>
      </c>
    </row>
    <row r="221" s="2" customFormat="1">
      <c r="A221" s="40"/>
      <c r="B221" s="41"/>
      <c r="C221" s="42"/>
      <c r="D221" s="233" t="s">
        <v>194</v>
      </c>
      <c r="E221" s="42"/>
      <c r="F221" s="234" t="s">
        <v>853</v>
      </c>
      <c r="G221" s="42"/>
      <c r="H221" s="42"/>
      <c r="I221" s="230"/>
      <c r="J221" s="42"/>
      <c r="K221" s="42"/>
      <c r="L221" s="46"/>
      <c r="M221" s="231"/>
      <c r="N221" s="232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194</v>
      </c>
      <c r="AU221" s="19" t="s">
        <v>83</v>
      </c>
    </row>
    <row r="222" s="2" customFormat="1" ht="16.5" customHeight="1">
      <c r="A222" s="40"/>
      <c r="B222" s="41"/>
      <c r="C222" s="215" t="s">
        <v>405</v>
      </c>
      <c r="D222" s="215" t="s">
        <v>186</v>
      </c>
      <c r="E222" s="216" t="s">
        <v>855</v>
      </c>
      <c r="F222" s="217" t="s">
        <v>856</v>
      </c>
      <c r="G222" s="218" t="s">
        <v>290</v>
      </c>
      <c r="H222" s="219">
        <v>1</v>
      </c>
      <c r="I222" s="220"/>
      <c r="J222" s="221">
        <f>ROUND(I222*H222,2)</f>
        <v>0</v>
      </c>
      <c r="K222" s="217" t="s">
        <v>833</v>
      </c>
      <c r="L222" s="46"/>
      <c r="M222" s="222" t="s">
        <v>19</v>
      </c>
      <c r="N222" s="223" t="s">
        <v>45</v>
      </c>
      <c r="O222" s="86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6" t="s">
        <v>834</v>
      </c>
      <c r="AT222" s="226" t="s">
        <v>186</v>
      </c>
      <c r="AU222" s="226" t="s">
        <v>83</v>
      </c>
      <c r="AY222" s="19" t="s">
        <v>184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9" t="s">
        <v>81</v>
      </c>
      <c r="BK222" s="227">
        <f>ROUND(I222*H222,2)</f>
        <v>0</v>
      </c>
      <c r="BL222" s="19" t="s">
        <v>834</v>
      </c>
      <c r="BM222" s="226" t="s">
        <v>1213</v>
      </c>
    </row>
    <row r="223" s="2" customFormat="1">
      <c r="A223" s="40"/>
      <c r="B223" s="41"/>
      <c r="C223" s="42"/>
      <c r="D223" s="228" t="s">
        <v>192</v>
      </c>
      <c r="E223" s="42"/>
      <c r="F223" s="229" t="s">
        <v>856</v>
      </c>
      <c r="G223" s="42"/>
      <c r="H223" s="42"/>
      <c r="I223" s="230"/>
      <c r="J223" s="42"/>
      <c r="K223" s="42"/>
      <c r="L223" s="46"/>
      <c r="M223" s="231"/>
      <c r="N223" s="232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192</v>
      </c>
      <c r="AU223" s="19" t="s">
        <v>83</v>
      </c>
    </row>
    <row r="224" s="2" customFormat="1">
      <c r="A224" s="40"/>
      <c r="B224" s="41"/>
      <c r="C224" s="42"/>
      <c r="D224" s="233" t="s">
        <v>194</v>
      </c>
      <c r="E224" s="42"/>
      <c r="F224" s="234" t="s">
        <v>858</v>
      </c>
      <c r="G224" s="42"/>
      <c r="H224" s="42"/>
      <c r="I224" s="230"/>
      <c r="J224" s="42"/>
      <c r="K224" s="42"/>
      <c r="L224" s="46"/>
      <c r="M224" s="231"/>
      <c r="N224" s="232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194</v>
      </c>
      <c r="AU224" s="19" t="s">
        <v>83</v>
      </c>
    </row>
    <row r="225" s="12" customFormat="1" ht="22.8" customHeight="1">
      <c r="A225" s="12"/>
      <c r="B225" s="199"/>
      <c r="C225" s="200"/>
      <c r="D225" s="201" t="s">
        <v>73</v>
      </c>
      <c r="E225" s="213" t="s">
        <v>863</v>
      </c>
      <c r="F225" s="213" t="s">
        <v>864</v>
      </c>
      <c r="G225" s="200"/>
      <c r="H225" s="200"/>
      <c r="I225" s="203"/>
      <c r="J225" s="214">
        <f>BK225</f>
        <v>0</v>
      </c>
      <c r="K225" s="200"/>
      <c r="L225" s="205"/>
      <c r="M225" s="206"/>
      <c r="N225" s="207"/>
      <c r="O225" s="207"/>
      <c r="P225" s="208">
        <f>SUM(P226:P227)</f>
        <v>0</v>
      </c>
      <c r="Q225" s="207"/>
      <c r="R225" s="208">
        <f>SUM(R226:R227)</f>
        <v>0</v>
      </c>
      <c r="S225" s="207"/>
      <c r="T225" s="209">
        <f>SUM(T226:T227)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0" t="s">
        <v>217</v>
      </c>
      <c r="AT225" s="211" t="s">
        <v>73</v>
      </c>
      <c r="AU225" s="211" t="s">
        <v>81</v>
      </c>
      <c r="AY225" s="210" t="s">
        <v>184</v>
      </c>
      <c r="BK225" s="212">
        <f>SUM(BK226:BK227)</f>
        <v>0</v>
      </c>
    </row>
    <row r="226" s="2" customFormat="1" ht="16.5" customHeight="1">
      <c r="A226" s="40"/>
      <c r="B226" s="41"/>
      <c r="C226" s="215" t="s">
        <v>412</v>
      </c>
      <c r="D226" s="215" t="s">
        <v>186</v>
      </c>
      <c r="E226" s="216" t="s">
        <v>1124</v>
      </c>
      <c r="F226" s="217" t="s">
        <v>1125</v>
      </c>
      <c r="G226" s="218" t="s">
        <v>290</v>
      </c>
      <c r="H226" s="219">
        <v>1</v>
      </c>
      <c r="I226" s="220"/>
      <c r="J226" s="221">
        <f>ROUND(I226*H226,2)</f>
        <v>0</v>
      </c>
      <c r="K226" s="217" t="s">
        <v>19</v>
      </c>
      <c r="L226" s="46"/>
      <c r="M226" s="222" t="s">
        <v>19</v>
      </c>
      <c r="N226" s="223" t="s">
        <v>45</v>
      </c>
      <c r="O226" s="86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6" t="s">
        <v>834</v>
      </c>
      <c r="AT226" s="226" t="s">
        <v>186</v>
      </c>
      <c r="AU226" s="226" t="s">
        <v>83</v>
      </c>
      <c r="AY226" s="19" t="s">
        <v>184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9" t="s">
        <v>81</v>
      </c>
      <c r="BK226" s="227">
        <f>ROUND(I226*H226,2)</f>
        <v>0</v>
      </c>
      <c r="BL226" s="19" t="s">
        <v>834</v>
      </c>
      <c r="BM226" s="226" t="s">
        <v>1214</v>
      </c>
    </row>
    <row r="227" s="2" customFormat="1">
      <c r="A227" s="40"/>
      <c r="B227" s="41"/>
      <c r="C227" s="42"/>
      <c r="D227" s="228" t="s">
        <v>192</v>
      </c>
      <c r="E227" s="42"/>
      <c r="F227" s="229" t="s">
        <v>1125</v>
      </c>
      <c r="G227" s="42"/>
      <c r="H227" s="42"/>
      <c r="I227" s="230"/>
      <c r="J227" s="42"/>
      <c r="K227" s="42"/>
      <c r="L227" s="46"/>
      <c r="M227" s="278"/>
      <c r="N227" s="279"/>
      <c r="O227" s="280"/>
      <c r="P227" s="280"/>
      <c r="Q227" s="280"/>
      <c r="R227" s="280"/>
      <c r="S227" s="280"/>
      <c r="T227" s="281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192</v>
      </c>
      <c r="AU227" s="19" t="s">
        <v>83</v>
      </c>
    </row>
    <row r="228" s="2" customFormat="1" ht="6.96" customHeight="1">
      <c r="A228" s="40"/>
      <c r="B228" s="61"/>
      <c r="C228" s="62"/>
      <c r="D228" s="62"/>
      <c r="E228" s="62"/>
      <c r="F228" s="62"/>
      <c r="G228" s="62"/>
      <c r="H228" s="62"/>
      <c r="I228" s="62"/>
      <c r="J228" s="62"/>
      <c r="K228" s="62"/>
      <c r="L228" s="46"/>
      <c r="M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</row>
  </sheetData>
  <sheetProtection sheet="1" autoFilter="0" formatColumns="0" formatRows="0" objects="1" scenarios="1" spinCount="100000" saltValue="mJt9C1+tgz89h1Dwn8vToWwSpp1LyymUTrD9haY3TORIc3VP4g/xDAhqT4+aPcf/61k97y4yXp0NUGQ5lE1cKg==" hashValue="AC9Pe8MD6zHoZ/6AWXPNXkQJrh9shITfROIWm4ZVNEztSYEhTpXybMxaevUXhOh1EYKVRuC0YPg+DliSwRXJow==" algorithmName="SHA-512" password="CA9C"/>
  <autoFilter ref="C90:K22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6_01/132254204"/>
    <hyperlink ref="F100" r:id="rId2" display="https://podminky.urs.cz/item/CS_URS_2026_01/151101101"/>
    <hyperlink ref="F104" r:id="rId3" display="https://podminky.urs.cz/item/CS_URS_2026_01/151101102"/>
    <hyperlink ref="F108" r:id="rId4" display="https://podminky.urs.cz/item/CS_URS_2026_01/151101111"/>
    <hyperlink ref="F112" r:id="rId5" display="https://podminky.urs.cz/item/CS_URS_2026_01/151101112"/>
    <hyperlink ref="F116" r:id="rId6" display="https://podminky.urs.cz/item/CS_URS_2026_01/162751117"/>
    <hyperlink ref="F121" r:id="rId7" display="https://podminky.urs.cz/item/CS_URS_2026_01/167151111"/>
    <hyperlink ref="F126" r:id="rId8" display="https://podminky.urs.cz/item/CS_URS_2026_01/171201231"/>
    <hyperlink ref="F131" r:id="rId9" display="https://podminky.urs.cz/item/CS_URS_2026_01/171251201"/>
    <hyperlink ref="F135" r:id="rId10" display="https://podminky.urs.cz/item/CS_URS_2026_01/174151101"/>
    <hyperlink ref="F143" r:id="rId11" display="https://podminky.urs.cz/item/CS_URS_2026_01/175151101"/>
    <hyperlink ref="F152" r:id="rId12" display="https://podminky.urs.cz/item/CS_URS_2026_01/359901111"/>
    <hyperlink ref="F156" r:id="rId13" display="https://podminky.urs.cz/item/CS_URS_2026_01/451573111"/>
    <hyperlink ref="F161" r:id="rId14" display="https://podminky.urs.cz/item/CS_URS_2026_01/871275811"/>
    <hyperlink ref="F164" r:id="rId15" display="https://podminky.urs.cz/item/CS_URS_2026_01/871310320"/>
    <hyperlink ref="F169" r:id="rId16" display="https://podminky.urs.cz/item/CS_URS_2026_01/877310310"/>
    <hyperlink ref="F174" r:id="rId17" display="https://podminky.urs.cz/item/CS_URS_2026_01/877310330"/>
    <hyperlink ref="F183" r:id="rId18" display="https://podminky.urs.cz/item/CS_URS_2026_01/899722113"/>
    <hyperlink ref="F192" r:id="rId19" display="https://podminky.urs.cz/item/CS_URS_2026_01/997013501"/>
    <hyperlink ref="F195" r:id="rId20" display="https://podminky.urs.cz/item/CS_URS_2026_01/997013509"/>
    <hyperlink ref="F199" r:id="rId21" display="https://podminky.urs.cz/item/CS_URS_2026_01/997013813"/>
    <hyperlink ref="F203" r:id="rId22" display="https://podminky.urs.cz/item/CS_URS_2026_01/998276101"/>
    <hyperlink ref="F206" r:id="rId23" display="https://podminky.urs.cz/item/CS_URS_2026_01/998276124"/>
    <hyperlink ref="F211" r:id="rId24" display="https://podminky.urs.cz/item/CS_URS_2025_01/012103000"/>
    <hyperlink ref="F214" r:id="rId25" display="https://podminky.urs.cz/item/CS_URS_2025_01/012303000"/>
    <hyperlink ref="F217" r:id="rId26" display="https://podminky.urs.cz/item/CS_URS_2025_01/013254000"/>
    <hyperlink ref="F221" r:id="rId27" display="https://podminky.urs.cz/item/CS_URS_2025_01/032103000"/>
    <hyperlink ref="F224" r:id="rId28" display="https://podminky.urs.cz/item/CS_URS_2025_01/033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101</v>
      </c>
      <c r="AZ2" s="140" t="s">
        <v>554</v>
      </c>
      <c r="BA2" s="140" t="s">
        <v>19</v>
      </c>
      <c r="BB2" s="140" t="s">
        <v>19</v>
      </c>
      <c r="BC2" s="140" t="s">
        <v>1215</v>
      </c>
      <c r="BD2" s="140" t="s">
        <v>83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  <c r="AZ3" s="140" t="s">
        <v>556</v>
      </c>
      <c r="BA3" s="140" t="s">
        <v>19</v>
      </c>
      <c r="BB3" s="140" t="s">
        <v>19</v>
      </c>
      <c r="BC3" s="140" t="s">
        <v>947</v>
      </c>
      <c r="BD3" s="140" t="s">
        <v>83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1216</v>
      </c>
      <c r="BA4" s="140" t="s">
        <v>19</v>
      </c>
      <c r="BB4" s="140" t="s">
        <v>19</v>
      </c>
      <c r="BC4" s="140" t="s">
        <v>1217</v>
      </c>
      <c r="BD4" s="140" t="s">
        <v>83</v>
      </c>
    </row>
    <row r="5" s="1" customFormat="1" ht="6.96" customHeight="1">
      <c r="B5" s="22"/>
      <c r="L5" s="22"/>
      <c r="AZ5" s="140" t="s">
        <v>1218</v>
      </c>
      <c r="BA5" s="140" t="s">
        <v>19</v>
      </c>
      <c r="BB5" s="140" t="s">
        <v>19</v>
      </c>
      <c r="BC5" s="140" t="s">
        <v>1219</v>
      </c>
      <c r="BD5" s="140" t="s">
        <v>83</v>
      </c>
    </row>
    <row r="6" s="1" customFormat="1" ht="12" customHeight="1">
      <c r="B6" s="22"/>
      <c r="D6" s="145" t="s">
        <v>16</v>
      </c>
      <c r="L6" s="22"/>
      <c r="AZ6" s="140" t="s">
        <v>1220</v>
      </c>
      <c r="BA6" s="140" t="s">
        <v>19</v>
      </c>
      <c r="BB6" s="140" t="s">
        <v>19</v>
      </c>
      <c r="BC6" s="140" t="s">
        <v>1221</v>
      </c>
      <c r="BD6" s="140" t="s">
        <v>83</v>
      </c>
    </row>
    <row r="7" s="1" customFormat="1" ht="16.5" customHeight="1">
      <c r="B7" s="22"/>
      <c r="E7" s="146" t="str">
        <f>'Rekapitulace stavby'!K6</f>
        <v>Stavební úpravy MK v ul. Budějovické v Třeboni – 5. etapa</v>
      </c>
      <c r="F7" s="145"/>
      <c r="G7" s="145"/>
      <c r="H7" s="145"/>
      <c r="L7" s="22"/>
      <c r="AZ7" s="140" t="s">
        <v>1222</v>
      </c>
      <c r="BA7" s="140" t="s">
        <v>19</v>
      </c>
      <c r="BB7" s="140" t="s">
        <v>19</v>
      </c>
      <c r="BC7" s="140" t="s">
        <v>1223</v>
      </c>
      <c r="BD7" s="140" t="s">
        <v>83</v>
      </c>
    </row>
    <row r="8" s="2" customFormat="1" ht="12" customHeight="1">
      <c r="A8" s="40"/>
      <c r="B8" s="46"/>
      <c r="C8" s="40"/>
      <c r="D8" s="145" t="s">
        <v>133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40" t="s">
        <v>1224</v>
      </c>
      <c r="BA8" s="140" t="s">
        <v>19</v>
      </c>
      <c r="BB8" s="140" t="s">
        <v>19</v>
      </c>
      <c r="BC8" s="140" t="s">
        <v>1225</v>
      </c>
      <c r="BD8" s="140" t="s">
        <v>83</v>
      </c>
    </row>
    <row r="9" s="2" customFormat="1" ht="16.5" customHeight="1">
      <c r="A9" s="40"/>
      <c r="B9" s="46"/>
      <c r="C9" s="40"/>
      <c r="D9" s="40"/>
      <c r="E9" s="148" t="s">
        <v>1226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40" t="s">
        <v>1227</v>
      </c>
      <c r="BA9" s="140" t="s">
        <v>19</v>
      </c>
      <c r="BB9" s="140" t="s">
        <v>19</v>
      </c>
      <c r="BC9" s="140" t="s">
        <v>1228</v>
      </c>
      <c r="BD9" s="140" t="s">
        <v>83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40" t="s">
        <v>1229</v>
      </c>
      <c r="BA10" s="140" t="s">
        <v>19</v>
      </c>
      <c r="BB10" s="140" t="s">
        <v>19</v>
      </c>
      <c r="BC10" s="140" t="s">
        <v>1230</v>
      </c>
      <c r="BD10" s="140" t="s">
        <v>83</v>
      </c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17. 5. 2024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32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28</v>
      </c>
      <c r="J21" s="135" t="s">
        <v>34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50"/>
      <c r="B27" s="151"/>
      <c r="C27" s="150"/>
      <c r="D27" s="150"/>
      <c r="E27" s="152" t="s">
        <v>39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40</v>
      </c>
      <c r="E30" s="40"/>
      <c r="F30" s="40"/>
      <c r="G30" s="40"/>
      <c r="H30" s="40"/>
      <c r="I30" s="40"/>
      <c r="J30" s="156">
        <f>ROUND(J92,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42</v>
      </c>
      <c r="G32" s="40"/>
      <c r="H32" s="40"/>
      <c r="I32" s="157" t="s">
        <v>41</v>
      </c>
      <c r="J32" s="157" t="s">
        <v>43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44</v>
      </c>
      <c r="E33" s="145" t="s">
        <v>45</v>
      </c>
      <c r="F33" s="159">
        <f>ROUND((SUM(BE92:BE347)),  2)</f>
        <v>0</v>
      </c>
      <c r="G33" s="40"/>
      <c r="H33" s="40"/>
      <c r="I33" s="160">
        <v>0.20999999999999999</v>
      </c>
      <c r="J33" s="159">
        <f>ROUND(((SUM(BE92:BE347))*I33),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ROUND((SUM(BF92:BF347)),  2)</f>
        <v>0</v>
      </c>
      <c r="G34" s="40"/>
      <c r="H34" s="40"/>
      <c r="I34" s="160">
        <v>0.12</v>
      </c>
      <c r="J34" s="159">
        <f>ROUND(((SUM(BF92:BF347))*I34),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ROUND((SUM(BG92:BG347)),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ROUND((SUM(BH92:BH347)),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ROUND((SUM(BI92:BI347)),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159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Stavební úpravy MK v ul. Budějovické v Třeboni – 5. etapa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SO_303.1 - Dešťová kanalizace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Třeboň</v>
      </c>
      <c r="G52" s="42"/>
      <c r="H52" s="42"/>
      <c r="I52" s="34" t="s">
        <v>23</v>
      </c>
      <c r="J52" s="74" t="str">
        <f>IF(J12="","",J12)</f>
        <v>17. 5. 2024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Třeboň, Palackého nám. 46/II, 379 01 Třeboň</v>
      </c>
      <c r="G54" s="42"/>
      <c r="H54" s="42"/>
      <c r="I54" s="34" t="s">
        <v>31</v>
      </c>
      <c r="J54" s="38" t="str">
        <f>E21</f>
        <v>INVENTE, s.r.o., Žerotínova 483/1, 370 04 Č.Buděj.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160</v>
      </c>
      <c r="D57" s="174"/>
      <c r="E57" s="174"/>
      <c r="F57" s="174"/>
      <c r="G57" s="174"/>
      <c r="H57" s="174"/>
      <c r="I57" s="174"/>
      <c r="J57" s="175" t="s">
        <v>161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72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162</v>
      </c>
    </row>
    <row r="60" s="9" customFormat="1" ht="24.96" customHeight="1">
      <c r="A60" s="9"/>
      <c r="B60" s="177"/>
      <c r="C60" s="178"/>
      <c r="D60" s="179" t="s">
        <v>163</v>
      </c>
      <c r="E60" s="180"/>
      <c r="F60" s="180"/>
      <c r="G60" s="180"/>
      <c r="H60" s="180"/>
      <c r="I60" s="180"/>
      <c r="J60" s="181">
        <f>J93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164</v>
      </c>
      <c r="E61" s="185"/>
      <c r="F61" s="185"/>
      <c r="G61" s="185"/>
      <c r="H61" s="185"/>
      <c r="I61" s="185"/>
      <c r="J61" s="186">
        <f>J94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1231</v>
      </c>
      <c r="E62" s="185"/>
      <c r="F62" s="185"/>
      <c r="G62" s="185"/>
      <c r="H62" s="185"/>
      <c r="I62" s="185"/>
      <c r="J62" s="186">
        <f>J178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956</v>
      </c>
      <c r="E63" s="185"/>
      <c r="F63" s="185"/>
      <c r="G63" s="185"/>
      <c r="H63" s="185"/>
      <c r="I63" s="185"/>
      <c r="J63" s="186">
        <f>J190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564</v>
      </c>
      <c r="E64" s="185"/>
      <c r="F64" s="185"/>
      <c r="G64" s="185"/>
      <c r="H64" s="185"/>
      <c r="I64" s="185"/>
      <c r="J64" s="186">
        <f>J197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565</v>
      </c>
      <c r="E65" s="185"/>
      <c r="F65" s="185"/>
      <c r="G65" s="185"/>
      <c r="H65" s="185"/>
      <c r="I65" s="185"/>
      <c r="J65" s="186">
        <f>J209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7"/>
      <c r="D66" s="184" t="s">
        <v>166</v>
      </c>
      <c r="E66" s="185"/>
      <c r="F66" s="185"/>
      <c r="G66" s="185"/>
      <c r="H66" s="185"/>
      <c r="I66" s="185"/>
      <c r="J66" s="186">
        <f>J295</f>
        <v>0</v>
      </c>
      <c r="K66" s="127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7"/>
      <c r="D67" s="184" t="s">
        <v>167</v>
      </c>
      <c r="E67" s="185"/>
      <c r="F67" s="185"/>
      <c r="G67" s="185"/>
      <c r="H67" s="185"/>
      <c r="I67" s="185"/>
      <c r="J67" s="186">
        <f>J306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168</v>
      </c>
      <c r="E68" s="185"/>
      <c r="F68" s="185"/>
      <c r="G68" s="185"/>
      <c r="H68" s="185"/>
      <c r="I68" s="185"/>
      <c r="J68" s="186">
        <f>J317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7"/>
      <c r="C69" s="178"/>
      <c r="D69" s="179" t="s">
        <v>567</v>
      </c>
      <c r="E69" s="180"/>
      <c r="F69" s="180"/>
      <c r="G69" s="180"/>
      <c r="H69" s="180"/>
      <c r="I69" s="180"/>
      <c r="J69" s="181">
        <f>J324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3"/>
      <c r="C70" s="127"/>
      <c r="D70" s="184" t="s">
        <v>568</v>
      </c>
      <c r="E70" s="185"/>
      <c r="F70" s="185"/>
      <c r="G70" s="185"/>
      <c r="H70" s="185"/>
      <c r="I70" s="185"/>
      <c r="J70" s="186">
        <f>J325</f>
        <v>0</v>
      </c>
      <c r="K70" s="127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7"/>
      <c r="D71" s="184" t="s">
        <v>569</v>
      </c>
      <c r="E71" s="185"/>
      <c r="F71" s="185"/>
      <c r="G71" s="185"/>
      <c r="H71" s="185"/>
      <c r="I71" s="185"/>
      <c r="J71" s="186">
        <f>J335</f>
        <v>0</v>
      </c>
      <c r="K71" s="127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7"/>
      <c r="D72" s="184" t="s">
        <v>570</v>
      </c>
      <c r="E72" s="185"/>
      <c r="F72" s="185"/>
      <c r="G72" s="185"/>
      <c r="H72" s="185"/>
      <c r="I72" s="185"/>
      <c r="J72" s="186">
        <f>J342</f>
        <v>0</v>
      </c>
      <c r="K72" s="127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169</v>
      </c>
      <c r="D79" s="42"/>
      <c r="E79" s="42"/>
      <c r="F79" s="42"/>
      <c r="G79" s="42"/>
      <c r="H79" s="42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72" t="str">
        <f>E7</f>
        <v>Stavební úpravy MK v ul. Budějovické v Třeboni – 5. etapa</v>
      </c>
      <c r="F82" s="34"/>
      <c r="G82" s="34"/>
      <c r="H82" s="34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133</v>
      </c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SO_303.1 - Dešťová kanalizace</v>
      </c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>Třeboň</v>
      </c>
      <c r="G86" s="42"/>
      <c r="H86" s="42"/>
      <c r="I86" s="34" t="s">
        <v>23</v>
      </c>
      <c r="J86" s="74" t="str">
        <f>IF(J12="","",J12)</f>
        <v>17. 5. 2024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40.05" customHeight="1">
      <c r="A88" s="40"/>
      <c r="B88" s="41"/>
      <c r="C88" s="34" t="s">
        <v>25</v>
      </c>
      <c r="D88" s="42"/>
      <c r="E88" s="42"/>
      <c r="F88" s="29" t="str">
        <f>E15</f>
        <v>Město Třeboň, Palackého nám. 46/II, 379 01 Třeboň</v>
      </c>
      <c r="G88" s="42"/>
      <c r="H88" s="42"/>
      <c r="I88" s="34" t="s">
        <v>31</v>
      </c>
      <c r="J88" s="38" t="str">
        <f>E21</f>
        <v>INVENTE, s.r.o., Žerotínova 483/1, 370 04 Č.Buděj.</v>
      </c>
      <c r="K88" s="42"/>
      <c r="L88" s="14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IF(E18="","",E18)</f>
        <v>Vyplň údaj</v>
      </c>
      <c r="G89" s="42"/>
      <c r="H89" s="42"/>
      <c r="I89" s="34" t="s">
        <v>36</v>
      </c>
      <c r="J89" s="38" t="str">
        <f>E24</f>
        <v xml:space="preserve"> </v>
      </c>
      <c r="K89" s="42"/>
      <c r="L89" s="14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8"/>
      <c r="B91" s="189"/>
      <c r="C91" s="190" t="s">
        <v>170</v>
      </c>
      <c r="D91" s="191" t="s">
        <v>59</v>
      </c>
      <c r="E91" s="191" t="s">
        <v>55</v>
      </c>
      <c r="F91" s="191" t="s">
        <v>56</v>
      </c>
      <c r="G91" s="191" t="s">
        <v>171</v>
      </c>
      <c r="H91" s="191" t="s">
        <v>172</v>
      </c>
      <c r="I91" s="191" t="s">
        <v>173</v>
      </c>
      <c r="J91" s="191" t="s">
        <v>161</v>
      </c>
      <c r="K91" s="192" t="s">
        <v>174</v>
      </c>
      <c r="L91" s="193"/>
      <c r="M91" s="94" t="s">
        <v>19</v>
      </c>
      <c r="N91" s="95" t="s">
        <v>44</v>
      </c>
      <c r="O91" s="95" t="s">
        <v>175</v>
      </c>
      <c r="P91" s="95" t="s">
        <v>176</v>
      </c>
      <c r="Q91" s="95" t="s">
        <v>177</v>
      </c>
      <c r="R91" s="95" t="s">
        <v>178</v>
      </c>
      <c r="S91" s="95" t="s">
        <v>179</v>
      </c>
      <c r="T91" s="96" t="s">
        <v>180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0"/>
      <c r="B92" s="41"/>
      <c r="C92" s="101" t="s">
        <v>181</v>
      </c>
      <c r="D92" s="42"/>
      <c r="E92" s="42"/>
      <c r="F92" s="42"/>
      <c r="G92" s="42"/>
      <c r="H92" s="42"/>
      <c r="I92" s="42"/>
      <c r="J92" s="194">
        <f>BK92</f>
        <v>0</v>
      </c>
      <c r="K92" s="42"/>
      <c r="L92" s="46"/>
      <c r="M92" s="97"/>
      <c r="N92" s="195"/>
      <c r="O92" s="98"/>
      <c r="P92" s="196">
        <f>P93+P324</f>
        <v>0</v>
      </c>
      <c r="Q92" s="98"/>
      <c r="R92" s="196">
        <f>R93+R324</f>
        <v>234.68119100000001</v>
      </c>
      <c r="S92" s="98"/>
      <c r="T92" s="197">
        <f>T93+T324</f>
        <v>4.8330000000000002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73</v>
      </c>
      <c r="AU92" s="19" t="s">
        <v>162</v>
      </c>
      <c r="BK92" s="198">
        <f>BK93+BK324</f>
        <v>0</v>
      </c>
    </row>
    <row r="93" s="12" customFormat="1" ht="25.92" customHeight="1">
      <c r="A93" s="12"/>
      <c r="B93" s="199"/>
      <c r="C93" s="200"/>
      <c r="D93" s="201" t="s">
        <v>73</v>
      </c>
      <c r="E93" s="202" t="s">
        <v>182</v>
      </c>
      <c r="F93" s="202" t="s">
        <v>183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P94+P178+P190+P197+P209+P295+P306+P317</f>
        <v>0</v>
      </c>
      <c r="Q93" s="207"/>
      <c r="R93" s="208">
        <f>R94+R178+R190+R197+R209+R295+R306+R317</f>
        <v>234.68119100000001</v>
      </c>
      <c r="S93" s="207"/>
      <c r="T93" s="209">
        <f>T94+T178+T190+T197+T209+T295+T306+T317</f>
        <v>4.8330000000000002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81</v>
      </c>
      <c r="AT93" s="211" t="s">
        <v>73</v>
      </c>
      <c r="AU93" s="211" t="s">
        <v>74</v>
      </c>
      <c r="AY93" s="210" t="s">
        <v>184</v>
      </c>
      <c r="BK93" s="212">
        <f>BK94+BK178+BK190+BK197+BK209+BK295+BK306+BK317</f>
        <v>0</v>
      </c>
    </row>
    <row r="94" s="12" customFormat="1" ht="22.8" customHeight="1">
      <c r="A94" s="12"/>
      <c r="B94" s="199"/>
      <c r="C94" s="200"/>
      <c r="D94" s="201" t="s">
        <v>73</v>
      </c>
      <c r="E94" s="213" t="s">
        <v>81</v>
      </c>
      <c r="F94" s="213" t="s">
        <v>185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SUM(P95:P177)</f>
        <v>0</v>
      </c>
      <c r="Q94" s="207"/>
      <c r="R94" s="208">
        <f>SUM(R95:R177)</f>
        <v>215.864846</v>
      </c>
      <c r="S94" s="207"/>
      <c r="T94" s="209">
        <f>SUM(T95:T177)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81</v>
      </c>
      <c r="AT94" s="211" t="s">
        <v>73</v>
      </c>
      <c r="AU94" s="211" t="s">
        <v>81</v>
      </c>
      <c r="AY94" s="210" t="s">
        <v>184</v>
      </c>
      <c r="BK94" s="212">
        <f>SUM(BK95:BK177)</f>
        <v>0</v>
      </c>
    </row>
    <row r="95" s="2" customFormat="1" ht="16.5" customHeight="1">
      <c r="A95" s="40"/>
      <c r="B95" s="41"/>
      <c r="C95" s="215" t="s">
        <v>81</v>
      </c>
      <c r="D95" s="215" t="s">
        <v>186</v>
      </c>
      <c r="E95" s="216" t="s">
        <v>957</v>
      </c>
      <c r="F95" s="217" t="s">
        <v>958</v>
      </c>
      <c r="G95" s="218" t="s">
        <v>959</v>
      </c>
      <c r="H95" s="219">
        <v>300</v>
      </c>
      <c r="I95" s="220"/>
      <c r="J95" s="221">
        <f>ROUND(I95*H95,2)</f>
        <v>0</v>
      </c>
      <c r="K95" s="217" t="s">
        <v>189</v>
      </c>
      <c r="L95" s="46"/>
      <c r="M95" s="222" t="s">
        <v>19</v>
      </c>
      <c r="N95" s="223" t="s">
        <v>45</v>
      </c>
      <c r="O95" s="86"/>
      <c r="P95" s="224">
        <f>O95*H95</f>
        <v>0</v>
      </c>
      <c r="Q95" s="224">
        <v>3.0000000000000001E-05</v>
      </c>
      <c r="R95" s="224">
        <f>Q95*H95</f>
        <v>0.0090000000000000011</v>
      </c>
      <c r="S95" s="224">
        <v>0</v>
      </c>
      <c r="T95" s="22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6" t="s">
        <v>190</v>
      </c>
      <c r="AT95" s="226" t="s">
        <v>186</v>
      </c>
      <c r="AU95" s="226" t="s">
        <v>83</v>
      </c>
      <c r="AY95" s="19" t="s">
        <v>184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19" t="s">
        <v>81</v>
      </c>
      <c r="BK95" s="227">
        <f>ROUND(I95*H95,2)</f>
        <v>0</v>
      </c>
      <c r="BL95" s="19" t="s">
        <v>190</v>
      </c>
      <c r="BM95" s="226" t="s">
        <v>1232</v>
      </c>
    </row>
    <row r="96" s="2" customFormat="1">
      <c r="A96" s="40"/>
      <c r="B96" s="41"/>
      <c r="C96" s="42"/>
      <c r="D96" s="228" t="s">
        <v>192</v>
      </c>
      <c r="E96" s="42"/>
      <c r="F96" s="229" t="s">
        <v>961</v>
      </c>
      <c r="G96" s="42"/>
      <c r="H96" s="42"/>
      <c r="I96" s="230"/>
      <c r="J96" s="42"/>
      <c r="K96" s="42"/>
      <c r="L96" s="46"/>
      <c r="M96" s="231"/>
      <c r="N96" s="232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192</v>
      </c>
      <c r="AU96" s="19" t="s">
        <v>83</v>
      </c>
    </row>
    <row r="97" s="2" customFormat="1">
      <c r="A97" s="40"/>
      <c r="B97" s="41"/>
      <c r="C97" s="42"/>
      <c r="D97" s="233" t="s">
        <v>194</v>
      </c>
      <c r="E97" s="42"/>
      <c r="F97" s="234" t="s">
        <v>962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194</v>
      </c>
      <c r="AU97" s="19" t="s">
        <v>83</v>
      </c>
    </row>
    <row r="98" s="13" customFormat="1">
      <c r="A98" s="13"/>
      <c r="B98" s="235"/>
      <c r="C98" s="236"/>
      <c r="D98" s="228" t="s">
        <v>196</v>
      </c>
      <c r="E98" s="237" t="s">
        <v>19</v>
      </c>
      <c r="F98" s="238" t="s">
        <v>963</v>
      </c>
      <c r="G98" s="236"/>
      <c r="H98" s="239">
        <v>300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5" t="s">
        <v>196</v>
      </c>
      <c r="AU98" s="245" t="s">
        <v>83</v>
      </c>
      <c r="AV98" s="13" t="s">
        <v>83</v>
      </c>
      <c r="AW98" s="13" t="s">
        <v>35</v>
      </c>
      <c r="AX98" s="13" t="s">
        <v>74</v>
      </c>
      <c r="AY98" s="245" t="s">
        <v>184</v>
      </c>
    </row>
    <row r="99" s="15" customFormat="1">
      <c r="A99" s="15"/>
      <c r="B99" s="256"/>
      <c r="C99" s="257"/>
      <c r="D99" s="228" t="s">
        <v>196</v>
      </c>
      <c r="E99" s="258" t="s">
        <v>19</v>
      </c>
      <c r="F99" s="259" t="s">
        <v>236</v>
      </c>
      <c r="G99" s="257"/>
      <c r="H99" s="260">
        <v>300</v>
      </c>
      <c r="I99" s="261"/>
      <c r="J99" s="257"/>
      <c r="K99" s="257"/>
      <c r="L99" s="262"/>
      <c r="M99" s="263"/>
      <c r="N99" s="264"/>
      <c r="O99" s="264"/>
      <c r="P99" s="264"/>
      <c r="Q99" s="264"/>
      <c r="R99" s="264"/>
      <c r="S99" s="264"/>
      <c r="T99" s="26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6" t="s">
        <v>196</v>
      </c>
      <c r="AU99" s="266" t="s">
        <v>83</v>
      </c>
      <c r="AV99" s="15" t="s">
        <v>190</v>
      </c>
      <c r="AW99" s="15" t="s">
        <v>35</v>
      </c>
      <c r="AX99" s="15" t="s">
        <v>81</v>
      </c>
      <c r="AY99" s="266" t="s">
        <v>184</v>
      </c>
    </row>
    <row r="100" s="2" customFormat="1" ht="21.75" customHeight="1">
      <c r="A100" s="40"/>
      <c r="B100" s="41"/>
      <c r="C100" s="215" t="s">
        <v>83</v>
      </c>
      <c r="D100" s="215" t="s">
        <v>186</v>
      </c>
      <c r="E100" s="216" t="s">
        <v>1233</v>
      </c>
      <c r="F100" s="217" t="s">
        <v>1234</v>
      </c>
      <c r="G100" s="218" t="s">
        <v>226</v>
      </c>
      <c r="H100" s="219">
        <v>4.2720000000000002</v>
      </c>
      <c r="I100" s="220"/>
      <c r="J100" s="221">
        <f>ROUND(I100*H100,2)</f>
        <v>0</v>
      </c>
      <c r="K100" s="217" t="s">
        <v>189</v>
      </c>
      <c r="L100" s="46"/>
      <c r="M100" s="222" t="s">
        <v>19</v>
      </c>
      <c r="N100" s="223" t="s">
        <v>45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190</v>
      </c>
      <c r="AT100" s="226" t="s">
        <v>186</v>
      </c>
      <c r="AU100" s="226" t="s">
        <v>83</v>
      </c>
      <c r="AY100" s="19" t="s">
        <v>184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81</v>
      </c>
      <c r="BK100" s="227">
        <f>ROUND(I100*H100,2)</f>
        <v>0</v>
      </c>
      <c r="BL100" s="19" t="s">
        <v>190</v>
      </c>
      <c r="BM100" s="226" t="s">
        <v>1235</v>
      </c>
    </row>
    <row r="101" s="2" customFormat="1">
      <c r="A101" s="40"/>
      <c r="B101" s="41"/>
      <c r="C101" s="42"/>
      <c r="D101" s="228" t="s">
        <v>192</v>
      </c>
      <c r="E101" s="42"/>
      <c r="F101" s="229" t="s">
        <v>1236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192</v>
      </c>
      <c r="AU101" s="19" t="s">
        <v>83</v>
      </c>
    </row>
    <row r="102" s="2" customFormat="1">
      <c r="A102" s="40"/>
      <c r="B102" s="41"/>
      <c r="C102" s="42"/>
      <c r="D102" s="233" t="s">
        <v>194</v>
      </c>
      <c r="E102" s="42"/>
      <c r="F102" s="234" t="s">
        <v>1237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194</v>
      </c>
      <c r="AU102" s="19" t="s">
        <v>83</v>
      </c>
    </row>
    <row r="103" s="13" customFormat="1">
      <c r="A103" s="13"/>
      <c r="B103" s="235"/>
      <c r="C103" s="236"/>
      <c r="D103" s="228" t="s">
        <v>196</v>
      </c>
      <c r="E103" s="237" t="s">
        <v>1216</v>
      </c>
      <c r="F103" s="238" t="s">
        <v>1238</v>
      </c>
      <c r="G103" s="236"/>
      <c r="H103" s="239">
        <v>4.2720000000000002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196</v>
      </c>
      <c r="AU103" s="245" t="s">
        <v>83</v>
      </c>
      <c r="AV103" s="13" t="s">
        <v>83</v>
      </c>
      <c r="AW103" s="13" t="s">
        <v>35</v>
      </c>
      <c r="AX103" s="13" t="s">
        <v>81</v>
      </c>
      <c r="AY103" s="245" t="s">
        <v>184</v>
      </c>
    </row>
    <row r="104" s="2" customFormat="1" ht="21.75" customHeight="1">
      <c r="A104" s="40"/>
      <c r="B104" s="41"/>
      <c r="C104" s="215" t="s">
        <v>115</v>
      </c>
      <c r="D104" s="215" t="s">
        <v>186</v>
      </c>
      <c r="E104" s="216" t="s">
        <v>1239</v>
      </c>
      <c r="F104" s="217" t="s">
        <v>1240</v>
      </c>
      <c r="G104" s="218" t="s">
        <v>226</v>
      </c>
      <c r="H104" s="219">
        <v>10.846</v>
      </c>
      <c r="I104" s="220"/>
      <c r="J104" s="221">
        <f>ROUND(I104*H104,2)</f>
        <v>0</v>
      </c>
      <c r="K104" s="217" t="s">
        <v>189</v>
      </c>
      <c r="L104" s="46"/>
      <c r="M104" s="222" t="s">
        <v>19</v>
      </c>
      <c r="N104" s="223" t="s">
        <v>45</v>
      </c>
      <c r="O104" s="86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190</v>
      </c>
      <c r="AT104" s="226" t="s">
        <v>186</v>
      </c>
      <c r="AU104" s="226" t="s">
        <v>83</v>
      </c>
      <c r="AY104" s="19" t="s">
        <v>184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81</v>
      </c>
      <c r="BK104" s="227">
        <f>ROUND(I104*H104,2)</f>
        <v>0</v>
      </c>
      <c r="BL104" s="19" t="s">
        <v>190</v>
      </c>
      <c r="BM104" s="226" t="s">
        <v>1241</v>
      </c>
    </row>
    <row r="105" s="2" customFormat="1">
      <c r="A105" s="40"/>
      <c r="B105" s="41"/>
      <c r="C105" s="42"/>
      <c r="D105" s="228" t="s">
        <v>192</v>
      </c>
      <c r="E105" s="42"/>
      <c r="F105" s="229" t="s">
        <v>1242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192</v>
      </c>
      <c r="AU105" s="19" t="s">
        <v>83</v>
      </c>
    </row>
    <row r="106" s="2" customFormat="1">
      <c r="A106" s="40"/>
      <c r="B106" s="41"/>
      <c r="C106" s="42"/>
      <c r="D106" s="233" t="s">
        <v>194</v>
      </c>
      <c r="E106" s="42"/>
      <c r="F106" s="234" t="s">
        <v>1243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194</v>
      </c>
      <c r="AU106" s="19" t="s">
        <v>83</v>
      </c>
    </row>
    <row r="107" s="13" customFormat="1">
      <c r="A107" s="13"/>
      <c r="B107" s="235"/>
      <c r="C107" s="236"/>
      <c r="D107" s="228" t="s">
        <v>196</v>
      </c>
      <c r="E107" s="237" t="s">
        <v>1218</v>
      </c>
      <c r="F107" s="238" t="s">
        <v>1244</v>
      </c>
      <c r="G107" s="236"/>
      <c r="H107" s="239">
        <v>10.846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196</v>
      </c>
      <c r="AU107" s="245" t="s">
        <v>83</v>
      </c>
      <c r="AV107" s="13" t="s">
        <v>83</v>
      </c>
      <c r="AW107" s="13" t="s">
        <v>35</v>
      </c>
      <c r="AX107" s="13" t="s">
        <v>81</v>
      </c>
      <c r="AY107" s="245" t="s">
        <v>184</v>
      </c>
    </row>
    <row r="108" s="2" customFormat="1" ht="21.75" customHeight="1">
      <c r="A108" s="40"/>
      <c r="B108" s="41"/>
      <c r="C108" s="215" t="s">
        <v>190</v>
      </c>
      <c r="D108" s="215" t="s">
        <v>186</v>
      </c>
      <c r="E108" s="216" t="s">
        <v>970</v>
      </c>
      <c r="F108" s="217" t="s">
        <v>971</v>
      </c>
      <c r="G108" s="218" t="s">
        <v>226</v>
      </c>
      <c r="H108" s="219">
        <v>262.24000000000001</v>
      </c>
      <c r="I108" s="220"/>
      <c r="J108" s="221">
        <f>ROUND(I108*H108,2)</f>
        <v>0</v>
      </c>
      <c r="K108" s="217" t="s">
        <v>189</v>
      </c>
      <c r="L108" s="46"/>
      <c r="M108" s="222" t="s">
        <v>19</v>
      </c>
      <c r="N108" s="223" t="s">
        <v>45</v>
      </c>
      <c r="O108" s="86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6" t="s">
        <v>190</v>
      </c>
      <c r="AT108" s="226" t="s">
        <v>186</v>
      </c>
      <c r="AU108" s="226" t="s">
        <v>83</v>
      </c>
      <c r="AY108" s="19" t="s">
        <v>184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19" t="s">
        <v>81</v>
      </c>
      <c r="BK108" s="227">
        <f>ROUND(I108*H108,2)</f>
        <v>0</v>
      </c>
      <c r="BL108" s="19" t="s">
        <v>190</v>
      </c>
      <c r="BM108" s="226" t="s">
        <v>1245</v>
      </c>
    </row>
    <row r="109" s="2" customFormat="1">
      <c r="A109" s="40"/>
      <c r="B109" s="41"/>
      <c r="C109" s="42"/>
      <c r="D109" s="228" t="s">
        <v>192</v>
      </c>
      <c r="E109" s="42"/>
      <c r="F109" s="229" t="s">
        <v>973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192</v>
      </c>
      <c r="AU109" s="19" t="s">
        <v>83</v>
      </c>
    </row>
    <row r="110" s="2" customFormat="1">
      <c r="A110" s="40"/>
      <c r="B110" s="41"/>
      <c r="C110" s="42"/>
      <c r="D110" s="233" t="s">
        <v>194</v>
      </c>
      <c r="E110" s="42"/>
      <c r="F110" s="234" t="s">
        <v>974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194</v>
      </c>
      <c r="AU110" s="19" t="s">
        <v>83</v>
      </c>
    </row>
    <row r="111" s="13" customFormat="1">
      <c r="A111" s="13"/>
      <c r="B111" s="235"/>
      <c r="C111" s="236"/>
      <c r="D111" s="228" t="s">
        <v>196</v>
      </c>
      <c r="E111" s="237" t="s">
        <v>1220</v>
      </c>
      <c r="F111" s="238" t="s">
        <v>1246</v>
      </c>
      <c r="G111" s="236"/>
      <c r="H111" s="239">
        <v>262.24000000000001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196</v>
      </c>
      <c r="AU111" s="245" t="s">
        <v>83</v>
      </c>
      <c r="AV111" s="13" t="s">
        <v>83</v>
      </c>
      <c r="AW111" s="13" t="s">
        <v>35</v>
      </c>
      <c r="AX111" s="13" t="s">
        <v>81</v>
      </c>
      <c r="AY111" s="245" t="s">
        <v>184</v>
      </c>
    </row>
    <row r="112" s="2" customFormat="1" ht="16.5" customHeight="1">
      <c r="A112" s="40"/>
      <c r="B112" s="41"/>
      <c r="C112" s="215" t="s">
        <v>217</v>
      </c>
      <c r="D112" s="215" t="s">
        <v>186</v>
      </c>
      <c r="E112" s="216" t="s">
        <v>975</v>
      </c>
      <c r="F112" s="217" t="s">
        <v>976</v>
      </c>
      <c r="G112" s="218" t="s">
        <v>226</v>
      </c>
      <c r="H112" s="219">
        <v>78.125</v>
      </c>
      <c r="I112" s="220"/>
      <c r="J112" s="221">
        <f>ROUND(I112*H112,2)</f>
        <v>0</v>
      </c>
      <c r="K112" s="217" t="s">
        <v>189</v>
      </c>
      <c r="L112" s="46"/>
      <c r="M112" s="222" t="s">
        <v>19</v>
      </c>
      <c r="N112" s="223" t="s">
        <v>45</v>
      </c>
      <c r="O112" s="86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6" t="s">
        <v>190</v>
      </c>
      <c r="AT112" s="226" t="s">
        <v>186</v>
      </c>
      <c r="AU112" s="226" t="s">
        <v>83</v>
      </c>
      <c r="AY112" s="19" t="s">
        <v>184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19" t="s">
        <v>81</v>
      </c>
      <c r="BK112" s="227">
        <f>ROUND(I112*H112,2)</f>
        <v>0</v>
      </c>
      <c r="BL112" s="19" t="s">
        <v>190</v>
      </c>
      <c r="BM112" s="226" t="s">
        <v>1247</v>
      </c>
    </row>
    <row r="113" s="2" customFormat="1">
      <c r="A113" s="40"/>
      <c r="B113" s="41"/>
      <c r="C113" s="42"/>
      <c r="D113" s="228" t="s">
        <v>192</v>
      </c>
      <c r="E113" s="42"/>
      <c r="F113" s="229" t="s">
        <v>978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192</v>
      </c>
      <c r="AU113" s="19" t="s">
        <v>83</v>
      </c>
    </row>
    <row r="114" s="2" customFormat="1">
      <c r="A114" s="40"/>
      <c r="B114" s="41"/>
      <c r="C114" s="42"/>
      <c r="D114" s="233" t="s">
        <v>194</v>
      </c>
      <c r="E114" s="42"/>
      <c r="F114" s="234" t="s">
        <v>979</v>
      </c>
      <c r="G114" s="42"/>
      <c r="H114" s="42"/>
      <c r="I114" s="230"/>
      <c r="J114" s="42"/>
      <c r="K114" s="42"/>
      <c r="L114" s="46"/>
      <c r="M114" s="231"/>
      <c r="N114" s="232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194</v>
      </c>
      <c r="AU114" s="19" t="s">
        <v>83</v>
      </c>
    </row>
    <row r="115" s="13" customFormat="1">
      <c r="A115" s="13"/>
      <c r="B115" s="235"/>
      <c r="C115" s="236"/>
      <c r="D115" s="228" t="s">
        <v>196</v>
      </c>
      <c r="E115" s="237" t="s">
        <v>556</v>
      </c>
      <c r="F115" s="238" t="s">
        <v>980</v>
      </c>
      <c r="G115" s="236"/>
      <c r="H115" s="239">
        <v>78.125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196</v>
      </c>
      <c r="AU115" s="245" t="s">
        <v>83</v>
      </c>
      <c r="AV115" s="13" t="s">
        <v>83</v>
      </c>
      <c r="AW115" s="13" t="s">
        <v>35</v>
      </c>
      <c r="AX115" s="13" t="s">
        <v>81</v>
      </c>
      <c r="AY115" s="245" t="s">
        <v>184</v>
      </c>
    </row>
    <row r="116" s="2" customFormat="1" ht="16.5" customHeight="1">
      <c r="A116" s="40"/>
      <c r="B116" s="41"/>
      <c r="C116" s="215" t="s">
        <v>223</v>
      </c>
      <c r="D116" s="215" t="s">
        <v>186</v>
      </c>
      <c r="E116" s="216" t="s">
        <v>576</v>
      </c>
      <c r="F116" s="217" t="s">
        <v>577</v>
      </c>
      <c r="G116" s="218" t="s">
        <v>131</v>
      </c>
      <c r="H116" s="219">
        <v>366.55000000000001</v>
      </c>
      <c r="I116" s="220"/>
      <c r="J116" s="221">
        <f>ROUND(I116*H116,2)</f>
        <v>0</v>
      </c>
      <c r="K116" s="217" t="s">
        <v>189</v>
      </c>
      <c r="L116" s="46"/>
      <c r="M116" s="222" t="s">
        <v>19</v>
      </c>
      <c r="N116" s="223" t="s">
        <v>45</v>
      </c>
      <c r="O116" s="86"/>
      <c r="P116" s="224">
        <f>O116*H116</f>
        <v>0</v>
      </c>
      <c r="Q116" s="224">
        <v>0.00084000000000000003</v>
      </c>
      <c r="R116" s="224">
        <f>Q116*H116</f>
        <v>0.30790200000000001</v>
      </c>
      <c r="S116" s="224">
        <v>0</v>
      </c>
      <c r="T116" s="22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6" t="s">
        <v>190</v>
      </c>
      <c r="AT116" s="226" t="s">
        <v>186</v>
      </c>
      <c r="AU116" s="226" t="s">
        <v>83</v>
      </c>
      <c r="AY116" s="19" t="s">
        <v>184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19" t="s">
        <v>81</v>
      </c>
      <c r="BK116" s="227">
        <f>ROUND(I116*H116,2)</f>
        <v>0</v>
      </c>
      <c r="BL116" s="19" t="s">
        <v>190</v>
      </c>
      <c r="BM116" s="226" t="s">
        <v>1248</v>
      </c>
    </row>
    <row r="117" s="2" customFormat="1">
      <c r="A117" s="40"/>
      <c r="B117" s="41"/>
      <c r="C117" s="42"/>
      <c r="D117" s="228" t="s">
        <v>192</v>
      </c>
      <c r="E117" s="42"/>
      <c r="F117" s="229" t="s">
        <v>579</v>
      </c>
      <c r="G117" s="42"/>
      <c r="H117" s="42"/>
      <c r="I117" s="230"/>
      <c r="J117" s="42"/>
      <c r="K117" s="42"/>
      <c r="L117" s="46"/>
      <c r="M117" s="231"/>
      <c r="N117" s="232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192</v>
      </c>
      <c r="AU117" s="19" t="s">
        <v>83</v>
      </c>
    </row>
    <row r="118" s="2" customFormat="1">
      <c r="A118" s="40"/>
      <c r="B118" s="41"/>
      <c r="C118" s="42"/>
      <c r="D118" s="233" t="s">
        <v>194</v>
      </c>
      <c r="E118" s="42"/>
      <c r="F118" s="234" t="s">
        <v>580</v>
      </c>
      <c r="G118" s="42"/>
      <c r="H118" s="42"/>
      <c r="I118" s="230"/>
      <c r="J118" s="42"/>
      <c r="K118" s="42"/>
      <c r="L118" s="46"/>
      <c r="M118" s="231"/>
      <c r="N118" s="23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194</v>
      </c>
      <c r="AU118" s="19" t="s">
        <v>83</v>
      </c>
    </row>
    <row r="119" s="13" customFormat="1">
      <c r="A119" s="13"/>
      <c r="B119" s="235"/>
      <c r="C119" s="236"/>
      <c r="D119" s="228" t="s">
        <v>196</v>
      </c>
      <c r="E119" s="237" t="s">
        <v>554</v>
      </c>
      <c r="F119" s="238" t="s">
        <v>1215</v>
      </c>
      <c r="G119" s="236"/>
      <c r="H119" s="239">
        <v>366.55000000000001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5" t="s">
        <v>196</v>
      </c>
      <c r="AU119" s="245" t="s">
        <v>83</v>
      </c>
      <c r="AV119" s="13" t="s">
        <v>83</v>
      </c>
      <c r="AW119" s="13" t="s">
        <v>35</v>
      </c>
      <c r="AX119" s="13" t="s">
        <v>81</v>
      </c>
      <c r="AY119" s="245" t="s">
        <v>184</v>
      </c>
    </row>
    <row r="120" s="2" customFormat="1" ht="16.5" customHeight="1">
      <c r="A120" s="40"/>
      <c r="B120" s="41"/>
      <c r="C120" s="215" t="s">
        <v>237</v>
      </c>
      <c r="D120" s="215" t="s">
        <v>186</v>
      </c>
      <c r="E120" s="216" t="s">
        <v>581</v>
      </c>
      <c r="F120" s="217" t="s">
        <v>582</v>
      </c>
      <c r="G120" s="218" t="s">
        <v>131</v>
      </c>
      <c r="H120" s="219">
        <v>366.55000000000001</v>
      </c>
      <c r="I120" s="220"/>
      <c r="J120" s="221">
        <f>ROUND(I120*H120,2)</f>
        <v>0</v>
      </c>
      <c r="K120" s="217" t="s">
        <v>189</v>
      </c>
      <c r="L120" s="46"/>
      <c r="M120" s="222" t="s">
        <v>19</v>
      </c>
      <c r="N120" s="223" t="s">
        <v>45</v>
      </c>
      <c r="O120" s="86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6" t="s">
        <v>190</v>
      </c>
      <c r="AT120" s="226" t="s">
        <v>186</v>
      </c>
      <c r="AU120" s="226" t="s">
        <v>83</v>
      </c>
      <c r="AY120" s="19" t="s">
        <v>184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19" t="s">
        <v>81</v>
      </c>
      <c r="BK120" s="227">
        <f>ROUND(I120*H120,2)</f>
        <v>0</v>
      </c>
      <c r="BL120" s="19" t="s">
        <v>190</v>
      </c>
      <c r="BM120" s="226" t="s">
        <v>1249</v>
      </c>
    </row>
    <row r="121" s="2" customFormat="1">
      <c r="A121" s="40"/>
      <c r="B121" s="41"/>
      <c r="C121" s="42"/>
      <c r="D121" s="228" t="s">
        <v>192</v>
      </c>
      <c r="E121" s="42"/>
      <c r="F121" s="229" t="s">
        <v>584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192</v>
      </c>
      <c r="AU121" s="19" t="s">
        <v>83</v>
      </c>
    </row>
    <row r="122" s="2" customFormat="1">
      <c r="A122" s="40"/>
      <c r="B122" s="41"/>
      <c r="C122" s="42"/>
      <c r="D122" s="233" t="s">
        <v>194</v>
      </c>
      <c r="E122" s="42"/>
      <c r="F122" s="234" t="s">
        <v>585</v>
      </c>
      <c r="G122" s="42"/>
      <c r="H122" s="42"/>
      <c r="I122" s="230"/>
      <c r="J122" s="42"/>
      <c r="K122" s="42"/>
      <c r="L122" s="46"/>
      <c r="M122" s="231"/>
      <c r="N122" s="232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194</v>
      </c>
      <c r="AU122" s="19" t="s">
        <v>83</v>
      </c>
    </row>
    <row r="123" s="13" customFormat="1">
      <c r="A123" s="13"/>
      <c r="B123" s="235"/>
      <c r="C123" s="236"/>
      <c r="D123" s="228" t="s">
        <v>196</v>
      </c>
      <c r="E123" s="237" t="s">
        <v>19</v>
      </c>
      <c r="F123" s="238" t="s">
        <v>554</v>
      </c>
      <c r="G123" s="236"/>
      <c r="H123" s="239">
        <v>366.55000000000001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196</v>
      </c>
      <c r="AU123" s="245" t="s">
        <v>83</v>
      </c>
      <c r="AV123" s="13" t="s">
        <v>83</v>
      </c>
      <c r="AW123" s="13" t="s">
        <v>35</v>
      </c>
      <c r="AX123" s="13" t="s">
        <v>81</v>
      </c>
      <c r="AY123" s="245" t="s">
        <v>184</v>
      </c>
    </row>
    <row r="124" s="2" customFormat="1" ht="21.75" customHeight="1">
      <c r="A124" s="40"/>
      <c r="B124" s="41"/>
      <c r="C124" s="215" t="s">
        <v>243</v>
      </c>
      <c r="D124" s="215" t="s">
        <v>186</v>
      </c>
      <c r="E124" s="216" t="s">
        <v>586</v>
      </c>
      <c r="F124" s="217" t="s">
        <v>587</v>
      </c>
      <c r="G124" s="218" t="s">
        <v>226</v>
      </c>
      <c r="H124" s="219">
        <v>355.483</v>
      </c>
      <c r="I124" s="220"/>
      <c r="J124" s="221">
        <f>ROUND(I124*H124,2)</f>
        <v>0</v>
      </c>
      <c r="K124" s="217" t="s">
        <v>189</v>
      </c>
      <c r="L124" s="46"/>
      <c r="M124" s="222" t="s">
        <v>19</v>
      </c>
      <c r="N124" s="223" t="s">
        <v>45</v>
      </c>
      <c r="O124" s="86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6" t="s">
        <v>190</v>
      </c>
      <c r="AT124" s="226" t="s">
        <v>186</v>
      </c>
      <c r="AU124" s="226" t="s">
        <v>83</v>
      </c>
      <c r="AY124" s="19" t="s">
        <v>184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9" t="s">
        <v>81</v>
      </c>
      <c r="BK124" s="227">
        <f>ROUND(I124*H124,2)</f>
        <v>0</v>
      </c>
      <c r="BL124" s="19" t="s">
        <v>190</v>
      </c>
      <c r="BM124" s="226" t="s">
        <v>1250</v>
      </c>
    </row>
    <row r="125" s="2" customFormat="1">
      <c r="A125" s="40"/>
      <c r="B125" s="41"/>
      <c r="C125" s="42"/>
      <c r="D125" s="228" t="s">
        <v>192</v>
      </c>
      <c r="E125" s="42"/>
      <c r="F125" s="229" t="s">
        <v>589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192</v>
      </c>
      <c r="AU125" s="19" t="s">
        <v>83</v>
      </c>
    </row>
    <row r="126" s="2" customFormat="1">
      <c r="A126" s="40"/>
      <c r="B126" s="41"/>
      <c r="C126" s="42"/>
      <c r="D126" s="233" t="s">
        <v>194</v>
      </c>
      <c r="E126" s="42"/>
      <c r="F126" s="234" t="s">
        <v>590</v>
      </c>
      <c r="G126" s="42"/>
      <c r="H126" s="42"/>
      <c r="I126" s="230"/>
      <c r="J126" s="42"/>
      <c r="K126" s="42"/>
      <c r="L126" s="46"/>
      <c r="M126" s="231"/>
      <c r="N126" s="232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194</v>
      </c>
      <c r="AU126" s="19" t="s">
        <v>83</v>
      </c>
    </row>
    <row r="127" s="14" customFormat="1">
      <c r="A127" s="14"/>
      <c r="B127" s="246"/>
      <c r="C127" s="247"/>
      <c r="D127" s="228" t="s">
        <v>196</v>
      </c>
      <c r="E127" s="248" t="s">
        <v>19</v>
      </c>
      <c r="F127" s="249" t="s">
        <v>591</v>
      </c>
      <c r="G127" s="247"/>
      <c r="H127" s="248" t="s">
        <v>19</v>
      </c>
      <c r="I127" s="250"/>
      <c r="J127" s="247"/>
      <c r="K127" s="247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196</v>
      </c>
      <c r="AU127" s="255" t="s">
        <v>83</v>
      </c>
      <c r="AV127" s="14" t="s">
        <v>81</v>
      </c>
      <c r="AW127" s="14" t="s">
        <v>35</v>
      </c>
      <c r="AX127" s="14" t="s">
        <v>74</v>
      </c>
      <c r="AY127" s="255" t="s">
        <v>184</v>
      </c>
    </row>
    <row r="128" s="13" customFormat="1">
      <c r="A128" s="13"/>
      <c r="B128" s="235"/>
      <c r="C128" s="236"/>
      <c r="D128" s="228" t="s">
        <v>196</v>
      </c>
      <c r="E128" s="237" t="s">
        <v>1229</v>
      </c>
      <c r="F128" s="238" t="s">
        <v>1251</v>
      </c>
      <c r="G128" s="236"/>
      <c r="H128" s="239">
        <v>355.483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196</v>
      </c>
      <c r="AU128" s="245" t="s">
        <v>83</v>
      </c>
      <c r="AV128" s="13" t="s">
        <v>83</v>
      </c>
      <c r="AW128" s="13" t="s">
        <v>35</v>
      </c>
      <c r="AX128" s="13" t="s">
        <v>81</v>
      </c>
      <c r="AY128" s="245" t="s">
        <v>184</v>
      </c>
    </row>
    <row r="129" s="2" customFormat="1" ht="16.5" customHeight="1">
      <c r="A129" s="40"/>
      <c r="B129" s="41"/>
      <c r="C129" s="215" t="s">
        <v>252</v>
      </c>
      <c r="D129" s="215" t="s">
        <v>186</v>
      </c>
      <c r="E129" s="216" t="s">
        <v>592</v>
      </c>
      <c r="F129" s="217" t="s">
        <v>593</v>
      </c>
      <c r="G129" s="218" t="s">
        <v>226</v>
      </c>
      <c r="H129" s="219">
        <v>355.483</v>
      </c>
      <c r="I129" s="220"/>
      <c r="J129" s="221">
        <f>ROUND(I129*H129,2)</f>
        <v>0</v>
      </c>
      <c r="K129" s="217" t="s">
        <v>189</v>
      </c>
      <c r="L129" s="46"/>
      <c r="M129" s="222" t="s">
        <v>19</v>
      </c>
      <c r="N129" s="223" t="s">
        <v>45</v>
      </c>
      <c r="O129" s="86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6" t="s">
        <v>190</v>
      </c>
      <c r="AT129" s="226" t="s">
        <v>186</v>
      </c>
      <c r="AU129" s="226" t="s">
        <v>83</v>
      </c>
      <c r="AY129" s="19" t="s">
        <v>184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9" t="s">
        <v>81</v>
      </c>
      <c r="BK129" s="227">
        <f>ROUND(I129*H129,2)</f>
        <v>0</v>
      </c>
      <c r="BL129" s="19" t="s">
        <v>190</v>
      </c>
      <c r="BM129" s="226" t="s">
        <v>1252</v>
      </c>
    </row>
    <row r="130" s="2" customFormat="1">
      <c r="A130" s="40"/>
      <c r="B130" s="41"/>
      <c r="C130" s="42"/>
      <c r="D130" s="228" t="s">
        <v>192</v>
      </c>
      <c r="E130" s="42"/>
      <c r="F130" s="229" t="s">
        <v>595</v>
      </c>
      <c r="G130" s="42"/>
      <c r="H130" s="42"/>
      <c r="I130" s="230"/>
      <c r="J130" s="42"/>
      <c r="K130" s="42"/>
      <c r="L130" s="46"/>
      <c r="M130" s="231"/>
      <c r="N130" s="232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192</v>
      </c>
      <c r="AU130" s="19" t="s">
        <v>83</v>
      </c>
    </row>
    <row r="131" s="2" customFormat="1">
      <c r="A131" s="40"/>
      <c r="B131" s="41"/>
      <c r="C131" s="42"/>
      <c r="D131" s="233" t="s">
        <v>194</v>
      </c>
      <c r="E131" s="42"/>
      <c r="F131" s="234" t="s">
        <v>596</v>
      </c>
      <c r="G131" s="42"/>
      <c r="H131" s="42"/>
      <c r="I131" s="230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194</v>
      </c>
      <c r="AU131" s="19" t="s">
        <v>83</v>
      </c>
    </row>
    <row r="132" s="14" customFormat="1">
      <c r="A132" s="14"/>
      <c r="B132" s="246"/>
      <c r="C132" s="247"/>
      <c r="D132" s="228" t="s">
        <v>196</v>
      </c>
      <c r="E132" s="248" t="s">
        <v>19</v>
      </c>
      <c r="F132" s="249" t="s">
        <v>597</v>
      </c>
      <c r="G132" s="247"/>
      <c r="H132" s="248" t="s">
        <v>19</v>
      </c>
      <c r="I132" s="250"/>
      <c r="J132" s="247"/>
      <c r="K132" s="247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196</v>
      </c>
      <c r="AU132" s="255" t="s">
        <v>83</v>
      </c>
      <c r="AV132" s="14" t="s">
        <v>81</v>
      </c>
      <c r="AW132" s="14" t="s">
        <v>35</v>
      </c>
      <c r="AX132" s="14" t="s">
        <v>74</v>
      </c>
      <c r="AY132" s="255" t="s">
        <v>184</v>
      </c>
    </row>
    <row r="133" s="13" customFormat="1">
      <c r="A133" s="13"/>
      <c r="B133" s="235"/>
      <c r="C133" s="236"/>
      <c r="D133" s="228" t="s">
        <v>196</v>
      </c>
      <c r="E133" s="237" t="s">
        <v>19</v>
      </c>
      <c r="F133" s="238" t="s">
        <v>1229</v>
      </c>
      <c r="G133" s="236"/>
      <c r="H133" s="239">
        <v>355.483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196</v>
      </c>
      <c r="AU133" s="245" t="s">
        <v>83</v>
      </c>
      <c r="AV133" s="13" t="s">
        <v>83</v>
      </c>
      <c r="AW133" s="13" t="s">
        <v>35</v>
      </c>
      <c r="AX133" s="13" t="s">
        <v>81</v>
      </c>
      <c r="AY133" s="245" t="s">
        <v>184</v>
      </c>
    </row>
    <row r="134" s="2" customFormat="1" ht="16.5" customHeight="1">
      <c r="A134" s="40"/>
      <c r="B134" s="41"/>
      <c r="C134" s="215" t="s">
        <v>259</v>
      </c>
      <c r="D134" s="215" t="s">
        <v>186</v>
      </c>
      <c r="E134" s="216" t="s">
        <v>598</v>
      </c>
      <c r="F134" s="217" t="s">
        <v>599</v>
      </c>
      <c r="G134" s="218" t="s">
        <v>272</v>
      </c>
      <c r="H134" s="219">
        <v>710.96600000000001</v>
      </c>
      <c r="I134" s="220"/>
      <c r="J134" s="221">
        <f>ROUND(I134*H134,2)</f>
        <v>0</v>
      </c>
      <c r="K134" s="217" t="s">
        <v>189</v>
      </c>
      <c r="L134" s="46"/>
      <c r="M134" s="222" t="s">
        <v>19</v>
      </c>
      <c r="N134" s="223" t="s">
        <v>45</v>
      </c>
      <c r="O134" s="86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6" t="s">
        <v>190</v>
      </c>
      <c r="AT134" s="226" t="s">
        <v>186</v>
      </c>
      <c r="AU134" s="226" t="s">
        <v>83</v>
      </c>
      <c r="AY134" s="19" t="s">
        <v>184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9" t="s">
        <v>81</v>
      </c>
      <c r="BK134" s="227">
        <f>ROUND(I134*H134,2)</f>
        <v>0</v>
      </c>
      <c r="BL134" s="19" t="s">
        <v>190</v>
      </c>
      <c r="BM134" s="226" t="s">
        <v>1253</v>
      </c>
    </row>
    <row r="135" s="2" customFormat="1">
      <c r="A135" s="40"/>
      <c r="B135" s="41"/>
      <c r="C135" s="42"/>
      <c r="D135" s="228" t="s">
        <v>192</v>
      </c>
      <c r="E135" s="42"/>
      <c r="F135" s="229" t="s">
        <v>601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192</v>
      </c>
      <c r="AU135" s="19" t="s">
        <v>83</v>
      </c>
    </row>
    <row r="136" s="2" customFormat="1">
      <c r="A136" s="40"/>
      <c r="B136" s="41"/>
      <c r="C136" s="42"/>
      <c r="D136" s="233" t="s">
        <v>194</v>
      </c>
      <c r="E136" s="42"/>
      <c r="F136" s="234" t="s">
        <v>602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194</v>
      </c>
      <c r="AU136" s="19" t="s">
        <v>83</v>
      </c>
    </row>
    <row r="137" s="13" customFormat="1">
      <c r="A137" s="13"/>
      <c r="B137" s="235"/>
      <c r="C137" s="236"/>
      <c r="D137" s="228" t="s">
        <v>196</v>
      </c>
      <c r="E137" s="237" t="s">
        <v>19</v>
      </c>
      <c r="F137" s="238" t="s">
        <v>1229</v>
      </c>
      <c r="G137" s="236"/>
      <c r="H137" s="239">
        <v>355.483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196</v>
      </c>
      <c r="AU137" s="245" t="s">
        <v>83</v>
      </c>
      <c r="AV137" s="13" t="s">
        <v>83</v>
      </c>
      <c r="AW137" s="13" t="s">
        <v>35</v>
      </c>
      <c r="AX137" s="13" t="s">
        <v>81</v>
      </c>
      <c r="AY137" s="245" t="s">
        <v>184</v>
      </c>
    </row>
    <row r="138" s="13" customFormat="1">
      <c r="A138" s="13"/>
      <c r="B138" s="235"/>
      <c r="C138" s="236"/>
      <c r="D138" s="228" t="s">
        <v>196</v>
      </c>
      <c r="E138" s="236"/>
      <c r="F138" s="238" t="s">
        <v>1254</v>
      </c>
      <c r="G138" s="236"/>
      <c r="H138" s="239">
        <v>710.96600000000001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196</v>
      </c>
      <c r="AU138" s="245" t="s">
        <v>83</v>
      </c>
      <c r="AV138" s="13" t="s">
        <v>83</v>
      </c>
      <c r="AW138" s="13" t="s">
        <v>4</v>
      </c>
      <c r="AX138" s="13" t="s">
        <v>81</v>
      </c>
      <c r="AY138" s="245" t="s">
        <v>184</v>
      </c>
    </row>
    <row r="139" s="2" customFormat="1" ht="16.5" customHeight="1">
      <c r="A139" s="40"/>
      <c r="B139" s="41"/>
      <c r="C139" s="215" t="s">
        <v>263</v>
      </c>
      <c r="D139" s="215" t="s">
        <v>186</v>
      </c>
      <c r="E139" s="216" t="s">
        <v>604</v>
      </c>
      <c r="F139" s="217" t="s">
        <v>605</v>
      </c>
      <c r="G139" s="218" t="s">
        <v>226</v>
      </c>
      <c r="H139" s="219">
        <v>355.483</v>
      </c>
      <c r="I139" s="220"/>
      <c r="J139" s="221">
        <f>ROUND(I139*H139,2)</f>
        <v>0</v>
      </c>
      <c r="K139" s="217" t="s">
        <v>189</v>
      </c>
      <c r="L139" s="46"/>
      <c r="M139" s="222" t="s">
        <v>19</v>
      </c>
      <c r="N139" s="223" t="s">
        <v>45</v>
      </c>
      <c r="O139" s="86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6" t="s">
        <v>190</v>
      </c>
      <c r="AT139" s="226" t="s">
        <v>186</v>
      </c>
      <c r="AU139" s="226" t="s">
        <v>83</v>
      </c>
      <c r="AY139" s="19" t="s">
        <v>184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9" t="s">
        <v>81</v>
      </c>
      <c r="BK139" s="227">
        <f>ROUND(I139*H139,2)</f>
        <v>0</v>
      </c>
      <c r="BL139" s="19" t="s">
        <v>190</v>
      </c>
      <c r="BM139" s="226" t="s">
        <v>1255</v>
      </c>
    </row>
    <row r="140" s="2" customFormat="1">
      <c r="A140" s="40"/>
      <c r="B140" s="41"/>
      <c r="C140" s="42"/>
      <c r="D140" s="228" t="s">
        <v>192</v>
      </c>
      <c r="E140" s="42"/>
      <c r="F140" s="229" t="s">
        <v>607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192</v>
      </c>
      <c r="AU140" s="19" t="s">
        <v>83</v>
      </c>
    </row>
    <row r="141" s="2" customFormat="1">
      <c r="A141" s="40"/>
      <c r="B141" s="41"/>
      <c r="C141" s="42"/>
      <c r="D141" s="233" t="s">
        <v>194</v>
      </c>
      <c r="E141" s="42"/>
      <c r="F141" s="234" t="s">
        <v>608</v>
      </c>
      <c r="G141" s="42"/>
      <c r="H141" s="42"/>
      <c r="I141" s="230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194</v>
      </c>
      <c r="AU141" s="19" t="s">
        <v>83</v>
      </c>
    </row>
    <row r="142" s="13" customFormat="1">
      <c r="A142" s="13"/>
      <c r="B142" s="235"/>
      <c r="C142" s="236"/>
      <c r="D142" s="228" t="s">
        <v>196</v>
      </c>
      <c r="E142" s="237" t="s">
        <v>19</v>
      </c>
      <c r="F142" s="238" t="s">
        <v>1229</v>
      </c>
      <c r="G142" s="236"/>
      <c r="H142" s="239">
        <v>355.483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196</v>
      </c>
      <c r="AU142" s="245" t="s">
        <v>83</v>
      </c>
      <c r="AV142" s="13" t="s">
        <v>83</v>
      </c>
      <c r="AW142" s="13" t="s">
        <v>35</v>
      </c>
      <c r="AX142" s="13" t="s">
        <v>81</v>
      </c>
      <c r="AY142" s="245" t="s">
        <v>184</v>
      </c>
    </row>
    <row r="143" s="2" customFormat="1" ht="16.5" customHeight="1">
      <c r="A143" s="40"/>
      <c r="B143" s="41"/>
      <c r="C143" s="215" t="s">
        <v>8</v>
      </c>
      <c r="D143" s="215" t="s">
        <v>186</v>
      </c>
      <c r="E143" s="216" t="s">
        <v>609</v>
      </c>
      <c r="F143" s="217" t="s">
        <v>610</v>
      </c>
      <c r="G143" s="218" t="s">
        <v>226</v>
      </c>
      <c r="H143" s="219">
        <v>103.5</v>
      </c>
      <c r="I143" s="220"/>
      <c r="J143" s="221">
        <f>ROUND(I143*H143,2)</f>
        <v>0</v>
      </c>
      <c r="K143" s="217" t="s">
        <v>189</v>
      </c>
      <c r="L143" s="46"/>
      <c r="M143" s="222" t="s">
        <v>19</v>
      </c>
      <c r="N143" s="223" t="s">
        <v>45</v>
      </c>
      <c r="O143" s="86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6" t="s">
        <v>190</v>
      </c>
      <c r="AT143" s="226" t="s">
        <v>186</v>
      </c>
      <c r="AU143" s="226" t="s">
        <v>83</v>
      </c>
      <c r="AY143" s="19" t="s">
        <v>184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9" t="s">
        <v>81</v>
      </c>
      <c r="BK143" s="227">
        <f>ROUND(I143*H143,2)</f>
        <v>0</v>
      </c>
      <c r="BL143" s="19" t="s">
        <v>190</v>
      </c>
      <c r="BM143" s="226" t="s">
        <v>1256</v>
      </c>
    </row>
    <row r="144" s="2" customFormat="1">
      <c r="A144" s="40"/>
      <c r="B144" s="41"/>
      <c r="C144" s="42"/>
      <c r="D144" s="228" t="s">
        <v>192</v>
      </c>
      <c r="E144" s="42"/>
      <c r="F144" s="229" t="s">
        <v>612</v>
      </c>
      <c r="G144" s="42"/>
      <c r="H144" s="42"/>
      <c r="I144" s="230"/>
      <c r="J144" s="42"/>
      <c r="K144" s="42"/>
      <c r="L144" s="46"/>
      <c r="M144" s="231"/>
      <c r="N144" s="232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192</v>
      </c>
      <c r="AU144" s="19" t="s">
        <v>83</v>
      </c>
    </row>
    <row r="145" s="2" customFormat="1">
      <c r="A145" s="40"/>
      <c r="B145" s="41"/>
      <c r="C145" s="42"/>
      <c r="D145" s="233" t="s">
        <v>194</v>
      </c>
      <c r="E145" s="42"/>
      <c r="F145" s="234" t="s">
        <v>613</v>
      </c>
      <c r="G145" s="42"/>
      <c r="H145" s="42"/>
      <c r="I145" s="230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194</v>
      </c>
      <c r="AU145" s="19" t="s">
        <v>83</v>
      </c>
    </row>
    <row r="146" s="13" customFormat="1">
      <c r="A146" s="13"/>
      <c r="B146" s="235"/>
      <c r="C146" s="236"/>
      <c r="D146" s="228" t="s">
        <v>196</v>
      </c>
      <c r="E146" s="237" t="s">
        <v>1227</v>
      </c>
      <c r="F146" s="238" t="s">
        <v>1228</v>
      </c>
      <c r="G146" s="236"/>
      <c r="H146" s="239">
        <v>103.5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196</v>
      </c>
      <c r="AU146" s="245" t="s">
        <v>83</v>
      </c>
      <c r="AV146" s="13" t="s">
        <v>83</v>
      </c>
      <c r="AW146" s="13" t="s">
        <v>35</v>
      </c>
      <c r="AX146" s="13" t="s">
        <v>81</v>
      </c>
      <c r="AY146" s="245" t="s">
        <v>184</v>
      </c>
    </row>
    <row r="147" s="2" customFormat="1" ht="16.5" customHeight="1">
      <c r="A147" s="40"/>
      <c r="B147" s="41"/>
      <c r="C147" s="267" t="s">
        <v>275</v>
      </c>
      <c r="D147" s="267" t="s">
        <v>269</v>
      </c>
      <c r="E147" s="268" t="s">
        <v>615</v>
      </c>
      <c r="F147" s="269" t="s">
        <v>616</v>
      </c>
      <c r="G147" s="270" t="s">
        <v>272</v>
      </c>
      <c r="H147" s="271">
        <v>207</v>
      </c>
      <c r="I147" s="272"/>
      <c r="J147" s="273">
        <f>ROUND(I147*H147,2)</f>
        <v>0</v>
      </c>
      <c r="K147" s="269" t="s">
        <v>19</v>
      </c>
      <c r="L147" s="274"/>
      <c r="M147" s="275" t="s">
        <v>19</v>
      </c>
      <c r="N147" s="276" t="s">
        <v>45</v>
      </c>
      <c r="O147" s="86"/>
      <c r="P147" s="224">
        <f>O147*H147</f>
        <v>0</v>
      </c>
      <c r="Q147" s="224">
        <v>1</v>
      </c>
      <c r="R147" s="224">
        <f>Q147*H147</f>
        <v>207</v>
      </c>
      <c r="S147" s="224">
        <v>0</v>
      </c>
      <c r="T147" s="225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6" t="s">
        <v>243</v>
      </c>
      <c r="AT147" s="226" t="s">
        <v>269</v>
      </c>
      <c r="AU147" s="226" t="s">
        <v>83</v>
      </c>
      <c r="AY147" s="19" t="s">
        <v>184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9" t="s">
        <v>81</v>
      </c>
      <c r="BK147" s="227">
        <f>ROUND(I147*H147,2)</f>
        <v>0</v>
      </c>
      <c r="BL147" s="19" t="s">
        <v>190</v>
      </c>
      <c r="BM147" s="226" t="s">
        <v>1257</v>
      </c>
    </row>
    <row r="148" s="2" customFormat="1">
      <c r="A148" s="40"/>
      <c r="B148" s="41"/>
      <c r="C148" s="42"/>
      <c r="D148" s="228" t="s">
        <v>192</v>
      </c>
      <c r="E148" s="42"/>
      <c r="F148" s="229" t="s">
        <v>616</v>
      </c>
      <c r="G148" s="42"/>
      <c r="H148" s="42"/>
      <c r="I148" s="230"/>
      <c r="J148" s="42"/>
      <c r="K148" s="42"/>
      <c r="L148" s="46"/>
      <c r="M148" s="231"/>
      <c r="N148" s="232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192</v>
      </c>
      <c r="AU148" s="19" t="s">
        <v>83</v>
      </c>
    </row>
    <row r="149" s="13" customFormat="1">
      <c r="A149" s="13"/>
      <c r="B149" s="235"/>
      <c r="C149" s="236"/>
      <c r="D149" s="228" t="s">
        <v>196</v>
      </c>
      <c r="E149" s="237" t="s">
        <v>19</v>
      </c>
      <c r="F149" s="238" t="s">
        <v>1227</v>
      </c>
      <c r="G149" s="236"/>
      <c r="H149" s="239">
        <v>103.5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196</v>
      </c>
      <c r="AU149" s="245" t="s">
        <v>83</v>
      </c>
      <c r="AV149" s="13" t="s">
        <v>83</v>
      </c>
      <c r="AW149" s="13" t="s">
        <v>35</v>
      </c>
      <c r="AX149" s="13" t="s">
        <v>81</v>
      </c>
      <c r="AY149" s="245" t="s">
        <v>184</v>
      </c>
    </row>
    <row r="150" s="13" customFormat="1">
      <c r="A150" s="13"/>
      <c r="B150" s="235"/>
      <c r="C150" s="236"/>
      <c r="D150" s="228" t="s">
        <v>196</v>
      </c>
      <c r="E150" s="236"/>
      <c r="F150" s="238" t="s">
        <v>1258</v>
      </c>
      <c r="G150" s="236"/>
      <c r="H150" s="239">
        <v>207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196</v>
      </c>
      <c r="AU150" s="245" t="s">
        <v>83</v>
      </c>
      <c r="AV150" s="13" t="s">
        <v>83</v>
      </c>
      <c r="AW150" s="13" t="s">
        <v>4</v>
      </c>
      <c r="AX150" s="13" t="s">
        <v>81</v>
      </c>
      <c r="AY150" s="245" t="s">
        <v>184</v>
      </c>
    </row>
    <row r="151" s="2" customFormat="1" ht="16.5" customHeight="1">
      <c r="A151" s="40"/>
      <c r="B151" s="41"/>
      <c r="C151" s="215" t="s">
        <v>281</v>
      </c>
      <c r="D151" s="215" t="s">
        <v>186</v>
      </c>
      <c r="E151" s="216" t="s">
        <v>619</v>
      </c>
      <c r="F151" s="217" t="s">
        <v>620</v>
      </c>
      <c r="G151" s="218" t="s">
        <v>226</v>
      </c>
      <c r="H151" s="219">
        <v>110.852</v>
      </c>
      <c r="I151" s="220"/>
      <c r="J151" s="221">
        <f>ROUND(I151*H151,2)</f>
        <v>0</v>
      </c>
      <c r="K151" s="217" t="s">
        <v>189</v>
      </c>
      <c r="L151" s="46"/>
      <c r="M151" s="222" t="s">
        <v>19</v>
      </c>
      <c r="N151" s="223" t="s">
        <v>45</v>
      </c>
      <c r="O151" s="86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6" t="s">
        <v>190</v>
      </c>
      <c r="AT151" s="226" t="s">
        <v>186</v>
      </c>
      <c r="AU151" s="226" t="s">
        <v>83</v>
      </c>
      <c r="AY151" s="19" t="s">
        <v>184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9" t="s">
        <v>81</v>
      </c>
      <c r="BK151" s="227">
        <f>ROUND(I151*H151,2)</f>
        <v>0</v>
      </c>
      <c r="BL151" s="19" t="s">
        <v>190</v>
      </c>
      <c r="BM151" s="226" t="s">
        <v>1259</v>
      </c>
    </row>
    <row r="152" s="2" customFormat="1">
      <c r="A152" s="40"/>
      <c r="B152" s="41"/>
      <c r="C152" s="42"/>
      <c r="D152" s="228" t="s">
        <v>192</v>
      </c>
      <c r="E152" s="42"/>
      <c r="F152" s="229" t="s">
        <v>622</v>
      </c>
      <c r="G152" s="42"/>
      <c r="H152" s="42"/>
      <c r="I152" s="230"/>
      <c r="J152" s="42"/>
      <c r="K152" s="42"/>
      <c r="L152" s="46"/>
      <c r="M152" s="231"/>
      <c r="N152" s="232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192</v>
      </c>
      <c r="AU152" s="19" t="s">
        <v>83</v>
      </c>
    </row>
    <row r="153" s="2" customFormat="1">
      <c r="A153" s="40"/>
      <c r="B153" s="41"/>
      <c r="C153" s="42"/>
      <c r="D153" s="233" t="s">
        <v>194</v>
      </c>
      <c r="E153" s="42"/>
      <c r="F153" s="234" t="s">
        <v>623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194</v>
      </c>
      <c r="AU153" s="19" t="s">
        <v>83</v>
      </c>
    </row>
    <row r="154" s="13" customFormat="1">
      <c r="A154" s="13"/>
      <c r="B154" s="235"/>
      <c r="C154" s="236"/>
      <c r="D154" s="228" t="s">
        <v>196</v>
      </c>
      <c r="E154" s="237" t="s">
        <v>1224</v>
      </c>
      <c r="F154" s="238" t="s">
        <v>1225</v>
      </c>
      <c r="G154" s="236"/>
      <c r="H154" s="239">
        <v>106.58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196</v>
      </c>
      <c r="AU154" s="245" t="s">
        <v>83</v>
      </c>
      <c r="AV154" s="13" t="s">
        <v>83</v>
      </c>
      <c r="AW154" s="13" t="s">
        <v>35</v>
      </c>
      <c r="AX154" s="13" t="s">
        <v>74</v>
      </c>
      <c r="AY154" s="245" t="s">
        <v>184</v>
      </c>
    </row>
    <row r="155" s="13" customFormat="1">
      <c r="A155" s="13"/>
      <c r="B155" s="235"/>
      <c r="C155" s="236"/>
      <c r="D155" s="228" t="s">
        <v>196</v>
      </c>
      <c r="E155" s="237" t="s">
        <v>19</v>
      </c>
      <c r="F155" s="238" t="s">
        <v>1216</v>
      </c>
      <c r="G155" s="236"/>
      <c r="H155" s="239">
        <v>4.2720000000000002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196</v>
      </c>
      <c r="AU155" s="245" t="s">
        <v>83</v>
      </c>
      <c r="AV155" s="13" t="s">
        <v>83</v>
      </c>
      <c r="AW155" s="13" t="s">
        <v>35</v>
      </c>
      <c r="AX155" s="13" t="s">
        <v>74</v>
      </c>
      <c r="AY155" s="245" t="s">
        <v>184</v>
      </c>
    </row>
    <row r="156" s="15" customFormat="1">
      <c r="A156" s="15"/>
      <c r="B156" s="256"/>
      <c r="C156" s="257"/>
      <c r="D156" s="228" t="s">
        <v>196</v>
      </c>
      <c r="E156" s="258" t="s">
        <v>19</v>
      </c>
      <c r="F156" s="259" t="s">
        <v>236</v>
      </c>
      <c r="G156" s="257"/>
      <c r="H156" s="260">
        <v>110.852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6" t="s">
        <v>196</v>
      </c>
      <c r="AU156" s="266" t="s">
        <v>83</v>
      </c>
      <c r="AV156" s="15" t="s">
        <v>190</v>
      </c>
      <c r="AW156" s="15" t="s">
        <v>35</v>
      </c>
      <c r="AX156" s="15" t="s">
        <v>81</v>
      </c>
      <c r="AY156" s="266" t="s">
        <v>184</v>
      </c>
    </row>
    <row r="157" s="2" customFormat="1" ht="16.5" customHeight="1">
      <c r="A157" s="40"/>
      <c r="B157" s="41"/>
      <c r="C157" s="267" t="s">
        <v>287</v>
      </c>
      <c r="D157" s="267" t="s">
        <v>269</v>
      </c>
      <c r="E157" s="268" t="s">
        <v>624</v>
      </c>
      <c r="F157" s="269" t="s">
        <v>625</v>
      </c>
      <c r="G157" s="270" t="s">
        <v>272</v>
      </c>
      <c r="H157" s="271">
        <v>213.16</v>
      </c>
      <c r="I157" s="272"/>
      <c r="J157" s="273">
        <f>ROUND(I157*H157,2)</f>
        <v>0</v>
      </c>
      <c r="K157" s="269" t="s">
        <v>189</v>
      </c>
      <c r="L157" s="274"/>
      <c r="M157" s="275" t="s">
        <v>19</v>
      </c>
      <c r="N157" s="276" t="s">
        <v>45</v>
      </c>
      <c r="O157" s="86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6" t="s">
        <v>243</v>
      </c>
      <c r="AT157" s="226" t="s">
        <v>269</v>
      </c>
      <c r="AU157" s="226" t="s">
        <v>83</v>
      </c>
      <c r="AY157" s="19" t="s">
        <v>184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9" t="s">
        <v>81</v>
      </c>
      <c r="BK157" s="227">
        <f>ROUND(I157*H157,2)</f>
        <v>0</v>
      </c>
      <c r="BL157" s="19" t="s">
        <v>190</v>
      </c>
      <c r="BM157" s="226" t="s">
        <v>1260</v>
      </c>
    </row>
    <row r="158" s="2" customFormat="1">
      <c r="A158" s="40"/>
      <c r="B158" s="41"/>
      <c r="C158" s="42"/>
      <c r="D158" s="228" t="s">
        <v>192</v>
      </c>
      <c r="E158" s="42"/>
      <c r="F158" s="229" t="s">
        <v>625</v>
      </c>
      <c r="G158" s="42"/>
      <c r="H158" s="42"/>
      <c r="I158" s="230"/>
      <c r="J158" s="42"/>
      <c r="K158" s="42"/>
      <c r="L158" s="46"/>
      <c r="M158" s="231"/>
      <c r="N158" s="232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192</v>
      </c>
      <c r="AU158" s="19" t="s">
        <v>83</v>
      </c>
    </row>
    <row r="159" s="13" customFormat="1">
      <c r="A159" s="13"/>
      <c r="B159" s="235"/>
      <c r="C159" s="236"/>
      <c r="D159" s="228" t="s">
        <v>196</v>
      </c>
      <c r="E159" s="237" t="s">
        <v>19</v>
      </c>
      <c r="F159" s="238" t="s">
        <v>1224</v>
      </c>
      <c r="G159" s="236"/>
      <c r="H159" s="239">
        <v>106.58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196</v>
      </c>
      <c r="AU159" s="245" t="s">
        <v>83</v>
      </c>
      <c r="AV159" s="13" t="s">
        <v>83</v>
      </c>
      <c r="AW159" s="13" t="s">
        <v>35</v>
      </c>
      <c r="AX159" s="13" t="s">
        <v>81</v>
      </c>
      <c r="AY159" s="245" t="s">
        <v>184</v>
      </c>
    </row>
    <row r="160" s="13" customFormat="1">
      <c r="A160" s="13"/>
      <c r="B160" s="235"/>
      <c r="C160" s="236"/>
      <c r="D160" s="228" t="s">
        <v>196</v>
      </c>
      <c r="E160" s="236"/>
      <c r="F160" s="238" t="s">
        <v>1261</v>
      </c>
      <c r="G160" s="236"/>
      <c r="H160" s="239">
        <v>213.16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196</v>
      </c>
      <c r="AU160" s="245" t="s">
        <v>83</v>
      </c>
      <c r="AV160" s="13" t="s">
        <v>83</v>
      </c>
      <c r="AW160" s="13" t="s">
        <v>4</v>
      </c>
      <c r="AX160" s="13" t="s">
        <v>81</v>
      </c>
      <c r="AY160" s="245" t="s">
        <v>184</v>
      </c>
    </row>
    <row r="161" s="2" customFormat="1" ht="16.5" customHeight="1">
      <c r="A161" s="40"/>
      <c r="B161" s="41"/>
      <c r="C161" s="267" t="s">
        <v>295</v>
      </c>
      <c r="D161" s="267" t="s">
        <v>269</v>
      </c>
      <c r="E161" s="268" t="s">
        <v>1262</v>
      </c>
      <c r="F161" s="269" t="s">
        <v>1263</v>
      </c>
      <c r="G161" s="270" t="s">
        <v>272</v>
      </c>
      <c r="H161" s="271">
        <v>8.5440000000000005</v>
      </c>
      <c r="I161" s="272"/>
      <c r="J161" s="273">
        <f>ROUND(I161*H161,2)</f>
        <v>0</v>
      </c>
      <c r="K161" s="269" t="s">
        <v>189</v>
      </c>
      <c r="L161" s="274"/>
      <c r="M161" s="275" t="s">
        <v>19</v>
      </c>
      <c r="N161" s="276" t="s">
        <v>45</v>
      </c>
      <c r="O161" s="86"/>
      <c r="P161" s="224">
        <f>O161*H161</f>
        <v>0</v>
      </c>
      <c r="Q161" s="224">
        <v>1</v>
      </c>
      <c r="R161" s="224">
        <f>Q161*H161</f>
        <v>8.5440000000000005</v>
      </c>
      <c r="S161" s="224">
        <v>0</v>
      </c>
      <c r="T161" s="22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6" t="s">
        <v>243</v>
      </c>
      <c r="AT161" s="226" t="s">
        <v>269</v>
      </c>
      <c r="AU161" s="226" t="s">
        <v>83</v>
      </c>
      <c r="AY161" s="19" t="s">
        <v>184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9" t="s">
        <v>81</v>
      </c>
      <c r="BK161" s="227">
        <f>ROUND(I161*H161,2)</f>
        <v>0</v>
      </c>
      <c r="BL161" s="19" t="s">
        <v>190</v>
      </c>
      <c r="BM161" s="226" t="s">
        <v>1264</v>
      </c>
    </row>
    <row r="162" s="2" customFormat="1">
      <c r="A162" s="40"/>
      <c r="B162" s="41"/>
      <c r="C162" s="42"/>
      <c r="D162" s="228" t="s">
        <v>192</v>
      </c>
      <c r="E162" s="42"/>
      <c r="F162" s="229" t="s">
        <v>1263</v>
      </c>
      <c r="G162" s="42"/>
      <c r="H162" s="42"/>
      <c r="I162" s="230"/>
      <c r="J162" s="42"/>
      <c r="K162" s="42"/>
      <c r="L162" s="46"/>
      <c r="M162" s="231"/>
      <c r="N162" s="232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192</v>
      </c>
      <c r="AU162" s="19" t="s">
        <v>83</v>
      </c>
    </row>
    <row r="163" s="13" customFormat="1">
      <c r="A163" s="13"/>
      <c r="B163" s="235"/>
      <c r="C163" s="236"/>
      <c r="D163" s="228" t="s">
        <v>196</v>
      </c>
      <c r="E163" s="237" t="s">
        <v>19</v>
      </c>
      <c r="F163" s="238" t="s">
        <v>1216</v>
      </c>
      <c r="G163" s="236"/>
      <c r="H163" s="239">
        <v>4.2720000000000002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196</v>
      </c>
      <c r="AU163" s="245" t="s">
        <v>83</v>
      </c>
      <c r="AV163" s="13" t="s">
        <v>83</v>
      </c>
      <c r="AW163" s="13" t="s">
        <v>35</v>
      </c>
      <c r="AX163" s="13" t="s">
        <v>81</v>
      </c>
      <c r="AY163" s="245" t="s">
        <v>184</v>
      </c>
    </row>
    <row r="164" s="13" customFormat="1">
      <c r="A164" s="13"/>
      <c r="B164" s="235"/>
      <c r="C164" s="236"/>
      <c r="D164" s="228" t="s">
        <v>196</v>
      </c>
      <c r="E164" s="236"/>
      <c r="F164" s="238" t="s">
        <v>1265</v>
      </c>
      <c r="G164" s="236"/>
      <c r="H164" s="239">
        <v>8.5440000000000005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196</v>
      </c>
      <c r="AU164" s="245" t="s">
        <v>83</v>
      </c>
      <c r="AV164" s="13" t="s">
        <v>83</v>
      </c>
      <c r="AW164" s="13" t="s">
        <v>4</v>
      </c>
      <c r="AX164" s="13" t="s">
        <v>81</v>
      </c>
      <c r="AY164" s="245" t="s">
        <v>184</v>
      </c>
    </row>
    <row r="165" s="2" customFormat="1" ht="21.75" customHeight="1">
      <c r="A165" s="40"/>
      <c r="B165" s="41"/>
      <c r="C165" s="215" t="s">
        <v>302</v>
      </c>
      <c r="D165" s="215" t="s">
        <v>186</v>
      </c>
      <c r="E165" s="216" t="s">
        <v>264</v>
      </c>
      <c r="F165" s="217" t="s">
        <v>265</v>
      </c>
      <c r="G165" s="218" t="s">
        <v>131</v>
      </c>
      <c r="H165" s="219">
        <v>7.8879999999999999</v>
      </c>
      <c r="I165" s="220"/>
      <c r="J165" s="221">
        <f>ROUND(I165*H165,2)</f>
        <v>0</v>
      </c>
      <c r="K165" s="217" t="s">
        <v>189</v>
      </c>
      <c r="L165" s="46"/>
      <c r="M165" s="222" t="s">
        <v>19</v>
      </c>
      <c r="N165" s="223" t="s">
        <v>45</v>
      </c>
      <c r="O165" s="86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6" t="s">
        <v>190</v>
      </c>
      <c r="AT165" s="226" t="s">
        <v>186</v>
      </c>
      <c r="AU165" s="226" t="s">
        <v>83</v>
      </c>
      <c r="AY165" s="19" t="s">
        <v>184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9" t="s">
        <v>81</v>
      </c>
      <c r="BK165" s="227">
        <f>ROUND(I165*H165,2)</f>
        <v>0</v>
      </c>
      <c r="BL165" s="19" t="s">
        <v>190</v>
      </c>
      <c r="BM165" s="226" t="s">
        <v>1266</v>
      </c>
    </row>
    <row r="166" s="2" customFormat="1">
      <c r="A166" s="40"/>
      <c r="B166" s="41"/>
      <c r="C166" s="42"/>
      <c r="D166" s="228" t="s">
        <v>192</v>
      </c>
      <c r="E166" s="42"/>
      <c r="F166" s="229" t="s">
        <v>267</v>
      </c>
      <c r="G166" s="42"/>
      <c r="H166" s="42"/>
      <c r="I166" s="230"/>
      <c r="J166" s="42"/>
      <c r="K166" s="42"/>
      <c r="L166" s="46"/>
      <c r="M166" s="231"/>
      <c r="N166" s="232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192</v>
      </c>
      <c r="AU166" s="19" t="s">
        <v>83</v>
      </c>
    </row>
    <row r="167" s="2" customFormat="1">
      <c r="A167" s="40"/>
      <c r="B167" s="41"/>
      <c r="C167" s="42"/>
      <c r="D167" s="233" t="s">
        <v>194</v>
      </c>
      <c r="E167" s="42"/>
      <c r="F167" s="234" t="s">
        <v>268</v>
      </c>
      <c r="G167" s="42"/>
      <c r="H167" s="42"/>
      <c r="I167" s="230"/>
      <c r="J167" s="42"/>
      <c r="K167" s="42"/>
      <c r="L167" s="46"/>
      <c r="M167" s="231"/>
      <c r="N167" s="232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194</v>
      </c>
      <c r="AU167" s="19" t="s">
        <v>83</v>
      </c>
    </row>
    <row r="168" s="14" customFormat="1">
      <c r="A168" s="14"/>
      <c r="B168" s="246"/>
      <c r="C168" s="247"/>
      <c r="D168" s="228" t="s">
        <v>196</v>
      </c>
      <c r="E168" s="248" t="s">
        <v>19</v>
      </c>
      <c r="F168" s="249" t="s">
        <v>1267</v>
      </c>
      <c r="G168" s="247"/>
      <c r="H168" s="248" t="s">
        <v>19</v>
      </c>
      <c r="I168" s="250"/>
      <c r="J168" s="247"/>
      <c r="K168" s="247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196</v>
      </c>
      <c r="AU168" s="255" t="s">
        <v>83</v>
      </c>
      <c r="AV168" s="14" t="s">
        <v>81</v>
      </c>
      <c r="AW168" s="14" t="s">
        <v>35</v>
      </c>
      <c r="AX168" s="14" t="s">
        <v>74</v>
      </c>
      <c r="AY168" s="255" t="s">
        <v>184</v>
      </c>
    </row>
    <row r="169" s="13" customFormat="1">
      <c r="A169" s="13"/>
      <c r="B169" s="235"/>
      <c r="C169" s="236"/>
      <c r="D169" s="228" t="s">
        <v>196</v>
      </c>
      <c r="E169" s="237" t="s">
        <v>19</v>
      </c>
      <c r="F169" s="238" t="s">
        <v>1268</v>
      </c>
      <c r="G169" s="236"/>
      <c r="H169" s="239">
        <v>7.8879999999999999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196</v>
      </c>
      <c r="AU169" s="245" t="s">
        <v>83</v>
      </c>
      <c r="AV169" s="13" t="s">
        <v>83</v>
      </c>
      <c r="AW169" s="13" t="s">
        <v>35</v>
      </c>
      <c r="AX169" s="13" t="s">
        <v>81</v>
      </c>
      <c r="AY169" s="245" t="s">
        <v>184</v>
      </c>
    </row>
    <row r="170" s="2" customFormat="1" ht="16.5" customHeight="1">
      <c r="A170" s="40"/>
      <c r="B170" s="41"/>
      <c r="C170" s="215" t="s">
        <v>310</v>
      </c>
      <c r="D170" s="215" t="s">
        <v>186</v>
      </c>
      <c r="E170" s="216" t="s">
        <v>1269</v>
      </c>
      <c r="F170" s="217" t="s">
        <v>1270</v>
      </c>
      <c r="G170" s="218" t="s">
        <v>131</v>
      </c>
      <c r="H170" s="219">
        <v>19.719999999999999</v>
      </c>
      <c r="I170" s="220"/>
      <c r="J170" s="221">
        <f>ROUND(I170*H170,2)</f>
        <v>0</v>
      </c>
      <c r="K170" s="217" t="s">
        <v>189</v>
      </c>
      <c r="L170" s="46"/>
      <c r="M170" s="222" t="s">
        <v>19</v>
      </c>
      <c r="N170" s="223" t="s">
        <v>45</v>
      </c>
      <c r="O170" s="86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6" t="s">
        <v>190</v>
      </c>
      <c r="AT170" s="226" t="s">
        <v>186</v>
      </c>
      <c r="AU170" s="226" t="s">
        <v>83</v>
      </c>
      <c r="AY170" s="19" t="s">
        <v>184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9" t="s">
        <v>81</v>
      </c>
      <c r="BK170" s="227">
        <f>ROUND(I170*H170,2)</f>
        <v>0</v>
      </c>
      <c r="BL170" s="19" t="s">
        <v>190</v>
      </c>
      <c r="BM170" s="226" t="s">
        <v>1271</v>
      </c>
    </row>
    <row r="171" s="2" customFormat="1">
      <c r="A171" s="40"/>
      <c r="B171" s="41"/>
      <c r="C171" s="42"/>
      <c r="D171" s="228" t="s">
        <v>192</v>
      </c>
      <c r="E171" s="42"/>
      <c r="F171" s="229" t="s">
        <v>1272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192</v>
      </c>
      <c r="AU171" s="19" t="s">
        <v>83</v>
      </c>
    </row>
    <row r="172" s="2" customFormat="1">
      <c r="A172" s="40"/>
      <c r="B172" s="41"/>
      <c r="C172" s="42"/>
      <c r="D172" s="233" t="s">
        <v>194</v>
      </c>
      <c r="E172" s="42"/>
      <c r="F172" s="234" t="s">
        <v>1273</v>
      </c>
      <c r="G172" s="42"/>
      <c r="H172" s="42"/>
      <c r="I172" s="230"/>
      <c r="J172" s="42"/>
      <c r="K172" s="42"/>
      <c r="L172" s="46"/>
      <c r="M172" s="231"/>
      <c r="N172" s="232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194</v>
      </c>
      <c r="AU172" s="19" t="s">
        <v>83</v>
      </c>
    </row>
    <row r="173" s="13" customFormat="1">
      <c r="A173" s="13"/>
      <c r="B173" s="235"/>
      <c r="C173" s="236"/>
      <c r="D173" s="228" t="s">
        <v>196</v>
      </c>
      <c r="E173" s="237" t="s">
        <v>1222</v>
      </c>
      <c r="F173" s="238" t="s">
        <v>1274</v>
      </c>
      <c r="G173" s="236"/>
      <c r="H173" s="239">
        <v>19.719999999999999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196</v>
      </c>
      <c r="AU173" s="245" t="s">
        <v>83</v>
      </c>
      <c r="AV173" s="13" t="s">
        <v>83</v>
      </c>
      <c r="AW173" s="13" t="s">
        <v>35</v>
      </c>
      <c r="AX173" s="13" t="s">
        <v>81</v>
      </c>
      <c r="AY173" s="245" t="s">
        <v>184</v>
      </c>
    </row>
    <row r="174" s="2" customFormat="1" ht="16.5" customHeight="1">
      <c r="A174" s="40"/>
      <c r="B174" s="41"/>
      <c r="C174" s="267" t="s">
        <v>315</v>
      </c>
      <c r="D174" s="267" t="s">
        <v>269</v>
      </c>
      <c r="E174" s="268" t="s">
        <v>1275</v>
      </c>
      <c r="F174" s="269" t="s">
        <v>1276</v>
      </c>
      <c r="G174" s="270" t="s">
        <v>284</v>
      </c>
      <c r="H174" s="271">
        <v>3.944</v>
      </c>
      <c r="I174" s="272"/>
      <c r="J174" s="273">
        <f>ROUND(I174*H174,2)</f>
        <v>0</v>
      </c>
      <c r="K174" s="269" t="s">
        <v>189</v>
      </c>
      <c r="L174" s="274"/>
      <c r="M174" s="275" t="s">
        <v>19</v>
      </c>
      <c r="N174" s="276" t="s">
        <v>45</v>
      </c>
      <c r="O174" s="86"/>
      <c r="P174" s="224">
        <f>O174*H174</f>
        <v>0</v>
      </c>
      <c r="Q174" s="224">
        <v>0.001</v>
      </c>
      <c r="R174" s="224">
        <f>Q174*H174</f>
        <v>0.0039440000000000005</v>
      </c>
      <c r="S174" s="224">
        <v>0</v>
      </c>
      <c r="T174" s="225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6" t="s">
        <v>243</v>
      </c>
      <c r="AT174" s="226" t="s">
        <v>269</v>
      </c>
      <c r="AU174" s="226" t="s">
        <v>83</v>
      </c>
      <c r="AY174" s="19" t="s">
        <v>184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9" t="s">
        <v>81</v>
      </c>
      <c r="BK174" s="227">
        <f>ROUND(I174*H174,2)</f>
        <v>0</v>
      </c>
      <c r="BL174" s="19" t="s">
        <v>190</v>
      </c>
      <c r="BM174" s="226" t="s">
        <v>1277</v>
      </c>
    </row>
    <row r="175" s="2" customFormat="1">
      <c r="A175" s="40"/>
      <c r="B175" s="41"/>
      <c r="C175" s="42"/>
      <c r="D175" s="228" t="s">
        <v>192</v>
      </c>
      <c r="E175" s="42"/>
      <c r="F175" s="229" t="s">
        <v>1276</v>
      </c>
      <c r="G175" s="42"/>
      <c r="H175" s="42"/>
      <c r="I175" s="230"/>
      <c r="J175" s="42"/>
      <c r="K175" s="42"/>
      <c r="L175" s="46"/>
      <c r="M175" s="231"/>
      <c r="N175" s="232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192</v>
      </c>
      <c r="AU175" s="19" t="s">
        <v>83</v>
      </c>
    </row>
    <row r="176" s="13" customFormat="1">
      <c r="A176" s="13"/>
      <c r="B176" s="235"/>
      <c r="C176" s="236"/>
      <c r="D176" s="228" t="s">
        <v>196</v>
      </c>
      <c r="E176" s="237" t="s">
        <v>19</v>
      </c>
      <c r="F176" s="238" t="s">
        <v>1222</v>
      </c>
      <c r="G176" s="236"/>
      <c r="H176" s="239">
        <v>19.719999999999999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196</v>
      </c>
      <c r="AU176" s="245" t="s">
        <v>83</v>
      </c>
      <c r="AV176" s="13" t="s">
        <v>83</v>
      </c>
      <c r="AW176" s="13" t="s">
        <v>35</v>
      </c>
      <c r="AX176" s="13" t="s">
        <v>81</v>
      </c>
      <c r="AY176" s="245" t="s">
        <v>184</v>
      </c>
    </row>
    <row r="177" s="13" customFormat="1">
      <c r="A177" s="13"/>
      <c r="B177" s="235"/>
      <c r="C177" s="236"/>
      <c r="D177" s="228" t="s">
        <v>196</v>
      </c>
      <c r="E177" s="236"/>
      <c r="F177" s="238" t="s">
        <v>1278</v>
      </c>
      <c r="G177" s="236"/>
      <c r="H177" s="239">
        <v>3.944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196</v>
      </c>
      <c r="AU177" s="245" t="s">
        <v>83</v>
      </c>
      <c r="AV177" s="13" t="s">
        <v>83</v>
      </c>
      <c r="AW177" s="13" t="s">
        <v>4</v>
      </c>
      <c r="AX177" s="13" t="s">
        <v>81</v>
      </c>
      <c r="AY177" s="245" t="s">
        <v>184</v>
      </c>
    </row>
    <row r="178" s="12" customFormat="1" ht="22.8" customHeight="1">
      <c r="A178" s="12"/>
      <c r="B178" s="199"/>
      <c r="C178" s="200"/>
      <c r="D178" s="201" t="s">
        <v>73</v>
      </c>
      <c r="E178" s="213" t="s">
        <v>83</v>
      </c>
      <c r="F178" s="213" t="s">
        <v>1279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SUM(P179:P189)</f>
        <v>0</v>
      </c>
      <c r="Q178" s="207"/>
      <c r="R178" s="208">
        <f>SUM(R179:R189)</f>
        <v>3.3542999999999998</v>
      </c>
      <c r="S178" s="207"/>
      <c r="T178" s="209">
        <f>SUM(T179:T189)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0" t="s">
        <v>81</v>
      </c>
      <c r="AT178" s="211" t="s">
        <v>73</v>
      </c>
      <c r="AU178" s="211" t="s">
        <v>81</v>
      </c>
      <c r="AY178" s="210" t="s">
        <v>184</v>
      </c>
      <c r="BK178" s="212">
        <f>SUM(BK179:BK189)</f>
        <v>0</v>
      </c>
    </row>
    <row r="179" s="2" customFormat="1" ht="24.15" customHeight="1">
      <c r="A179" s="40"/>
      <c r="B179" s="41"/>
      <c r="C179" s="215" t="s">
        <v>322</v>
      </c>
      <c r="D179" s="215" t="s">
        <v>186</v>
      </c>
      <c r="E179" s="216" t="s">
        <v>1280</v>
      </c>
      <c r="F179" s="217" t="s">
        <v>1281</v>
      </c>
      <c r="G179" s="218" t="s">
        <v>113</v>
      </c>
      <c r="H179" s="219">
        <v>9</v>
      </c>
      <c r="I179" s="220"/>
      <c r="J179" s="221">
        <f>ROUND(I179*H179,2)</f>
        <v>0</v>
      </c>
      <c r="K179" s="217" t="s">
        <v>19</v>
      </c>
      <c r="L179" s="46"/>
      <c r="M179" s="222" t="s">
        <v>19</v>
      </c>
      <c r="N179" s="223" t="s">
        <v>45</v>
      </c>
      <c r="O179" s="86"/>
      <c r="P179" s="224">
        <f>O179*H179</f>
        <v>0</v>
      </c>
      <c r="Q179" s="224">
        <v>0.31697999999999998</v>
      </c>
      <c r="R179" s="224">
        <f>Q179*H179</f>
        <v>2.8528199999999999</v>
      </c>
      <c r="S179" s="224">
        <v>0</v>
      </c>
      <c r="T179" s="22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6" t="s">
        <v>190</v>
      </c>
      <c r="AT179" s="226" t="s">
        <v>186</v>
      </c>
      <c r="AU179" s="226" t="s">
        <v>83</v>
      </c>
      <c r="AY179" s="19" t="s">
        <v>184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9" t="s">
        <v>81</v>
      </c>
      <c r="BK179" s="227">
        <f>ROUND(I179*H179,2)</f>
        <v>0</v>
      </c>
      <c r="BL179" s="19" t="s">
        <v>190</v>
      </c>
      <c r="BM179" s="226" t="s">
        <v>1282</v>
      </c>
    </row>
    <row r="180" s="2" customFormat="1">
      <c r="A180" s="40"/>
      <c r="B180" s="41"/>
      <c r="C180" s="42"/>
      <c r="D180" s="228" t="s">
        <v>192</v>
      </c>
      <c r="E180" s="42"/>
      <c r="F180" s="229" t="s">
        <v>1283</v>
      </c>
      <c r="G180" s="42"/>
      <c r="H180" s="42"/>
      <c r="I180" s="230"/>
      <c r="J180" s="42"/>
      <c r="K180" s="42"/>
      <c r="L180" s="46"/>
      <c r="M180" s="231"/>
      <c r="N180" s="232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192</v>
      </c>
      <c r="AU180" s="19" t="s">
        <v>83</v>
      </c>
    </row>
    <row r="181" s="2" customFormat="1" ht="24.15" customHeight="1">
      <c r="A181" s="40"/>
      <c r="B181" s="41"/>
      <c r="C181" s="215" t="s">
        <v>7</v>
      </c>
      <c r="D181" s="215" t="s">
        <v>186</v>
      </c>
      <c r="E181" s="216" t="s">
        <v>1284</v>
      </c>
      <c r="F181" s="217" t="s">
        <v>1285</v>
      </c>
      <c r="G181" s="218" t="s">
        <v>408</v>
      </c>
      <c r="H181" s="219">
        <v>2</v>
      </c>
      <c r="I181" s="220"/>
      <c r="J181" s="221">
        <f>ROUND(I181*H181,2)</f>
        <v>0</v>
      </c>
      <c r="K181" s="217" t="s">
        <v>189</v>
      </c>
      <c r="L181" s="46"/>
      <c r="M181" s="222" t="s">
        <v>19</v>
      </c>
      <c r="N181" s="223" t="s">
        <v>45</v>
      </c>
      <c r="O181" s="86"/>
      <c r="P181" s="224">
        <f>O181*H181</f>
        <v>0</v>
      </c>
      <c r="Q181" s="224">
        <v>0.0050600000000000003</v>
      </c>
      <c r="R181" s="224">
        <f>Q181*H181</f>
        <v>0.010120000000000001</v>
      </c>
      <c r="S181" s="224">
        <v>0</v>
      </c>
      <c r="T181" s="225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6" t="s">
        <v>190</v>
      </c>
      <c r="AT181" s="226" t="s">
        <v>186</v>
      </c>
      <c r="AU181" s="226" t="s">
        <v>83</v>
      </c>
      <c r="AY181" s="19" t="s">
        <v>184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9" t="s">
        <v>81</v>
      </c>
      <c r="BK181" s="227">
        <f>ROUND(I181*H181,2)</f>
        <v>0</v>
      </c>
      <c r="BL181" s="19" t="s">
        <v>190</v>
      </c>
      <c r="BM181" s="226" t="s">
        <v>1286</v>
      </c>
    </row>
    <row r="182" s="2" customFormat="1">
      <c r="A182" s="40"/>
      <c r="B182" s="41"/>
      <c r="C182" s="42"/>
      <c r="D182" s="228" t="s">
        <v>192</v>
      </c>
      <c r="E182" s="42"/>
      <c r="F182" s="229" t="s">
        <v>1287</v>
      </c>
      <c r="G182" s="42"/>
      <c r="H182" s="42"/>
      <c r="I182" s="230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192</v>
      </c>
      <c r="AU182" s="19" t="s">
        <v>83</v>
      </c>
    </row>
    <row r="183" s="2" customFormat="1">
      <c r="A183" s="40"/>
      <c r="B183" s="41"/>
      <c r="C183" s="42"/>
      <c r="D183" s="233" t="s">
        <v>194</v>
      </c>
      <c r="E183" s="42"/>
      <c r="F183" s="234" t="s">
        <v>1288</v>
      </c>
      <c r="G183" s="42"/>
      <c r="H183" s="42"/>
      <c r="I183" s="230"/>
      <c r="J183" s="42"/>
      <c r="K183" s="42"/>
      <c r="L183" s="46"/>
      <c r="M183" s="231"/>
      <c r="N183" s="232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194</v>
      </c>
      <c r="AU183" s="19" t="s">
        <v>83</v>
      </c>
    </row>
    <row r="184" s="2" customFormat="1" ht="24.15" customHeight="1">
      <c r="A184" s="40"/>
      <c r="B184" s="41"/>
      <c r="C184" s="215" t="s">
        <v>334</v>
      </c>
      <c r="D184" s="215" t="s">
        <v>186</v>
      </c>
      <c r="E184" s="216" t="s">
        <v>1289</v>
      </c>
      <c r="F184" s="217" t="s">
        <v>1290</v>
      </c>
      <c r="G184" s="218" t="s">
        <v>408</v>
      </c>
      <c r="H184" s="219">
        <v>2</v>
      </c>
      <c r="I184" s="220"/>
      <c r="J184" s="221">
        <f>ROUND(I184*H184,2)</f>
        <v>0</v>
      </c>
      <c r="K184" s="217" t="s">
        <v>189</v>
      </c>
      <c r="L184" s="46"/>
      <c r="M184" s="222" t="s">
        <v>19</v>
      </c>
      <c r="N184" s="223" t="s">
        <v>45</v>
      </c>
      <c r="O184" s="86"/>
      <c r="P184" s="224">
        <f>O184*H184</f>
        <v>0</v>
      </c>
      <c r="Q184" s="224">
        <v>0.0033400000000000001</v>
      </c>
      <c r="R184" s="224">
        <f>Q184*H184</f>
        <v>0.0066800000000000002</v>
      </c>
      <c r="S184" s="224">
        <v>0</v>
      </c>
      <c r="T184" s="225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6" t="s">
        <v>190</v>
      </c>
      <c r="AT184" s="226" t="s">
        <v>186</v>
      </c>
      <c r="AU184" s="226" t="s">
        <v>83</v>
      </c>
      <c r="AY184" s="19" t="s">
        <v>184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9" t="s">
        <v>81</v>
      </c>
      <c r="BK184" s="227">
        <f>ROUND(I184*H184,2)</f>
        <v>0</v>
      </c>
      <c r="BL184" s="19" t="s">
        <v>190</v>
      </c>
      <c r="BM184" s="226" t="s">
        <v>1291</v>
      </c>
    </row>
    <row r="185" s="2" customFormat="1">
      <c r="A185" s="40"/>
      <c r="B185" s="41"/>
      <c r="C185" s="42"/>
      <c r="D185" s="228" t="s">
        <v>192</v>
      </c>
      <c r="E185" s="42"/>
      <c r="F185" s="229" t="s">
        <v>1292</v>
      </c>
      <c r="G185" s="42"/>
      <c r="H185" s="42"/>
      <c r="I185" s="230"/>
      <c r="J185" s="42"/>
      <c r="K185" s="42"/>
      <c r="L185" s="46"/>
      <c r="M185" s="231"/>
      <c r="N185" s="232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192</v>
      </c>
      <c r="AU185" s="19" t="s">
        <v>83</v>
      </c>
    </row>
    <row r="186" s="2" customFormat="1">
      <c r="A186" s="40"/>
      <c r="B186" s="41"/>
      <c r="C186" s="42"/>
      <c r="D186" s="233" t="s">
        <v>194</v>
      </c>
      <c r="E186" s="42"/>
      <c r="F186" s="234" t="s">
        <v>1293</v>
      </c>
      <c r="G186" s="42"/>
      <c r="H186" s="42"/>
      <c r="I186" s="230"/>
      <c r="J186" s="42"/>
      <c r="K186" s="42"/>
      <c r="L186" s="46"/>
      <c r="M186" s="231"/>
      <c r="N186" s="232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194</v>
      </c>
      <c r="AU186" s="19" t="s">
        <v>83</v>
      </c>
    </row>
    <row r="187" s="2" customFormat="1" ht="24.15" customHeight="1">
      <c r="A187" s="40"/>
      <c r="B187" s="41"/>
      <c r="C187" s="215" t="s">
        <v>340</v>
      </c>
      <c r="D187" s="215" t="s">
        <v>186</v>
      </c>
      <c r="E187" s="216" t="s">
        <v>1294</v>
      </c>
      <c r="F187" s="217" t="s">
        <v>1295</v>
      </c>
      <c r="G187" s="218" t="s">
        <v>408</v>
      </c>
      <c r="H187" s="219">
        <v>2</v>
      </c>
      <c r="I187" s="220"/>
      <c r="J187" s="221">
        <f>ROUND(I187*H187,2)</f>
        <v>0</v>
      </c>
      <c r="K187" s="217" t="s">
        <v>189</v>
      </c>
      <c r="L187" s="46"/>
      <c r="M187" s="222" t="s">
        <v>19</v>
      </c>
      <c r="N187" s="223" t="s">
        <v>45</v>
      </c>
      <c r="O187" s="86"/>
      <c r="P187" s="224">
        <f>O187*H187</f>
        <v>0</v>
      </c>
      <c r="Q187" s="224">
        <v>0.24234</v>
      </c>
      <c r="R187" s="224">
        <f>Q187*H187</f>
        <v>0.48468</v>
      </c>
      <c r="S187" s="224">
        <v>0</v>
      </c>
      <c r="T187" s="225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6" t="s">
        <v>190</v>
      </c>
      <c r="AT187" s="226" t="s">
        <v>186</v>
      </c>
      <c r="AU187" s="226" t="s">
        <v>83</v>
      </c>
      <c r="AY187" s="19" t="s">
        <v>184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9" t="s">
        <v>81</v>
      </c>
      <c r="BK187" s="227">
        <f>ROUND(I187*H187,2)</f>
        <v>0</v>
      </c>
      <c r="BL187" s="19" t="s">
        <v>190</v>
      </c>
      <c r="BM187" s="226" t="s">
        <v>1296</v>
      </c>
    </row>
    <row r="188" s="2" customFormat="1">
      <c r="A188" s="40"/>
      <c r="B188" s="41"/>
      <c r="C188" s="42"/>
      <c r="D188" s="228" t="s">
        <v>192</v>
      </c>
      <c r="E188" s="42"/>
      <c r="F188" s="229" t="s">
        <v>1297</v>
      </c>
      <c r="G188" s="42"/>
      <c r="H188" s="42"/>
      <c r="I188" s="230"/>
      <c r="J188" s="42"/>
      <c r="K188" s="42"/>
      <c r="L188" s="46"/>
      <c r="M188" s="231"/>
      <c r="N188" s="232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192</v>
      </c>
      <c r="AU188" s="19" t="s">
        <v>83</v>
      </c>
    </row>
    <row r="189" s="2" customFormat="1">
      <c r="A189" s="40"/>
      <c r="B189" s="41"/>
      <c r="C189" s="42"/>
      <c r="D189" s="233" t="s">
        <v>194</v>
      </c>
      <c r="E189" s="42"/>
      <c r="F189" s="234" t="s">
        <v>1298</v>
      </c>
      <c r="G189" s="42"/>
      <c r="H189" s="42"/>
      <c r="I189" s="230"/>
      <c r="J189" s="42"/>
      <c r="K189" s="42"/>
      <c r="L189" s="46"/>
      <c r="M189" s="231"/>
      <c r="N189" s="232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194</v>
      </c>
      <c r="AU189" s="19" t="s">
        <v>83</v>
      </c>
    </row>
    <row r="190" s="12" customFormat="1" ht="22.8" customHeight="1">
      <c r="A190" s="12"/>
      <c r="B190" s="199"/>
      <c r="C190" s="200"/>
      <c r="D190" s="201" t="s">
        <v>73</v>
      </c>
      <c r="E190" s="213" t="s">
        <v>115</v>
      </c>
      <c r="F190" s="213" t="s">
        <v>1003</v>
      </c>
      <c r="G190" s="200"/>
      <c r="H190" s="200"/>
      <c r="I190" s="203"/>
      <c r="J190" s="214">
        <f>BK190</f>
        <v>0</v>
      </c>
      <c r="K190" s="200"/>
      <c r="L190" s="205"/>
      <c r="M190" s="206"/>
      <c r="N190" s="207"/>
      <c r="O190" s="207"/>
      <c r="P190" s="208">
        <f>SUM(P191:P196)</f>
        <v>0</v>
      </c>
      <c r="Q190" s="207"/>
      <c r="R190" s="208">
        <f>SUM(R191:R196)</f>
        <v>0</v>
      </c>
      <c r="S190" s="207"/>
      <c r="T190" s="209">
        <f>SUM(T191:T196)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0" t="s">
        <v>81</v>
      </c>
      <c r="AT190" s="211" t="s">
        <v>73</v>
      </c>
      <c r="AU190" s="211" t="s">
        <v>81</v>
      </c>
      <c r="AY190" s="210" t="s">
        <v>184</v>
      </c>
      <c r="BK190" s="212">
        <f>SUM(BK191:BK196)</f>
        <v>0</v>
      </c>
    </row>
    <row r="191" s="2" customFormat="1" ht="16.5" customHeight="1">
      <c r="A191" s="40"/>
      <c r="B191" s="41"/>
      <c r="C191" s="215" t="s">
        <v>346</v>
      </c>
      <c r="D191" s="215" t="s">
        <v>186</v>
      </c>
      <c r="E191" s="216" t="s">
        <v>1004</v>
      </c>
      <c r="F191" s="217" t="s">
        <v>1005</v>
      </c>
      <c r="G191" s="218" t="s">
        <v>113</v>
      </c>
      <c r="H191" s="219">
        <v>155</v>
      </c>
      <c r="I191" s="220"/>
      <c r="J191" s="221">
        <f>ROUND(I191*H191,2)</f>
        <v>0</v>
      </c>
      <c r="K191" s="217" t="s">
        <v>189</v>
      </c>
      <c r="L191" s="46"/>
      <c r="M191" s="222" t="s">
        <v>19</v>
      </c>
      <c r="N191" s="223" t="s">
        <v>45</v>
      </c>
      <c r="O191" s="86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6" t="s">
        <v>190</v>
      </c>
      <c r="AT191" s="226" t="s">
        <v>186</v>
      </c>
      <c r="AU191" s="226" t="s">
        <v>83</v>
      </c>
      <c r="AY191" s="19" t="s">
        <v>184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9" t="s">
        <v>81</v>
      </c>
      <c r="BK191" s="227">
        <f>ROUND(I191*H191,2)</f>
        <v>0</v>
      </c>
      <c r="BL191" s="19" t="s">
        <v>190</v>
      </c>
      <c r="BM191" s="226" t="s">
        <v>1299</v>
      </c>
    </row>
    <row r="192" s="2" customFormat="1">
      <c r="A192" s="40"/>
      <c r="B192" s="41"/>
      <c r="C192" s="42"/>
      <c r="D192" s="228" t="s">
        <v>192</v>
      </c>
      <c r="E192" s="42"/>
      <c r="F192" s="229" t="s">
        <v>1007</v>
      </c>
      <c r="G192" s="42"/>
      <c r="H192" s="42"/>
      <c r="I192" s="230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192</v>
      </c>
      <c r="AU192" s="19" t="s">
        <v>83</v>
      </c>
    </row>
    <row r="193" s="2" customFormat="1">
      <c r="A193" s="40"/>
      <c r="B193" s="41"/>
      <c r="C193" s="42"/>
      <c r="D193" s="233" t="s">
        <v>194</v>
      </c>
      <c r="E193" s="42"/>
      <c r="F193" s="234" t="s">
        <v>1008</v>
      </c>
      <c r="G193" s="42"/>
      <c r="H193" s="42"/>
      <c r="I193" s="230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194</v>
      </c>
      <c r="AU193" s="19" t="s">
        <v>83</v>
      </c>
    </row>
    <row r="194" s="2" customFormat="1" ht="16.5" customHeight="1">
      <c r="A194" s="40"/>
      <c r="B194" s="41"/>
      <c r="C194" s="215" t="s">
        <v>353</v>
      </c>
      <c r="D194" s="215" t="s">
        <v>186</v>
      </c>
      <c r="E194" s="216" t="s">
        <v>1009</v>
      </c>
      <c r="F194" s="217" t="s">
        <v>1010</v>
      </c>
      <c r="G194" s="218" t="s">
        <v>113</v>
      </c>
      <c r="H194" s="219">
        <v>114</v>
      </c>
      <c r="I194" s="220"/>
      <c r="J194" s="221">
        <f>ROUND(I194*H194,2)</f>
        <v>0</v>
      </c>
      <c r="K194" s="217" t="s">
        <v>189</v>
      </c>
      <c r="L194" s="46"/>
      <c r="M194" s="222" t="s">
        <v>19</v>
      </c>
      <c r="N194" s="223" t="s">
        <v>45</v>
      </c>
      <c r="O194" s="86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6" t="s">
        <v>190</v>
      </c>
      <c r="AT194" s="226" t="s">
        <v>186</v>
      </c>
      <c r="AU194" s="226" t="s">
        <v>83</v>
      </c>
      <c r="AY194" s="19" t="s">
        <v>184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9" t="s">
        <v>81</v>
      </c>
      <c r="BK194" s="227">
        <f>ROUND(I194*H194,2)</f>
        <v>0</v>
      </c>
      <c r="BL194" s="19" t="s">
        <v>190</v>
      </c>
      <c r="BM194" s="226" t="s">
        <v>1300</v>
      </c>
    </row>
    <row r="195" s="2" customFormat="1">
      <c r="A195" s="40"/>
      <c r="B195" s="41"/>
      <c r="C195" s="42"/>
      <c r="D195" s="228" t="s">
        <v>192</v>
      </c>
      <c r="E195" s="42"/>
      <c r="F195" s="229" t="s">
        <v>1012</v>
      </c>
      <c r="G195" s="42"/>
      <c r="H195" s="42"/>
      <c r="I195" s="230"/>
      <c r="J195" s="42"/>
      <c r="K195" s="42"/>
      <c r="L195" s="46"/>
      <c r="M195" s="231"/>
      <c r="N195" s="232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192</v>
      </c>
      <c r="AU195" s="19" t="s">
        <v>83</v>
      </c>
    </row>
    <row r="196" s="2" customFormat="1">
      <c r="A196" s="40"/>
      <c r="B196" s="41"/>
      <c r="C196" s="42"/>
      <c r="D196" s="233" t="s">
        <v>194</v>
      </c>
      <c r="E196" s="42"/>
      <c r="F196" s="234" t="s">
        <v>1013</v>
      </c>
      <c r="G196" s="42"/>
      <c r="H196" s="42"/>
      <c r="I196" s="230"/>
      <c r="J196" s="42"/>
      <c r="K196" s="42"/>
      <c r="L196" s="46"/>
      <c r="M196" s="231"/>
      <c r="N196" s="232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194</v>
      </c>
      <c r="AU196" s="19" t="s">
        <v>83</v>
      </c>
    </row>
    <row r="197" s="12" customFormat="1" ht="22.8" customHeight="1">
      <c r="A197" s="12"/>
      <c r="B197" s="199"/>
      <c r="C197" s="200"/>
      <c r="D197" s="201" t="s">
        <v>73</v>
      </c>
      <c r="E197" s="213" t="s">
        <v>190</v>
      </c>
      <c r="F197" s="213" t="s">
        <v>628</v>
      </c>
      <c r="G197" s="200"/>
      <c r="H197" s="200"/>
      <c r="I197" s="203"/>
      <c r="J197" s="214">
        <f>BK197</f>
        <v>0</v>
      </c>
      <c r="K197" s="200"/>
      <c r="L197" s="205"/>
      <c r="M197" s="206"/>
      <c r="N197" s="207"/>
      <c r="O197" s="207"/>
      <c r="P197" s="208">
        <f>SUM(P198:P208)</f>
        <v>0</v>
      </c>
      <c r="Q197" s="207"/>
      <c r="R197" s="208">
        <f>SUM(R198:R208)</f>
        <v>0</v>
      </c>
      <c r="S197" s="207"/>
      <c r="T197" s="209">
        <f>SUM(T198:T208)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0" t="s">
        <v>81</v>
      </c>
      <c r="AT197" s="211" t="s">
        <v>73</v>
      </c>
      <c r="AU197" s="211" t="s">
        <v>81</v>
      </c>
      <c r="AY197" s="210" t="s">
        <v>184</v>
      </c>
      <c r="BK197" s="212">
        <f>SUM(BK198:BK208)</f>
        <v>0</v>
      </c>
    </row>
    <row r="198" s="2" customFormat="1" ht="16.5" customHeight="1">
      <c r="A198" s="40"/>
      <c r="B198" s="41"/>
      <c r="C198" s="215" t="s">
        <v>683</v>
      </c>
      <c r="D198" s="215" t="s">
        <v>186</v>
      </c>
      <c r="E198" s="216" t="s">
        <v>1301</v>
      </c>
      <c r="F198" s="217" t="s">
        <v>1302</v>
      </c>
      <c r="G198" s="218" t="s">
        <v>226</v>
      </c>
      <c r="H198" s="219">
        <v>2.9580000000000002</v>
      </c>
      <c r="I198" s="220"/>
      <c r="J198" s="221">
        <f>ROUND(I198*H198,2)</f>
        <v>0</v>
      </c>
      <c r="K198" s="217" t="s">
        <v>19</v>
      </c>
      <c r="L198" s="46"/>
      <c r="M198" s="222" t="s">
        <v>19</v>
      </c>
      <c r="N198" s="223" t="s">
        <v>45</v>
      </c>
      <c r="O198" s="86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6" t="s">
        <v>190</v>
      </c>
      <c r="AT198" s="226" t="s">
        <v>186</v>
      </c>
      <c r="AU198" s="226" t="s">
        <v>83</v>
      </c>
      <c r="AY198" s="19" t="s">
        <v>184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9" t="s">
        <v>81</v>
      </c>
      <c r="BK198" s="227">
        <f>ROUND(I198*H198,2)</f>
        <v>0</v>
      </c>
      <c r="BL198" s="19" t="s">
        <v>190</v>
      </c>
      <c r="BM198" s="226" t="s">
        <v>1303</v>
      </c>
    </row>
    <row r="199" s="2" customFormat="1">
      <c r="A199" s="40"/>
      <c r="B199" s="41"/>
      <c r="C199" s="42"/>
      <c r="D199" s="228" t="s">
        <v>192</v>
      </c>
      <c r="E199" s="42"/>
      <c r="F199" s="229" t="s">
        <v>1304</v>
      </c>
      <c r="G199" s="42"/>
      <c r="H199" s="42"/>
      <c r="I199" s="230"/>
      <c r="J199" s="42"/>
      <c r="K199" s="42"/>
      <c r="L199" s="46"/>
      <c r="M199" s="231"/>
      <c r="N199" s="232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192</v>
      </c>
      <c r="AU199" s="19" t="s">
        <v>83</v>
      </c>
    </row>
    <row r="200" s="13" customFormat="1">
      <c r="A200" s="13"/>
      <c r="B200" s="235"/>
      <c r="C200" s="236"/>
      <c r="D200" s="228" t="s">
        <v>196</v>
      </c>
      <c r="E200" s="237" t="s">
        <v>19</v>
      </c>
      <c r="F200" s="238" t="s">
        <v>1305</v>
      </c>
      <c r="G200" s="236"/>
      <c r="H200" s="239">
        <v>2.9580000000000002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196</v>
      </c>
      <c r="AU200" s="245" t="s">
        <v>83</v>
      </c>
      <c r="AV200" s="13" t="s">
        <v>83</v>
      </c>
      <c r="AW200" s="13" t="s">
        <v>35</v>
      </c>
      <c r="AX200" s="13" t="s">
        <v>81</v>
      </c>
      <c r="AY200" s="245" t="s">
        <v>184</v>
      </c>
    </row>
    <row r="201" s="2" customFormat="1" ht="16.5" customHeight="1">
      <c r="A201" s="40"/>
      <c r="B201" s="41"/>
      <c r="C201" s="215" t="s">
        <v>687</v>
      </c>
      <c r="D201" s="215" t="s">
        <v>186</v>
      </c>
      <c r="E201" s="216" t="s">
        <v>629</v>
      </c>
      <c r="F201" s="217" t="s">
        <v>630</v>
      </c>
      <c r="G201" s="218" t="s">
        <v>226</v>
      </c>
      <c r="H201" s="219">
        <v>52.149999999999999</v>
      </c>
      <c r="I201" s="220"/>
      <c r="J201" s="221">
        <f>ROUND(I201*H201,2)</f>
        <v>0</v>
      </c>
      <c r="K201" s="217" t="s">
        <v>189</v>
      </c>
      <c r="L201" s="46"/>
      <c r="M201" s="222" t="s">
        <v>19</v>
      </c>
      <c r="N201" s="223" t="s">
        <v>45</v>
      </c>
      <c r="O201" s="86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6" t="s">
        <v>190</v>
      </c>
      <c r="AT201" s="226" t="s">
        <v>186</v>
      </c>
      <c r="AU201" s="226" t="s">
        <v>83</v>
      </c>
      <c r="AY201" s="19" t="s">
        <v>184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9" t="s">
        <v>81</v>
      </c>
      <c r="BK201" s="227">
        <f>ROUND(I201*H201,2)</f>
        <v>0</v>
      </c>
      <c r="BL201" s="19" t="s">
        <v>190</v>
      </c>
      <c r="BM201" s="226" t="s">
        <v>1306</v>
      </c>
    </row>
    <row r="202" s="2" customFormat="1">
      <c r="A202" s="40"/>
      <c r="B202" s="41"/>
      <c r="C202" s="42"/>
      <c r="D202" s="228" t="s">
        <v>192</v>
      </c>
      <c r="E202" s="42"/>
      <c r="F202" s="229" t="s">
        <v>632</v>
      </c>
      <c r="G202" s="42"/>
      <c r="H202" s="42"/>
      <c r="I202" s="230"/>
      <c r="J202" s="42"/>
      <c r="K202" s="42"/>
      <c r="L202" s="46"/>
      <c r="M202" s="231"/>
      <c r="N202" s="232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192</v>
      </c>
      <c r="AU202" s="19" t="s">
        <v>83</v>
      </c>
    </row>
    <row r="203" s="2" customFormat="1">
      <c r="A203" s="40"/>
      <c r="B203" s="41"/>
      <c r="C203" s="42"/>
      <c r="D203" s="233" t="s">
        <v>194</v>
      </c>
      <c r="E203" s="42"/>
      <c r="F203" s="234" t="s">
        <v>633</v>
      </c>
      <c r="G203" s="42"/>
      <c r="H203" s="42"/>
      <c r="I203" s="230"/>
      <c r="J203" s="42"/>
      <c r="K203" s="42"/>
      <c r="L203" s="46"/>
      <c r="M203" s="231"/>
      <c r="N203" s="232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194</v>
      </c>
      <c r="AU203" s="19" t="s">
        <v>83</v>
      </c>
    </row>
    <row r="204" s="13" customFormat="1">
      <c r="A204" s="13"/>
      <c r="B204" s="235"/>
      <c r="C204" s="236"/>
      <c r="D204" s="228" t="s">
        <v>196</v>
      </c>
      <c r="E204" s="237" t="s">
        <v>1307</v>
      </c>
      <c r="F204" s="238" t="s">
        <v>1308</v>
      </c>
      <c r="G204" s="236"/>
      <c r="H204" s="239">
        <v>52.149999999999999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196</v>
      </c>
      <c r="AU204" s="245" t="s">
        <v>83</v>
      </c>
      <c r="AV204" s="13" t="s">
        <v>83</v>
      </c>
      <c r="AW204" s="13" t="s">
        <v>35</v>
      </c>
      <c r="AX204" s="13" t="s">
        <v>81</v>
      </c>
      <c r="AY204" s="245" t="s">
        <v>184</v>
      </c>
    </row>
    <row r="205" s="2" customFormat="1" ht="21.75" customHeight="1">
      <c r="A205" s="40"/>
      <c r="B205" s="41"/>
      <c r="C205" s="215" t="s">
        <v>693</v>
      </c>
      <c r="D205" s="215" t="s">
        <v>186</v>
      </c>
      <c r="E205" s="216" t="s">
        <v>1016</v>
      </c>
      <c r="F205" s="217" t="s">
        <v>1017</v>
      </c>
      <c r="G205" s="218" t="s">
        <v>226</v>
      </c>
      <c r="H205" s="219">
        <v>1.44</v>
      </c>
      <c r="I205" s="220"/>
      <c r="J205" s="221">
        <f>ROUND(I205*H205,2)</f>
        <v>0</v>
      </c>
      <c r="K205" s="217" t="s">
        <v>189</v>
      </c>
      <c r="L205" s="46"/>
      <c r="M205" s="222" t="s">
        <v>19</v>
      </c>
      <c r="N205" s="223" t="s">
        <v>45</v>
      </c>
      <c r="O205" s="86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6" t="s">
        <v>190</v>
      </c>
      <c r="AT205" s="226" t="s">
        <v>186</v>
      </c>
      <c r="AU205" s="226" t="s">
        <v>83</v>
      </c>
      <c r="AY205" s="19" t="s">
        <v>184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9" t="s">
        <v>81</v>
      </c>
      <c r="BK205" s="227">
        <f>ROUND(I205*H205,2)</f>
        <v>0</v>
      </c>
      <c r="BL205" s="19" t="s">
        <v>190</v>
      </c>
      <c r="BM205" s="226" t="s">
        <v>1309</v>
      </c>
    </row>
    <row r="206" s="2" customFormat="1">
      <c r="A206" s="40"/>
      <c r="B206" s="41"/>
      <c r="C206" s="42"/>
      <c r="D206" s="228" t="s">
        <v>192</v>
      </c>
      <c r="E206" s="42"/>
      <c r="F206" s="229" t="s">
        <v>1019</v>
      </c>
      <c r="G206" s="42"/>
      <c r="H206" s="42"/>
      <c r="I206" s="230"/>
      <c r="J206" s="42"/>
      <c r="K206" s="42"/>
      <c r="L206" s="46"/>
      <c r="M206" s="231"/>
      <c r="N206" s="232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192</v>
      </c>
      <c r="AU206" s="19" t="s">
        <v>83</v>
      </c>
    </row>
    <row r="207" s="2" customFormat="1">
      <c r="A207" s="40"/>
      <c r="B207" s="41"/>
      <c r="C207" s="42"/>
      <c r="D207" s="233" t="s">
        <v>194</v>
      </c>
      <c r="E207" s="42"/>
      <c r="F207" s="234" t="s">
        <v>1020</v>
      </c>
      <c r="G207" s="42"/>
      <c r="H207" s="42"/>
      <c r="I207" s="230"/>
      <c r="J207" s="42"/>
      <c r="K207" s="42"/>
      <c r="L207" s="46"/>
      <c r="M207" s="231"/>
      <c r="N207" s="232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194</v>
      </c>
      <c r="AU207" s="19" t="s">
        <v>83</v>
      </c>
    </row>
    <row r="208" s="13" customFormat="1">
      <c r="A208" s="13"/>
      <c r="B208" s="235"/>
      <c r="C208" s="236"/>
      <c r="D208" s="228" t="s">
        <v>196</v>
      </c>
      <c r="E208" s="237" t="s">
        <v>1310</v>
      </c>
      <c r="F208" s="238" t="s">
        <v>1311</v>
      </c>
      <c r="G208" s="236"/>
      <c r="H208" s="239">
        <v>1.44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196</v>
      </c>
      <c r="AU208" s="245" t="s">
        <v>83</v>
      </c>
      <c r="AV208" s="13" t="s">
        <v>83</v>
      </c>
      <c r="AW208" s="13" t="s">
        <v>35</v>
      </c>
      <c r="AX208" s="13" t="s">
        <v>81</v>
      </c>
      <c r="AY208" s="245" t="s">
        <v>184</v>
      </c>
    </row>
    <row r="209" s="12" customFormat="1" ht="22.8" customHeight="1">
      <c r="A209" s="12"/>
      <c r="B209" s="199"/>
      <c r="C209" s="200"/>
      <c r="D209" s="201" t="s">
        <v>73</v>
      </c>
      <c r="E209" s="213" t="s">
        <v>243</v>
      </c>
      <c r="F209" s="213" t="s">
        <v>634</v>
      </c>
      <c r="G209" s="200"/>
      <c r="H209" s="200"/>
      <c r="I209" s="203"/>
      <c r="J209" s="214">
        <f>BK209</f>
        <v>0</v>
      </c>
      <c r="K209" s="200"/>
      <c r="L209" s="205"/>
      <c r="M209" s="206"/>
      <c r="N209" s="207"/>
      <c r="O209" s="207"/>
      <c r="P209" s="208">
        <f>SUM(P210:P294)</f>
        <v>0</v>
      </c>
      <c r="Q209" s="207"/>
      <c r="R209" s="208">
        <f>SUM(R210:R294)</f>
        <v>15.430909999999999</v>
      </c>
      <c r="S209" s="207"/>
      <c r="T209" s="209">
        <f>SUM(T210:T294)</f>
        <v>4.4100000000000001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0" t="s">
        <v>81</v>
      </c>
      <c r="AT209" s="211" t="s">
        <v>73</v>
      </c>
      <c r="AU209" s="211" t="s">
        <v>81</v>
      </c>
      <c r="AY209" s="210" t="s">
        <v>184</v>
      </c>
      <c r="BK209" s="212">
        <f>SUM(BK210:BK294)</f>
        <v>0</v>
      </c>
    </row>
    <row r="210" s="2" customFormat="1" ht="16.5" customHeight="1">
      <c r="A210" s="40"/>
      <c r="B210" s="41"/>
      <c r="C210" s="215" t="s">
        <v>364</v>
      </c>
      <c r="D210" s="215" t="s">
        <v>186</v>
      </c>
      <c r="E210" s="216" t="s">
        <v>1312</v>
      </c>
      <c r="F210" s="217" t="s">
        <v>1313</v>
      </c>
      <c r="G210" s="218" t="s">
        <v>290</v>
      </c>
      <c r="H210" s="219">
        <v>7</v>
      </c>
      <c r="I210" s="220"/>
      <c r="J210" s="221">
        <f>ROUND(I210*H210,2)</f>
        <v>0</v>
      </c>
      <c r="K210" s="217" t="s">
        <v>200</v>
      </c>
      <c r="L210" s="46"/>
      <c r="M210" s="222" t="s">
        <v>19</v>
      </c>
      <c r="N210" s="223" t="s">
        <v>45</v>
      </c>
      <c r="O210" s="86"/>
      <c r="P210" s="224">
        <f>O210*H210</f>
        <v>0</v>
      </c>
      <c r="Q210" s="224">
        <v>0</v>
      </c>
      <c r="R210" s="224">
        <f>Q210*H210</f>
        <v>0</v>
      </c>
      <c r="S210" s="224">
        <v>0.63</v>
      </c>
      <c r="T210" s="225">
        <f>S210*H210</f>
        <v>4.4100000000000001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6" t="s">
        <v>190</v>
      </c>
      <c r="AT210" s="226" t="s">
        <v>186</v>
      </c>
      <c r="AU210" s="226" t="s">
        <v>83</v>
      </c>
      <c r="AY210" s="19" t="s">
        <v>184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9" t="s">
        <v>81</v>
      </c>
      <c r="BK210" s="227">
        <f>ROUND(I210*H210,2)</f>
        <v>0</v>
      </c>
      <c r="BL210" s="19" t="s">
        <v>190</v>
      </c>
      <c r="BM210" s="226" t="s">
        <v>1314</v>
      </c>
    </row>
    <row r="211" s="2" customFormat="1">
      <c r="A211" s="40"/>
      <c r="B211" s="41"/>
      <c r="C211" s="42"/>
      <c r="D211" s="228" t="s">
        <v>192</v>
      </c>
      <c r="E211" s="42"/>
      <c r="F211" s="229" t="s">
        <v>1313</v>
      </c>
      <c r="G211" s="42"/>
      <c r="H211" s="42"/>
      <c r="I211" s="230"/>
      <c r="J211" s="42"/>
      <c r="K211" s="42"/>
      <c r="L211" s="46"/>
      <c r="M211" s="231"/>
      <c r="N211" s="232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192</v>
      </c>
      <c r="AU211" s="19" t="s">
        <v>83</v>
      </c>
    </row>
    <row r="212" s="2" customFormat="1">
      <c r="A212" s="40"/>
      <c r="B212" s="41"/>
      <c r="C212" s="42"/>
      <c r="D212" s="233" t="s">
        <v>194</v>
      </c>
      <c r="E212" s="42"/>
      <c r="F212" s="234" t="s">
        <v>1315</v>
      </c>
      <c r="G212" s="42"/>
      <c r="H212" s="42"/>
      <c r="I212" s="230"/>
      <c r="J212" s="42"/>
      <c r="K212" s="42"/>
      <c r="L212" s="46"/>
      <c r="M212" s="231"/>
      <c r="N212" s="232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194</v>
      </c>
      <c r="AU212" s="19" t="s">
        <v>83</v>
      </c>
    </row>
    <row r="213" s="2" customFormat="1" ht="16.5" customHeight="1">
      <c r="A213" s="40"/>
      <c r="B213" s="41"/>
      <c r="C213" s="215" t="s">
        <v>371</v>
      </c>
      <c r="D213" s="215" t="s">
        <v>186</v>
      </c>
      <c r="E213" s="216" t="s">
        <v>1162</v>
      </c>
      <c r="F213" s="217" t="s">
        <v>1163</v>
      </c>
      <c r="G213" s="218" t="s">
        <v>113</v>
      </c>
      <c r="H213" s="219">
        <v>28</v>
      </c>
      <c r="I213" s="220"/>
      <c r="J213" s="221">
        <f>ROUND(I213*H213,2)</f>
        <v>0</v>
      </c>
      <c r="K213" s="217" t="s">
        <v>189</v>
      </c>
      <c r="L213" s="46"/>
      <c r="M213" s="222" t="s">
        <v>19</v>
      </c>
      <c r="N213" s="223" t="s">
        <v>45</v>
      </c>
      <c r="O213" s="86"/>
      <c r="P213" s="224">
        <f>O213*H213</f>
        <v>0</v>
      </c>
      <c r="Q213" s="224">
        <v>1.0000000000000001E-05</v>
      </c>
      <c r="R213" s="224">
        <f>Q213*H213</f>
        <v>0.00028000000000000003</v>
      </c>
      <c r="S213" s="224">
        <v>0</v>
      </c>
      <c r="T213" s="225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6" t="s">
        <v>190</v>
      </c>
      <c r="AT213" s="226" t="s">
        <v>186</v>
      </c>
      <c r="AU213" s="226" t="s">
        <v>83</v>
      </c>
      <c r="AY213" s="19" t="s">
        <v>184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9" t="s">
        <v>81</v>
      </c>
      <c r="BK213" s="227">
        <f>ROUND(I213*H213,2)</f>
        <v>0</v>
      </c>
      <c r="BL213" s="19" t="s">
        <v>190</v>
      </c>
      <c r="BM213" s="226" t="s">
        <v>1316</v>
      </c>
    </row>
    <row r="214" s="2" customFormat="1">
      <c r="A214" s="40"/>
      <c r="B214" s="41"/>
      <c r="C214" s="42"/>
      <c r="D214" s="228" t="s">
        <v>192</v>
      </c>
      <c r="E214" s="42"/>
      <c r="F214" s="229" t="s">
        <v>1165</v>
      </c>
      <c r="G214" s="42"/>
      <c r="H214" s="42"/>
      <c r="I214" s="230"/>
      <c r="J214" s="42"/>
      <c r="K214" s="42"/>
      <c r="L214" s="46"/>
      <c r="M214" s="231"/>
      <c r="N214" s="232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192</v>
      </c>
      <c r="AU214" s="19" t="s">
        <v>83</v>
      </c>
    </row>
    <row r="215" s="2" customFormat="1">
      <c r="A215" s="40"/>
      <c r="B215" s="41"/>
      <c r="C215" s="42"/>
      <c r="D215" s="233" t="s">
        <v>194</v>
      </c>
      <c r="E215" s="42"/>
      <c r="F215" s="234" t="s">
        <v>1166</v>
      </c>
      <c r="G215" s="42"/>
      <c r="H215" s="42"/>
      <c r="I215" s="230"/>
      <c r="J215" s="42"/>
      <c r="K215" s="42"/>
      <c r="L215" s="46"/>
      <c r="M215" s="231"/>
      <c r="N215" s="232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194</v>
      </c>
      <c r="AU215" s="19" t="s">
        <v>83</v>
      </c>
    </row>
    <row r="216" s="2" customFormat="1" ht="16.5" customHeight="1">
      <c r="A216" s="40"/>
      <c r="B216" s="41"/>
      <c r="C216" s="267" t="s">
        <v>377</v>
      </c>
      <c r="D216" s="267" t="s">
        <v>269</v>
      </c>
      <c r="E216" s="268" t="s">
        <v>1167</v>
      </c>
      <c r="F216" s="269" t="s">
        <v>1168</v>
      </c>
      <c r="G216" s="270" t="s">
        <v>113</v>
      </c>
      <c r="H216" s="271">
        <v>28</v>
      </c>
      <c r="I216" s="272"/>
      <c r="J216" s="273">
        <f>ROUND(I216*H216,2)</f>
        <v>0</v>
      </c>
      <c r="K216" s="269" t="s">
        <v>19</v>
      </c>
      <c r="L216" s="274"/>
      <c r="M216" s="275" t="s">
        <v>19</v>
      </c>
      <c r="N216" s="276" t="s">
        <v>45</v>
      </c>
      <c r="O216" s="86"/>
      <c r="P216" s="224">
        <f>O216*H216</f>
        <v>0</v>
      </c>
      <c r="Q216" s="224">
        <v>0.0035999999999999999</v>
      </c>
      <c r="R216" s="224">
        <f>Q216*H216</f>
        <v>0.1008</v>
      </c>
      <c r="S216" s="224">
        <v>0</v>
      </c>
      <c r="T216" s="22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6" t="s">
        <v>243</v>
      </c>
      <c r="AT216" s="226" t="s">
        <v>269</v>
      </c>
      <c r="AU216" s="226" t="s">
        <v>83</v>
      </c>
      <c r="AY216" s="19" t="s">
        <v>184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9" t="s">
        <v>81</v>
      </c>
      <c r="BK216" s="227">
        <f>ROUND(I216*H216,2)</f>
        <v>0</v>
      </c>
      <c r="BL216" s="19" t="s">
        <v>190</v>
      </c>
      <c r="BM216" s="226" t="s">
        <v>1317</v>
      </c>
    </row>
    <row r="217" s="2" customFormat="1">
      <c r="A217" s="40"/>
      <c r="B217" s="41"/>
      <c r="C217" s="42"/>
      <c r="D217" s="228" t="s">
        <v>192</v>
      </c>
      <c r="E217" s="42"/>
      <c r="F217" s="229" t="s">
        <v>1168</v>
      </c>
      <c r="G217" s="42"/>
      <c r="H217" s="42"/>
      <c r="I217" s="230"/>
      <c r="J217" s="42"/>
      <c r="K217" s="42"/>
      <c r="L217" s="46"/>
      <c r="M217" s="231"/>
      <c r="N217" s="232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192</v>
      </c>
      <c r="AU217" s="19" t="s">
        <v>83</v>
      </c>
    </row>
    <row r="218" s="2" customFormat="1" ht="16.5" customHeight="1">
      <c r="A218" s="40"/>
      <c r="B218" s="41"/>
      <c r="C218" s="215" t="s">
        <v>382</v>
      </c>
      <c r="D218" s="215" t="s">
        <v>186</v>
      </c>
      <c r="E218" s="216" t="s">
        <v>1318</v>
      </c>
      <c r="F218" s="217" t="s">
        <v>1319</v>
      </c>
      <c r="G218" s="218" t="s">
        <v>113</v>
      </c>
      <c r="H218" s="219">
        <v>5</v>
      </c>
      <c r="I218" s="220"/>
      <c r="J218" s="221">
        <f>ROUND(I218*H218,2)</f>
        <v>0</v>
      </c>
      <c r="K218" s="217" t="s">
        <v>189</v>
      </c>
      <c r="L218" s="46"/>
      <c r="M218" s="222" t="s">
        <v>19</v>
      </c>
      <c r="N218" s="223" t="s">
        <v>45</v>
      </c>
      <c r="O218" s="86"/>
      <c r="P218" s="224">
        <f>O218*H218</f>
        <v>0</v>
      </c>
      <c r="Q218" s="224">
        <v>1.0000000000000001E-05</v>
      </c>
      <c r="R218" s="224">
        <f>Q218*H218</f>
        <v>5.0000000000000002E-05</v>
      </c>
      <c r="S218" s="224">
        <v>0</v>
      </c>
      <c r="T218" s="22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6" t="s">
        <v>190</v>
      </c>
      <c r="AT218" s="226" t="s">
        <v>186</v>
      </c>
      <c r="AU218" s="226" t="s">
        <v>83</v>
      </c>
      <c r="AY218" s="19" t="s">
        <v>184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9" t="s">
        <v>81</v>
      </c>
      <c r="BK218" s="227">
        <f>ROUND(I218*H218,2)</f>
        <v>0</v>
      </c>
      <c r="BL218" s="19" t="s">
        <v>190</v>
      </c>
      <c r="BM218" s="226" t="s">
        <v>1320</v>
      </c>
    </row>
    <row r="219" s="2" customFormat="1">
      <c r="A219" s="40"/>
      <c r="B219" s="41"/>
      <c r="C219" s="42"/>
      <c r="D219" s="228" t="s">
        <v>192</v>
      </c>
      <c r="E219" s="42"/>
      <c r="F219" s="229" t="s">
        <v>1321</v>
      </c>
      <c r="G219" s="42"/>
      <c r="H219" s="42"/>
      <c r="I219" s="230"/>
      <c r="J219" s="42"/>
      <c r="K219" s="42"/>
      <c r="L219" s="46"/>
      <c r="M219" s="231"/>
      <c r="N219" s="232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192</v>
      </c>
      <c r="AU219" s="19" t="s">
        <v>83</v>
      </c>
    </row>
    <row r="220" s="2" customFormat="1">
      <c r="A220" s="40"/>
      <c r="B220" s="41"/>
      <c r="C220" s="42"/>
      <c r="D220" s="233" t="s">
        <v>194</v>
      </c>
      <c r="E220" s="42"/>
      <c r="F220" s="234" t="s">
        <v>1322</v>
      </c>
      <c r="G220" s="42"/>
      <c r="H220" s="42"/>
      <c r="I220" s="230"/>
      <c r="J220" s="42"/>
      <c r="K220" s="42"/>
      <c r="L220" s="46"/>
      <c r="M220" s="231"/>
      <c r="N220" s="232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194</v>
      </c>
      <c r="AU220" s="19" t="s">
        <v>83</v>
      </c>
    </row>
    <row r="221" s="2" customFormat="1" ht="16.5" customHeight="1">
      <c r="A221" s="40"/>
      <c r="B221" s="41"/>
      <c r="C221" s="267" t="s">
        <v>389</v>
      </c>
      <c r="D221" s="267" t="s">
        <v>269</v>
      </c>
      <c r="E221" s="268" t="s">
        <v>1323</v>
      </c>
      <c r="F221" s="269" t="s">
        <v>1324</v>
      </c>
      <c r="G221" s="270" t="s">
        <v>113</v>
      </c>
      <c r="H221" s="271">
        <v>5</v>
      </c>
      <c r="I221" s="272"/>
      <c r="J221" s="273">
        <f>ROUND(I221*H221,2)</f>
        <v>0</v>
      </c>
      <c r="K221" s="269" t="s">
        <v>19</v>
      </c>
      <c r="L221" s="274"/>
      <c r="M221" s="275" t="s">
        <v>19</v>
      </c>
      <c r="N221" s="276" t="s">
        <v>45</v>
      </c>
      <c r="O221" s="86"/>
      <c r="P221" s="224">
        <f>O221*H221</f>
        <v>0</v>
      </c>
      <c r="Q221" s="224">
        <v>0.0051000000000000004</v>
      </c>
      <c r="R221" s="224">
        <f>Q221*H221</f>
        <v>0.025500000000000002</v>
      </c>
      <c r="S221" s="224">
        <v>0</v>
      </c>
      <c r="T221" s="22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6" t="s">
        <v>243</v>
      </c>
      <c r="AT221" s="226" t="s">
        <v>269</v>
      </c>
      <c r="AU221" s="226" t="s">
        <v>83</v>
      </c>
      <c r="AY221" s="19" t="s">
        <v>184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9" t="s">
        <v>81</v>
      </c>
      <c r="BK221" s="227">
        <f>ROUND(I221*H221,2)</f>
        <v>0</v>
      </c>
      <c r="BL221" s="19" t="s">
        <v>190</v>
      </c>
      <c r="BM221" s="226" t="s">
        <v>1325</v>
      </c>
    </row>
    <row r="222" s="2" customFormat="1">
      <c r="A222" s="40"/>
      <c r="B222" s="41"/>
      <c r="C222" s="42"/>
      <c r="D222" s="228" t="s">
        <v>192</v>
      </c>
      <c r="E222" s="42"/>
      <c r="F222" s="229" t="s">
        <v>1324</v>
      </c>
      <c r="G222" s="42"/>
      <c r="H222" s="42"/>
      <c r="I222" s="230"/>
      <c r="J222" s="42"/>
      <c r="K222" s="42"/>
      <c r="L222" s="46"/>
      <c r="M222" s="231"/>
      <c r="N222" s="232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192</v>
      </c>
      <c r="AU222" s="19" t="s">
        <v>83</v>
      </c>
    </row>
    <row r="223" s="2" customFormat="1" ht="16.5" customHeight="1">
      <c r="A223" s="40"/>
      <c r="B223" s="41"/>
      <c r="C223" s="215" t="s">
        <v>394</v>
      </c>
      <c r="D223" s="215" t="s">
        <v>186</v>
      </c>
      <c r="E223" s="216" t="s">
        <v>1326</v>
      </c>
      <c r="F223" s="217" t="s">
        <v>1327</v>
      </c>
      <c r="G223" s="218" t="s">
        <v>113</v>
      </c>
      <c r="H223" s="219">
        <v>114</v>
      </c>
      <c r="I223" s="220"/>
      <c r="J223" s="221">
        <f>ROUND(I223*H223,2)</f>
        <v>0</v>
      </c>
      <c r="K223" s="217" t="s">
        <v>189</v>
      </c>
      <c r="L223" s="46"/>
      <c r="M223" s="222" t="s">
        <v>19</v>
      </c>
      <c r="N223" s="223" t="s">
        <v>45</v>
      </c>
      <c r="O223" s="86"/>
      <c r="P223" s="224">
        <f>O223*H223</f>
        <v>0</v>
      </c>
      <c r="Q223" s="224">
        <v>4.0000000000000003E-05</v>
      </c>
      <c r="R223" s="224">
        <f>Q223*H223</f>
        <v>0.0045600000000000007</v>
      </c>
      <c r="S223" s="224">
        <v>0</v>
      </c>
      <c r="T223" s="225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6" t="s">
        <v>190</v>
      </c>
      <c r="AT223" s="226" t="s">
        <v>186</v>
      </c>
      <c r="AU223" s="226" t="s">
        <v>83</v>
      </c>
      <c r="AY223" s="19" t="s">
        <v>184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9" t="s">
        <v>81</v>
      </c>
      <c r="BK223" s="227">
        <f>ROUND(I223*H223,2)</f>
        <v>0</v>
      </c>
      <c r="BL223" s="19" t="s">
        <v>190</v>
      </c>
      <c r="BM223" s="226" t="s">
        <v>1328</v>
      </c>
    </row>
    <row r="224" s="2" customFormat="1">
      <c r="A224" s="40"/>
      <c r="B224" s="41"/>
      <c r="C224" s="42"/>
      <c r="D224" s="228" t="s">
        <v>192</v>
      </c>
      <c r="E224" s="42"/>
      <c r="F224" s="229" t="s">
        <v>1329</v>
      </c>
      <c r="G224" s="42"/>
      <c r="H224" s="42"/>
      <c r="I224" s="230"/>
      <c r="J224" s="42"/>
      <c r="K224" s="42"/>
      <c r="L224" s="46"/>
      <c r="M224" s="231"/>
      <c r="N224" s="232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192</v>
      </c>
      <c r="AU224" s="19" t="s">
        <v>83</v>
      </c>
    </row>
    <row r="225" s="2" customFormat="1">
      <c r="A225" s="40"/>
      <c r="B225" s="41"/>
      <c r="C225" s="42"/>
      <c r="D225" s="233" t="s">
        <v>194</v>
      </c>
      <c r="E225" s="42"/>
      <c r="F225" s="234" t="s">
        <v>1330</v>
      </c>
      <c r="G225" s="42"/>
      <c r="H225" s="42"/>
      <c r="I225" s="230"/>
      <c r="J225" s="42"/>
      <c r="K225" s="42"/>
      <c r="L225" s="46"/>
      <c r="M225" s="231"/>
      <c r="N225" s="232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194</v>
      </c>
      <c r="AU225" s="19" t="s">
        <v>83</v>
      </c>
    </row>
    <row r="226" s="2" customFormat="1" ht="16.5" customHeight="1">
      <c r="A226" s="40"/>
      <c r="B226" s="41"/>
      <c r="C226" s="267" t="s">
        <v>399</v>
      </c>
      <c r="D226" s="267" t="s">
        <v>269</v>
      </c>
      <c r="E226" s="268" t="s">
        <v>1331</v>
      </c>
      <c r="F226" s="269" t="s">
        <v>1332</v>
      </c>
      <c r="G226" s="270" t="s">
        <v>113</v>
      </c>
      <c r="H226" s="271">
        <v>114</v>
      </c>
      <c r="I226" s="272"/>
      <c r="J226" s="273">
        <f>ROUND(I226*H226,2)</f>
        <v>0</v>
      </c>
      <c r="K226" s="269" t="s">
        <v>189</v>
      </c>
      <c r="L226" s="274"/>
      <c r="M226" s="275" t="s">
        <v>19</v>
      </c>
      <c r="N226" s="276" t="s">
        <v>45</v>
      </c>
      <c r="O226" s="86"/>
      <c r="P226" s="224">
        <f>O226*H226</f>
        <v>0</v>
      </c>
      <c r="Q226" s="224">
        <v>0.020250000000000001</v>
      </c>
      <c r="R226" s="224">
        <f>Q226*H226</f>
        <v>2.3085</v>
      </c>
      <c r="S226" s="224">
        <v>0</v>
      </c>
      <c r="T226" s="225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6" t="s">
        <v>243</v>
      </c>
      <c r="AT226" s="226" t="s">
        <v>269</v>
      </c>
      <c r="AU226" s="226" t="s">
        <v>83</v>
      </c>
      <c r="AY226" s="19" t="s">
        <v>184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9" t="s">
        <v>81</v>
      </c>
      <c r="BK226" s="227">
        <f>ROUND(I226*H226,2)</f>
        <v>0</v>
      </c>
      <c r="BL226" s="19" t="s">
        <v>190</v>
      </c>
      <c r="BM226" s="226" t="s">
        <v>1333</v>
      </c>
    </row>
    <row r="227" s="2" customFormat="1">
      <c r="A227" s="40"/>
      <c r="B227" s="41"/>
      <c r="C227" s="42"/>
      <c r="D227" s="228" t="s">
        <v>192</v>
      </c>
      <c r="E227" s="42"/>
      <c r="F227" s="229" t="s">
        <v>1332</v>
      </c>
      <c r="G227" s="42"/>
      <c r="H227" s="42"/>
      <c r="I227" s="230"/>
      <c r="J227" s="42"/>
      <c r="K227" s="42"/>
      <c r="L227" s="46"/>
      <c r="M227" s="231"/>
      <c r="N227" s="232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192</v>
      </c>
      <c r="AU227" s="19" t="s">
        <v>83</v>
      </c>
    </row>
    <row r="228" s="2" customFormat="1" ht="21.75" customHeight="1">
      <c r="A228" s="40"/>
      <c r="B228" s="41"/>
      <c r="C228" s="215" t="s">
        <v>405</v>
      </c>
      <c r="D228" s="215" t="s">
        <v>186</v>
      </c>
      <c r="E228" s="216" t="s">
        <v>1170</v>
      </c>
      <c r="F228" s="217" t="s">
        <v>1171</v>
      </c>
      <c r="G228" s="218" t="s">
        <v>408</v>
      </c>
      <c r="H228" s="219">
        <v>12</v>
      </c>
      <c r="I228" s="220"/>
      <c r="J228" s="221">
        <f>ROUND(I228*H228,2)</f>
        <v>0</v>
      </c>
      <c r="K228" s="217" t="s">
        <v>189</v>
      </c>
      <c r="L228" s="46"/>
      <c r="M228" s="222" t="s">
        <v>19</v>
      </c>
      <c r="N228" s="223" t="s">
        <v>45</v>
      </c>
      <c r="O228" s="86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6" t="s">
        <v>190</v>
      </c>
      <c r="AT228" s="226" t="s">
        <v>186</v>
      </c>
      <c r="AU228" s="226" t="s">
        <v>83</v>
      </c>
      <c r="AY228" s="19" t="s">
        <v>184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9" t="s">
        <v>81</v>
      </c>
      <c r="BK228" s="227">
        <f>ROUND(I228*H228,2)</f>
        <v>0</v>
      </c>
      <c r="BL228" s="19" t="s">
        <v>190</v>
      </c>
      <c r="BM228" s="226" t="s">
        <v>1334</v>
      </c>
    </row>
    <row r="229" s="2" customFormat="1">
      <c r="A229" s="40"/>
      <c r="B229" s="41"/>
      <c r="C229" s="42"/>
      <c r="D229" s="228" t="s">
        <v>192</v>
      </c>
      <c r="E229" s="42"/>
      <c r="F229" s="229" t="s">
        <v>1173</v>
      </c>
      <c r="G229" s="42"/>
      <c r="H229" s="42"/>
      <c r="I229" s="230"/>
      <c r="J229" s="42"/>
      <c r="K229" s="42"/>
      <c r="L229" s="46"/>
      <c r="M229" s="231"/>
      <c r="N229" s="232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192</v>
      </c>
      <c r="AU229" s="19" t="s">
        <v>83</v>
      </c>
    </row>
    <row r="230" s="2" customFormat="1">
      <c r="A230" s="40"/>
      <c r="B230" s="41"/>
      <c r="C230" s="42"/>
      <c r="D230" s="233" t="s">
        <v>194</v>
      </c>
      <c r="E230" s="42"/>
      <c r="F230" s="234" t="s">
        <v>1174</v>
      </c>
      <c r="G230" s="42"/>
      <c r="H230" s="42"/>
      <c r="I230" s="230"/>
      <c r="J230" s="42"/>
      <c r="K230" s="42"/>
      <c r="L230" s="46"/>
      <c r="M230" s="231"/>
      <c r="N230" s="232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194</v>
      </c>
      <c r="AU230" s="19" t="s">
        <v>83</v>
      </c>
    </row>
    <row r="231" s="2" customFormat="1" ht="16.5" customHeight="1">
      <c r="A231" s="40"/>
      <c r="B231" s="41"/>
      <c r="C231" s="267" t="s">
        <v>412</v>
      </c>
      <c r="D231" s="267" t="s">
        <v>269</v>
      </c>
      <c r="E231" s="268" t="s">
        <v>1175</v>
      </c>
      <c r="F231" s="269" t="s">
        <v>1176</v>
      </c>
      <c r="G231" s="270" t="s">
        <v>408</v>
      </c>
      <c r="H231" s="271">
        <v>12</v>
      </c>
      <c r="I231" s="272"/>
      <c r="J231" s="273">
        <f>ROUND(I231*H231,2)</f>
        <v>0</v>
      </c>
      <c r="K231" s="269" t="s">
        <v>19</v>
      </c>
      <c r="L231" s="274"/>
      <c r="M231" s="275" t="s">
        <v>19</v>
      </c>
      <c r="N231" s="276" t="s">
        <v>45</v>
      </c>
      <c r="O231" s="86"/>
      <c r="P231" s="224">
        <f>O231*H231</f>
        <v>0</v>
      </c>
      <c r="Q231" s="224">
        <v>0.00080000000000000004</v>
      </c>
      <c r="R231" s="224">
        <f>Q231*H231</f>
        <v>0.0096000000000000009</v>
      </c>
      <c r="S231" s="224">
        <v>0</v>
      </c>
      <c r="T231" s="225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6" t="s">
        <v>243</v>
      </c>
      <c r="AT231" s="226" t="s">
        <v>269</v>
      </c>
      <c r="AU231" s="226" t="s">
        <v>83</v>
      </c>
      <c r="AY231" s="19" t="s">
        <v>184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9" t="s">
        <v>81</v>
      </c>
      <c r="BK231" s="227">
        <f>ROUND(I231*H231,2)</f>
        <v>0</v>
      </c>
      <c r="BL231" s="19" t="s">
        <v>190</v>
      </c>
      <c r="BM231" s="226" t="s">
        <v>1335</v>
      </c>
    </row>
    <row r="232" s="2" customFormat="1">
      <c r="A232" s="40"/>
      <c r="B232" s="41"/>
      <c r="C232" s="42"/>
      <c r="D232" s="228" t="s">
        <v>192</v>
      </c>
      <c r="E232" s="42"/>
      <c r="F232" s="229" t="s">
        <v>1176</v>
      </c>
      <c r="G232" s="42"/>
      <c r="H232" s="42"/>
      <c r="I232" s="230"/>
      <c r="J232" s="42"/>
      <c r="K232" s="42"/>
      <c r="L232" s="46"/>
      <c r="M232" s="231"/>
      <c r="N232" s="232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192</v>
      </c>
      <c r="AU232" s="19" t="s">
        <v>83</v>
      </c>
    </row>
    <row r="233" s="2" customFormat="1" ht="21.75" customHeight="1">
      <c r="A233" s="40"/>
      <c r="B233" s="41"/>
      <c r="C233" s="215" t="s">
        <v>418</v>
      </c>
      <c r="D233" s="215" t="s">
        <v>186</v>
      </c>
      <c r="E233" s="216" t="s">
        <v>1336</v>
      </c>
      <c r="F233" s="217" t="s">
        <v>1337</v>
      </c>
      <c r="G233" s="218" t="s">
        <v>408</v>
      </c>
      <c r="H233" s="219">
        <v>2</v>
      </c>
      <c r="I233" s="220"/>
      <c r="J233" s="221">
        <f>ROUND(I233*H233,2)</f>
        <v>0</v>
      </c>
      <c r="K233" s="217" t="s">
        <v>189</v>
      </c>
      <c r="L233" s="46"/>
      <c r="M233" s="222" t="s">
        <v>19</v>
      </c>
      <c r="N233" s="223" t="s">
        <v>45</v>
      </c>
      <c r="O233" s="86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6" t="s">
        <v>190</v>
      </c>
      <c r="AT233" s="226" t="s">
        <v>186</v>
      </c>
      <c r="AU233" s="226" t="s">
        <v>83</v>
      </c>
      <c r="AY233" s="19" t="s">
        <v>184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9" t="s">
        <v>81</v>
      </c>
      <c r="BK233" s="227">
        <f>ROUND(I233*H233,2)</f>
        <v>0</v>
      </c>
      <c r="BL233" s="19" t="s">
        <v>190</v>
      </c>
      <c r="BM233" s="226" t="s">
        <v>1338</v>
      </c>
    </row>
    <row r="234" s="2" customFormat="1">
      <c r="A234" s="40"/>
      <c r="B234" s="41"/>
      <c r="C234" s="42"/>
      <c r="D234" s="228" t="s">
        <v>192</v>
      </c>
      <c r="E234" s="42"/>
      <c r="F234" s="229" t="s">
        <v>1339</v>
      </c>
      <c r="G234" s="42"/>
      <c r="H234" s="42"/>
      <c r="I234" s="230"/>
      <c r="J234" s="42"/>
      <c r="K234" s="42"/>
      <c r="L234" s="46"/>
      <c r="M234" s="231"/>
      <c r="N234" s="232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192</v>
      </c>
      <c r="AU234" s="19" t="s">
        <v>83</v>
      </c>
    </row>
    <row r="235" s="2" customFormat="1">
      <c r="A235" s="40"/>
      <c r="B235" s="41"/>
      <c r="C235" s="42"/>
      <c r="D235" s="233" t="s">
        <v>194</v>
      </c>
      <c r="E235" s="42"/>
      <c r="F235" s="234" t="s">
        <v>1340</v>
      </c>
      <c r="G235" s="42"/>
      <c r="H235" s="42"/>
      <c r="I235" s="230"/>
      <c r="J235" s="42"/>
      <c r="K235" s="42"/>
      <c r="L235" s="46"/>
      <c r="M235" s="231"/>
      <c r="N235" s="232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194</v>
      </c>
      <c r="AU235" s="19" t="s">
        <v>83</v>
      </c>
    </row>
    <row r="236" s="2" customFormat="1" ht="16.5" customHeight="1">
      <c r="A236" s="40"/>
      <c r="B236" s="41"/>
      <c r="C236" s="267" t="s">
        <v>423</v>
      </c>
      <c r="D236" s="267" t="s">
        <v>269</v>
      </c>
      <c r="E236" s="268" t="s">
        <v>1341</v>
      </c>
      <c r="F236" s="269" t="s">
        <v>1342</v>
      </c>
      <c r="G236" s="270" t="s">
        <v>408</v>
      </c>
      <c r="H236" s="271">
        <v>2</v>
      </c>
      <c r="I236" s="272"/>
      <c r="J236" s="273">
        <f>ROUND(I236*H236,2)</f>
        <v>0</v>
      </c>
      <c r="K236" s="269" t="s">
        <v>19</v>
      </c>
      <c r="L236" s="274"/>
      <c r="M236" s="275" t="s">
        <v>19</v>
      </c>
      <c r="N236" s="276" t="s">
        <v>45</v>
      </c>
      <c r="O236" s="86"/>
      <c r="P236" s="224">
        <f>O236*H236</f>
        <v>0</v>
      </c>
      <c r="Q236" s="224">
        <v>0.0011999999999999999</v>
      </c>
      <c r="R236" s="224">
        <f>Q236*H236</f>
        <v>0.0023999999999999998</v>
      </c>
      <c r="S236" s="224">
        <v>0</v>
      </c>
      <c r="T236" s="225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6" t="s">
        <v>243</v>
      </c>
      <c r="AT236" s="226" t="s">
        <v>269</v>
      </c>
      <c r="AU236" s="226" t="s">
        <v>83</v>
      </c>
      <c r="AY236" s="19" t="s">
        <v>184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9" t="s">
        <v>81</v>
      </c>
      <c r="BK236" s="227">
        <f>ROUND(I236*H236,2)</f>
        <v>0</v>
      </c>
      <c r="BL236" s="19" t="s">
        <v>190</v>
      </c>
      <c r="BM236" s="226" t="s">
        <v>1343</v>
      </c>
    </row>
    <row r="237" s="2" customFormat="1">
      <c r="A237" s="40"/>
      <c r="B237" s="41"/>
      <c r="C237" s="42"/>
      <c r="D237" s="228" t="s">
        <v>192</v>
      </c>
      <c r="E237" s="42"/>
      <c r="F237" s="229" t="s">
        <v>1342</v>
      </c>
      <c r="G237" s="42"/>
      <c r="H237" s="42"/>
      <c r="I237" s="230"/>
      <c r="J237" s="42"/>
      <c r="K237" s="42"/>
      <c r="L237" s="46"/>
      <c r="M237" s="231"/>
      <c r="N237" s="232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192</v>
      </c>
      <c r="AU237" s="19" t="s">
        <v>83</v>
      </c>
    </row>
    <row r="238" s="2" customFormat="1" ht="16.5" customHeight="1">
      <c r="A238" s="40"/>
      <c r="B238" s="41"/>
      <c r="C238" s="215" t="s">
        <v>428</v>
      </c>
      <c r="D238" s="215" t="s">
        <v>186</v>
      </c>
      <c r="E238" s="216" t="s">
        <v>1186</v>
      </c>
      <c r="F238" s="217" t="s">
        <v>1187</v>
      </c>
      <c r="G238" s="218" t="s">
        <v>408</v>
      </c>
      <c r="H238" s="219">
        <v>7</v>
      </c>
      <c r="I238" s="220"/>
      <c r="J238" s="221">
        <f>ROUND(I238*H238,2)</f>
        <v>0</v>
      </c>
      <c r="K238" s="217" t="s">
        <v>19</v>
      </c>
      <c r="L238" s="46"/>
      <c r="M238" s="222" t="s">
        <v>19</v>
      </c>
      <c r="N238" s="223" t="s">
        <v>45</v>
      </c>
      <c r="O238" s="86"/>
      <c r="P238" s="224">
        <f>O238*H238</f>
        <v>0</v>
      </c>
      <c r="Q238" s="224">
        <v>0.00059999999999999995</v>
      </c>
      <c r="R238" s="224">
        <f>Q238*H238</f>
        <v>0.0041999999999999997</v>
      </c>
      <c r="S238" s="224">
        <v>0</v>
      </c>
      <c r="T238" s="225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6" t="s">
        <v>190</v>
      </c>
      <c r="AT238" s="226" t="s">
        <v>186</v>
      </c>
      <c r="AU238" s="226" t="s">
        <v>83</v>
      </c>
      <c r="AY238" s="19" t="s">
        <v>184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9" t="s">
        <v>81</v>
      </c>
      <c r="BK238" s="227">
        <f>ROUND(I238*H238,2)</f>
        <v>0</v>
      </c>
      <c r="BL238" s="19" t="s">
        <v>190</v>
      </c>
      <c r="BM238" s="226" t="s">
        <v>1344</v>
      </c>
    </row>
    <row r="239" s="2" customFormat="1">
      <c r="A239" s="40"/>
      <c r="B239" s="41"/>
      <c r="C239" s="42"/>
      <c r="D239" s="228" t="s">
        <v>192</v>
      </c>
      <c r="E239" s="42"/>
      <c r="F239" s="229" t="s">
        <v>1189</v>
      </c>
      <c r="G239" s="42"/>
      <c r="H239" s="42"/>
      <c r="I239" s="230"/>
      <c r="J239" s="42"/>
      <c r="K239" s="42"/>
      <c r="L239" s="46"/>
      <c r="M239" s="231"/>
      <c r="N239" s="232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192</v>
      </c>
      <c r="AU239" s="19" t="s">
        <v>83</v>
      </c>
    </row>
    <row r="240" s="2" customFormat="1" ht="16.5" customHeight="1">
      <c r="A240" s="40"/>
      <c r="B240" s="41"/>
      <c r="C240" s="267" t="s">
        <v>433</v>
      </c>
      <c r="D240" s="267" t="s">
        <v>269</v>
      </c>
      <c r="E240" s="268" t="s">
        <v>1345</v>
      </c>
      <c r="F240" s="269" t="s">
        <v>1346</v>
      </c>
      <c r="G240" s="270" t="s">
        <v>408</v>
      </c>
      <c r="H240" s="271">
        <v>6</v>
      </c>
      <c r="I240" s="272"/>
      <c r="J240" s="273">
        <f>ROUND(I240*H240,2)</f>
        <v>0</v>
      </c>
      <c r="K240" s="269" t="s">
        <v>19</v>
      </c>
      <c r="L240" s="274"/>
      <c r="M240" s="275" t="s">
        <v>19</v>
      </c>
      <c r="N240" s="276" t="s">
        <v>45</v>
      </c>
      <c r="O240" s="86"/>
      <c r="P240" s="224">
        <f>O240*H240</f>
        <v>0</v>
      </c>
      <c r="Q240" s="224">
        <v>0.0027000000000000001</v>
      </c>
      <c r="R240" s="224">
        <f>Q240*H240</f>
        <v>0.016199999999999999</v>
      </c>
      <c r="S240" s="224">
        <v>0</v>
      </c>
      <c r="T240" s="225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6" t="s">
        <v>243</v>
      </c>
      <c r="AT240" s="226" t="s">
        <v>269</v>
      </c>
      <c r="AU240" s="226" t="s">
        <v>83</v>
      </c>
      <c r="AY240" s="19" t="s">
        <v>184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9" t="s">
        <v>81</v>
      </c>
      <c r="BK240" s="227">
        <f>ROUND(I240*H240,2)</f>
        <v>0</v>
      </c>
      <c r="BL240" s="19" t="s">
        <v>190</v>
      </c>
      <c r="BM240" s="226" t="s">
        <v>1347</v>
      </c>
    </row>
    <row r="241" s="2" customFormat="1">
      <c r="A241" s="40"/>
      <c r="B241" s="41"/>
      <c r="C241" s="42"/>
      <c r="D241" s="228" t="s">
        <v>192</v>
      </c>
      <c r="E241" s="42"/>
      <c r="F241" s="229" t="s">
        <v>1346</v>
      </c>
      <c r="G241" s="42"/>
      <c r="H241" s="42"/>
      <c r="I241" s="230"/>
      <c r="J241" s="42"/>
      <c r="K241" s="42"/>
      <c r="L241" s="46"/>
      <c r="M241" s="231"/>
      <c r="N241" s="232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192</v>
      </c>
      <c r="AU241" s="19" t="s">
        <v>83</v>
      </c>
    </row>
    <row r="242" s="2" customFormat="1" ht="16.5" customHeight="1">
      <c r="A242" s="40"/>
      <c r="B242" s="41"/>
      <c r="C242" s="267" t="s">
        <v>437</v>
      </c>
      <c r="D242" s="267" t="s">
        <v>269</v>
      </c>
      <c r="E242" s="268" t="s">
        <v>1348</v>
      </c>
      <c r="F242" s="269" t="s">
        <v>1349</v>
      </c>
      <c r="G242" s="270" t="s">
        <v>408</v>
      </c>
      <c r="H242" s="271">
        <v>1</v>
      </c>
      <c r="I242" s="272"/>
      <c r="J242" s="273">
        <f>ROUND(I242*H242,2)</f>
        <v>0</v>
      </c>
      <c r="K242" s="269" t="s">
        <v>19</v>
      </c>
      <c r="L242" s="274"/>
      <c r="M242" s="275" t="s">
        <v>19</v>
      </c>
      <c r="N242" s="276" t="s">
        <v>45</v>
      </c>
      <c r="O242" s="86"/>
      <c r="P242" s="224">
        <f>O242*H242</f>
        <v>0</v>
      </c>
      <c r="Q242" s="224">
        <v>0.0064000000000000003</v>
      </c>
      <c r="R242" s="224">
        <f>Q242*H242</f>
        <v>0.0064000000000000003</v>
      </c>
      <c r="S242" s="224">
        <v>0</v>
      </c>
      <c r="T242" s="225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6" t="s">
        <v>243</v>
      </c>
      <c r="AT242" s="226" t="s">
        <v>269</v>
      </c>
      <c r="AU242" s="226" t="s">
        <v>83</v>
      </c>
      <c r="AY242" s="19" t="s">
        <v>184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9" t="s">
        <v>81</v>
      </c>
      <c r="BK242" s="227">
        <f>ROUND(I242*H242,2)</f>
        <v>0</v>
      </c>
      <c r="BL242" s="19" t="s">
        <v>190</v>
      </c>
      <c r="BM242" s="226" t="s">
        <v>1350</v>
      </c>
    </row>
    <row r="243" s="2" customFormat="1">
      <c r="A243" s="40"/>
      <c r="B243" s="41"/>
      <c r="C243" s="42"/>
      <c r="D243" s="228" t="s">
        <v>192</v>
      </c>
      <c r="E243" s="42"/>
      <c r="F243" s="229" t="s">
        <v>1349</v>
      </c>
      <c r="G243" s="42"/>
      <c r="H243" s="42"/>
      <c r="I243" s="230"/>
      <c r="J243" s="42"/>
      <c r="K243" s="42"/>
      <c r="L243" s="46"/>
      <c r="M243" s="231"/>
      <c r="N243" s="232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192</v>
      </c>
      <c r="AU243" s="19" t="s">
        <v>83</v>
      </c>
    </row>
    <row r="244" s="2" customFormat="1" ht="16.5" customHeight="1">
      <c r="A244" s="40"/>
      <c r="B244" s="41"/>
      <c r="C244" s="215" t="s">
        <v>443</v>
      </c>
      <c r="D244" s="215" t="s">
        <v>186</v>
      </c>
      <c r="E244" s="216" t="s">
        <v>1035</v>
      </c>
      <c r="F244" s="217" t="s">
        <v>1036</v>
      </c>
      <c r="G244" s="218" t="s">
        <v>408</v>
      </c>
      <c r="H244" s="219">
        <v>12</v>
      </c>
      <c r="I244" s="220"/>
      <c r="J244" s="221">
        <f>ROUND(I244*H244,2)</f>
        <v>0</v>
      </c>
      <c r="K244" s="217" t="s">
        <v>189</v>
      </c>
      <c r="L244" s="46"/>
      <c r="M244" s="222" t="s">
        <v>19</v>
      </c>
      <c r="N244" s="223" t="s">
        <v>45</v>
      </c>
      <c r="O244" s="86"/>
      <c r="P244" s="224">
        <f>O244*H244</f>
        <v>0</v>
      </c>
      <c r="Q244" s="224">
        <v>0.010189999999999999</v>
      </c>
      <c r="R244" s="224">
        <f>Q244*H244</f>
        <v>0.12228</v>
      </c>
      <c r="S244" s="224">
        <v>0</v>
      </c>
      <c r="T244" s="225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6" t="s">
        <v>190</v>
      </c>
      <c r="AT244" s="226" t="s">
        <v>186</v>
      </c>
      <c r="AU244" s="226" t="s">
        <v>83</v>
      </c>
      <c r="AY244" s="19" t="s">
        <v>184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9" t="s">
        <v>81</v>
      </c>
      <c r="BK244" s="227">
        <f>ROUND(I244*H244,2)</f>
        <v>0</v>
      </c>
      <c r="BL244" s="19" t="s">
        <v>190</v>
      </c>
      <c r="BM244" s="226" t="s">
        <v>1351</v>
      </c>
    </row>
    <row r="245" s="2" customFormat="1">
      <c r="A245" s="40"/>
      <c r="B245" s="41"/>
      <c r="C245" s="42"/>
      <c r="D245" s="228" t="s">
        <v>192</v>
      </c>
      <c r="E245" s="42"/>
      <c r="F245" s="229" t="s">
        <v>1036</v>
      </c>
      <c r="G245" s="42"/>
      <c r="H245" s="42"/>
      <c r="I245" s="230"/>
      <c r="J245" s="42"/>
      <c r="K245" s="42"/>
      <c r="L245" s="46"/>
      <c r="M245" s="231"/>
      <c r="N245" s="232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192</v>
      </c>
      <c r="AU245" s="19" t="s">
        <v>83</v>
      </c>
    </row>
    <row r="246" s="2" customFormat="1">
      <c r="A246" s="40"/>
      <c r="B246" s="41"/>
      <c r="C246" s="42"/>
      <c r="D246" s="233" t="s">
        <v>194</v>
      </c>
      <c r="E246" s="42"/>
      <c r="F246" s="234" t="s">
        <v>1038</v>
      </c>
      <c r="G246" s="42"/>
      <c r="H246" s="42"/>
      <c r="I246" s="230"/>
      <c r="J246" s="42"/>
      <c r="K246" s="42"/>
      <c r="L246" s="46"/>
      <c r="M246" s="231"/>
      <c r="N246" s="232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194</v>
      </c>
      <c r="AU246" s="19" t="s">
        <v>83</v>
      </c>
    </row>
    <row r="247" s="2" customFormat="1" ht="16.5" customHeight="1">
      <c r="A247" s="40"/>
      <c r="B247" s="41"/>
      <c r="C247" s="267" t="s">
        <v>447</v>
      </c>
      <c r="D247" s="267" t="s">
        <v>269</v>
      </c>
      <c r="E247" s="268" t="s">
        <v>1352</v>
      </c>
      <c r="F247" s="269" t="s">
        <v>1353</v>
      </c>
      <c r="G247" s="270" t="s">
        <v>408</v>
      </c>
      <c r="H247" s="271">
        <v>1</v>
      </c>
      <c r="I247" s="272"/>
      <c r="J247" s="273">
        <f>ROUND(I247*H247,2)</f>
        <v>0</v>
      </c>
      <c r="K247" s="269" t="s">
        <v>189</v>
      </c>
      <c r="L247" s="274"/>
      <c r="M247" s="275" t="s">
        <v>19</v>
      </c>
      <c r="N247" s="276" t="s">
        <v>45</v>
      </c>
      <c r="O247" s="86"/>
      <c r="P247" s="224">
        <f>O247*H247</f>
        <v>0</v>
      </c>
      <c r="Q247" s="224">
        <v>0.040000000000000001</v>
      </c>
      <c r="R247" s="224">
        <f>Q247*H247</f>
        <v>0.040000000000000001</v>
      </c>
      <c r="S247" s="224">
        <v>0</v>
      </c>
      <c r="T247" s="225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6" t="s">
        <v>243</v>
      </c>
      <c r="AT247" s="226" t="s">
        <v>269</v>
      </c>
      <c r="AU247" s="226" t="s">
        <v>83</v>
      </c>
      <c r="AY247" s="19" t="s">
        <v>184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9" t="s">
        <v>81</v>
      </c>
      <c r="BK247" s="227">
        <f>ROUND(I247*H247,2)</f>
        <v>0</v>
      </c>
      <c r="BL247" s="19" t="s">
        <v>190</v>
      </c>
      <c r="BM247" s="226" t="s">
        <v>1354</v>
      </c>
    </row>
    <row r="248" s="2" customFormat="1">
      <c r="A248" s="40"/>
      <c r="B248" s="41"/>
      <c r="C248" s="42"/>
      <c r="D248" s="228" t="s">
        <v>192</v>
      </c>
      <c r="E248" s="42"/>
      <c r="F248" s="229" t="s">
        <v>1353</v>
      </c>
      <c r="G248" s="42"/>
      <c r="H248" s="42"/>
      <c r="I248" s="230"/>
      <c r="J248" s="42"/>
      <c r="K248" s="42"/>
      <c r="L248" s="46"/>
      <c r="M248" s="231"/>
      <c r="N248" s="232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192</v>
      </c>
      <c r="AU248" s="19" t="s">
        <v>83</v>
      </c>
    </row>
    <row r="249" s="2" customFormat="1" ht="16.5" customHeight="1">
      <c r="A249" s="40"/>
      <c r="B249" s="41"/>
      <c r="C249" s="267" t="s">
        <v>454</v>
      </c>
      <c r="D249" s="267" t="s">
        <v>269</v>
      </c>
      <c r="E249" s="268" t="s">
        <v>1039</v>
      </c>
      <c r="F249" s="269" t="s">
        <v>1040</v>
      </c>
      <c r="G249" s="270" t="s">
        <v>408</v>
      </c>
      <c r="H249" s="271">
        <v>5</v>
      </c>
      <c r="I249" s="272"/>
      <c r="J249" s="273">
        <f>ROUND(I249*H249,2)</f>
        <v>0</v>
      </c>
      <c r="K249" s="269" t="s">
        <v>189</v>
      </c>
      <c r="L249" s="274"/>
      <c r="M249" s="275" t="s">
        <v>19</v>
      </c>
      <c r="N249" s="276" t="s">
        <v>45</v>
      </c>
      <c r="O249" s="86"/>
      <c r="P249" s="224">
        <f>O249*H249</f>
        <v>0</v>
      </c>
      <c r="Q249" s="224">
        <v>0.050999999999999997</v>
      </c>
      <c r="R249" s="224">
        <f>Q249*H249</f>
        <v>0.255</v>
      </c>
      <c r="S249" s="224">
        <v>0</v>
      </c>
      <c r="T249" s="225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6" t="s">
        <v>243</v>
      </c>
      <c r="AT249" s="226" t="s">
        <v>269</v>
      </c>
      <c r="AU249" s="226" t="s">
        <v>83</v>
      </c>
      <c r="AY249" s="19" t="s">
        <v>184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9" t="s">
        <v>81</v>
      </c>
      <c r="BK249" s="227">
        <f>ROUND(I249*H249,2)</f>
        <v>0</v>
      </c>
      <c r="BL249" s="19" t="s">
        <v>190</v>
      </c>
      <c r="BM249" s="226" t="s">
        <v>1355</v>
      </c>
    </row>
    <row r="250" s="2" customFormat="1">
      <c r="A250" s="40"/>
      <c r="B250" s="41"/>
      <c r="C250" s="42"/>
      <c r="D250" s="228" t="s">
        <v>192</v>
      </c>
      <c r="E250" s="42"/>
      <c r="F250" s="229" t="s">
        <v>1040</v>
      </c>
      <c r="G250" s="42"/>
      <c r="H250" s="42"/>
      <c r="I250" s="230"/>
      <c r="J250" s="42"/>
      <c r="K250" s="42"/>
      <c r="L250" s="46"/>
      <c r="M250" s="231"/>
      <c r="N250" s="232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192</v>
      </c>
      <c r="AU250" s="19" t="s">
        <v>83</v>
      </c>
    </row>
    <row r="251" s="2" customFormat="1" ht="16.5" customHeight="1">
      <c r="A251" s="40"/>
      <c r="B251" s="41"/>
      <c r="C251" s="267" t="s">
        <v>459</v>
      </c>
      <c r="D251" s="267" t="s">
        <v>269</v>
      </c>
      <c r="E251" s="268" t="s">
        <v>1042</v>
      </c>
      <c r="F251" s="269" t="s">
        <v>1043</v>
      </c>
      <c r="G251" s="270" t="s">
        <v>408</v>
      </c>
      <c r="H251" s="271">
        <v>3</v>
      </c>
      <c r="I251" s="272"/>
      <c r="J251" s="273">
        <f>ROUND(I251*H251,2)</f>
        <v>0</v>
      </c>
      <c r="K251" s="269" t="s">
        <v>189</v>
      </c>
      <c r="L251" s="274"/>
      <c r="M251" s="275" t="s">
        <v>19</v>
      </c>
      <c r="N251" s="276" t="s">
        <v>45</v>
      </c>
      <c r="O251" s="86"/>
      <c r="P251" s="224">
        <f>O251*H251</f>
        <v>0</v>
      </c>
      <c r="Q251" s="224">
        <v>0.068000000000000005</v>
      </c>
      <c r="R251" s="224">
        <f>Q251*H251</f>
        <v>0.20400000000000002</v>
      </c>
      <c r="S251" s="224">
        <v>0</v>
      </c>
      <c r="T251" s="225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6" t="s">
        <v>243</v>
      </c>
      <c r="AT251" s="226" t="s">
        <v>269</v>
      </c>
      <c r="AU251" s="226" t="s">
        <v>83</v>
      </c>
      <c r="AY251" s="19" t="s">
        <v>184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9" t="s">
        <v>81</v>
      </c>
      <c r="BK251" s="227">
        <f>ROUND(I251*H251,2)</f>
        <v>0</v>
      </c>
      <c r="BL251" s="19" t="s">
        <v>190</v>
      </c>
      <c r="BM251" s="226" t="s">
        <v>1356</v>
      </c>
    </row>
    <row r="252" s="2" customFormat="1">
      <c r="A252" s="40"/>
      <c r="B252" s="41"/>
      <c r="C252" s="42"/>
      <c r="D252" s="228" t="s">
        <v>192</v>
      </c>
      <c r="E252" s="42"/>
      <c r="F252" s="229" t="s">
        <v>1043</v>
      </c>
      <c r="G252" s="42"/>
      <c r="H252" s="42"/>
      <c r="I252" s="230"/>
      <c r="J252" s="42"/>
      <c r="K252" s="42"/>
      <c r="L252" s="46"/>
      <c r="M252" s="231"/>
      <c r="N252" s="232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192</v>
      </c>
      <c r="AU252" s="19" t="s">
        <v>83</v>
      </c>
    </row>
    <row r="253" s="2" customFormat="1" ht="16.5" customHeight="1">
      <c r="A253" s="40"/>
      <c r="B253" s="41"/>
      <c r="C253" s="267" t="s">
        <v>464</v>
      </c>
      <c r="D253" s="267" t="s">
        <v>269</v>
      </c>
      <c r="E253" s="268" t="s">
        <v>1048</v>
      </c>
      <c r="F253" s="269" t="s">
        <v>1049</v>
      </c>
      <c r="G253" s="270" t="s">
        <v>408</v>
      </c>
      <c r="H253" s="271">
        <v>2</v>
      </c>
      <c r="I253" s="272"/>
      <c r="J253" s="273">
        <f>ROUND(I253*H253,2)</f>
        <v>0</v>
      </c>
      <c r="K253" s="269" t="s">
        <v>189</v>
      </c>
      <c r="L253" s="274"/>
      <c r="M253" s="275" t="s">
        <v>19</v>
      </c>
      <c r="N253" s="276" t="s">
        <v>45</v>
      </c>
      <c r="O253" s="86"/>
      <c r="P253" s="224">
        <f>O253*H253</f>
        <v>0</v>
      </c>
      <c r="Q253" s="224">
        <v>0.26200000000000001</v>
      </c>
      <c r="R253" s="224">
        <f>Q253*H253</f>
        <v>0.52400000000000002</v>
      </c>
      <c r="S253" s="224">
        <v>0</v>
      </c>
      <c r="T253" s="225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6" t="s">
        <v>243</v>
      </c>
      <c r="AT253" s="226" t="s">
        <v>269</v>
      </c>
      <c r="AU253" s="226" t="s">
        <v>83</v>
      </c>
      <c r="AY253" s="19" t="s">
        <v>184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9" t="s">
        <v>81</v>
      </c>
      <c r="BK253" s="227">
        <f>ROUND(I253*H253,2)</f>
        <v>0</v>
      </c>
      <c r="BL253" s="19" t="s">
        <v>190</v>
      </c>
      <c r="BM253" s="226" t="s">
        <v>1357</v>
      </c>
    </row>
    <row r="254" s="2" customFormat="1">
      <c r="A254" s="40"/>
      <c r="B254" s="41"/>
      <c r="C254" s="42"/>
      <c r="D254" s="228" t="s">
        <v>192</v>
      </c>
      <c r="E254" s="42"/>
      <c r="F254" s="229" t="s">
        <v>1049</v>
      </c>
      <c r="G254" s="42"/>
      <c r="H254" s="42"/>
      <c r="I254" s="230"/>
      <c r="J254" s="42"/>
      <c r="K254" s="42"/>
      <c r="L254" s="46"/>
      <c r="M254" s="231"/>
      <c r="N254" s="232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192</v>
      </c>
      <c r="AU254" s="19" t="s">
        <v>83</v>
      </c>
    </row>
    <row r="255" s="2" customFormat="1" ht="16.5" customHeight="1">
      <c r="A255" s="40"/>
      <c r="B255" s="41"/>
      <c r="C255" s="267" t="s">
        <v>472</v>
      </c>
      <c r="D255" s="267" t="s">
        <v>269</v>
      </c>
      <c r="E255" s="268" t="s">
        <v>1051</v>
      </c>
      <c r="F255" s="269" t="s">
        <v>1052</v>
      </c>
      <c r="G255" s="270" t="s">
        <v>408</v>
      </c>
      <c r="H255" s="271">
        <v>1</v>
      </c>
      <c r="I255" s="272"/>
      <c r="J255" s="273">
        <f>ROUND(I255*H255,2)</f>
        <v>0</v>
      </c>
      <c r="K255" s="269" t="s">
        <v>189</v>
      </c>
      <c r="L255" s="274"/>
      <c r="M255" s="275" t="s">
        <v>19</v>
      </c>
      <c r="N255" s="276" t="s">
        <v>45</v>
      </c>
      <c r="O255" s="86"/>
      <c r="P255" s="224">
        <f>O255*H255</f>
        <v>0</v>
      </c>
      <c r="Q255" s="224">
        <v>0.52600000000000002</v>
      </c>
      <c r="R255" s="224">
        <f>Q255*H255</f>
        <v>0.52600000000000002</v>
      </c>
      <c r="S255" s="224">
        <v>0</v>
      </c>
      <c r="T255" s="225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6" t="s">
        <v>243</v>
      </c>
      <c r="AT255" s="226" t="s">
        <v>269</v>
      </c>
      <c r="AU255" s="226" t="s">
        <v>83</v>
      </c>
      <c r="AY255" s="19" t="s">
        <v>184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9" t="s">
        <v>81</v>
      </c>
      <c r="BK255" s="227">
        <f>ROUND(I255*H255,2)</f>
        <v>0</v>
      </c>
      <c r="BL255" s="19" t="s">
        <v>190</v>
      </c>
      <c r="BM255" s="226" t="s">
        <v>1358</v>
      </c>
    </row>
    <row r="256" s="2" customFormat="1">
      <c r="A256" s="40"/>
      <c r="B256" s="41"/>
      <c r="C256" s="42"/>
      <c r="D256" s="228" t="s">
        <v>192</v>
      </c>
      <c r="E256" s="42"/>
      <c r="F256" s="229" t="s">
        <v>1052</v>
      </c>
      <c r="G256" s="42"/>
      <c r="H256" s="42"/>
      <c r="I256" s="230"/>
      <c r="J256" s="42"/>
      <c r="K256" s="42"/>
      <c r="L256" s="46"/>
      <c r="M256" s="231"/>
      <c r="N256" s="232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192</v>
      </c>
      <c r="AU256" s="19" t="s">
        <v>83</v>
      </c>
    </row>
    <row r="257" s="2" customFormat="1" ht="16.5" customHeight="1">
      <c r="A257" s="40"/>
      <c r="B257" s="41"/>
      <c r="C257" s="215" t="s">
        <v>478</v>
      </c>
      <c r="D257" s="215" t="s">
        <v>186</v>
      </c>
      <c r="E257" s="216" t="s">
        <v>1054</v>
      </c>
      <c r="F257" s="217" t="s">
        <v>1055</v>
      </c>
      <c r="G257" s="218" t="s">
        <v>408</v>
      </c>
      <c r="H257" s="219">
        <v>5</v>
      </c>
      <c r="I257" s="220"/>
      <c r="J257" s="221">
        <f>ROUND(I257*H257,2)</f>
        <v>0</v>
      </c>
      <c r="K257" s="217" t="s">
        <v>189</v>
      </c>
      <c r="L257" s="46"/>
      <c r="M257" s="222" t="s">
        <v>19</v>
      </c>
      <c r="N257" s="223" t="s">
        <v>45</v>
      </c>
      <c r="O257" s="86"/>
      <c r="P257" s="224">
        <f>O257*H257</f>
        <v>0</v>
      </c>
      <c r="Q257" s="224">
        <v>0.01248</v>
      </c>
      <c r="R257" s="224">
        <f>Q257*H257</f>
        <v>0.062399999999999997</v>
      </c>
      <c r="S257" s="224">
        <v>0</v>
      </c>
      <c r="T257" s="225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6" t="s">
        <v>190</v>
      </c>
      <c r="AT257" s="226" t="s">
        <v>186</v>
      </c>
      <c r="AU257" s="226" t="s">
        <v>83</v>
      </c>
      <c r="AY257" s="19" t="s">
        <v>184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9" t="s">
        <v>81</v>
      </c>
      <c r="BK257" s="227">
        <f>ROUND(I257*H257,2)</f>
        <v>0</v>
      </c>
      <c r="BL257" s="19" t="s">
        <v>190</v>
      </c>
      <c r="BM257" s="226" t="s">
        <v>1359</v>
      </c>
    </row>
    <row r="258" s="2" customFormat="1">
      <c r="A258" s="40"/>
      <c r="B258" s="41"/>
      <c r="C258" s="42"/>
      <c r="D258" s="228" t="s">
        <v>192</v>
      </c>
      <c r="E258" s="42"/>
      <c r="F258" s="229" t="s">
        <v>1055</v>
      </c>
      <c r="G258" s="42"/>
      <c r="H258" s="42"/>
      <c r="I258" s="230"/>
      <c r="J258" s="42"/>
      <c r="K258" s="42"/>
      <c r="L258" s="46"/>
      <c r="M258" s="231"/>
      <c r="N258" s="232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192</v>
      </c>
      <c r="AU258" s="19" t="s">
        <v>83</v>
      </c>
    </row>
    <row r="259" s="2" customFormat="1">
      <c r="A259" s="40"/>
      <c r="B259" s="41"/>
      <c r="C259" s="42"/>
      <c r="D259" s="233" t="s">
        <v>194</v>
      </c>
      <c r="E259" s="42"/>
      <c r="F259" s="234" t="s">
        <v>1057</v>
      </c>
      <c r="G259" s="42"/>
      <c r="H259" s="42"/>
      <c r="I259" s="230"/>
      <c r="J259" s="42"/>
      <c r="K259" s="42"/>
      <c r="L259" s="46"/>
      <c r="M259" s="231"/>
      <c r="N259" s="232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194</v>
      </c>
      <c r="AU259" s="19" t="s">
        <v>83</v>
      </c>
    </row>
    <row r="260" s="2" customFormat="1" ht="16.5" customHeight="1">
      <c r="A260" s="40"/>
      <c r="B260" s="41"/>
      <c r="C260" s="267" t="s">
        <v>216</v>
      </c>
      <c r="D260" s="267" t="s">
        <v>269</v>
      </c>
      <c r="E260" s="268" t="s">
        <v>1058</v>
      </c>
      <c r="F260" s="269" t="s">
        <v>1059</v>
      </c>
      <c r="G260" s="270" t="s">
        <v>408</v>
      </c>
      <c r="H260" s="271">
        <v>5</v>
      </c>
      <c r="I260" s="272"/>
      <c r="J260" s="273">
        <f>ROUND(I260*H260,2)</f>
        <v>0</v>
      </c>
      <c r="K260" s="269" t="s">
        <v>189</v>
      </c>
      <c r="L260" s="274"/>
      <c r="M260" s="275" t="s">
        <v>19</v>
      </c>
      <c r="N260" s="276" t="s">
        <v>45</v>
      </c>
      <c r="O260" s="86"/>
      <c r="P260" s="224">
        <f>O260*H260</f>
        <v>0</v>
      </c>
      <c r="Q260" s="224">
        <v>0.58499999999999996</v>
      </c>
      <c r="R260" s="224">
        <f>Q260*H260</f>
        <v>2.9249999999999998</v>
      </c>
      <c r="S260" s="224">
        <v>0</v>
      </c>
      <c r="T260" s="225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6" t="s">
        <v>243</v>
      </c>
      <c r="AT260" s="226" t="s">
        <v>269</v>
      </c>
      <c r="AU260" s="226" t="s">
        <v>83</v>
      </c>
      <c r="AY260" s="19" t="s">
        <v>184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9" t="s">
        <v>81</v>
      </c>
      <c r="BK260" s="227">
        <f>ROUND(I260*H260,2)</f>
        <v>0</v>
      </c>
      <c r="BL260" s="19" t="s">
        <v>190</v>
      </c>
      <c r="BM260" s="226" t="s">
        <v>1360</v>
      </c>
    </row>
    <row r="261" s="2" customFormat="1">
      <c r="A261" s="40"/>
      <c r="B261" s="41"/>
      <c r="C261" s="42"/>
      <c r="D261" s="228" t="s">
        <v>192</v>
      </c>
      <c r="E261" s="42"/>
      <c r="F261" s="229" t="s">
        <v>1059</v>
      </c>
      <c r="G261" s="42"/>
      <c r="H261" s="42"/>
      <c r="I261" s="230"/>
      <c r="J261" s="42"/>
      <c r="K261" s="42"/>
      <c r="L261" s="46"/>
      <c r="M261" s="231"/>
      <c r="N261" s="232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192</v>
      </c>
      <c r="AU261" s="19" t="s">
        <v>83</v>
      </c>
    </row>
    <row r="262" s="2" customFormat="1" ht="16.5" customHeight="1">
      <c r="A262" s="40"/>
      <c r="B262" s="41"/>
      <c r="C262" s="215" t="s">
        <v>489</v>
      </c>
      <c r="D262" s="215" t="s">
        <v>186</v>
      </c>
      <c r="E262" s="216" t="s">
        <v>1061</v>
      </c>
      <c r="F262" s="217" t="s">
        <v>1062</v>
      </c>
      <c r="G262" s="218" t="s">
        <v>408</v>
      </c>
      <c r="H262" s="219">
        <v>5</v>
      </c>
      <c r="I262" s="220"/>
      <c r="J262" s="221">
        <f>ROUND(I262*H262,2)</f>
        <v>0</v>
      </c>
      <c r="K262" s="217" t="s">
        <v>189</v>
      </c>
      <c r="L262" s="46"/>
      <c r="M262" s="222" t="s">
        <v>19</v>
      </c>
      <c r="N262" s="223" t="s">
        <v>45</v>
      </c>
      <c r="O262" s="86"/>
      <c r="P262" s="224">
        <f>O262*H262</f>
        <v>0</v>
      </c>
      <c r="Q262" s="224">
        <v>0.028539999999999999</v>
      </c>
      <c r="R262" s="224">
        <f>Q262*H262</f>
        <v>0.14269999999999999</v>
      </c>
      <c r="S262" s="224">
        <v>0</v>
      </c>
      <c r="T262" s="225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6" t="s">
        <v>190</v>
      </c>
      <c r="AT262" s="226" t="s">
        <v>186</v>
      </c>
      <c r="AU262" s="226" t="s">
        <v>83</v>
      </c>
      <c r="AY262" s="19" t="s">
        <v>184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19" t="s">
        <v>81</v>
      </c>
      <c r="BK262" s="227">
        <f>ROUND(I262*H262,2)</f>
        <v>0</v>
      </c>
      <c r="BL262" s="19" t="s">
        <v>190</v>
      </c>
      <c r="BM262" s="226" t="s">
        <v>1361</v>
      </c>
    </row>
    <row r="263" s="2" customFormat="1">
      <c r="A263" s="40"/>
      <c r="B263" s="41"/>
      <c r="C263" s="42"/>
      <c r="D263" s="228" t="s">
        <v>192</v>
      </c>
      <c r="E263" s="42"/>
      <c r="F263" s="229" t="s">
        <v>1062</v>
      </c>
      <c r="G263" s="42"/>
      <c r="H263" s="42"/>
      <c r="I263" s="230"/>
      <c r="J263" s="42"/>
      <c r="K263" s="42"/>
      <c r="L263" s="46"/>
      <c r="M263" s="231"/>
      <c r="N263" s="232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192</v>
      </c>
      <c r="AU263" s="19" t="s">
        <v>83</v>
      </c>
    </row>
    <row r="264" s="2" customFormat="1">
      <c r="A264" s="40"/>
      <c r="B264" s="41"/>
      <c r="C264" s="42"/>
      <c r="D264" s="233" t="s">
        <v>194</v>
      </c>
      <c r="E264" s="42"/>
      <c r="F264" s="234" t="s">
        <v>1064</v>
      </c>
      <c r="G264" s="42"/>
      <c r="H264" s="42"/>
      <c r="I264" s="230"/>
      <c r="J264" s="42"/>
      <c r="K264" s="42"/>
      <c r="L264" s="46"/>
      <c r="M264" s="231"/>
      <c r="N264" s="232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194</v>
      </c>
      <c r="AU264" s="19" t="s">
        <v>83</v>
      </c>
    </row>
    <row r="265" s="2" customFormat="1" ht="16.5" customHeight="1">
      <c r="A265" s="40"/>
      <c r="B265" s="41"/>
      <c r="C265" s="267" t="s">
        <v>496</v>
      </c>
      <c r="D265" s="267" t="s">
        <v>269</v>
      </c>
      <c r="E265" s="268" t="s">
        <v>1362</v>
      </c>
      <c r="F265" s="269" t="s">
        <v>1363</v>
      </c>
      <c r="G265" s="270" t="s">
        <v>408</v>
      </c>
      <c r="H265" s="271">
        <v>1</v>
      </c>
      <c r="I265" s="272"/>
      <c r="J265" s="273">
        <f>ROUND(I265*H265,2)</f>
        <v>0</v>
      </c>
      <c r="K265" s="269" t="s">
        <v>19</v>
      </c>
      <c r="L265" s="274"/>
      <c r="M265" s="275" t="s">
        <v>19</v>
      </c>
      <c r="N265" s="276" t="s">
        <v>45</v>
      </c>
      <c r="O265" s="86"/>
      <c r="P265" s="224">
        <f>O265*H265</f>
        <v>0</v>
      </c>
      <c r="Q265" s="224">
        <v>1.23</v>
      </c>
      <c r="R265" s="224">
        <f>Q265*H265</f>
        <v>1.23</v>
      </c>
      <c r="S265" s="224">
        <v>0</v>
      </c>
      <c r="T265" s="225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6" t="s">
        <v>243</v>
      </c>
      <c r="AT265" s="226" t="s">
        <v>269</v>
      </c>
      <c r="AU265" s="226" t="s">
        <v>83</v>
      </c>
      <c r="AY265" s="19" t="s">
        <v>184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9" t="s">
        <v>81</v>
      </c>
      <c r="BK265" s="227">
        <f>ROUND(I265*H265,2)</f>
        <v>0</v>
      </c>
      <c r="BL265" s="19" t="s">
        <v>190</v>
      </c>
      <c r="BM265" s="226" t="s">
        <v>1364</v>
      </c>
    </row>
    <row r="266" s="2" customFormat="1">
      <c r="A266" s="40"/>
      <c r="B266" s="41"/>
      <c r="C266" s="42"/>
      <c r="D266" s="228" t="s">
        <v>192</v>
      </c>
      <c r="E266" s="42"/>
      <c r="F266" s="229" t="s">
        <v>1363</v>
      </c>
      <c r="G266" s="42"/>
      <c r="H266" s="42"/>
      <c r="I266" s="230"/>
      <c r="J266" s="42"/>
      <c r="K266" s="42"/>
      <c r="L266" s="46"/>
      <c r="M266" s="231"/>
      <c r="N266" s="232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192</v>
      </c>
      <c r="AU266" s="19" t="s">
        <v>83</v>
      </c>
    </row>
    <row r="267" s="2" customFormat="1" ht="16.5" customHeight="1">
      <c r="A267" s="40"/>
      <c r="B267" s="41"/>
      <c r="C267" s="267" t="s">
        <v>502</v>
      </c>
      <c r="D267" s="267" t="s">
        <v>269</v>
      </c>
      <c r="E267" s="268" t="s">
        <v>1365</v>
      </c>
      <c r="F267" s="269" t="s">
        <v>1366</v>
      </c>
      <c r="G267" s="270" t="s">
        <v>408</v>
      </c>
      <c r="H267" s="271">
        <v>4</v>
      </c>
      <c r="I267" s="272"/>
      <c r="J267" s="273">
        <f>ROUND(I267*H267,2)</f>
        <v>0</v>
      </c>
      <c r="K267" s="269" t="s">
        <v>19</v>
      </c>
      <c r="L267" s="274"/>
      <c r="M267" s="275" t="s">
        <v>19</v>
      </c>
      <c r="N267" s="276" t="s">
        <v>45</v>
      </c>
      <c r="O267" s="86"/>
      <c r="P267" s="224">
        <f>O267*H267</f>
        <v>0</v>
      </c>
      <c r="Q267" s="224">
        <v>1.23</v>
      </c>
      <c r="R267" s="224">
        <f>Q267*H267</f>
        <v>4.9199999999999999</v>
      </c>
      <c r="S267" s="224">
        <v>0</v>
      </c>
      <c r="T267" s="225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6" t="s">
        <v>243</v>
      </c>
      <c r="AT267" s="226" t="s">
        <v>269</v>
      </c>
      <c r="AU267" s="226" t="s">
        <v>83</v>
      </c>
      <c r="AY267" s="19" t="s">
        <v>184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9" t="s">
        <v>81</v>
      </c>
      <c r="BK267" s="227">
        <f>ROUND(I267*H267,2)</f>
        <v>0</v>
      </c>
      <c r="BL267" s="19" t="s">
        <v>190</v>
      </c>
      <c r="BM267" s="226" t="s">
        <v>1367</v>
      </c>
    </row>
    <row r="268" s="2" customFormat="1">
      <c r="A268" s="40"/>
      <c r="B268" s="41"/>
      <c r="C268" s="42"/>
      <c r="D268" s="228" t="s">
        <v>192</v>
      </c>
      <c r="E268" s="42"/>
      <c r="F268" s="229" t="s">
        <v>1366</v>
      </c>
      <c r="G268" s="42"/>
      <c r="H268" s="42"/>
      <c r="I268" s="230"/>
      <c r="J268" s="42"/>
      <c r="K268" s="42"/>
      <c r="L268" s="46"/>
      <c r="M268" s="231"/>
      <c r="N268" s="232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192</v>
      </c>
      <c r="AU268" s="19" t="s">
        <v>83</v>
      </c>
    </row>
    <row r="269" s="2" customFormat="1" ht="16.5" customHeight="1">
      <c r="A269" s="40"/>
      <c r="B269" s="41"/>
      <c r="C269" s="267" t="s">
        <v>508</v>
      </c>
      <c r="D269" s="267" t="s">
        <v>269</v>
      </c>
      <c r="E269" s="268" t="s">
        <v>1071</v>
      </c>
      <c r="F269" s="269" t="s">
        <v>1072</v>
      </c>
      <c r="G269" s="270" t="s">
        <v>408</v>
      </c>
      <c r="H269" s="271">
        <v>8</v>
      </c>
      <c r="I269" s="272"/>
      <c r="J269" s="273">
        <f>ROUND(I269*H269,2)</f>
        <v>0</v>
      </c>
      <c r="K269" s="269" t="s">
        <v>189</v>
      </c>
      <c r="L269" s="274"/>
      <c r="M269" s="275" t="s">
        <v>19</v>
      </c>
      <c r="N269" s="276" t="s">
        <v>45</v>
      </c>
      <c r="O269" s="86"/>
      <c r="P269" s="224">
        <f>O269*H269</f>
        <v>0</v>
      </c>
      <c r="Q269" s="224">
        <v>0.002</v>
      </c>
      <c r="R269" s="224">
        <f>Q269*H269</f>
        <v>0.016</v>
      </c>
      <c r="S269" s="224">
        <v>0</v>
      </c>
      <c r="T269" s="225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6" t="s">
        <v>243</v>
      </c>
      <c r="AT269" s="226" t="s">
        <v>269</v>
      </c>
      <c r="AU269" s="226" t="s">
        <v>83</v>
      </c>
      <c r="AY269" s="19" t="s">
        <v>184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9" t="s">
        <v>81</v>
      </c>
      <c r="BK269" s="227">
        <f>ROUND(I269*H269,2)</f>
        <v>0</v>
      </c>
      <c r="BL269" s="19" t="s">
        <v>190</v>
      </c>
      <c r="BM269" s="226" t="s">
        <v>1368</v>
      </c>
    </row>
    <row r="270" s="2" customFormat="1">
      <c r="A270" s="40"/>
      <c r="B270" s="41"/>
      <c r="C270" s="42"/>
      <c r="D270" s="228" t="s">
        <v>192</v>
      </c>
      <c r="E270" s="42"/>
      <c r="F270" s="229" t="s">
        <v>1072</v>
      </c>
      <c r="G270" s="42"/>
      <c r="H270" s="42"/>
      <c r="I270" s="230"/>
      <c r="J270" s="42"/>
      <c r="K270" s="42"/>
      <c r="L270" s="46"/>
      <c r="M270" s="231"/>
      <c r="N270" s="232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192</v>
      </c>
      <c r="AU270" s="19" t="s">
        <v>83</v>
      </c>
    </row>
    <row r="271" s="2" customFormat="1" ht="16.5" customHeight="1">
      <c r="A271" s="40"/>
      <c r="B271" s="41"/>
      <c r="C271" s="267" t="s">
        <v>514</v>
      </c>
      <c r="D271" s="267" t="s">
        <v>269</v>
      </c>
      <c r="E271" s="268" t="s">
        <v>1074</v>
      </c>
      <c r="F271" s="269" t="s">
        <v>1075</v>
      </c>
      <c r="G271" s="270" t="s">
        <v>408</v>
      </c>
      <c r="H271" s="271">
        <v>1</v>
      </c>
      <c r="I271" s="272"/>
      <c r="J271" s="273">
        <f>ROUND(I271*H271,2)</f>
        <v>0</v>
      </c>
      <c r="K271" s="269" t="s">
        <v>189</v>
      </c>
      <c r="L271" s="274"/>
      <c r="M271" s="275" t="s">
        <v>19</v>
      </c>
      <c r="N271" s="276" t="s">
        <v>45</v>
      </c>
      <c r="O271" s="86"/>
      <c r="P271" s="224">
        <f>O271*H271</f>
        <v>0</v>
      </c>
      <c r="Q271" s="224">
        <v>0.0030000000000000001</v>
      </c>
      <c r="R271" s="224">
        <f>Q271*H271</f>
        <v>0.0030000000000000001</v>
      </c>
      <c r="S271" s="224">
        <v>0</v>
      </c>
      <c r="T271" s="225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6" t="s">
        <v>243</v>
      </c>
      <c r="AT271" s="226" t="s">
        <v>269</v>
      </c>
      <c r="AU271" s="226" t="s">
        <v>83</v>
      </c>
      <c r="AY271" s="19" t="s">
        <v>184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9" t="s">
        <v>81</v>
      </c>
      <c r="BK271" s="227">
        <f>ROUND(I271*H271,2)</f>
        <v>0</v>
      </c>
      <c r="BL271" s="19" t="s">
        <v>190</v>
      </c>
      <c r="BM271" s="226" t="s">
        <v>1369</v>
      </c>
    </row>
    <row r="272" s="2" customFormat="1">
      <c r="A272" s="40"/>
      <c r="B272" s="41"/>
      <c r="C272" s="42"/>
      <c r="D272" s="228" t="s">
        <v>192</v>
      </c>
      <c r="E272" s="42"/>
      <c r="F272" s="229" t="s">
        <v>1075</v>
      </c>
      <c r="G272" s="42"/>
      <c r="H272" s="42"/>
      <c r="I272" s="230"/>
      <c r="J272" s="42"/>
      <c r="K272" s="42"/>
      <c r="L272" s="46"/>
      <c r="M272" s="231"/>
      <c r="N272" s="232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192</v>
      </c>
      <c r="AU272" s="19" t="s">
        <v>83</v>
      </c>
    </row>
    <row r="273" s="2" customFormat="1" ht="16.5" customHeight="1">
      <c r="A273" s="40"/>
      <c r="B273" s="41"/>
      <c r="C273" s="215" t="s">
        <v>522</v>
      </c>
      <c r="D273" s="215" t="s">
        <v>186</v>
      </c>
      <c r="E273" s="216" t="s">
        <v>1077</v>
      </c>
      <c r="F273" s="217" t="s">
        <v>1078</v>
      </c>
      <c r="G273" s="218" t="s">
        <v>408</v>
      </c>
      <c r="H273" s="219">
        <v>1</v>
      </c>
      <c r="I273" s="220"/>
      <c r="J273" s="221">
        <f>ROUND(I273*H273,2)</f>
        <v>0</v>
      </c>
      <c r="K273" s="217" t="s">
        <v>189</v>
      </c>
      <c r="L273" s="46"/>
      <c r="M273" s="222" t="s">
        <v>19</v>
      </c>
      <c r="N273" s="223" t="s">
        <v>45</v>
      </c>
      <c r="O273" s="86"/>
      <c r="P273" s="224">
        <f>O273*H273</f>
        <v>0</v>
      </c>
      <c r="Q273" s="224">
        <v>0.039269999999999999</v>
      </c>
      <c r="R273" s="224">
        <f>Q273*H273</f>
        <v>0.039269999999999999</v>
      </c>
      <c r="S273" s="224">
        <v>0</v>
      </c>
      <c r="T273" s="225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6" t="s">
        <v>190</v>
      </c>
      <c r="AT273" s="226" t="s">
        <v>186</v>
      </c>
      <c r="AU273" s="226" t="s">
        <v>83</v>
      </c>
      <c r="AY273" s="19" t="s">
        <v>184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9" t="s">
        <v>81</v>
      </c>
      <c r="BK273" s="227">
        <f>ROUND(I273*H273,2)</f>
        <v>0</v>
      </c>
      <c r="BL273" s="19" t="s">
        <v>190</v>
      </c>
      <c r="BM273" s="226" t="s">
        <v>1370</v>
      </c>
    </row>
    <row r="274" s="2" customFormat="1">
      <c r="A274" s="40"/>
      <c r="B274" s="41"/>
      <c r="C274" s="42"/>
      <c r="D274" s="228" t="s">
        <v>192</v>
      </c>
      <c r="E274" s="42"/>
      <c r="F274" s="229" t="s">
        <v>1078</v>
      </c>
      <c r="G274" s="42"/>
      <c r="H274" s="42"/>
      <c r="I274" s="230"/>
      <c r="J274" s="42"/>
      <c r="K274" s="42"/>
      <c r="L274" s="46"/>
      <c r="M274" s="231"/>
      <c r="N274" s="232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192</v>
      </c>
      <c r="AU274" s="19" t="s">
        <v>83</v>
      </c>
    </row>
    <row r="275" s="2" customFormat="1">
      <c r="A275" s="40"/>
      <c r="B275" s="41"/>
      <c r="C275" s="42"/>
      <c r="D275" s="233" t="s">
        <v>194</v>
      </c>
      <c r="E275" s="42"/>
      <c r="F275" s="234" t="s">
        <v>1080</v>
      </c>
      <c r="G275" s="42"/>
      <c r="H275" s="42"/>
      <c r="I275" s="230"/>
      <c r="J275" s="42"/>
      <c r="K275" s="42"/>
      <c r="L275" s="46"/>
      <c r="M275" s="231"/>
      <c r="N275" s="232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194</v>
      </c>
      <c r="AU275" s="19" t="s">
        <v>83</v>
      </c>
    </row>
    <row r="276" s="2" customFormat="1" ht="16.5" customHeight="1">
      <c r="A276" s="40"/>
      <c r="B276" s="41"/>
      <c r="C276" s="267" t="s">
        <v>528</v>
      </c>
      <c r="D276" s="267" t="s">
        <v>269</v>
      </c>
      <c r="E276" s="268" t="s">
        <v>1081</v>
      </c>
      <c r="F276" s="269" t="s">
        <v>1082</v>
      </c>
      <c r="G276" s="270" t="s">
        <v>408</v>
      </c>
      <c r="H276" s="271">
        <v>1</v>
      </c>
      <c r="I276" s="272"/>
      <c r="J276" s="273">
        <f>ROUND(I276*H276,2)</f>
        <v>0</v>
      </c>
      <c r="K276" s="269" t="s">
        <v>19</v>
      </c>
      <c r="L276" s="274"/>
      <c r="M276" s="275" t="s">
        <v>19</v>
      </c>
      <c r="N276" s="276" t="s">
        <v>45</v>
      </c>
      <c r="O276" s="86"/>
      <c r="P276" s="224">
        <f>O276*H276</f>
        <v>0</v>
      </c>
      <c r="Q276" s="224">
        <v>0.68899999999999995</v>
      </c>
      <c r="R276" s="224">
        <f>Q276*H276</f>
        <v>0.68899999999999995</v>
      </c>
      <c r="S276" s="224">
        <v>0</v>
      </c>
      <c r="T276" s="225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6" t="s">
        <v>243</v>
      </c>
      <c r="AT276" s="226" t="s">
        <v>269</v>
      </c>
      <c r="AU276" s="226" t="s">
        <v>83</v>
      </c>
      <c r="AY276" s="19" t="s">
        <v>184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9" t="s">
        <v>81</v>
      </c>
      <c r="BK276" s="227">
        <f>ROUND(I276*H276,2)</f>
        <v>0</v>
      </c>
      <c r="BL276" s="19" t="s">
        <v>190</v>
      </c>
      <c r="BM276" s="226" t="s">
        <v>1371</v>
      </c>
    </row>
    <row r="277" s="2" customFormat="1">
      <c r="A277" s="40"/>
      <c r="B277" s="41"/>
      <c r="C277" s="42"/>
      <c r="D277" s="228" t="s">
        <v>192</v>
      </c>
      <c r="E277" s="42"/>
      <c r="F277" s="229" t="s">
        <v>1082</v>
      </c>
      <c r="G277" s="42"/>
      <c r="H277" s="42"/>
      <c r="I277" s="230"/>
      <c r="J277" s="42"/>
      <c r="K277" s="42"/>
      <c r="L277" s="46"/>
      <c r="M277" s="231"/>
      <c r="N277" s="232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192</v>
      </c>
      <c r="AU277" s="19" t="s">
        <v>83</v>
      </c>
    </row>
    <row r="278" s="2" customFormat="1" ht="21.75" customHeight="1">
      <c r="A278" s="40"/>
      <c r="B278" s="41"/>
      <c r="C278" s="215" t="s">
        <v>533</v>
      </c>
      <c r="D278" s="215" t="s">
        <v>186</v>
      </c>
      <c r="E278" s="216" t="s">
        <v>1088</v>
      </c>
      <c r="F278" s="217" t="s">
        <v>1089</v>
      </c>
      <c r="G278" s="218" t="s">
        <v>408</v>
      </c>
      <c r="H278" s="219">
        <v>5</v>
      </c>
      <c r="I278" s="220"/>
      <c r="J278" s="221">
        <f>ROUND(I278*H278,2)</f>
        <v>0</v>
      </c>
      <c r="K278" s="217" t="s">
        <v>189</v>
      </c>
      <c r="L278" s="46"/>
      <c r="M278" s="222" t="s">
        <v>19</v>
      </c>
      <c r="N278" s="223" t="s">
        <v>45</v>
      </c>
      <c r="O278" s="86"/>
      <c r="P278" s="224">
        <f>O278*H278</f>
        <v>0</v>
      </c>
      <c r="Q278" s="224">
        <v>0.089999999999999997</v>
      </c>
      <c r="R278" s="224">
        <f>Q278*H278</f>
        <v>0.44999999999999996</v>
      </c>
      <c r="S278" s="224">
        <v>0</v>
      </c>
      <c r="T278" s="225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6" t="s">
        <v>190</v>
      </c>
      <c r="AT278" s="226" t="s">
        <v>186</v>
      </c>
      <c r="AU278" s="226" t="s">
        <v>83</v>
      </c>
      <c r="AY278" s="19" t="s">
        <v>184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9" t="s">
        <v>81</v>
      </c>
      <c r="BK278" s="227">
        <f>ROUND(I278*H278,2)</f>
        <v>0</v>
      </c>
      <c r="BL278" s="19" t="s">
        <v>190</v>
      </c>
      <c r="BM278" s="226" t="s">
        <v>1372</v>
      </c>
    </row>
    <row r="279" s="2" customFormat="1">
      <c r="A279" s="40"/>
      <c r="B279" s="41"/>
      <c r="C279" s="42"/>
      <c r="D279" s="228" t="s">
        <v>192</v>
      </c>
      <c r="E279" s="42"/>
      <c r="F279" s="229" t="s">
        <v>1091</v>
      </c>
      <c r="G279" s="42"/>
      <c r="H279" s="42"/>
      <c r="I279" s="230"/>
      <c r="J279" s="42"/>
      <c r="K279" s="42"/>
      <c r="L279" s="46"/>
      <c r="M279" s="231"/>
      <c r="N279" s="232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192</v>
      </c>
      <c r="AU279" s="19" t="s">
        <v>83</v>
      </c>
    </row>
    <row r="280" s="2" customFormat="1">
      <c r="A280" s="40"/>
      <c r="B280" s="41"/>
      <c r="C280" s="42"/>
      <c r="D280" s="233" t="s">
        <v>194</v>
      </c>
      <c r="E280" s="42"/>
      <c r="F280" s="234" t="s">
        <v>1092</v>
      </c>
      <c r="G280" s="42"/>
      <c r="H280" s="42"/>
      <c r="I280" s="230"/>
      <c r="J280" s="42"/>
      <c r="K280" s="42"/>
      <c r="L280" s="46"/>
      <c r="M280" s="231"/>
      <c r="N280" s="232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194</v>
      </c>
      <c r="AU280" s="19" t="s">
        <v>83</v>
      </c>
    </row>
    <row r="281" s="2" customFormat="1">
      <c r="A281" s="40"/>
      <c r="B281" s="41"/>
      <c r="C281" s="42"/>
      <c r="D281" s="228" t="s">
        <v>292</v>
      </c>
      <c r="E281" s="42"/>
      <c r="F281" s="277" t="s">
        <v>1093</v>
      </c>
      <c r="G281" s="42"/>
      <c r="H281" s="42"/>
      <c r="I281" s="230"/>
      <c r="J281" s="42"/>
      <c r="K281" s="42"/>
      <c r="L281" s="46"/>
      <c r="M281" s="231"/>
      <c r="N281" s="232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292</v>
      </c>
      <c r="AU281" s="19" t="s">
        <v>83</v>
      </c>
    </row>
    <row r="282" s="2" customFormat="1" ht="16.5" customHeight="1">
      <c r="A282" s="40"/>
      <c r="B282" s="41"/>
      <c r="C282" s="267" t="s">
        <v>540</v>
      </c>
      <c r="D282" s="267" t="s">
        <v>269</v>
      </c>
      <c r="E282" s="268" t="s">
        <v>1373</v>
      </c>
      <c r="F282" s="269" t="s">
        <v>1374</v>
      </c>
      <c r="G282" s="270" t="s">
        <v>408</v>
      </c>
      <c r="H282" s="271">
        <v>5</v>
      </c>
      <c r="I282" s="272"/>
      <c r="J282" s="273">
        <f>ROUND(I282*H282,2)</f>
        <v>0</v>
      </c>
      <c r="K282" s="269" t="s">
        <v>19</v>
      </c>
      <c r="L282" s="274"/>
      <c r="M282" s="275" t="s">
        <v>19</v>
      </c>
      <c r="N282" s="276" t="s">
        <v>45</v>
      </c>
      <c r="O282" s="86"/>
      <c r="P282" s="224">
        <f>O282*H282</f>
        <v>0</v>
      </c>
      <c r="Q282" s="224">
        <v>0.079000000000000001</v>
      </c>
      <c r="R282" s="224">
        <f>Q282*H282</f>
        <v>0.39500000000000002</v>
      </c>
      <c r="S282" s="224">
        <v>0</v>
      </c>
      <c r="T282" s="225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6" t="s">
        <v>243</v>
      </c>
      <c r="AT282" s="226" t="s">
        <v>269</v>
      </c>
      <c r="AU282" s="226" t="s">
        <v>83</v>
      </c>
      <c r="AY282" s="19" t="s">
        <v>184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9" t="s">
        <v>81</v>
      </c>
      <c r="BK282" s="227">
        <f>ROUND(I282*H282,2)</f>
        <v>0</v>
      </c>
      <c r="BL282" s="19" t="s">
        <v>190</v>
      </c>
      <c r="BM282" s="226" t="s">
        <v>1375</v>
      </c>
    </row>
    <row r="283" s="2" customFormat="1">
      <c r="A283" s="40"/>
      <c r="B283" s="41"/>
      <c r="C283" s="42"/>
      <c r="D283" s="228" t="s">
        <v>192</v>
      </c>
      <c r="E283" s="42"/>
      <c r="F283" s="229" t="s">
        <v>1376</v>
      </c>
      <c r="G283" s="42"/>
      <c r="H283" s="42"/>
      <c r="I283" s="230"/>
      <c r="J283" s="42"/>
      <c r="K283" s="42"/>
      <c r="L283" s="46"/>
      <c r="M283" s="231"/>
      <c r="N283" s="232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192</v>
      </c>
      <c r="AU283" s="19" t="s">
        <v>83</v>
      </c>
    </row>
    <row r="284" s="2" customFormat="1">
      <c r="A284" s="40"/>
      <c r="B284" s="41"/>
      <c r="C284" s="42"/>
      <c r="D284" s="228" t="s">
        <v>292</v>
      </c>
      <c r="E284" s="42"/>
      <c r="F284" s="277" t="s">
        <v>1097</v>
      </c>
      <c r="G284" s="42"/>
      <c r="H284" s="42"/>
      <c r="I284" s="230"/>
      <c r="J284" s="42"/>
      <c r="K284" s="42"/>
      <c r="L284" s="46"/>
      <c r="M284" s="231"/>
      <c r="N284" s="232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292</v>
      </c>
      <c r="AU284" s="19" t="s">
        <v>83</v>
      </c>
    </row>
    <row r="285" s="2" customFormat="1" ht="16.5" customHeight="1">
      <c r="A285" s="40"/>
      <c r="B285" s="41"/>
      <c r="C285" s="267" t="s">
        <v>546</v>
      </c>
      <c r="D285" s="267" t="s">
        <v>269</v>
      </c>
      <c r="E285" s="268" t="s">
        <v>1098</v>
      </c>
      <c r="F285" s="269" t="s">
        <v>1099</v>
      </c>
      <c r="G285" s="270" t="s">
        <v>408</v>
      </c>
      <c r="H285" s="271">
        <v>5</v>
      </c>
      <c r="I285" s="272"/>
      <c r="J285" s="273">
        <f>ROUND(I285*H285,2)</f>
        <v>0</v>
      </c>
      <c r="K285" s="269" t="s">
        <v>19</v>
      </c>
      <c r="L285" s="274"/>
      <c r="M285" s="275" t="s">
        <v>19</v>
      </c>
      <c r="N285" s="276" t="s">
        <v>45</v>
      </c>
      <c r="O285" s="86"/>
      <c r="P285" s="224">
        <f>O285*H285</f>
        <v>0</v>
      </c>
      <c r="Q285" s="224">
        <v>0.079000000000000001</v>
      </c>
      <c r="R285" s="224">
        <f>Q285*H285</f>
        <v>0.39500000000000002</v>
      </c>
      <c r="S285" s="224">
        <v>0</v>
      </c>
      <c r="T285" s="225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6" t="s">
        <v>243</v>
      </c>
      <c r="AT285" s="226" t="s">
        <v>269</v>
      </c>
      <c r="AU285" s="226" t="s">
        <v>83</v>
      </c>
      <c r="AY285" s="19" t="s">
        <v>184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9" t="s">
        <v>81</v>
      </c>
      <c r="BK285" s="227">
        <f>ROUND(I285*H285,2)</f>
        <v>0</v>
      </c>
      <c r="BL285" s="19" t="s">
        <v>190</v>
      </c>
      <c r="BM285" s="226" t="s">
        <v>1377</v>
      </c>
    </row>
    <row r="286" s="2" customFormat="1">
      <c r="A286" s="40"/>
      <c r="B286" s="41"/>
      <c r="C286" s="42"/>
      <c r="D286" s="228" t="s">
        <v>192</v>
      </c>
      <c r="E286" s="42"/>
      <c r="F286" s="229" t="s">
        <v>1099</v>
      </c>
      <c r="G286" s="42"/>
      <c r="H286" s="42"/>
      <c r="I286" s="230"/>
      <c r="J286" s="42"/>
      <c r="K286" s="42"/>
      <c r="L286" s="46"/>
      <c r="M286" s="231"/>
      <c r="N286" s="232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192</v>
      </c>
      <c r="AU286" s="19" t="s">
        <v>83</v>
      </c>
    </row>
    <row r="287" s="2" customFormat="1" ht="16.5" customHeight="1">
      <c r="A287" s="40"/>
      <c r="B287" s="41"/>
      <c r="C287" s="215" t="s">
        <v>359</v>
      </c>
      <c r="D287" s="215" t="s">
        <v>186</v>
      </c>
      <c r="E287" s="216" t="s">
        <v>794</v>
      </c>
      <c r="F287" s="217" t="s">
        <v>795</v>
      </c>
      <c r="G287" s="218" t="s">
        <v>113</v>
      </c>
      <c r="H287" s="219">
        <v>147</v>
      </c>
      <c r="I287" s="220"/>
      <c r="J287" s="221">
        <f>ROUND(I287*H287,2)</f>
        <v>0</v>
      </c>
      <c r="K287" s="217" t="s">
        <v>189</v>
      </c>
      <c r="L287" s="46"/>
      <c r="M287" s="222" t="s">
        <v>19</v>
      </c>
      <c r="N287" s="223" t="s">
        <v>45</v>
      </c>
      <c r="O287" s="86"/>
      <c r="P287" s="224">
        <f>O287*H287</f>
        <v>0</v>
      </c>
      <c r="Q287" s="224">
        <v>9.0000000000000006E-05</v>
      </c>
      <c r="R287" s="224">
        <f>Q287*H287</f>
        <v>0.01323</v>
      </c>
      <c r="S287" s="224">
        <v>0</v>
      </c>
      <c r="T287" s="225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6" t="s">
        <v>190</v>
      </c>
      <c r="AT287" s="226" t="s">
        <v>186</v>
      </c>
      <c r="AU287" s="226" t="s">
        <v>83</v>
      </c>
      <c r="AY287" s="19" t="s">
        <v>184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9" t="s">
        <v>81</v>
      </c>
      <c r="BK287" s="227">
        <f>ROUND(I287*H287,2)</f>
        <v>0</v>
      </c>
      <c r="BL287" s="19" t="s">
        <v>190</v>
      </c>
      <c r="BM287" s="226" t="s">
        <v>1378</v>
      </c>
    </row>
    <row r="288" s="2" customFormat="1">
      <c r="A288" s="40"/>
      <c r="B288" s="41"/>
      <c r="C288" s="42"/>
      <c r="D288" s="228" t="s">
        <v>192</v>
      </c>
      <c r="E288" s="42"/>
      <c r="F288" s="229" t="s">
        <v>797</v>
      </c>
      <c r="G288" s="42"/>
      <c r="H288" s="42"/>
      <c r="I288" s="230"/>
      <c r="J288" s="42"/>
      <c r="K288" s="42"/>
      <c r="L288" s="46"/>
      <c r="M288" s="231"/>
      <c r="N288" s="232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192</v>
      </c>
      <c r="AU288" s="19" t="s">
        <v>83</v>
      </c>
    </row>
    <row r="289" s="2" customFormat="1">
      <c r="A289" s="40"/>
      <c r="B289" s="41"/>
      <c r="C289" s="42"/>
      <c r="D289" s="233" t="s">
        <v>194</v>
      </c>
      <c r="E289" s="42"/>
      <c r="F289" s="234" t="s">
        <v>798</v>
      </c>
      <c r="G289" s="42"/>
      <c r="H289" s="42"/>
      <c r="I289" s="230"/>
      <c r="J289" s="42"/>
      <c r="K289" s="42"/>
      <c r="L289" s="46"/>
      <c r="M289" s="231"/>
      <c r="N289" s="232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194</v>
      </c>
      <c r="AU289" s="19" t="s">
        <v>83</v>
      </c>
    </row>
    <row r="290" s="2" customFormat="1">
      <c r="A290" s="40"/>
      <c r="B290" s="41"/>
      <c r="C290" s="42"/>
      <c r="D290" s="228" t="s">
        <v>292</v>
      </c>
      <c r="E290" s="42"/>
      <c r="F290" s="277" t="s">
        <v>1102</v>
      </c>
      <c r="G290" s="42"/>
      <c r="H290" s="42"/>
      <c r="I290" s="230"/>
      <c r="J290" s="42"/>
      <c r="K290" s="42"/>
      <c r="L290" s="46"/>
      <c r="M290" s="231"/>
      <c r="N290" s="232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292</v>
      </c>
      <c r="AU290" s="19" t="s">
        <v>83</v>
      </c>
    </row>
    <row r="291" s="2" customFormat="1" ht="16.5" customHeight="1">
      <c r="A291" s="40"/>
      <c r="B291" s="41"/>
      <c r="C291" s="215" t="s">
        <v>841</v>
      </c>
      <c r="D291" s="215" t="s">
        <v>186</v>
      </c>
      <c r="E291" s="216" t="s">
        <v>1379</v>
      </c>
      <c r="F291" s="217" t="s">
        <v>1380</v>
      </c>
      <c r="G291" s="218" t="s">
        <v>290</v>
      </c>
      <c r="H291" s="219">
        <v>4</v>
      </c>
      <c r="I291" s="220"/>
      <c r="J291" s="221">
        <f>ROUND(I291*H291,2)</f>
        <v>0</v>
      </c>
      <c r="K291" s="217" t="s">
        <v>19</v>
      </c>
      <c r="L291" s="46"/>
      <c r="M291" s="222" t="s">
        <v>19</v>
      </c>
      <c r="N291" s="223" t="s">
        <v>45</v>
      </c>
      <c r="O291" s="86"/>
      <c r="P291" s="224">
        <f>O291*H291</f>
        <v>0</v>
      </c>
      <c r="Q291" s="224">
        <v>9.0000000000000006E-05</v>
      </c>
      <c r="R291" s="224">
        <f>Q291*H291</f>
        <v>0.00036000000000000002</v>
      </c>
      <c r="S291" s="224">
        <v>0</v>
      </c>
      <c r="T291" s="225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6" t="s">
        <v>190</v>
      </c>
      <c r="AT291" s="226" t="s">
        <v>186</v>
      </c>
      <c r="AU291" s="226" t="s">
        <v>83</v>
      </c>
      <c r="AY291" s="19" t="s">
        <v>184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19" t="s">
        <v>81</v>
      </c>
      <c r="BK291" s="227">
        <f>ROUND(I291*H291,2)</f>
        <v>0</v>
      </c>
      <c r="BL291" s="19" t="s">
        <v>190</v>
      </c>
      <c r="BM291" s="226" t="s">
        <v>1381</v>
      </c>
    </row>
    <row r="292" s="2" customFormat="1">
      <c r="A292" s="40"/>
      <c r="B292" s="41"/>
      <c r="C292" s="42"/>
      <c r="D292" s="228" t="s">
        <v>192</v>
      </c>
      <c r="E292" s="42"/>
      <c r="F292" s="229" t="s">
        <v>1382</v>
      </c>
      <c r="G292" s="42"/>
      <c r="H292" s="42"/>
      <c r="I292" s="230"/>
      <c r="J292" s="42"/>
      <c r="K292" s="42"/>
      <c r="L292" s="46"/>
      <c r="M292" s="231"/>
      <c r="N292" s="232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192</v>
      </c>
      <c r="AU292" s="19" t="s">
        <v>83</v>
      </c>
    </row>
    <row r="293" s="2" customFormat="1" ht="16.5" customHeight="1">
      <c r="A293" s="40"/>
      <c r="B293" s="41"/>
      <c r="C293" s="215" t="s">
        <v>849</v>
      </c>
      <c r="D293" s="215" t="s">
        <v>186</v>
      </c>
      <c r="E293" s="216" t="s">
        <v>1383</v>
      </c>
      <c r="F293" s="217" t="s">
        <v>1384</v>
      </c>
      <c r="G293" s="218" t="s">
        <v>408</v>
      </c>
      <c r="H293" s="219">
        <v>2</v>
      </c>
      <c r="I293" s="220"/>
      <c r="J293" s="221">
        <f>ROUND(I293*H293,2)</f>
        <v>0</v>
      </c>
      <c r="K293" s="217" t="s">
        <v>19</v>
      </c>
      <c r="L293" s="46"/>
      <c r="M293" s="222" t="s">
        <v>19</v>
      </c>
      <c r="N293" s="223" t="s">
        <v>45</v>
      </c>
      <c r="O293" s="86"/>
      <c r="P293" s="224">
        <f>O293*H293</f>
        <v>0</v>
      </c>
      <c r="Q293" s="224">
        <v>9.0000000000000006E-05</v>
      </c>
      <c r="R293" s="224">
        <f>Q293*H293</f>
        <v>0.00018000000000000001</v>
      </c>
      <c r="S293" s="224">
        <v>0</v>
      </c>
      <c r="T293" s="225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26" t="s">
        <v>190</v>
      </c>
      <c r="AT293" s="226" t="s">
        <v>186</v>
      </c>
      <c r="AU293" s="226" t="s">
        <v>83</v>
      </c>
      <c r="AY293" s="19" t="s">
        <v>184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9" t="s">
        <v>81</v>
      </c>
      <c r="BK293" s="227">
        <f>ROUND(I293*H293,2)</f>
        <v>0</v>
      </c>
      <c r="BL293" s="19" t="s">
        <v>190</v>
      </c>
      <c r="BM293" s="226" t="s">
        <v>1385</v>
      </c>
    </row>
    <row r="294" s="2" customFormat="1">
      <c r="A294" s="40"/>
      <c r="B294" s="41"/>
      <c r="C294" s="42"/>
      <c r="D294" s="228" t="s">
        <v>192</v>
      </c>
      <c r="E294" s="42"/>
      <c r="F294" s="229" t="s">
        <v>1384</v>
      </c>
      <c r="G294" s="42"/>
      <c r="H294" s="42"/>
      <c r="I294" s="230"/>
      <c r="J294" s="42"/>
      <c r="K294" s="42"/>
      <c r="L294" s="46"/>
      <c r="M294" s="231"/>
      <c r="N294" s="232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192</v>
      </c>
      <c r="AU294" s="19" t="s">
        <v>83</v>
      </c>
    </row>
    <row r="295" s="12" customFormat="1" ht="22.8" customHeight="1">
      <c r="A295" s="12"/>
      <c r="B295" s="199"/>
      <c r="C295" s="200"/>
      <c r="D295" s="201" t="s">
        <v>73</v>
      </c>
      <c r="E295" s="213" t="s">
        <v>252</v>
      </c>
      <c r="F295" s="213" t="s">
        <v>404</v>
      </c>
      <c r="G295" s="200"/>
      <c r="H295" s="200"/>
      <c r="I295" s="203"/>
      <c r="J295" s="214">
        <f>BK295</f>
        <v>0</v>
      </c>
      <c r="K295" s="200"/>
      <c r="L295" s="205"/>
      <c r="M295" s="206"/>
      <c r="N295" s="207"/>
      <c r="O295" s="207"/>
      <c r="P295" s="208">
        <f>SUM(P296:P305)</f>
        <v>0</v>
      </c>
      <c r="Q295" s="207"/>
      <c r="R295" s="208">
        <f>SUM(R296:R305)</f>
        <v>0.031134999999999996</v>
      </c>
      <c r="S295" s="207"/>
      <c r="T295" s="209">
        <f>SUM(T296:T305)</f>
        <v>0.42300000000000004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0" t="s">
        <v>81</v>
      </c>
      <c r="AT295" s="211" t="s">
        <v>73</v>
      </c>
      <c r="AU295" s="211" t="s">
        <v>81</v>
      </c>
      <c r="AY295" s="210" t="s">
        <v>184</v>
      </c>
      <c r="BK295" s="212">
        <f>SUM(BK296:BK305)</f>
        <v>0</v>
      </c>
    </row>
    <row r="296" s="2" customFormat="1" ht="16.5" customHeight="1">
      <c r="A296" s="40"/>
      <c r="B296" s="41"/>
      <c r="C296" s="215" t="s">
        <v>854</v>
      </c>
      <c r="D296" s="215" t="s">
        <v>186</v>
      </c>
      <c r="E296" s="216" t="s">
        <v>1386</v>
      </c>
      <c r="F296" s="217" t="s">
        <v>1387</v>
      </c>
      <c r="G296" s="218" t="s">
        <v>131</v>
      </c>
      <c r="H296" s="219">
        <v>28.5</v>
      </c>
      <c r="I296" s="220"/>
      <c r="J296" s="221">
        <f>ROUND(I296*H296,2)</f>
        <v>0</v>
      </c>
      <c r="K296" s="217" t="s">
        <v>189</v>
      </c>
      <c r="L296" s="46"/>
      <c r="M296" s="222" t="s">
        <v>19</v>
      </c>
      <c r="N296" s="223" t="s">
        <v>45</v>
      </c>
      <c r="O296" s="86"/>
      <c r="P296" s="224">
        <f>O296*H296</f>
        <v>0</v>
      </c>
      <c r="Q296" s="224">
        <v>0.00046999999999999999</v>
      </c>
      <c r="R296" s="224">
        <f>Q296*H296</f>
        <v>0.013394999999999999</v>
      </c>
      <c r="S296" s="224">
        <v>0</v>
      </c>
      <c r="T296" s="225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6" t="s">
        <v>190</v>
      </c>
      <c r="AT296" s="226" t="s">
        <v>186</v>
      </c>
      <c r="AU296" s="226" t="s">
        <v>83</v>
      </c>
      <c r="AY296" s="19" t="s">
        <v>184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19" t="s">
        <v>81</v>
      </c>
      <c r="BK296" s="227">
        <f>ROUND(I296*H296,2)</f>
        <v>0</v>
      </c>
      <c r="BL296" s="19" t="s">
        <v>190</v>
      </c>
      <c r="BM296" s="226" t="s">
        <v>1388</v>
      </c>
    </row>
    <row r="297" s="2" customFormat="1">
      <c r="A297" s="40"/>
      <c r="B297" s="41"/>
      <c r="C297" s="42"/>
      <c r="D297" s="228" t="s">
        <v>192</v>
      </c>
      <c r="E297" s="42"/>
      <c r="F297" s="229" t="s">
        <v>1389</v>
      </c>
      <c r="G297" s="42"/>
      <c r="H297" s="42"/>
      <c r="I297" s="230"/>
      <c r="J297" s="42"/>
      <c r="K297" s="42"/>
      <c r="L297" s="46"/>
      <c r="M297" s="231"/>
      <c r="N297" s="232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192</v>
      </c>
      <c r="AU297" s="19" t="s">
        <v>83</v>
      </c>
    </row>
    <row r="298" s="2" customFormat="1">
      <c r="A298" s="40"/>
      <c r="B298" s="41"/>
      <c r="C298" s="42"/>
      <c r="D298" s="233" t="s">
        <v>194</v>
      </c>
      <c r="E298" s="42"/>
      <c r="F298" s="234" t="s">
        <v>1390</v>
      </c>
      <c r="G298" s="42"/>
      <c r="H298" s="42"/>
      <c r="I298" s="230"/>
      <c r="J298" s="42"/>
      <c r="K298" s="42"/>
      <c r="L298" s="46"/>
      <c r="M298" s="231"/>
      <c r="N298" s="232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194</v>
      </c>
      <c r="AU298" s="19" t="s">
        <v>83</v>
      </c>
    </row>
    <row r="299" s="2" customFormat="1" ht="16.5" customHeight="1">
      <c r="A299" s="40"/>
      <c r="B299" s="41"/>
      <c r="C299" s="215" t="s">
        <v>859</v>
      </c>
      <c r="D299" s="215" t="s">
        <v>186</v>
      </c>
      <c r="E299" s="216" t="s">
        <v>1194</v>
      </c>
      <c r="F299" s="217" t="s">
        <v>1195</v>
      </c>
      <c r="G299" s="218" t="s">
        <v>408</v>
      </c>
      <c r="H299" s="219">
        <v>6</v>
      </c>
      <c r="I299" s="220"/>
      <c r="J299" s="221">
        <f>ROUND(I299*H299,2)</f>
        <v>0</v>
      </c>
      <c r="K299" s="217" t="s">
        <v>19</v>
      </c>
      <c r="L299" s="46"/>
      <c r="M299" s="222" t="s">
        <v>19</v>
      </c>
      <c r="N299" s="223" t="s">
        <v>45</v>
      </c>
      <c r="O299" s="86"/>
      <c r="P299" s="224">
        <f>O299*H299</f>
        <v>0</v>
      </c>
      <c r="Q299" s="224">
        <v>0.0024399999999999999</v>
      </c>
      <c r="R299" s="224">
        <f>Q299*H299</f>
        <v>0.01464</v>
      </c>
      <c r="S299" s="224">
        <v>0.056000000000000001</v>
      </c>
      <c r="T299" s="225">
        <f>S299*H299</f>
        <v>0.33600000000000002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26" t="s">
        <v>190</v>
      </c>
      <c r="AT299" s="226" t="s">
        <v>186</v>
      </c>
      <c r="AU299" s="226" t="s">
        <v>83</v>
      </c>
      <c r="AY299" s="19" t="s">
        <v>184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19" t="s">
        <v>81</v>
      </c>
      <c r="BK299" s="227">
        <f>ROUND(I299*H299,2)</f>
        <v>0</v>
      </c>
      <c r="BL299" s="19" t="s">
        <v>190</v>
      </c>
      <c r="BM299" s="226" t="s">
        <v>1391</v>
      </c>
    </row>
    <row r="300" s="2" customFormat="1">
      <c r="A300" s="40"/>
      <c r="B300" s="41"/>
      <c r="C300" s="42"/>
      <c r="D300" s="228" t="s">
        <v>192</v>
      </c>
      <c r="E300" s="42"/>
      <c r="F300" s="229" t="s">
        <v>1197</v>
      </c>
      <c r="G300" s="42"/>
      <c r="H300" s="42"/>
      <c r="I300" s="230"/>
      <c r="J300" s="42"/>
      <c r="K300" s="42"/>
      <c r="L300" s="46"/>
      <c r="M300" s="231"/>
      <c r="N300" s="232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192</v>
      </c>
      <c r="AU300" s="19" t="s">
        <v>83</v>
      </c>
    </row>
    <row r="301" s="2" customFormat="1">
      <c r="A301" s="40"/>
      <c r="B301" s="41"/>
      <c r="C301" s="42"/>
      <c r="D301" s="228" t="s">
        <v>292</v>
      </c>
      <c r="E301" s="42"/>
      <c r="F301" s="277" t="s">
        <v>1198</v>
      </c>
      <c r="G301" s="42"/>
      <c r="H301" s="42"/>
      <c r="I301" s="230"/>
      <c r="J301" s="42"/>
      <c r="K301" s="42"/>
      <c r="L301" s="46"/>
      <c r="M301" s="231"/>
      <c r="N301" s="232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292</v>
      </c>
      <c r="AU301" s="19" t="s">
        <v>83</v>
      </c>
    </row>
    <row r="302" s="2" customFormat="1" ht="16.5" customHeight="1">
      <c r="A302" s="40"/>
      <c r="B302" s="41"/>
      <c r="C302" s="215" t="s">
        <v>865</v>
      </c>
      <c r="D302" s="215" t="s">
        <v>186</v>
      </c>
      <c r="E302" s="216" t="s">
        <v>1392</v>
      </c>
      <c r="F302" s="217" t="s">
        <v>1393</v>
      </c>
      <c r="G302" s="218" t="s">
        <v>408</v>
      </c>
      <c r="H302" s="219">
        <v>1</v>
      </c>
      <c r="I302" s="220"/>
      <c r="J302" s="221">
        <f>ROUND(I302*H302,2)</f>
        <v>0</v>
      </c>
      <c r="K302" s="217" t="s">
        <v>833</v>
      </c>
      <c r="L302" s="46"/>
      <c r="M302" s="222" t="s">
        <v>19</v>
      </c>
      <c r="N302" s="223" t="s">
        <v>45</v>
      </c>
      <c r="O302" s="86"/>
      <c r="P302" s="224">
        <f>O302*H302</f>
        <v>0</v>
      </c>
      <c r="Q302" s="224">
        <v>0.0030999999999999999</v>
      </c>
      <c r="R302" s="224">
        <f>Q302*H302</f>
        <v>0.0030999999999999999</v>
      </c>
      <c r="S302" s="224">
        <v>0.086999999999999994</v>
      </c>
      <c r="T302" s="225">
        <f>S302*H302</f>
        <v>0.086999999999999994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6" t="s">
        <v>190</v>
      </c>
      <c r="AT302" s="226" t="s">
        <v>186</v>
      </c>
      <c r="AU302" s="226" t="s">
        <v>83</v>
      </c>
      <c r="AY302" s="19" t="s">
        <v>184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9" t="s">
        <v>81</v>
      </c>
      <c r="BK302" s="227">
        <f>ROUND(I302*H302,2)</f>
        <v>0</v>
      </c>
      <c r="BL302" s="19" t="s">
        <v>190</v>
      </c>
      <c r="BM302" s="226" t="s">
        <v>1394</v>
      </c>
    </row>
    <row r="303" s="2" customFormat="1">
      <c r="A303" s="40"/>
      <c r="B303" s="41"/>
      <c r="C303" s="42"/>
      <c r="D303" s="228" t="s">
        <v>192</v>
      </c>
      <c r="E303" s="42"/>
      <c r="F303" s="229" t="s">
        <v>1395</v>
      </c>
      <c r="G303" s="42"/>
      <c r="H303" s="42"/>
      <c r="I303" s="230"/>
      <c r="J303" s="42"/>
      <c r="K303" s="42"/>
      <c r="L303" s="46"/>
      <c r="M303" s="231"/>
      <c r="N303" s="232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192</v>
      </c>
      <c r="AU303" s="19" t="s">
        <v>83</v>
      </c>
    </row>
    <row r="304" s="2" customFormat="1">
      <c r="A304" s="40"/>
      <c r="B304" s="41"/>
      <c r="C304" s="42"/>
      <c r="D304" s="233" t="s">
        <v>194</v>
      </c>
      <c r="E304" s="42"/>
      <c r="F304" s="234" t="s">
        <v>1396</v>
      </c>
      <c r="G304" s="42"/>
      <c r="H304" s="42"/>
      <c r="I304" s="230"/>
      <c r="J304" s="42"/>
      <c r="K304" s="42"/>
      <c r="L304" s="46"/>
      <c r="M304" s="231"/>
      <c r="N304" s="232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194</v>
      </c>
      <c r="AU304" s="19" t="s">
        <v>83</v>
      </c>
    </row>
    <row r="305" s="2" customFormat="1">
      <c r="A305" s="40"/>
      <c r="B305" s="41"/>
      <c r="C305" s="42"/>
      <c r="D305" s="228" t="s">
        <v>292</v>
      </c>
      <c r="E305" s="42"/>
      <c r="F305" s="277" t="s">
        <v>1397</v>
      </c>
      <c r="G305" s="42"/>
      <c r="H305" s="42"/>
      <c r="I305" s="230"/>
      <c r="J305" s="42"/>
      <c r="K305" s="42"/>
      <c r="L305" s="46"/>
      <c r="M305" s="231"/>
      <c r="N305" s="232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292</v>
      </c>
      <c r="AU305" s="19" t="s">
        <v>83</v>
      </c>
    </row>
    <row r="306" s="12" customFormat="1" ht="22.8" customHeight="1">
      <c r="A306" s="12"/>
      <c r="B306" s="199"/>
      <c r="C306" s="200"/>
      <c r="D306" s="201" t="s">
        <v>73</v>
      </c>
      <c r="E306" s="213" t="s">
        <v>520</v>
      </c>
      <c r="F306" s="213" t="s">
        <v>521</v>
      </c>
      <c r="G306" s="200"/>
      <c r="H306" s="200"/>
      <c r="I306" s="203"/>
      <c r="J306" s="214">
        <f>BK306</f>
        <v>0</v>
      </c>
      <c r="K306" s="200"/>
      <c r="L306" s="205"/>
      <c r="M306" s="206"/>
      <c r="N306" s="207"/>
      <c r="O306" s="207"/>
      <c r="P306" s="208">
        <f>SUM(P307:P316)</f>
        <v>0</v>
      </c>
      <c r="Q306" s="207"/>
      <c r="R306" s="208">
        <f>SUM(R307:R316)</f>
        <v>0</v>
      </c>
      <c r="S306" s="207"/>
      <c r="T306" s="209">
        <f>SUM(T307:T316)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0" t="s">
        <v>81</v>
      </c>
      <c r="AT306" s="211" t="s">
        <v>73</v>
      </c>
      <c r="AU306" s="211" t="s">
        <v>81</v>
      </c>
      <c r="AY306" s="210" t="s">
        <v>184</v>
      </c>
      <c r="BK306" s="212">
        <f>SUM(BK307:BK316)</f>
        <v>0</v>
      </c>
    </row>
    <row r="307" s="2" customFormat="1" ht="16.5" customHeight="1">
      <c r="A307" s="40"/>
      <c r="B307" s="41"/>
      <c r="C307" s="215" t="s">
        <v>1398</v>
      </c>
      <c r="D307" s="215" t="s">
        <v>186</v>
      </c>
      <c r="E307" s="216" t="s">
        <v>801</v>
      </c>
      <c r="F307" s="217" t="s">
        <v>802</v>
      </c>
      <c r="G307" s="218" t="s">
        <v>272</v>
      </c>
      <c r="H307" s="219">
        <v>4.8330000000000002</v>
      </c>
      <c r="I307" s="220"/>
      <c r="J307" s="221">
        <f>ROUND(I307*H307,2)</f>
        <v>0</v>
      </c>
      <c r="K307" s="217" t="s">
        <v>189</v>
      </c>
      <c r="L307" s="46"/>
      <c r="M307" s="222" t="s">
        <v>19</v>
      </c>
      <c r="N307" s="223" t="s">
        <v>45</v>
      </c>
      <c r="O307" s="86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6" t="s">
        <v>190</v>
      </c>
      <c r="AT307" s="226" t="s">
        <v>186</v>
      </c>
      <c r="AU307" s="226" t="s">
        <v>83</v>
      </c>
      <c r="AY307" s="19" t="s">
        <v>184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19" t="s">
        <v>81</v>
      </c>
      <c r="BK307" s="227">
        <f>ROUND(I307*H307,2)</f>
        <v>0</v>
      </c>
      <c r="BL307" s="19" t="s">
        <v>190</v>
      </c>
      <c r="BM307" s="226" t="s">
        <v>1399</v>
      </c>
    </row>
    <row r="308" s="2" customFormat="1">
      <c r="A308" s="40"/>
      <c r="B308" s="41"/>
      <c r="C308" s="42"/>
      <c r="D308" s="228" t="s">
        <v>192</v>
      </c>
      <c r="E308" s="42"/>
      <c r="F308" s="229" t="s">
        <v>804</v>
      </c>
      <c r="G308" s="42"/>
      <c r="H308" s="42"/>
      <c r="I308" s="230"/>
      <c r="J308" s="42"/>
      <c r="K308" s="42"/>
      <c r="L308" s="46"/>
      <c r="M308" s="231"/>
      <c r="N308" s="232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192</v>
      </c>
      <c r="AU308" s="19" t="s">
        <v>83</v>
      </c>
    </row>
    <row r="309" s="2" customFormat="1">
      <c r="A309" s="40"/>
      <c r="B309" s="41"/>
      <c r="C309" s="42"/>
      <c r="D309" s="233" t="s">
        <v>194</v>
      </c>
      <c r="E309" s="42"/>
      <c r="F309" s="234" t="s">
        <v>805</v>
      </c>
      <c r="G309" s="42"/>
      <c r="H309" s="42"/>
      <c r="I309" s="230"/>
      <c r="J309" s="42"/>
      <c r="K309" s="42"/>
      <c r="L309" s="46"/>
      <c r="M309" s="231"/>
      <c r="N309" s="232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194</v>
      </c>
      <c r="AU309" s="19" t="s">
        <v>83</v>
      </c>
    </row>
    <row r="310" s="2" customFormat="1" ht="16.5" customHeight="1">
      <c r="A310" s="40"/>
      <c r="B310" s="41"/>
      <c r="C310" s="215" t="s">
        <v>1400</v>
      </c>
      <c r="D310" s="215" t="s">
        <v>186</v>
      </c>
      <c r="E310" s="216" t="s">
        <v>806</v>
      </c>
      <c r="F310" s="217" t="s">
        <v>807</v>
      </c>
      <c r="G310" s="218" t="s">
        <v>272</v>
      </c>
      <c r="H310" s="219">
        <v>48.329999999999998</v>
      </c>
      <c r="I310" s="220"/>
      <c r="J310" s="221">
        <f>ROUND(I310*H310,2)</f>
        <v>0</v>
      </c>
      <c r="K310" s="217" t="s">
        <v>189</v>
      </c>
      <c r="L310" s="46"/>
      <c r="M310" s="222" t="s">
        <v>19</v>
      </c>
      <c r="N310" s="223" t="s">
        <v>45</v>
      </c>
      <c r="O310" s="86"/>
      <c r="P310" s="224">
        <f>O310*H310</f>
        <v>0</v>
      </c>
      <c r="Q310" s="224">
        <v>0</v>
      </c>
      <c r="R310" s="224">
        <f>Q310*H310</f>
        <v>0</v>
      </c>
      <c r="S310" s="224">
        <v>0</v>
      </c>
      <c r="T310" s="225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26" t="s">
        <v>190</v>
      </c>
      <c r="AT310" s="226" t="s">
        <v>186</v>
      </c>
      <c r="AU310" s="226" t="s">
        <v>83</v>
      </c>
      <c r="AY310" s="19" t="s">
        <v>184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19" t="s">
        <v>81</v>
      </c>
      <c r="BK310" s="227">
        <f>ROUND(I310*H310,2)</f>
        <v>0</v>
      </c>
      <c r="BL310" s="19" t="s">
        <v>190</v>
      </c>
      <c r="BM310" s="226" t="s">
        <v>1401</v>
      </c>
    </row>
    <row r="311" s="2" customFormat="1">
      <c r="A311" s="40"/>
      <c r="B311" s="41"/>
      <c r="C311" s="42"/>
      <c r="D311" s="228" t="s">
        <v>192</v>
      </c>
      <c r="E311" s="42"/>
      <c r="F311" s="229" t="s">
        <v>809</v>
      </c>
      <c r="G311" s="42"/>
      <c r="H311" s="42"/>
      <c r="I311" s="230"/>
      <c r="J311" s="42"/>
      <c r="K311" s="42"/>
      <c r="L311" s="46"/>
      <c r="M311" s="231"/>
      <c r="N311" s="232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192</v>
      </c>
      <c r="AU311" s="19" t="s">
        <v>83</v>
      </c>
    </row>
    <row r="312" s="2" customFormat="1">
      <c r="A312" s="40"/>
      <c r="B312" s="41"/>
      <c r="C312" s="42"/>
      <c r="D312" s="233" t="s">
        <v>194</v>
      </c>
      <c r="E312" s="42"/>
      <c r="F312" s="234" t="s">
        <v>810</v>
      </c>
      <c r="G312" s="42"/>
      <c r="H312" s="42"/>
      <c r="I312" s="230"/>
      <c r="J312" s="42"/>
      <c r="K312" s="42"/>
      <c r="L312" s="46"/>
      <c r="M312" s="231"/>
      <c r="N312" s="232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194</v>
      </c>
      <c r="AU312" s="19" t="s">
        <v>83</v>
      </c>
    </row>
    <row r="313" s="13" customFormat="1">
      <c r="A313" s="13"/>
      <c r="B313" s="235"/>
      <c r="C313" s="236"/>
      <c r="D313" s="228" t="s">
        <v>196</v>
      </c>
      <c r="E313" s="236"/>
      <c r="F313" s="238" t="s">
        <v>1402</v>
      </c>
      <c r="G313" s="236"/>
      <c r="H313" s="239">
        <v>48.329999999999998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5" t="s">
        <v>196</v>
      </c>
      <c r="AU313" s="245" t="s">
        <v>83</v>
      </c>
      <c r="AV313" s="13" t="s">
        <v>83</v>
      </c>
      <c r="AW313" s="13" t="s">
        <v>4</v>
      </c>
      <c r="AX313" s="13" t="s">
        <v>81</v>
      </c>
      <c r="AY313" s="245" t="s">
        <v>184</v>
      </c>
    </row>
    <row r="314" s="2" customFormat="1" ht="21.75" customHeight="1">
      <c r="A314" s="40"/>
      <c r="B314" s="41"/>
      <c r="C314" s="215" t="s">
        <v>1403</v>
      </c>
      <c r="D314" s="215" t="s">
        <v>186</v>
      </c>
      <c r="E314" s="216" t="s">
        <v>1106</v>
      </c>
      <c r="F314" s="217" t="s">
        <v>1107</v>
      </c>
      <c r="G314" s="218" t="s">
        <v>272</v>
      </c>
      <c r="H314" s="219">
        <v>4.8330000000000002</v>
      </c>
      <c r="I314" s="220"/>
      <c r="J314" s="221">
        <f>ROUND(I314*H314,2)</f>
        <v>0</v>
      </c>
      <c r="K314" s="217" t="s">
        <v>189</v>
      </c>
      <c r="L314" s="46"/>
      <c r="M314" s="222" t="s">
        <v>19</v>
      </c>
      <c r="N314" s="223" t="s">
        <v>45</v>
      </c>
      <c r="O314" s="86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26" t="s">
        <v>190</v>
      </c>
      <c r="AT314" s="226" t="s">
        <v>186</v>
      </c>
      <c r="AU314" s="226" t="s">
        <v>83</v>
      </c>
      <c r="AY314" s="19" t="s">
        <v>184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19" t="s">
        <v>81</v>
      </c>
      <c r="BK314" s="227">
        <f>ROUND(I314*H314,2)</f>
        <v>0</v>
      </c>
      <c r="BL314" s="19" t="s">
        <v>190</v>
      </c>
      <c r="BM314" s="226" t="s">
        <v>1404</v>
      </c>
    </row>
    <row r="315" s="2" customFormat="1">
      <c r="A315" s="40"/>
      <c r="B315" s="41"/>
      <c r="C315" s="42"/>
      <c r="D315" s="228" t="s">
        <v>192</v>
      </c>
      <c r="E315" s="42"/>
      <c r="F315" s="229" t="s">
        <v>1109</v>
      </c>
      <c r="G315" s="42"/>
      <c r="H315" s="42"/>
      <c r="I315" s="230"/>
      <c r="J315" s="42"/>
      <c r="K315" s="42"/>
      <c r="L315" s="46"/>
      <c r="M315" s="231"/>
      <c r="N315" s="232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192</v>
      </c>
      <c r="AU315" s="19" t="s">
        <v>83</v>
      </c>
    </row>
    <row r="316" s="2" customFormat="1">
      <c r="A316" s="40"/>
      <c r="B316" s="41"/>
      <c r="C316" s="42"/>
      <c r="D316" s="233" t="s">
        <v>194</v>
      </c>
      <c r="E316" s="42"/>
      <c r="F316" s="234" t="s">
        <v>1110</v>
      </c>
      <c r="G316" s="42"/>
      <c r="H316" s="42"/>
      <c r="I316" s="230"/>
      <c r="J316" s="42"/>
      <c r="K316" s="42"/>
      <c r="L316" s="46"/>
      <c r="M316" s="231"/>
      <c r="N316" s="232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194</v>
      </c>
      <c r="AU316" s="19" t="s">
        <v>83</v>
      </c>
    </row>
    <row r="317" s="12" customFormat="1" ht="22.8" customHeight="1">
      <c r="A317" s="12"/>
      <c r="B317" s="199"/>
      <c r="C317" s="200"/>
      <c r="D317" s="201" t="s">
        <v>73</v>
      </c>
      <c r="E317" s="213" t="s">
        <v>538</v>
      </c>
      <c r="F317" s="213" t="s">
        <v>539</v>
      </c>
      <c r="G317" s="200"/>
      <c r="H317" s="200"/>
      <c r="I317" s="203"/>
      <c r="J317" s="214">
        <f>BK317</f>
        <v>0</v>
      </c>
      <c r="K317" s="200"/>
      <c r="L317" s="205"/>
      <c r="M317" s="206"/>
      <c r="N317" s="207"/>
      <c r="O317" s="207"/>
      <c r="P317" s="208">
        <f>SUM(P318:P323)</f>
        <v>0</v>
      </c>
      <c r="Q317" s="207"/>
      <c r="R317" s="208">
        <f>SUM(R318:R323)</f>
        <v>0</v>
      </c>
      <c r="S317" s="207"/>
      <c r="T317" s="209">
        <f>SUM(T318:T323)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0" t="s">
        <v>81</v>
      </c>
      <c r="AT317" s="211" t="s">
        <v>73</v>
      </c>
      <c r="AU317" s="211" t="s">
        <v>81</v>
      </c>
      <c r="AY317" s="210" t="s">
        <v>184</v>
      </c>
      <c r="BK317" s="212">
        <f>SUM(BK318:BK323)</f>
        <v>0</v>
      </c>
    </row>
    <row r="318" s="2" customFormat="1" ht="16.5" customHeight="1">
      <c r="A318" s="40"/>
      <c r="B318" s="41"/>
      <c r="C318" s="215" t="s">
        <v>1405</v>
      </c>
      <c r="D318" s="215" t="s">
        <v>186</v>
      </c>
      <c r="E318" s="216" t="s">
        <v>817</v>
      </c>
      <c r="F318" s="217" t="s">
        <v>818</v>
      </c>
      <c r="G318" s="218" t="s">
        <v>272</v>
      </c>
      <c r="H318" s="219">
        <v>15.430999999999999</v>
      </c>
      <c r="I318" s="220"/>
      <c r="J318" s="221">
        <f>ROUND(I318*H318,2)</f>
        <v>0</v>
      </c>
      <c r="K318" s="217" t="s">
        <v>189</v>
      </c>
      <c r="L318" s="46"/>
      <c r="M318" s="222" t="s">
        <v>19</v>
      </c>
      <c r="N318" s="223" t="s">
        <v>45</v>
      </c>
      <c r="O318" s="86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6" t="s">
        <v>190</v>
      </c>
      <c r="AT318" s="226" t="s">
        <v>186</v>
      </c>
      <c r="AU318" s="226" t="s">
        <v>83</v>
      </c>
      <c r="AY318" s="19" t="s">
        <v>184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19" t="s">
        <v>81</v>
      </c>
      <c r="BK318" s="227">
        <f>ROUND(I318*H318,2)</f>
        <v>0</v>
      </c>
      <c r="BL318" s="19" t="s">
        <v>190</v>
      </c>
      <c r="BM318" s="226" t="s">
        <v>1406</v>
      </c>
    </row>
    <row r="319" s="2" customFormat="1">
      <c r="A319" s="40"/>
      <c r="B319" s="41"/>
      <c r="C319" s="42"/>
      <c r="D319" s="228" t="s">
        <v>192</v>
      </c>
      <c r="E319" s="42"/>
      <c r="F319" s="229" t="s">
        <v>820</v>
      </c>
      <c r="G319" s="42"/>
      <c r="H319" s="42"/>
      <c r="I319" s="230"/>
      <c r="J319" s="42"/>
      <c r="K319" s="42"/>
      <c r="L319" s="46"/>
      <c r="M319" s="231"/>
      <c r="N319" s="232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192</v>
      </c>
      <c r="AU319" s="19" t="s">
        <v>83</v>
      </c>
    </row>
    <row r="320" s="2" customFormat="1">
      <c r="A320" s="40"/>
      <c r="B320" s="41"/>
      <c r="C320" s="42"/>
      <c r="D320" s="233" t="s">
        <v>194</v>
      </c>
      <c r="E320" s="42"/>
      <c r="F320" s="234" t="s">
        <v>821</v>
      </c>
      <c r="G320" s="42"/>
      <c r="H320" s="42"/>
      <c r="I320" s="230"/>
      <c r="J320" s="42"/>
      <c r="K320" s="42"/>
      <c r="L320" s="46"/>
      <c r="M320" s="231"/>
      <c r="N320" s="232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194</v>
      </c>
      <c r="AU320" s="19" t="s">
        <v>83</v>
      </c>
    </row>
    <row r="321" s="2" customFormat="1" ht="21.75" customHeight="1">
      <c r="A321" s="40"/>
      <c r="B321" s="41"/>
      <c r="C321" s="215" t="s">
        <v>1407</v>
      </c>
      <c r="D321" s="215" t="s">
        <v>186</v>
      </c>
      <c r="E321" s="216" t="s">
        <v>822</v>
      </c>
      <c r="F321" s="217" t="s">
        <v>823</v>
      </c>
      <c r="G321" s="218" t="s">
        <v>272</v>
      </c>
      <c r="H321" s="219">
        <v>15.430999999999999</v>
      </c>
      <c r="I321" s="220"/>
      <c r="J321" s="221">
        <f>ROUND(I321*H321,2)</f>
        <v>0</v>
      </c>
      <c r="K321" s="217" t="s">
        <v>189</v>
      </c>
      <c r="L321" s="46"/>
      <c r="M321" s="222" t="s">
        <v>19</v>
      </c>
      <c r="N321" s="223" t="s">
        <v>45</v>
      </c>
      <c r="O321" s="86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26" t="s">
        <v>190</v>
      </c>
      <c r="AT321" s="226" t="s">
        <v>186</v>
      </c>
      <c r="AU321" s="226" t="s">
        <v>83</v>
      </c>
      <c r="AY321" s="19" t="s">
        <v>184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19" t="s">
        <v>81</v>
      </c>
      <c r="BK321" s="227">
        <f>ROUND(I321*H321,2)</f>
        <v>0</v>
      </c>
      <c r="BL321" s="19" t="s">
        <v>190</v>
      </c>
      <c r="BM321" s="226" t="s">
        <v>1408</v>
      </c>
    </row>
    <row r="322" s="2" customFormat="1">
      <c r="A322" s="40"/>
      <c r="B322" s="41"/>
      <c r="C322" s="42"/>
      <c r="D322" s="228" t="s">
        <v>192</v>
      </c>
      <c r="E322" s="42"/>
      <c r="F322" s="229" t="s">
        <v>825</v>
      </c>
      <c r="G322" s="42"/>
      <c r="H322" s="42"/>
      <c r="I322" s="230"/>
      <c r="J322" s="42"/>
      <c r="K322" s="42"/>
      <c r="L322" s="46"/>
      <c r="M322" s="231"/>
      <c r="N322" s="232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192</v>
      </c>
      <c r="AU322" s="19" t="s">
        <v>83</v>
      </c>
    </row>
    <row r="323" s="2" customFormat="1">
      <c r="A323" s="40"/>
      <c r="B323" s="41"/>
      <c r="C323" s="42"/>
      <c r="D323" s="233" t="s">
        <v>194</v>
      </c>
      <c r="E323" s="42"/>
      <c r="F323" s="234" t="s">
        <v>826</v>
      </c>
      <c r="G323" s="42"/>
      <c r="H323" s="42"/>
      <c r="I323" s="230"/>
      <c r="J323" s="42"/>
      <c r="K323" s="42"/>
      <c r="L323" s="46"/>
      <c r="M323" s="231"/>
      <c r="N323" s="232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194</v>
      </c>
      <c r="AU323" s="19" t="s">
        <v>83</v>
      </c>
    </row>
    <row r="324" s="12" customFormat="1" ht="25.92" customHeight="1">
      <c r="A324" s="12"/>
      <c r="B324" s="199"/>
      <c r="C324" s="200"/>
      <c r="D324" s="201" t="s">
        <v>73</v>
      </c>
      <c r="E324" s="202" t="s">
        <v>827</v>
      </c>
      <c r="F324" s="202" t="s">
        <v>828</v>
      </c>
      <c r="G324" s="200"/>
      <c r="H324" s="200"/>
      <c r="I324" s="203"/>
      <c r="J324" s="204">
        <f>BK324</f>
        <v>0</v>
      </c>
      <c r="K324" s="200"/>
      <c r="L324" s="205"/>
      <c r="M324" s="206"/>
      <c r="N324" s="207"/>
      <c r="O324" s="207"/>
      <c r="P324" s="208">
        <f>P325+P335+P342</f>
        <v>0</v>
      </c>
      <c r="Q324" s="207"/>
      <c r="R324" s="208">
        <f>R325+R335+R342</f>
        <v>0</v>
      </c>
      <c r="S324" s="207"/>
      <c r="T324" s="209">
        <f>T325+T335+T342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0" t="s">
        <v>217</v>
      </c>
      <c r="AT324" s="211" t="s">
        <v>73</v>
      </c>
      <c r="AU324" s="211" t="s">
        <v>74</v>
      </c>
      <c r="AY324" s="210" t="s">
        <v>184</v>
      </c>
      <c r="BK324" s="212">
        <f>BK325+BK335+BK342</f>
        <v>0</v>
      </c>
    </row>
    <row r="325" s="12" customFormat="1" ht="22.8" customHeight="1">
      <c r="A325" s="12"/>
      <c r="B325" s="199"/>
      <c r="C325" s="200"/>
      <c r="D325" s="201" t="s">
        <v>73</v>
      </c>
      <c r="E325" s="213" t="s">
        <v>829</v>
      </c>
      <c r="F325" s="213" t="s">
        <v>830</v>
      </c>
      <c r="G325" s="200"/>
      <c r="H325" s="200"/>
      <c r="I325" s="203"/>
      <c r="J325" s="214">
        <f>BK325</f>
        <v>0</v>
      </c>
      <c r="K325" s="200"/>
      <c r="L325" s="205"/>
      <c r="M325" s="206"/>
      <c r="N325" s="207"/>
      <c r="O325" s="207"/>
      <c r="P325" s="208">
        <f>SUM(P326:P334)</f>
        <v>0</v>
      </c>
      <c r="Q325" s="207"/>
      <c r="R325" s="208">
        <f>SUM(R326:R334)</f>
        <v>0</v>
      </c>
      <c r="S325" s="207"/>
      <c r="T325" s="209">
        <f>SUM(T326:T334)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0" t="s">
        <v>217</v>
      </c>
      <c r="AT325" s="211" t="s">
        <v>73</v>
      </c>
      <c r="AU325" s="211" t="s">
        <v>81</v>
      </c>
      <c r="AY325" s="210" t="s">
        <v>184</v>
      </c>
      <c r="BK325" s="212">
        <f>SUM(BK326:BK334)</f>
        <v>0</v>
      </c>
    </row>
    <row r="326" s="2" customFormat="1" ht="16.5" customHeight="1">
      <c r="A326" s="40"/>
      <c r="B326" s="41"/>
      <c r="C326" s="215" t="s">
        <v>1409</v>
      </c>
      <c r="D326" s="215" t="s">
        <v>186</v>
      </c>
      <c r="E326" s="216" t="s">
        <v>1113</v>
      </c>
      <c r="F326" s="217" t="s">
        <v>1114</v>
      </c>
      <c r="G326" s="218" t="s">
        <v>290</v>
      </c>
      <c r="H326" s="219">
        <v>1</v>
      </c>
      <c r="I326" s="220"/>
      <c r="J326" s="221">
        <f>ROUND(I326*H326,2)</f>
        <v>0</v>
      </c>
      <c r="K326" s="217" t="s">
        <v>833</v>
      </c>
      <c r="L326" s="46"/>
      <c r="M326" s="222" t="s">
        <v>19</v>
      </c>
      <c r="N326" s="223" t="s">
        <v>45</v>
      </c>
      <c r="O326" s="86"/>
      <c r="P326" s="224">
        <f>O326*H326</f>
        <v>0</v>
      </c>
      <c r="Q326" s="224">
        <v>0</v>
      </c>
      <c r="R326" s="224">
        <f>Q326*H326</f>
        <v>0</v>
      </c>
      <c r="S326" s="224">
        <v>0</v>
      </c>
      <c r="T326" s="225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6" t="s">
        <v>834</v>
      </c>
      <c r="AT326" s="226" t="s">
        <v>186</v>
      </c>
      <c r="AU326" s="226" t="s">
        <v>83</v>
      </c>
      <c r="AY326" s="19" t="s">
        <v>184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19" t="s">
        <v>81</v>
      </c>
      <c r="BK326" s="227">
        <f>ROUND(I326*H326,2)</f>
        <v>0</v>
      </c>
      <c r="BL326" s="19" t="s">
        <v>834</v>
      </c>
      <c r="BM326" s="226" t="s">
        <v>1410</v>
      </c>
    </row>
    <row r="327" s="2" customFormat="1">
      <c r="A327" s="40"/>
      <c r="B327" s="41"/>
      <c r="C327" s="42"/>
      <c r="D327" s="228" t="s">
        <v>192</v>
      </c>
      <c r="E327" s="42"/>
      <c r="F327" s="229" t="s">
        <v>1114</v>
      </c>
      <c r="G327" s="42"/>
      <c r="H327" s="42"/>
      <c r="I327" s="230"/>
      <c r="J327" s="42"/>
      <c r="K327" s="42"/>
      <c r="L327" s="46"/>
      <c r="M327" s="231"/>
      <c r="N327" s="232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192</v>
      </c>
      <c r="AU327" s="19" t="s">
        <v>83</v>
      </c>
    </row>
    <row r="328" s="2" customFormat="1">
      <c r="A328" s="40"/>
      <c r="B328" s="41"/>
      <c r="C328" s="42"/>
      <c r="D328" s="233" t="s">
        <v>194</v>
      </c>
      <c r="E328" s="42"/>
      <c r="F328" s="234" t="s">
        <v>1116</v>
      </c>
      <c r="G328" s="42"/>
      <c r="H328" s="42"/>
      <c r="I328" s="230"/>
      <c r="J328" s="42"/>
      <c r="K328" s="42"/>
      <c r="L328" s="46"/>
      <c r="M328" s="231"/>
      <c r="N328" s="232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194</v>
      </c>
      <c r="AU328" s="19" t="s">
        <v>83</v>
      </c>
    </row>
    <row r="329" s="2" customFormat="1" ht="16.5" customHeight="1">
      <c r="A329" s="40"/>
      <c r="B329" s="41"/>
      <c r="C329" s="215" t="s">
        <v>1411</v>
      </c>
      <c r="D329" s="215" t="s">
        <v>186</v>
      </c>
      <c r="E329" s="216" t="s">
        <v>1117</v>
      </c>
      <c r="F329" s="217" t="s">
        <v>1118</v>
      </c>
      <c r="G329" s="218" t="s">
        <v>290</v>
      </c>
      <c r="H329" s="219">
        <v>1</v>
      </c>
      <c r="I329" s="220"/>
      <c r="J329" s="221">
        <f>ROUND(I329*H329,2)</f>
        <v>0</v>
      </c>
      <c r="K329" s="217" t="s">
        <v>833</v>
      </c>
      <c r="L329" s="46"/>
      <c r="M329" s="222" t="s">
        <v>19</v>
      </c>
      <c r="N329" s="223" t="s">
        <v>45</v>
      </c>
      <c r="O329" s="86"/>
      <c r="P329" s="224">
        <f>O329*H329</f>
        <v>0</v>
      </c>
      <c r="Q329" s="224">
        <v>0</v>
      </c>
      <c r="R329" s="224">
        <f>Q329*H329</f>
        <v>0</v>
      </c>
      <c r="S329" s="224">
        <v>0</v>
      </c>
      <c r="T329" s="225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26" t="s">
        <v>834</v>
      </c>
      <c r="AT329" s="226" t="s">
        <v>186</v>
      </c>
      <c r="AU329" s="226" t="s">
        <v>83</v>
      </c>
      <c r="AY329" s="19" t="s">
        <v>184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19" t="s">
        <v>81</v>
      </c>
      <c r="BK329" s="227">
        <f>ROUND(I329*H329,2)</f>
        <v>0</v>
      </c>
      <c r="BL329" s="19" t="s">
        <v>834</v>
      </c>
      <c r="BM329" s="226" t="s">
        <v>1412</v>
      </c>
    </row>
    <row r="330" s="2" customFormat="1">
      <c r="A330" s="40"/>
      <c r="B330" s="41"/>
      <c r="C330" s="42"/>
      <c r="D330" s="228" t="s">
        <v>192</v>
      </c>
      <c r="E330" s="42"/>
      <c r="F330" s="229" t="s">
        <v>1118</v>
      </c>
      <c r="G330" s="42"/>
      <c r="H330" s="42"/>
      <c r="I330" s="230"/>
      <c r="J330" s="42"/>
      <c r="K330" s="42"/>
      <c r="L330" s="46"/>
      <c r="M330" s="231"/>
      <c r="N330" s="232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192</v>
      </c>
      <c r="AU330" s="19" t="s">
        <v>83</v>
      </c>
    </row>
    <row r="331" s="2" customFormat="1">
      <c r="A331" s="40"/>
      <c r="B331" s="41"/>
      <c r="C331" s="42"/>
      <c r="D331" s="233" t="s">
        <v>194</v>
      </c>
      <c r="E331" s="42"/>
      <c r="F331" s="234" t="s">
        <v>1120</v>
      </c>
      <c r="G331" s="42"/>
      <c r="H331" s="42"/>
      <c r="I331" s="230"/>
      <c r="J331" s="42"/>
      <c r="K331" s="42"/>
      <c r="L331" s="46"/>
      <c r="M331" s="231"/>
      <c r="N331" s="232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194</v>
      </c>
      <c r="AU331" s="19" t="s">
        <v>83</v>
      </c>
    </row>
    <row r="332" s="2" customFormat="1" ht="16.5" customHeight="1">
      <c r="A332" s="40"/>
      <c r="B332" s="41"/>
      <c r="C332" s="215" t="s">
        <v>1413</v>
      </c>
      <c r="D332" s="215" t="s">
        <v>186</v>
      </c>
      <c r="E332" s="216" t="s">
        <v>842</v>
      </c>
      <c r="F332" s="217" t="s">
        <v>843</v>
      </c>
      <c r="G332" s="218" t="s">
        <v>290</v>
      </c>
      <c r="H332" s="219">
        <v>1</v>
      </c>
      <c r="I332" s="220"/>
      <c r="J332" s="221">
        <f>ROUND(I332*H332,2)</f>
        <v>0</v>
      </c>
      <c r="K332" s="217" t="s">
        <v>833</v>
      </c>
      <c r="L332" s="46"/>
      <c r="M332" s="222" t="s">
        <v>19</v>
      </c>
      <c r="N332" s="223" t="s">
        <v>45</v>
      </c>
      <c r="O332" s="86"/>
      <c r="P332" s="224">
        <f>O332*H332</f>
        <v>0</v>
      </c>
      <c r="Q332" s="224">
        <v>0</v>
      </c>
      <c r="R332" s="224">
        <f>Q332*H332</f>
        <v>0</v>
      </c>
      <c r="S332" s="224">
        <v>0</v>
      </c>
      <c r="T332" s="225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6" t="s">
        <v>834</v>
      </c>
      <c r="AT332" s="226" t="s">
        <v>186</v>
      </c>
      <c r="AU332" s="226" t="s">
        <v>83</v>
      </c>
      <c r="AY332" s="19" t="s">
        <v>184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19" t="s">
        <v>81</v>
      </c>
      <c r="BK332" s="227">
        <f>ROUND(I332*H332,2)</f>
        <v>0</v>
      </c>
      <c r="BL332" s="19" t="s">
        <v>834</v>
      </c>
      <c r="BM332" s="226" t="s">
        <v>1414</v>
      </c>
    </row>
    <row r="333" s="2" customFormat="1">
      <c r="A333" s="40"/>
      <c r="B333" s="41"/>
      <c r="C333" s="42"/>
      <c r="D333" s="228" t="s">
        <v>192</v>
      </c>
      <c r="E333" s="42"/>
      <c r="F333" s="229" t="s">
        <v>843</v>
      </c>
      <c r="G333" s="42"/>
      <c r="H333" s="42"/>
      <c r="I333" s="230"/>
      <c r="J333" s="42"/>
      <c r="K333" s="42"/>
      <c r="L333" s="46"/>
      <c r="M333" s="231"/>
      <c r="N333" s="232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192</v>
      </c>
      <c r="AU333" s="19" t="s">
        <v>83</v>
      </c>
    </row>
    <row r="334" s="2" customFormat="1">
      <c r="A334" s="40"/>
      <c r="B334" s="41"/>
      <c r="C334" s="42"/>
      <c r="D334" s="233" t="s">
        <v>194</v>
      </c>
      <c r="E334" s="42"/>
      <c r="F334" s="234" t="s">
        <v>846</v>
      </c>
      <c r="G334" s="42"/>
      <c r="H334" s="42"/>
      <c r="I334" s="230"/>
      <c r="J334" s="42"/>
      <c r="K334" s="42"/>
      <c r="L334" s="46"/>
      <c r="M334" s="231"/>
      <c r="N334" s="232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194</v>
      </c>
      <c r="AU334" s="19" t="s">
        <v>83</v>
      </c>
    </row>
    <row r="335" s="12" customFormat="1" ht="22.8" customHeight="1">
      <c r="A335" s="12"/>
      <c r="B335" s="199"/>
      <c r="C335" s="200"/>
      <c r="D335" s="201" t="s">
        <v>73</v>
      </c>
      <c r="E335" s="213" t="s">
        <v>847</v>
      </c>
      <c r="F335" s="213" t="s">
        <v>848</v>
      </c>
      <c r="G335" s="200"/>
      <c r="H335" s="200"/>
      <c r="I335" s="203"/>
      <c r="J335" s="214">
        <f>BK335</f>
        <v>0</v>
      </c>
      <c r="K335" s="200"/>
      <c r="L335" s="205"/>
      <c r="M335" s="206"/>
      <c r="N335" s="207"/>
      <c r="O335" s="207"/>
      <c r="P335" s="208">
        <f>SUM(P336:P341)</f>
        <v>0</v>
      </c>
      <c r="Q335" s="207"/>
      <c r="R335" s="208">
        <f>SUM(R336:R341)</f>
        <v>0</v>
      </c>
      <c r="S335" s="207"/>
      <c r="T335" s="209">
        <f>SUM(T336:T341)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10" t="s">
        <v>217</v>
      </c>
      <c r="AT335" s="211" t="s">
        <v>73</v>
      </c>
      <c r="AU335" s="211" t="s">
        <v>81</v>
      </c>
      <c r="AY335" s="210" t="s">
        <v>184</v>
      </c>
      <c r="BK335" s="212">
        <f>SUM(BK336:BK341)</f>
        <v>0</v>
      </c>
    </row>
    <row r="336" s="2" customFormat="1" ht="16.5" customHeight="1">
      <c r="A336" s="40"/>
      <c r="B336" s="41"/>
      <c r="C336" s="215" t="s">
        <v>1415</v>
      </c>
      <c r="D336" s="215" t="s">
        <v>186</v>
      </c>
      <c r="E336" s="216" t="s">
        <v>850</v>
      </c>
      <c r="F336" s="217" t="s">
        <v>851</v>
      </c>
      <c r="G336" s="218" t="s">
        <v>290</v>
      </c>
      <c r="H336" s="219">
        <v>1</v>
      </c>
      <c r="I336" s="220"/>
      <c r="J336" s="221">
        <f>ROUND(I336*H336,2)</f>
        <v>0</v>
      </c>
      <c r="K336" s="217" t="s">
        <v>833</v>
      </c>
      <c r="L336" s="46"/>
      <c r="M336" s="222" t="s">
        <v>19</v>
      </c>
      <c r="N336" s="223" t="s">
        <v>45</v>
      </c>
      <c r="O336" s="86"/>
      <c r="P336" s="224">
        <f>O336*H336</f>
        <v>0</v>
      </c>
      <c r="Q336" s="224">
        <v>0</v>
      </c>
      <c r="R336" s="224">
        <f>Q336*H336</f>
        <v>0</v>
      </c>
      <c r="S336" s="224">
        <v>0</v>
      </c>
      <c r="T336" s="225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6" t="s">
        <v>834</v>
      </c>
      <c r="AT336" s="226" t="s">
        <v>186</v>
      </c>
      <c r="AU336" s="226" t="s">
        <v>83</v>
      </c>
      <c r="AY336" s="19" t="s">
        <v>184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19" t="s">
        <v>81</v>
      </c>
      <c r="BK336" s="227">
        <f>ROUND(I336*H336,2)</f>
        <v>0</v>
      </c>
      <c r="BL336" s="19" t="s">
        <v>834</v>
      </c>
      <c r="BM336" s="226" t="s">
        <v>1416</v>
      </c>
    </row>
    <row r="337" s="2" customFormat="1">
      <c r="A337" s="40"/>
      <c r="B337" s="41"/>
      <c r="C337" s="42"/>
      <c r="D337" s="228" t="s">
        <v>192</v>
      </c>
      <c r="E337" s="42"/>
      <c r="F337" s="229" t="s">
        <v>851</v>
      </c>
      <c r="G337" s="42"/>
      <c r="H337" s="42"/>
      <c r="I337" s="230"/>
      <c r="J337" s="42"/>
      <c r="K337" s="42"/>
      <c r="L337" s="46"/>
      <c r="M337" s="231"/>
      <c r="N337" s="232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192</v>
      </c>
      <c r="AU337" s="19" t="s">
        <v>83</v>
      </c>
    </row>
    <row r="338" s="2" customFormat="1">
      <c r="A338" s="40"/>
      <c r="B338" s="41"/>
      <c r="C338" s="42"/>
      <c r="D338" s="233" t="s">
        <v>194</v>
      </c>
      <c r="E338" s="42"/>
      <c r="F338" s="234" t="s">
        <v>853</v>
      </c>
      <c r="G338" s="42"/>
      <c r="H338" s="42"/>
      <c r="I338" s="230"/>
      <c r="J338" s="42"/>
      <c r="K338" s="42"/>
      <c r="L338" s="46"/>
      <c r="M338" s="231"/>
      <c r="N338" s="232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194</v>
      </c>
      <c r="AU338" s="19" t="s">
        <v>83</v>
      </c>
    </row>
    <row r="339" s="2" customFormat="1" ht="16.5" customHeight="1">
      <c r="A339" s="40"/>
      <c r="B339" s="41"/>
      <c r="C339" s="215" t="s">
        <v>1417</v>
      </c>
      <c r="D339" s="215" t="s">
        <v>186</v>
      </c>
      <c r="E339" s="216" t="s">
        <v>855</v>
      </c>
      <c r="F339" s="217" t="s">
        <v>856</v>
      </c>
      <c r="G339" s="218" t="s">
        <v>290</v>
      </c>
      <c r="H339" s="219">
        <v>1</v>
      </c>
      <c r="I339" s="220"/>
      <c r="J339" s="221">
        <f>ROUND(I339*H339,2)</f>
        <v>0</v>
      </c>
      <c r="K339" s="217" t="s">
        <v>833</v>
      </c>
      <c r="L339" s="46"/>
      <c r="M339" s="222" t="s">
        <v>19</v>
      </c>
      <c r="N339" s="223" t="s">
        <v>45</v>
      </c>
      <c r="O339" s="86"/>
      <c r="P339" s="224">
        <f>O339*H339</f>
        <v>0</v>
      </c>
      <c r="Q339" s="224">
        <v>0</v>
      </c>
      <c r="R339" s="224">
        <f>Q339*H339</f>
        <v>0</v>
      </c>
      <c r="S339" s="224">
        <v>0</v>
      </c>
      <c r="T339" s="225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6" t="s">
        <v>834</v>
      </c>
      <c r="AT339" s="226" t="s">
        <v>186</v>
      </c>
      <c r="AU339" s="226" t="s">
        <v>83</v>
      </c>
      <c r="AY339" s="19" t="s">
        <v>184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19" t="s">
        <v>81</v>
      </c>
      <c r="BK339" s="227">
        <f>ROUND(I339*H339,2)</f>
        <v>0</v>
      </c>
      <c r="BL339" s="19" t="s">
        <v>834</v>
      </c>
      <c r="BM339" s="226" t="s">
        <v>1418</v>
      </c>
    </row>
    <row r="340" s="2" customFormat="1">
      <c r="A340" s="40"/>
      <c r="B340" s="41"/>
      <c r="C340" s="42"/>
      <c r="D340" s="228" t="s">
        <v>192</v>
      </c>
      <c r="E340" s="42"/>
      <c r="F340" s="229" t="s">
        <v>856</v>
      </c>
      <c r="G340" s="42"/>
      <c r="H340" s="42"/>
      <c r="I340" s="230"/>
      <c r="J340" s="42"/>
      <c r="K340" s="42"/>
      <c r="L340" s="46"/>
      <c r="M340" s="231"/>
      <c r="N340" s="232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192</v>
      </c>
      <c r="AU340" s="19" t="s">
        <v>83</v>
      </c>
    </row>
    <row r="341" s="2" customFormat="1">
      <c r="A341" s="40"/>
      <c r="B341" s="41"/>
      <c r="C341" s="42"/>
      <c r="D341" s="233" t="s">
        <v>194</v>
      </c>
      <c r="E341" s="42"/>
      <c r="F341" s="234" t="s">
        <v>858</v>
      </c>
      <c r="G341" s="42"/>
      <c r="H341" s="42"/>
      <c r="I341" s="230"/>
      <c r="J341" s="42"/>
      <c r="K341" s="42"/>
      <c r="L341" s="46"/>
      <c r="M341" s="231"/>
      <c r="N341" s="232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194</v>
      </c>
      <c r="AU341" s="19" t="s">
        <v>83</v>
      </c>
    </row>
    <row r="342" s="12" customFormat="1" ht="22.8" customHeight="1">
      <c r="A342" s="12"/>
      <c r="B342" s="199"/>
      <c r="C342" s="200"/>
      <c r="D342" s="201" t="s">
        <v>73</v>
      </c>
      <c r="E342" s="213" t="s">
        <v>863</v>
      </c>
      <c r="F342" s="213" t="s">
        <v>864</v>
      </c>
      <c r="G342" s="200"/>
      <c r="H342" s="200"/>
      <c r="I342" s="203"/>
      <c r="J342" s="214">
        <f>BK342</f>
        <v>0</v>
      </c>
      <c r="K342" s="200"/>
      <c r="L342" s="205"/>
      <c r="M342" s="206"/>
      <c r="N342" s="207"/>
      <c r="O342" s="207"/>
      <c r="P342" s="208">
        <f>SUM(P343:P347)</f>
        <v>0</v>
      </c>
      <c r="Q342" s="207"/>
      <c r="R342" s="208">
        <f>SUM(R343:R347)</f>
        <v>0</v>
      </c>
      <c r="S342" s="207"/>
      <c r="T342" s="209">
        <f>SUM(T343:T347)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0" t="s">
        <v>217</v>
      </c>
      <c r="AT342" s="211" t="s">
        <v>73</v>
      </c>
      <c r="AU342" s="211" t="s">
        <v>81</v>
      </c>
      <c r="AY342" s="210" t="s">
        <v>184</v>
      </c>
      <c r="BK342" s="212">
        <f>SUM(BK343:BK347)</f>
        <v>0</v>
      </c>
    </row>
    <row r="343" s="2" customFormat="1" ht="16.5" customHeight="1">
      <c r="A343" s="40"/>
      <c r="B343" s="41"/>
      <c r="C343" s="215" t="s">
        <v>1419</v>
      </c>
      <c r="D343" s="215" t="s">
        <v>186</v>
      </c>
      <c r="E343" s="216" t="s">
        <v>1124</v>
      </c>
      <c r="F343" s="217" t="s">
        <v>1125</v>
      </c>
      <c r="G343" s="218" t="s">
        <v>290</v>
      </c>
      <c r="H343" s="219">
        <v>1</v>
      </c>
      <c r="I343" s="220"/>
      <c r="J343" s="221">
        <f>ROUND(I343*H343,2)</f>
        <v>0</v>
      </c>
      <c r="K343" s="217" t="s">
        <v>19</v>
      </c>
      <c r="L343" s="46"/>
      <c r="M343" s="222" t="s">
        <v>19</v>
      </c>
      <c r="N343" s="223" t="s">
        <v>45</v>
      </c>
      <c r="O343" s="86"/>
      <c r="P343" s="224">
        <f>O343*H343</f>
        <v>0</v>
      </c>
      <c r="Q343" s="224">
        <v>0</v>
      </c>
      <c r="R343" s="224">
        <f>Q343*H343</f>
        <v>0</v>
      </c>
      <c r="S343" s="224">
        <v>0</v>
      </c>
      <c r="T343" s="225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26" t="s">
        <v>834</v>
      </c>
      <c r="AT343" s="226" t="s">
        <v>186</v>
      </c>
      <c r="AU343" s="226" t="s">
        <v>83</v>
      </c>
      <c r="AY343" s="19" t="s">
        <v>184</v>
      </c>
      <c r="BE343" s="227">
        <f>IF(N343="základní",J343,0)</f>
        <v>0</v>
      </c>
      <c r="BF343" s="227">
        <f>IF(N343="snížená",J343,0)</f>
        <v>0</v>
      </c>
      <c r="BG343" s="227">
        <f>IF(N343="zákl. přenesená",J343,0)</f>
        <v>0</v>
      </c>
      <c r="BH343" s="227">
        <f>IF(N343="sníž. přenesená",J343,0)</f>
        <v>0</v>
      </c>
      <c r="BI343" s="227">
        <f>IF(N343="nulová",J343,0)</f>
        <v>0</v>
      </c>
      <c r="BJ343" s="19" t="s">
        <v>81</v>
      </c>
      <c r="BK343" s="227">
        <f>ROUND(I343*H343,2)</f>
        <v>0</v>
      </c>
      <c r="BL343" s="19" t="s">
        <v>834</v>
      </c>
      <c r="BM343" s="226" t="s">
        <v>1420</v>
      </c>
    </row>
    <row r="344" s="2" customFormat="1">
      <c r="A344" s="40"/>
      <c r="B344" s="41"/>
      <c r="C344" s="42"/>
      <c r="D344" s="228" t="s">
        <v>192</v>
      </c>
      <c r="E344" s="42"/>
      <c r="F344" s="229" t="s">
        <v>1125</v>
      </c>
      <c r="G344" s="42"/>
      <c r="H344" s="42"/>
      <c r="I344" s="230"/>
      <c r="J344" s="42"/>
      <c r="K344" s="42"/>
      <c r="L344" s="46"/>
      <c r="M344" s="231"/>
      <c r="N344" s="232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192</v>
      </c>
      <c r="AU344" s="19" t="s">
        <v>83</v>
      </c>
    </row>
    <row r="345" s="2" customFormat="1" ht="16.5" customHeight="1">
      <c r="A345" s="40"/>
      <c r="B345" s="41"/>
      <c r="C345" s="215" t="s">
        <v>1421</v>
      </c>
      <c r="D345" s="215" t="s">
        <v>186</v>
      </c>
      <c r="E345" s="216" t="s">
        <v>1127</v>
      </c>
      <c r="F345" s="217" t="s">
        <v>1128</v>
      </c>
      <c r="G345" s="218" t="s">
        <v>290</v>
      </c>
      <c r="H345" s="219">
        <v>1</v>
      </c>
      <c r="I345" s="220"/>
      <c r="J345" s="221">
        <f>ROUND(I345*H345,2)</f>
        <v>0</v>
      </c>
      <c r="K345" s="217" t="s">
        <v>833</v>
      </c>
      <c r="L345" s="46"/>
      <c r="M345" s="222" t="s">
        <v>19</v>
      </c>
      <c r="N345" s="223" t="s">
        <v>45</v>
      </c>
      <c r="O345" s="86"/>
      <c r="P345" s="224">
        <f>O345*H345</f>
        <v>0</v>
      </c>
      <c r="Q345" s="224">
        <v>0</v>
      </c>
      <c r="R345" s="224">
        <f>Q345*H345</f>
        <v>0</v>
      </c>
      <c r="S345" s="224">
        <v>0</v>
      </c>
      <c r="T345" s="225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26" t="s">
        <v>834</v>
      </c>
      <c r="AT345" s="226" t="s">
        <v>186</v>
      </c>
      <c r="AU345" s="226" t="s">
        <v>83</v>
      </c>
      <c r="AY345" s="19" t="s">
        <v>184</v>
      </c>
      <c r="BE345" s="227">
        <f>IF(N345="základní",J345,0)</f>
        <v>0</v>
      </c>
      <c r="BF345" s="227">
        <f>IF(N345="snížená",J345,0)</f>
        <v>0</v>
      </c>
      <c r="BG345" s="227">
        <f>IF(N345="zákl. přenesená",J345,0)</f>
        <v>0</v>
      </c>
      <c r="BH345" s="227">
        <f>IF(N345="sníž. přenesená",J345,0)</f>
        <v>0</v>
      </c>
      <c r="BI345" s="227">
        <f>IF(N345="nulová",J345,0)</f>
        <v>0</v>
      </c>
      <c r="BJ345" s="19" t="s">
        <v>81</v>
      </c>
      <c r="BK345" s="227">
        <f>ROUND(I345*H345,2)</f>
        <v>0</v>
      </c>
      <c r="BL345" s="19" t="s">
        <v>834</v>
      </c>
      <c r="BM345" s="226" t="s">
        <v>1422</v>
      </c>
    </row>
    <row r="346" s="2" customFormat="1">
      <c r="A346" s="40"/>
      <c r="B346" s="41"/>
      <c r="C346" s="42"/>
      <c r="D346" s="228" t="s">
        <v>192</v>
      </c>
      <c r="E346" s="42"/>
      <c r="F346" s="229" t="s">
        <v>1128</v>
      </c>
      <c r="G346" s="42"/>
      <c r="H346" s="42"/>
      <c r="I346" s="230"/>
      <c r="J346" s="42"/>
      <c r="K346" s="42"/>
      <c r="L346" s="46"/>
      <c r="M346" s="231"/>
      <c r="N346" s="232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192</v>
      </c>
      <c r="AU346" s="19" t="s">
        <v>83</v>
      </c>
    </row>
    <row r="347" s="2" customFormat="1">
      <c r="A347" s="40"/>
      <c r="B347" s="41"/>
      <c r="C347" s="42"/>
      <c r="D347" s="233" t="s">
        <v>194</v>
      </c>
      <c r="E347" s="42"/>
      <c r="F347" s="234" t="s">
        <v>1130</v>
      </c>
      <c r="G347" s="42"/>
      <c r="H347" s="42"/>
      <c r="I347" s="230"/>
      <c r="J347" s="42"/>
      <c r="K347" s="42"/>
      <c r="L347" s="46"/>
      <c r="M347" s="278"/>
      <c r="N347" s="279"/>
      <c r="O347" s="280"/>
      <c r="P347" s="280"/>
      <c r="Q347" s="280"/>
      <c r="R347" s="280"/>
      <c r="S347" s="280"/>
      <c r="T347" s="281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194</v>
      </c>
      <c r="AU347" s="19" t="s">
        <v>83</v>
      </c>
    </row>
    <row r="348" s="2" customFormat="1" ht="6.96" customHeight="1">
      <c r="A348" s="40"/>
      <c r="B348" s="61"/>
      <c r="C348" s="62"/>
      <c r="D348" s="62"/>
      <c r="E348" s="62"/>
      <c r="F348" s="62"/>
      <c r="G348" s="62"/>
      <c r="H348" s="62"/>
      <c r="I348" s="62"/>
      <c r="J348" s="62"/>
      <c r="K348" s="62"/>
      <c r="L348" s="46"/>
      <c r="M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</row>
  </sheetData>
  <sheetProtection sheet="1" autoFilter="0" formatColumns="0" formatRows="0" objects="1" scenarios="1" spinCount="100000" saltValue="8VIDXFkwVyC2+hLbxXArq58EWMyUoGajVzlljL9crQMD8e0T7tcD32ODOhuS6BVCL67p/sQ/JIlqNdycz39fzQ==" hashValue="6Bvu8ROyeUViR1egz4iejLL/rJxs7c3j6obJrkm2zLNeLDf2IUn0caI+3q3YYGymkuVf9muqJk9h+JFCLame7w==" algorithmName="SHA-512" password="CA9C"/>
  <autoFilter ref="C91:K34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6_01/115101201"/>
    <hyperlink ref="F102" r:id="rId2" display="https://podminky.urs.cz/item/CS_URS_2026_01/132251101"/>
    <hyperlink ref="F106" r:id="rId3" display="https://podminky.urs.cz/item/CS_URS_2026_01/132251251"/>
    <hyperlink ref="F110" r:id="rId4" display="https://podminky.urs.cz/item/CS_URS_2026_01/132254204"/>
    <hyperlink ref="F114" r:id="rId5" display="https://podminky.urs.cz/item/CS_URS_2026_01/133254103"/>
    <hyperlink ref="F118" r:id="rId6" display="https://podminky.urs.cz/item/CS_URS_2026_01/151101101"/>
    <hyperlink ref="F122" r:id="rId7" display="https://podminky.urs.cz/item/CS_URS_2026_01/151101111"/>
    <hyperlink ref="F126" r:id="rId8" display="https://podminky.urs.cz/item/CS_URS_2026_01/162751117"/>
    <hyperlink ref="F131" r:id="rId9" display="https://podminky.urs.cz/item/CS_URS_2026_01/167151111"/>
    <hyperlink ref="F136" r:id="rId10" display="https://podminky.urs.cz/item/CS_URS_2026_01/171201231"/>
    <hyperlink ref="F141" r:id="rId11" display="https://podminky.urs.cz/item/CS_URS_2026_01/171251201"/>
    <hyperlink ref="F145" r:id="rId12" display="https://podminky.urs.cz/item/CS_URS_2026_01/174151101"/>
    <hyperlink ref="F153" r:id="rId13" display="https://podminky.urs.cz/item/CS_URS_2026_01/175151101"/>
    <hyperlink ref="F167" r:id="rId14" display="https://podminky.urs.cz/item/CS_URS_2026_01/181351006"/>
    <hyperlink ref="F172" r:id="rId15" display="https://podminky.urs.cz/item/CS_URS_2026_01/181411122"/>
    <hyperlink ref="F183" r:id="rId16" display="https://podminky.urs.cz/item/CS_URS_2026_01/895270001"/>
    <hyperlink ref="F186" r:id="rId17" display="https://podminky.urs.cz/item/CS_URS_2026_01/895270021"/>
    <hyperlink ref="F189" r:id="rId18" display="https://podminky.urs.cz/item/CS_URS_2026_01/895270052"/>
    <hyperlink ref="F193" r:id="rId19" display="https://podminky.urs.cz/item/CS_URS_2026_01/359901111"/>
    <hyperlink ref="F196" r:id="rId20" display="https://podminky.urs.cz/item/CS_URS_2026_01/359901211"/>
    <hyperlink ref="F203" r:id="rId21" display="https://podminky.urs.cz/item/CS_URS_2026_01/451573111"/>
    <hyperlink ref="F207" r:id="rId22" display="https://podminky.urs.cz/item/CS_URS_2026_01/452311141"/>
    <hyperlink ref="F212" r:id="rId23" display="https://podminky.urs.cz/item/CS_URS_2024_01/890131R01"/>
    <hyperlink ref="F215" r:id="rId24" display="https://podminky.urs.cz/item/CS_URS_2026_01/871310320"/>
    <hyperlink ref="F220" r:id="rId25" display="https://podminky.urs.cz/item/CS_URS_2026_01/871350320"/>
    <hyperlink ref="F225" r:id="rId26" display="https://podminky.urs.cz/item/CS_URS_2026_01/871440420"/>
    <hyperlink ref="F230" r:id="rId27" display="https://podminky.urs.cz/item/CS_URS_2026_01/877310310"/>
    <hyperlink ref="F235" r:id="rId28" display="https://podminky.urs.cz/item/CS_URS_2026_01/877350310"/>
    <hyperlink ref="F246" r:id="rId29" display="https://podminky.urs.cz/item/CS_URS_2026_01/894411311"/>
    <hyperlink ref="F259" r:id="rId30" display="https://podminky.urs.cz/item/CS_URS_2026_01/894412411"/>
    <hyperlink ref="F264" r:id="rId31" display="https://podminky.urs.cz/item/CS_URS_2026_01/894414111"/>
    <hyperlink ref="F275" r:id="rId32" display="https://podminky.urs.cz/item/CS_URS_2026_01/894414211"/>
    <hyperlink ref="F280" r:id="rId33" display="https://podminky.urs.cz/item/CS_URS_2026_01/899104112"/>
    <hyperlink ref="F289" r:id="rId34" display="https://podminky.urs.cz/item/CS_URS_2026_01/899722113"/>
    <hyperlink ref="F298" r:id="rId35" display="https://podminky.urs.cz/item/CS_URS_2026_01/919726122"/>
    <hyperlink ref="F304" r:id="rId36" display="https://podminky.urs.cz/item/CS_URS_2025_01/977151R26"/>
    <hyperlink ref="F309" r:id="rId37" display="https://podminky.urs.cz/item/CS_URS_2026_01/997013501"/>
    <hyperlink ref="F312" r:id="rId38" display="https://podminky.urs.cz/item/CS_URS_2026_01/997013509"/>
    <hyperlink ref="F316" r:id="rId39" display="https://podminky.urs.cz/item/CS_URS_2026_01/997013601"/>
    <hyperlink ref="F320" r:id="rId40" display="https://podminky.urs.cz/item/CS_URS_2026_01/998276101"/>
    <hyperlink ref="F323" r:id="rId41" display="https://podminky.urs.cz/item/CS_URS_2026_01/998276124"/>
    <hyperlink ref="F328" r:id="rId42" display="https://podminky.urs.cz/item/CS_URS_2025_01/012103000"/>
    <hyperlink ref="F331" r:id="rId43" display="https://podminky.urs.cz/item/CS_URS_2025_01/012303000"/>
    <hyperlink ref="F334" r:id="rId44" display="https://podminky.urs.cz/item/CS_URS_2025_01/013254000"/>
    <hyperlink ref="F338" r:id="rId45" display="https://podminky.urs.cz/item/CS_URS_2025_01/032103000"/>
    <hyperlink ref="F341" r:id="rId46" display="https://podminky.urs.cz/item/CS_URS_2025_01/033203000"/>
    <hyperlink ref="F347" r:id="rId47" display="https://podminky.urs.cz/item/CS_URS_2025_01/043203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104</v>
      </c>
      <c r="AZ2" s="140" t="s">
        <v>1423</v>
      </c>
      <c r="BA2" s="140" t="s">
        <v>19</v>
      </c>
      <c r="BB2" s="140" t="s">
        <v>19</v>
      </c>
      <c r="BC2" s="140" t="s">
        <v>1424</v>
      </c>
      <c r="BD2" s="140" t="s">
        <v>83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  <c r="AZ3" s="140" t="s">
        <v>554</v>
      </c>
      <c r="BA3" s="140" t="s">
        <v>19</v>
      </c>
      <c r="BB3" s="140" t="s">
        <v>19</v>
      </c>
      <c r="BC3" s="140" t="s">
        <v>1425</v>
      </c>
      <c r="BD3" s="140" t="s">
        <v>83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  <c r="AZ4" s="140" t="s">
        <v>558</v>
      </c>
      <c r="BA4" s="140" t="s">
        <v>19</v>
      </c>
      <c r="BB4" s="140" t="s">
        <v>19</v>
      </c>
      <c r="BC4" s="140" t="s">
        <v>1426</v>
      </c>
      <c r="BD4" s="140" t="s">
        <v>83</v>
      </c>
    </row>
    <row r="5" s="1" customFormat="1" ht="6.96" customHeight="1">
      <c r="B5" s="22"/>
      <c r="L5" s="22"/>
      <c r="AZ5" s="140" t="s">
        <v>560</v>
      </c>
      <c r="BA5" s="140" t="s">
        <v>19</v>
      </c>
      <c r="BB5" s="140" t="s">
        <v>19</v>
      </c>
      <c r="BC5" s="140" t="s">
        <v>478</v>
      </c>
      <c r="BD5" s="140" t="s">
        <v>83</v>
      </c>
    </row>
    <row r="6" s="1" customFormat="1" ht="12" customHeight="1">
      <c r="B6" s="22"/>
      <c r="D6" s="145" t="s">
        <v>16</v>
      </c>
      <c r="L6" s="22"/>
      <c r="AZ6" s="140" t="s">
        <v>562</v>
      </c>
      <c r="BA6" s="140" t="s">
        <v>19</v>
      </c>
      <c r="BB6" s="140" t="s">
        <v>19</v>
      </c>
      <c r="BC6" s="140" t="s">
        <v>1424</v>
      </c>
      <c r="BD6" s="140" t="s">
        <v>83</v>
      </c>
    </row>
    <row r="7" s="1" customFormat="1" ht="16.5" customHeight="1">
      <c r="B7" s="22"/>
      <c r="E7" s="146" t="str">
        <f>'Rekapitulace stavby'!K6</f>
        <v>Stavební úpravy MK v ul. Budějovické v Třeboni – 5. etapa</v>
      </c>
      <c r="F7" s="145"/>
      <c r="G7" s="145"/>
      <c r="H7" s="145"/>
      <c r="L7" s="22"/>
    </row>
    <row r="8" s="2" customFormat="1" ht="12" customHeight="1">
      <c r="A8" s="40"/>
      <c r="B8" s="46"/>
      <c r="C8" s="40"/>
      <c r="D8" s="145" t="s">
        <v>133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1427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17. 5. 2024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32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28</v>
      </c>
      <c r="J21" s="135" t="s">
        <v>34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50"/>
      <c r="B27" s="151"/>
      <c r="C27" s="150"/>
      <c r="D27" s="150"/>
      <c r="E27" s="152" t="s">
        <v>39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40</v>
      </c>
      <c r="E30" s="40"/>
      <c r="F30" s="40"/>
      <c r="G30" s="40"/>
      <c r="H30" s="40"/>
      <c r="I30" s="40"/>
      <c r="J30" s="156">
        <f>ROUND(J89,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42</v>
      </c>
      <c r="G32" s="40"/>
      <c r="H32" s="40"/>
      <c r="I32" s="157" t="s">
        <v>41</v>
      </c>
      <c r="J32" s="157" t="s">
        <v>43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44</v>
      </c>
      <c r="E33" s="145" t="s">
        <v>45</v>
      </c>
      <c r="F33" s="159">
        <f>ROUND((SUM(BE89:BE196)),  2)</f>
        <v>0</v>
      </c>
      <c r="G33" s="40"/>
      <c r="H33" s="40"/>
      <c r="I33" s="160">
        <v>0.20999999999999999</v>
      </c>
      <c r="J33" s="159">
        <f>ROUND(((SUM(BE89:BE196))*I33),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ROUND((SUM(BF89:BF196)),  2)</f>
        <v>0</v>
      </c>
      <c r="G34" s="40"/>
      <c r="H34" s="40"/>
      <c r="I34" s="160">
        <v>0.12</v>
      </c>
      <c r="J34" s="159">
        <f>ROUND(((SUM(BF89:BF196))*I34),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ROUND((SUM(BG89:BG196)),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ROUND((SUM(BH89:BH196)),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ROUND((SUM(BI89:BI196)),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159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Stavební úpravy MK v ul. Budějovické v Třeboni – 5. etapa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SO_303.2 - Dešťové kanalizační přípojky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Třeboň</v>
      </c>
      <c r="G52" s="42"/>
      <c r="H52" s="42"/>
      <c r="I52" s="34" t="s">
        <v>23</v>
      </c>
      <c r="J52" s="74" t="str">
        <f>IF(J12="","",J12)</f>
        <v>17. 5. 2024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Třeboň, Palackého nám. 46/II, 379 01 Třeboň</v>
      </c>
      <c r="G54" s="42"/>
      <c r="H54" s="42"/>
      <c r="I54" s="34" t="s">
        <v>31</v>
      </c>
      <c r="J54" s="38" t="str">
        <f>E21</f>
        <v>INVENTE, s.r.o., Žerotínova 483/1, 370 04 Č.Buděj.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160</v>
      </c>
      <c r="D57" s="174"/>
      <c r="E57" s="174"/>
      <c r="F57" s="174"/>
      <c r="G57" s="174"/>
      <c r="H57" s="174"/>
      <c r="I57" s="174"/>
      <c r="J57" s="175" t="s">
        <v>161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72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162</v>
      </c>
    </row>
    <row r="60" s="9" customFormat="1" ht="24.96" customHeight="1">
      <c r="A60" s="9"/>
      <c r="B60" s="177"/>
      <c r="C60" s="178"/>
      <c r="D60" s="179" t="s">
        <v>163</v>
      </c>
      <c r="E60" s="180"/>
      <c r="F60" s="180"/>
      <c r="G60" s="180"/>
      <c r="H60" s="180"/>
      <c r="I60" s="180"/>
      <c r="J60" s="181">
        <f>J90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164</v>
      </c>
      <c r="E61" s="185"/>
      <c r="F61" s="185"/>
      <c r="G61" s="185"/>
      <c r="H61" s="185"/>
      <c r="I61" s="185"/>
      <c r="J61" s="186">
        <f>J91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7"/>
      <c r="D62" s="184" t="s">
        <v>956</v>
      </c>
      <c r="E62" s="185"/>
      <c r="F62" s="185"/>
      <c r="G62" s="185"/>
      <c r="H62" s="185"/>
      <c r="I62" s="185"/>
      <c r="J62" s="186">
        <f>J139</f>
        <v>0</v>
      </c>
      <c r="K62" s="127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7"/>
      <c r="D63" s="184" t="s">
        <v>564</v>
      </c>
      <c r="E63" s="185"/>
      <c r="F63" s="185"/>
      <c r="G63" s="185"/>
      <c r="H63" s="185"/>
      <c r="I63" s="185"/>
      <c r="J63" s="186">
        <f>J143</f>
        <v>0</v>
      </c>
      <c r="K63" s="127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7"/>
      <c r="D64" s="184" t="s">
        <v>565</v>
      </c>
      <c r="E64" s="185"/>
      <c r="F64" s="185"/>
      <c r="G64" s="185"/>
      <c r="H64" s="185"/>
      <c r="I64" s="185"/>
      <c r="J64" s="186">
        <f>J148</f>
        <v>0</v>
      </c>
      <c r="K64" s="127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7"/>
      <c r="D65" s="184" t="s">
        <v>166</v>
      </c>
      <c r="E65" s="185"/>
      <c r="F65" s="185"/>
      <c r="G65" s="185"/>
      <c r="H65" s="185"/>
      <c r="I65" s="185"/>
      <c r="J65" s="186">
        <f>J172</f>
        <v>0</v>
      </c>
      <c r="K65" s="127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567</v>
      </c>
      <c r="E66" s="180"/>
      <c r="F66" s="180"/>
      <c r="G66" s="180"/>
      <c r="H66" s="180"/>
      <c r="I66" s="180"/>
      <c r="J66" s="181">
        <f>J176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7"/>
      <c r="D67" s="184" t="s">
        <v>568</v>
      </c>
      <c r="E67" s="185"/>
      <c r="F67" s="185"/>
      <c r="G67" s="185"/>
      <c r="H67" s="185"/>
      <c r="I67" s="185"/>
      <c r="J67" s="186">
        <f>J177</f>
        <v>0</v>
      </c>
      <c r="K67" s="127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7"/>
      <c r="D68" s="184" t="s">
        <v>569</v>
      </c>
      <c r="E68" s="185"/>
      <c r="F68" s="185"/>
      <c r="G68" s="185"/>
      <c r="H68" s="185"/>
      <c r="I68" s="185"/>
      <c r="J68" s="186">
        <f>J187</f>
        <v>0</v>
      </c>
      <c r="K68" s="127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7"/>
      <c r="D69" s="184" t="s">
        <v>570</v>
      </c>
      <c r="E69" s="185"/>
      <c r="F69" s="185"/>
      <c r="G69" s="185"/>
      <c r="H69" s="185"/>
      <c r="I69" s="185"/>
      <c r="J69" s="186">
        <f>J194</f>
        <v>0</v>
      </c>
      <c r="K69" s="127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169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2" t="str">
        <f>E7</f>
        <v>Stavební úpravy MK v ul. Budějovické v Třeboni – 5. etapa</v>
      </c>
      <c r="F79" s="34"/>
      <c r="G79" s="34"/>
      <c r="H79" s="34"/>
      <c r="I79" s="42"/>
      <c r="J79" s="42"/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133</v>
      </c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SO_303.2 - Dešťové kanalizační přípojky</v>
      </c>
      <c r="F81" s="42"/>
      <c r="G81" s="42"/>
      <c r="H81" s="42"/>
      <c r="I81" s="42"/>
      <c r="J81" s="42"/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Třeboň</v>
      </c>
      <c r="G83" s="42"/>
      <c r="H83" s="42"/>
      <c r="I83" s="34" t="s">
        <v>23</v>
      </c>
      <c r="J83" s="74" t="str">
        <f>IF(J12="","",J12)</f>
        <v>17. 5. 2024</v>
      </c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40.05" customHeight="1">
      <c r="A85" s="40"/>
      <c r="B85" s="41"/>
      <c r="C85" s="34" t="s">
        <v>25</v>
      </c>
      <c r="D85" s="42"/>
      <c r="E85" s="42"/>
      <c r="F85" s="29" t="str">
        <f>E15</f>
        <v>Město Třeboň, Palackého nám. 46/II, 379 01 Třeboň</v>
      </c>
      <c r="G85" s="42"/>
      <c r="H85" s="42"/>
      <c r="I85" s="34" t="s">
        <v>31</v>
      </c>
      <c r="J85" s="38" t="str">
        <f>E21</f>
        <v>INVENTE, s.r.o., Žerotínova 483/1, 370 04 Č.Buděj.</v>
      </c>
      <c r="K85" s="42"/>
      <c r="L85" s="14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36</v>
      </c>
      <c r="J86" s="38" t="str">
        <f>E24</f>
        <v xml:space="preserve"> </v>
      </c>
      <c r="K86" s="42"/>
      <c r="L86" s="14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8"/>
      <c r="B88" s="189"/>
      <c r="C88" s="190" t="s">
        <v>170</v>
      </c>
      <c r="D88" s="191" t="s">
        <v>59</v>
      </c>
      <c r="E88" s="191" t="s">
        <v>55</v>
      </c>
      <c r="F88" s="191" t="s">
        <v>56</v>
      </c>
      <c r="G88" s="191" t="s">
        <v>171</v>
      </c>
      <c r="H88" s="191" t="s">
        <v>172</v>
      </c>
      <c r="I88" s="191" t="s">
        <v>173</v>
      </c>
      <c r="J88" s="191" t="s">
        <v>161</v>
      </c>
      <c r="K88" s="192" t="s">
        <v>174</v>
      </c>
      <c r="L88" s="193"/>
      <c r="M88" s="94" t="s">
        <v>19</v>
      </c>
      <c r="N88" s="95" t="s">
        <v>44</v>
      </c>
      <c r="O88" s="95" t="s">
        <v>175</v>
      </c>
      <c r="P88" s="95" t="s">
        <v>176</v>
      </c>
      <c r="Q88" s="95" t="s">
        <v>177</v>
      </c>
      <c r="R88" s="95" t="s">
        <v>178</v>
      </c>
      <c r="S88" s="95" t="s">
        <v>179</v>
      </c>
      <c r="T88" s="96" t="s">
        <v>180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0"/>
      <c r="B89" s="41"/>
      <c r="C89" s="101" t="s">
        <v>181</v>
      </c>
      <c r="D89" s="42"/>
      <c r="E89" s="42"/>
      <c r="F89" s="42"/>
      <c r="G89" s="42"/>
      <c r="H89" s="42"/>
      <c r="I89" s="42"/>
      <c r="J89" s="194">
        <f>BK89</f>
        <v>0</v>
      </c>
      <c r="K89" s="42"/>
      <c r="L89" s="46"/>
      <c r="M89" s="97"/>
      <c r="N89" s="195"/>
      <c r="O89" s="98"/>
      <c r="P89" s="196">
        <f>P90+P176</f>
        <v>0</v>
      </c>
      <c r="Q89" s="98"/>
      <c r="R89" s="196">
        <f>R90+R176</f>
        <v>98.519680000000008</v>
      </c>
      <c r="S89" s="98"/>
      <c r="T89" s="197">
        <f>T90+T176</f>
        <v>0.67200000000000004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73</v>
      </c>
      <c r="AU89" s="19" t="s">
        <v>162</v>
      </c>
      <c r="BK89" s="198">
        <f>BK90+BK176</f>
        <v>0</v>
      </c>
    </row>
    <row r="90" s="12" customFormat="1" ht="25.92" customHeight="1">
      <c r="A90" s="12"/>
      <c r="B90" s="199"/>
      <c r="C90" s="200"/>
      <c r="D90" s="201" t="s">
        <v>73</v>
      </c>
      <c r="E90" s="202" t="s">
        <v>182</v>
      </c>
      <c r="F90" s="202" t="s">
        <v>183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P91+P139+P143+P148+P172</f>
        <v>0</v>
      </c>
      <c r="Q90" s="207"/>
      <c r="R90" s="208">
        <f>R91+R139+R143+R148+R172</f>
        <v>98.519680000000008</v>
      </c>
      <c r="S90" s="207"/>
      <c r="T90" s="209">
        <f>T91+T139+T143+T148+T172</f>
        <v>0.67200000000000004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81</v>
      </c>
      <c r="AT90" s="211" t="s">
        <v>73</v>
      </c>
      <c r="AU90" s="211" t="s">
        <v>74</v>
      </c>
      <c r="AY90" s="210" t="s">
        <v>184</v>
      </c>
      <c r="BK90" s="212">
        <f>BK91+BK139+BK143+BK148+BK172</f>
        <v>0</v>
      </c>
    </row>
    <row r="91" s="12" customFormat="1" ht="22.8" customHeight="1">
      <c r="A91" s="12"/>
      <c r="B91" s="199"/>
      <c r="C91" s="200"/>
      <c r="D91" s="201" t="s">
        <v>73</v>
      </c>
      <c r="E91" s="213" t="s">
        <v>81</v>
      </c>
      <c r="F91" s="213" t="s">
        <v>185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SUM(P92:P138)</f>
        <v>0</v>
      </c>
      <c r="Q91" s="207"/>
      <c r="R91" s="208">
        <f>SUM(R92:R138)</f>
        <v>98.147840000000002</v>
      </c>
      <c r="S91" s="207"/>
      <c r="T91" s="209">
        <f>SUM(T92:T138)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81</v>
      </c>
      <c r="AT91" s="211" t="s">
        <v>73</v>
      </c>
      <c r="AU91" s="211" t="s">
        <v>81</v>
      </c>
      <c r="AY91" s="210" t="s">
        <v>184</v>
      </c>
      <c r="BK91" s="212">
        <f>SUM(BK92:BK138)</f>
        <v>0</v>
      </c>
    </row>
    <row r="92" s="2" customFormat="1" ht="21.75" customHeight="1">
      <c r="A92" s="40"/>
      <c r="B92" s="41"/>
      <c r="C92" s="215" t="s">
        <v>81</v>
      </c>
      <c r="D92" s="215" t="s">
        <v>186</v>
      </c>
      <c r="E92" s="216" t="s">
        <v>1428</v>
      </c>
      <c r="F92" s="217" t="s">
        <v>1429</v>
      </c>
      <c r="G92" s="218" t="s">
        <v>226</v>
      </c>
      <c r="H92" s="219">
        <v>96.799999999999997</v>
      </c>
      <c r="I92" s="220"/>
      <c r="J92" s="221">
        <f>ROUND(I92*H92,2)</f>
        <v>0</v>
      </c>
      <c r="K92" s="217" t="s">
        <v>189</v>
      </c>
      <c r="L92" s="46"/>
      <c r="M92" s="222" t="s">
        <v>19</v>
      </c>
      <c r="N92" s="223" t="s">
        <v>45</v>
      </c>
      <c r="O92" s="86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6" t="s">
        <v>190</v>
      </c>
      <c r="AT92" s="226" t="s">
        <v>186</v>
      </c>
      <c r="AU92" s="226" t="s">
        <v>83</v>
      </c>
      <c r="AY92" s="19" t="s">
        <v>184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19" t="s">
        <v>81</v>
      </c>
      <c r="BK92" s="227">
        <f>ROUND(I92*H92,2)</f>
        <v>0</v>
      </c>
      <c r="BL92" s="19" t="s">
        <v>190</v>
      </c>
      <c r="BM92" s="226" t="s">
        <v>1430</v>
      </c>
    </row>
    <row r="93" s="2" customFormat="1">
      <c r="A93" s="40"/>
      <c r="B93" s="41"/>
      <c r="C93" s="42"/>
      <c r="D93" s="228" t="s">
        <v>192</v>
      </c>
      <c r="E93" s="42"/>
      <c r="F93" s="229" t="s">
        <v>1431</v>
      </c>
      <c r="G93" s="42"/>
      <c r="H93" s="42"/>
      <c r="I93" s="230"/>
      <c r="J93" s="42"/>
      <c r="K93" s="42"/>
      <c r="L93" s="46"/>
      <c r="M93" s="231"/>
      <c r="N93" s="232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192</v>
      </c>
      <c r="AU93" s="19" t="s">
        <v>83</v>
      </c>
    </row>
    <row r="94" s="2" customFormat="1">
      <c r="A94" s="40"/>
      <c r="B94" s="41"/>
      <c r="C94" s="42"/>
      <c r="D94" s="233" t="s">
        <v>194</v>
      </c>
      <c r="E94" s="42"/>
      <c r="F94" s="234" t="s">
        <v>1432</v>
      </c>
      <c r="G94" s="42"/>
      <c r="H94" s="42"/>
      <c r="I94" s="230"/>
      <c r="J94" s="42"/>
      <c r="K94" s="42"/>
      <c r="L94" s="46"/>
      <c r="M94" s="231"/>
      <c r="N94" s="232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194</v>
      </c>
      <c r="AU94" s="19" t="s">
        <v>83</v>
      </c>
    </row>
    <row r="95" s="13" customFormat="1">
      <c r="A95" s="13"/>
      <c r="B95" s="235"/>
      <c r="C95" s="236"/>
      <c r="D95" s="228" t="s">
        <v>196</v>
      </c>
      <c r="E95" s="237" t="s">
        <v>1423</v>
      </c>
      <c r="F95" s="238" t="s">
        <v>1424</v>
      </c>
      <c r="G95" s="236"/>
      <c r="H95" s="239">
        <v>96.799999999999997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196</v>
      </c>
      <c r="AU95" s="245" t="s">
        <v>83</v>
      </c>
      <c r="AV95" s="13" t="s">
        <v>83</v>
      </c>
      <c r="AW95" s="13" t="s">
        <v>35</v>
      </c>
      <c r="AX95" s="13" t="s">
        <v>81</v>
      </c>
      <c r="AY95" s="245" t="s">
        <v>184</v>
      </c>
    </row>
    <row r="96" s="2" customFormat="1" ht="16.5" customHeight="1">
      <c r="A96" s="40"/>
      <c r="B96" s="41"/>
      <c r="C96" s="215" t="s">
        <v>83</v>
      </c>
      <c r="D96" s="215" t="s">
        <v>186</v>
      </c>
      <c r="E96" s="216" t="s">
        <v>576</v>
      </c>
      <c r="F96" s="217" t="s">
        <v>577</v>
      </c>
      <c r="G96" s="218" t="s">
        <v>131</v>
      </c>
      <c r="H96" s="219">
        <v>176</v>
      </c>
      <c r="I96" s="220"/>
      <c r="J96" s="221">
        <f>ROUND(I96*H96,2)</f>
        <v>0</v>
      </c>
      <c r="K96" s="217" t="s">
        <v>189</v>
      </c>
      <c r="L96" s="46"/>
      <c r="M96" s="222" t="s">
        <v>19</v>
      </c>
      <c r="N96" s="223" t="s">
        <v>45</v>
      </c>
      <c r="O96" s="86"/>
      <c r="P96" s="224">
        <f>O96*H96</f>
        <v>0</v>
      </c>
      <c r="Q96" s="224">
        <v>0.00084000000000000003</v>
      </c>
      <c r="R96" s="224">
        <f>Q96*H96</f>
        <v>0.14784</v>
      </c>
      <c r="S96" s="224">
        <v>0</v>
      </c>
      <c r="T96" s="22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190</v>
      </c>
      <c r="AT96" s="226" t="s">
        <v>186</v>
      </c>
      <c r="AU96" s="226" t="s">
        <v>83</v>
      </c>
      <c r="AY96" s="19" t="s">
        <v>184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81</v>
      </c>
      <c r="BK96" s="227">
        <f>ROUND(I96*H96,2)</f>
        <v>0</v>
      </c>
      <c r="BL96" s="19" t="s">
        <v>190</v>
      </c>
      <c r="BM96" s="226" t="s">
        <v>1433</v>
      </c>
    </row>
    <row r="97" s="2" customFormat="1">
      <c r="A97" s="40"/>
      <c r="B97" s="41"/>
      <c r="C97" s="42"/>
      <c r="D97" s="228" t="s">
        <v>192</v>
      </c>
      <c r="E97" s="42"/>
      <c r="F97" s="229" t="s">
        <v>579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192</v>
      </c>
      <c r="AU97" s="19" t="s">
        <v>83</v>
      </c>
    </row>
    <row r="98" s="2" customFormat="1">
      <c r="A98" s="40"/>
      <c r="B98" s="41"/>
      <c r="C98" s="42"/>
      <c r="D98" s="233" t="s">
        <v>194</v>
      </c>
      <c r="E98" s="42"/>
      <c r="F98" s="234" t="s">
        <v>580</v>
      </c>
      <c r="G98" s="42"/>
      <c r="H98" s="42"/>
      <c r="I98" s="230"/>
      <c r="J98" s="42"/>
      <c r="K98" s="42"/>
      <c r="L98" s="46"/>
      <c r="M98" s="231"/>
      <c r="N98" s="232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194</v>
      </c>
      <c r="AU98" s="19" t="s">
        <v>83</v>
      </c>
    </row>
    <row r="99" s="13" customFormat="1">
      <c r="A99" s="13"/>
      <c r="B99" s="235"/>
      <c r="C99" s="236"/>
      <c r="D99" s="228" t="s">
        <v>196</v>
      </c>
      <c r="E99" s="237" t="s">
        <v>554</v>
      </c>
      <c r="F99" s="238" t="s">
        <v>1425</v>
      </c>
      <c r="G99" s="236"/>
      <c r="H99" s="239">
        <v>176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196</v>
      </c>
      <c r="AU99" s="245" t="s">
        <v>83</v>
      </c>
      <c r="AV99" s="13" t="s">
        <v>83</v>
      </c>
      <c r="AW99" s="13" t="s">
        <v>35</v>
      </c>
      <c r="AX99" s="13" t="s">
        <v>81</v>
      </c>
      <c r="AY99" s="245" t="s">
        <v>184</v>
      </c>
    </row>
    <row r="100" s="2" customFormat="1" ht="16.5" customHeight="1">
      <c r="A100" s="40"/>
      <c r="B100" s="41"/>
      <c r="C100" s="215" t="s">
        <v>115</v>
      </c>
      <c r="D100" s="215" t="s">
        <v>186</v>
      </c>
      <c r="E100" s="216" t="s">
        <v>581</v>
      </c>
      <c r="F100" s="217" t="s">
        <v>582</v>
      </c>
      <c r="G100" s="218" t="s">
        <v>131</v>
      </c>
      <c r="H100" s="219">
        <v>176</v>
      </c>
      <c r="I100" s="220"/>
      <c r="J100" s="221">
        <f>ROUND(I100*H100,2)</f>
        <v>0</v>
      </c>
      <c r="K100" s="217" t="s">
        <v>189</v>
      </c>
      <c r="L100" s="46"/>
      <c r="M100" s="222" t="s">
        <v>19</v>
      </c>
      <c r="N100" s="223" t="s">
        <v>45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190</v>
      </c>
      <c r="AT100" s="226" t="s">
        <v>186</v>
      </c>
      <c r="AU100" s="226" t="s">
        <v>83</v>
      </c>
      <c r="AY100" s="19" t="s">
        <v>184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81</v>
      </c>
      <c r="BK100" s="227">
        <f>ROUND(I100*H100,2)</f>
        <v>0</v>
      </c>
      <c r="BL100" s="19" t="s">
        <v>190</v>
      </c>
      <c r="BM100" s="226" t="s">
        <v>1434</v>
      </c>
    </row>
    <row r="101" s="2" customFormat="1">
      <c r="A101" s="40"/>
      <c r="B101" s="41"/>
      <c r="C101" s="42"/>
      <c r="D101" s="228" t="s">
        <v>192</v>
      </c>
      <c r="E101" s="42"/>
      <c r="F101" s="229" t="s">
        <v>584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192</v>
      </c>
      <c r="AU101" s="19" t="s">
        <v>83</v>
      </c>
    </row>
    <row r="102" s="2" customFormat="1">
      <c r="A102" s="40"/>
      <c r="B102" s="41"/>
      <c r="C102" s="42"/>
      <c r="D102" s="233" t="s">
        <v>194</v>
      </c>
      <c r="E102" s="42"/>
      <c r="F102" s="234" t="s">
        <v>585</v>
      </c>
      <c r="G102" s="42"/>
      <c r="H102" s="42"/>
      <c r="I102" s="230"/>
      <c r="J102" s="42"/>
      <c r="K102" s="42"/>
      <c r="L102" s="46"/>
      <c r="M102" s="231"/>
      <c r="N102" s="232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194</v>
      </c>
      <c r="AU102" s="19" t="s">
        <v>83</v>
      </c>
    </row>
    <row r="103" s="13" customFormat="1">
      <c r="A103" s="13"/>
      <c r="B103" s="235"/>
      <c r="C103" s="236"/>
      <c r="D103" s="228" t="s">
        <v>196</v>
      </c>
      <c r="E103" s="237" t="s">
        <v>19</v>
      </c>
      <c r="F103" s="238" t="s">
        <v>554</v>
      </c>
      <c r="G103" s="236"/>
      <c r="H103" s="239">
        <v>176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196</v>
      </c>
      <c r="AU103" s="245" t="s">
        <v>83</v>
      </c>
      <c r="AV103" s="13" t="s">
        <v>83</v>
      </c>
      <c r="AW103" s="13" t="s">
        <v>35</v>
      </c>
      <c r="AX103" s="13" t="s">
        <v>81</v>
      </c>
      <c r="AY103" s="245" t="s">
        <v>184</v>
      </c>
    </row>
    <row r="104" s="2" customFormat="1" ht="21.75" customHeight="1">
      <c r="A104" s="40"/>
      <c r="B104" s="41"/>
      <c r="C104" s="215" t="s">
        <v>190</v>
      </c>
      <c r="D104" s="215" t="s">
        <v>186</v>
      </c>
      <c r="E104" s="216" t="s">
        <v>586</v>
      </c>
      <c r="F104" s="217" t="s">
        <v>587</v>
      </c>
      <c r="G104" s="218" t="s">
        <v>226</v>
      </c>
      <c r="H104" s="219">
        <v>96.799999999999997</v>
      </c>
      <c r="I104" s="220"/>
      <c r="J104" s="221">
        <f>ROUND(I104*H104,2)</f>
        <v>0</v>
      </c>
      <c r="K104" s="217" t="s">
        <v>189</v>
      </c>
      <c r="L104" s="46"/>
      <c r="M104" s="222" t="s">
        <v>19</v>
      </c>
      <c r="N104" s="223" t="s">
        <v>45</v>
      </c>
      <c r="O104" s="86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190</v>
      </c>
      <c r="AT104" s="226" t="s">
        <v>186</v>
      </c>
      <c r="AU104" s="226" t="s">
        <v>83</v>
      </c>
      <c r="AY104" s="19" t="s">
        <v>184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81</v>
      </c>
      <c r="BK104" s="227">
        <f>ROUND(I104*H104,2)</f>
        <v>0</v>
      </c>
      <c r="BL104" s="19" t="s">
        <v>190</v>
      </c>
      <c r="BM104" s="226" t="s">
        <v>1435</v>
      </c>
    </row>
    <row r="105" s="2" customFormat="1">
      <c r="A105" s="40"/>
      <c r="B105" s="41"/>
      <c r="C105" s="42"/>
      <c r="D105" s="228" t="s">
        <v>192</v>
      </c>
      <c r="E105" s="42"/>
      <c r="F105" s="229" t="s">
        <v>589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192</v>
      </c>
      <c r="AU105" s="19" t="s">
        <v>83</v>
      </c>
    </row>
    <row r="106" s="2" customFormat="1">
      <c r="A106" s="40"/>
      <c r="B106" s="41"/>
      <c r="C106" s="42"/>
      <c r="D106" s="233" t="s">
        <v>194</v>
      </c>
      <c r="E106" s="42"/>
      <c r="F106" s="234" t="s">
        <v>590</v>
      </c>
      <c r="G106" s="42"/>
      <c r="H106" s="42"/>
      <c r="I106" s="230"/>
      <c r="J106" s="42"/>
      <c r="K106" s="42"/>
      <c r="L106" s="46"/>
      <c r="M106" s="231"/>
      <c r="N106" s="232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194</v>
      </c>
      <c r="AU106" s="19" t="s">
        <v>83</v>
      </c>
    </row>
    <row r="107" s="14" customFormat="1">
      <c r="A107" s="14"/>
      <c r="B107" s="246"/>
      <c r="C107" s="247"/>
      <c r="D107" s="228" t="s">
        <v>196</v>
      </c>
      <c r="E107" s="248" t="s">
        <v>19</v>
      </c>
      <c r="F107" s="249" t="s">
        <v>591</v>
      </c>
      <c r="G107" s="247"/>
      <c r="H107" s="248" t="s">
        <v>19</v>
      </c>
      <c r="I107" s="250"/>
      <c r="J107" s="247"/>
      <c r="K107" s="247"/>
      <c r="L107" s="251"/>
      <c r="M107" s="252"/>
      <c r="N107" s="253"/>
      <c r="O107" s="253"/>
      <c r="P107" s="253"/>
      <c r="Q107" s="253"/>
      <c r="R107" s="253"/>
      <c r="S107" s="253"/>
      <c r="T107" s="25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5" t="s">
        <v>196</v>
      </c>
      <c r="AU107" s="255" t="s">
        <v>83</v>
      </c>
      <c r="AV107" s="14" t="s">
        <v>81</v>
      </c>
      <c r="AW107" s="14" t="s">
        <v>35</v>
      </c>
      <c r="AX107" s="14" t="s">
        <v>74</v>
      </c>
      <c r="AY107" s="255" t="s">
        <v>184</v>
      </c>
    </row>
    <row r="108" s="13" customFormat="1">
      <c r="A108" s="13"/>
      <c r="B108" s="235"/>
      <c r="C108" s="236"/>
      <c r="D108" s="228" t="s">
        <v>196</v>
      </c>
      <c r="E108" s="237" t="s">
        <v>562</v>
      </c>
      <c r="F108" s="238" t="s">
        <v>1423</v>
      </c>
      <c r="G108" s="236"/>
      <c r="H108" s="239">
        <v>96.799999999999997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196</v>
      </c>
      <c r="AU108" s="245" t="s">
        <v>83</v>
      </c>
      <c r="AV108" s="13" t="s">
        <v>83</v>
      </c>
      <c r="AW108" s="13" t="s">
        <v>35</v>
      </c>
      <c r="AX108" s="13" t="s">
        <v>81</v>
      </c>
      <c r="AY108" s="245" t="s">
        <v>184</v>
      </c>
    </row>
    <row r="109" s="2" customFormat="1" ht="16.5" customHeight="1">
      <c r="A109" s="40"/>
      <c r="B109" s="41"/>
      <c r="C109" s="215" t="s">
        <v>217</v>
      </c>
      <c r="D109" s="215" t="s">
        <v>186</v>
      </c>
      <c r="E109" s="216" t="s">
        <v>592</v>
      </c>
      <c r="F109" s="217" t="s">
        <v>593</v>
      </c>
      <c r="G109" s="218" t="s">
        <v>226</v>
      </c>
      <c r="H109" s="219">
        <v>96.799999999999997</v>
      </c>
      <c r="I109" s="220"/>
      <c r="J109" s="221">
        <f>ROUND(I109*H109,2)</f>
        <v>0</v>
      </c>
      <c r="K109" s="217" t="s">
        <v>189</v>
      </c>
      <c r="L109" s="46"/>
      <c r="M109" s="222" t="s">
        <v>19</v>
      </c>
      <c r="N109" s="223" t="s">
        <v>45</v>
      </c>
      <c r="O109" s="86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6" t="s">
        <v>190</v>
      </c>
      <c r="AT109" s="226" t="s">
        <v>186</v>
      </c>
      <c r="AU109" s="226" t="s">
        <v>83</v>
      </c>
      <c r="AY109" s="19" t="s">
        <v>184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19" t="s">
        <v>81</v>
      </c>
      <c r="BK109" s="227">
        <f>ROUND(I109*H109,2)</f>
        <v>0</v>
      </c>
      <c r="BL109" s="19" t="s">
        <v>190</v>
      </c>
      <c r="BM109" s="226" t="s">
        <v>1436</v>
      </c>
    </row>
    <row r="110" s="2" customFormat="1">
      <c r="A110" s="40"/>
      <c r="B110" s="41"/>
      <c r="C110" s="42"/>
      <c r="D110" s="228" t="s">
        <v>192</v>
      </c>
      <c r="E110" s="42"/>
      <c r="F110" s="229" t="s">
        <v>595</v>
      </c>
      <c r="G110" s="42"/>
      <c r="H110" s="42"/>
      <c r="I110" s="230"/>
      <c r="J110" s="42"/>
      <c r="K110" s="42"/>
      <c r="L110" s="46"/>
      <c r="M110" s="231"/>
      <c r="N110" s="23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192</v>
      </c>
      <c r="AU110" s="19" t="s">
        <v>83</v>
      </c>
    </row>
    <row r="111" s="2" customFormat="1">
      <c r="A111" s="40"/>
      <c r="B111" s="41"/>
      <c r="C111" s="42"/>
      <c r="D111" s="233" t="s">
        <v>194</v>
      </c>
      <c r="E111" s="42"/>
      <c r="F111" s="234" t="s">
        <v>596</v>
      </c>
      <c r="G111" s="42"/>
      <c r="H111" s="42"/>
      <c r="I111" s="230"/>
      <c r="J111" s="42"/>
      <c r="K111" s="42"/>
      <c r="L111" s="46"/>
      <c r="M111" s="231"/>
      <c r="N111" s="232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194</v>
      </c>
      <c r="AU111" s="19" t="s">
        <v>83</v>
      </c>
    </row>
    <row r="112" s="14" customFormat="1">
      <c r="A112" s="14"/>
      <c r="B112" s="246"/>
      <c r="C112" s="247"/>
      <c r="D112" s="228" t="s">
        <v>196</v>
      </c>
      <c r="E112" s="248" t="s">
        <v>19</v>
      </c>
      <c r="F112" s="249" t="s">
        <v>597</v>
      </c>
      <c r="G112" s="247"/>
      <c r="H112" s="248" t="s">
        <v>19</v>
      </c>
      <c r="I112" s="250"/>
      <c r="J112" s="247"/>
      <c r="K112" s="247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196</v>
      </c>
      <c r="AU112" s="255" t="s">
        <v>83</v>
      </c>
      <c r="AV112" s="14" t="s">
        <v>81</v>
      </c>
      <c r="AW112" s="14" t="s">
        <v>35</v>
      </c>
      <c r="AX112" s="14" t="s">
        <v>74</v>
      </c>
      <c r="AY112" s="255" t="s">
        <v>184</v>
      </c>
    </row>
    <row r="113" s="13" customFormat="1">
      <c r="A113" s="13"/>
      <c r="B113" s="235"/>
      <c r="C113" s="236"/>
      <c r="D113" s="228" t="s">
        <v>196</v>
      </c>
      <c r="E113" s="237" t="s">
        <v>19</v>
      </c>
      <c r="F113" s="238" t="s">
        <v>562</v>
      </c>
      <c r="G113" s="236"/>
      <c r="H113" s="239">
        <v>96.799999999999997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196</v>
      </c>
      <c r="AU113" s="245" t="s">
        <v>83</v>
      </c>
      <c r="AV113" s="13" t="s">
        <v>83</v>
      </c>
      <c r="AW113" s="13" t="s">
        <v>35</v>
      </c>
      <c r="AX113" s="13" t="s">
        <v>81</v>
      </c>
      <c r="AY113" s="245" t="s">
        <v>184</v>
      </c>
    </row>
    <row r="114" s="2" customFormat="1" ht="16.5" customHeight="1">
      <c r="A114" s="40"/>
      <c r="B114" s="41"/>
      <c r="C114" s="215" t="s">
        <v>223</v>
      </c>
      <c r="D114" s="215" t="s">
        <v>186</v>
      </c>
      <c r="E114" s="216" t="s">
        <v>598</v>
      </c>
      <c r="F114" s="217" t="s">
        <v>599</v>
      </c>
      <c r="G114" s="218" t="s">
        <v>272</v>
      </c>
      <c r="H114" s="219">
        <v>193.59999999999999</v>
      </c>
      <c r="I114" s="220"/>
      <c r="J114" s="221">
        <f>ROUND(I114*H114,2)</f>
        <v>0</v>
      </c>
      <c r="K114" s="217" t="s">
        <v>189</v>
      </c>
      <c r="L114" s="46"/>
      <c r="M114" s="222" t="s">
        <v>19</v>
      </c>
      <c r="N114" s="223" t="s">
        <v>45</v>
      </c>
      <c r="O114" s="8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6" t="s">
        <v>190</v>
      </c>
      <c r="AT114" s="226" t="s">
        <v>186</v>
      </c>
      <c r="AU114" s="226" t="s">
        <v>83</v>
      </c>
      <c r="AY114" s="19" t="s">
        <v>184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19" t="s">
        <v>81</v>
      </c>
      <c r="BK114" s="227">
        <f>ROUND(I114*H114,2)</f>
        <v>0</v>
      </c>
      <c r="BL114" s="19" t="s">
        <v>190</v>
      </c>
      <c r="BM114" s="226" t="s">
        <v>1437</v>
      </c>
    </row>
    <row r="115" s="2" customFormat="1">
      <c r="A115" s="40"/>
      <c r="B115" s="41"/>
      <c r="C115" s="42"/>
      <c r="D115" s="228" t="s">
        <v>192</v>
      </c>
      <c r="E115" s="42"/>
      <c r="F115" s="229" t="s">
        <v>601</v>
      </c>
      <c r="G115" s="42"/>
      <c r="H115" s="42"/>
      <c r="I115" s="230"/>
      <c r="J115" s="42"/>
      <c r="K115" s="42"/>
      <c r="L115" s="46"/>
      <c r="M115" s="231"/>
      <c r="N115" s="232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192</v>
      </c>
      <c r="AU115" s="19" t="s">
        <v>83</v>
      </c>
    </row>
    <row r="116" s="2" customFormat="1">
      <c r="A116" s="40"/>
      <c r="B116" s="41"/>
      <c r="C116" s="42"/>
      <c r="D116" s="233" t="s">
        <v>194</v>
      </c>
      <c r="E116" s="42"/>
      <c r="F116" s="234" t="s">
        <v>602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194</v>
      </c>
      <c r="AU116" s="19" t="s">
        <v>83</v>
      </c>
    </row>
    <row r="117" s="13" customFormat="1">
      <c r="A117" s="13"/>
      <c r="B117" s="235"/>
      <c r="C117" s="236"/>
      <c r="D117" s="228" t="s">
        <v>196</v>
      </c>
      <c r="E117" s="237" t="s">
        <v>19</v>
      </c>
      <c r="F117" s="238" t="s">
        <v>562</v>
      </c>
      <c r="G117" s="236"/>
      <c r="H117" s="239">
        <v>96.799999999999997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196</v>
      </c>
      <c r="AU117" s="245" t="s">
        <v>83</v>
      </c>
      <c r="AV117" s="13" t="s">
        <v>83</v>
      </c>
      <c r="AW117" s="13" t="s">
        <v>35</v>
      </c>
      <c r="AX117" s="13" t="s">
        <v>81</v>
      </c>
      <c r="AY117" s="245" t="s">
        <v>184</v>
      </c>
    </row>
    <row r="118" s="13" customFormat="1">
      <c r="A118" s="13"/>
      <c r="B118" s="235"/>
      <c r="C118" s="236"/>
      <c r="D118" s="228" t="s">
        <v>196</v>
      </c>
      <c r="E118" s="236"/>
      <c r="F118" s="238" t="s">
        <v>1438</v>
      </c>
      <c r="G118" s="236"/>
      <c r="H118" s="239">
        <v>193.59999999999999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196</v>
      </c>
      <c r="AU118" s="245" t="s">
        <v>83</v>
      </c>
      <c r="AV118" s="13" t="s">
        <v>83</v>
      </c>
      <c r="AW118" s="13" t="s">
        <v>4</v>
      </c>
      <c r="AX118" s="13" t="s">
        <v>81</v>
      </c>
      <c r="AY118" s="245" t="s">
        <v>184</v>
      </c>
    </row>
    <row r="119" s="2" customFormat="1" ht="16.5" customHeight="1">
      <c r="A119" s="40"/>
      <c r="B119" s="41"/>
      <c r="C119" s="215" t="s">
        <v>237</v>
      </c>
      <c r="D119" s="215" t="s">
        <v>186</v>
      </c>
      <c r="E119" s="216" t="s">
        <v>604</v>
      </c>
      <c r="F119" s="217" t="s">
        <v>605</v>
      </c>
      <c r="G119" s="218" t="s">
        <v>226</v>
      </c>
      <c r="H119" s="219">
        <v>96.799999999999997</v>
      </c>
      <c r="I119" s="220"/>
      <c r="J119" s="221">
        <f>ROUND(I119*H119,2)</f>
        <v>0</v>
      </c>
      <c r="K119" s="217" t="s">
        <v>189</v>
      </c>
      <c r="L119" s="46"/>
      <c r="M119" s="222" t="s">
        <v>19</v>
      </c>
      <c r="N119" s="223" t="s">
        <v>45</v>
      </c>
      <c r="O119" s="86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6" t="s">
        <v>190</v>
      </c>
      <c r="AT119" s="226" t="s">
        <v>186</v>
      </c>
      <c r="AU119" s="226" t="s">
        <v>83</v>
      </c>
      <c r="AY119" s="19" t="s">
        <v>184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19" t="s">
        <v>81</v>
      </c>
      <c r="BK119" s="227">
        <f>ROUND(I119*H119,2)</f>
        <v>0</v>
      </c>
      <c r="BL119" s="19" t="s">
        <v>190</v>
      </c>
      <c r="BM119" s="226" t="s">
        <v>1439</v>
      </c>
    </row>
    <row r="120" s="2" customFormat="1">
      <c r="A120" s="40"/>
      <c r="B120" s="41"/>
      <c r="C120" s="42"/>
      <c r="D120" s="228" t="s">
        <v>192</v>
      </c>
      <c r="E120" s="42"/>
      <c r="F120" s="229" t="s">
        <v>607</v>
      </c>
      <c r="G120" s="42"/>
      <c r="H120" s="42"/>
      <c r="I120" s="230"/>
      <c r="J120" s="42"/>
      <c r="K120" s="42"/>
      <c r="L120" s="46"/>
      <c r="M120" s="231"/>
      <c r="N120" s="232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192</v>
      </c>
      <c r="AU120" s="19" t="s">
        <v>83</v>
      </c>
    </row>
    <row r="121" s="2" customFormat="1">
      <c r="A121" s="40"/>
      <c r="B121" s="41"/>
      <c r="C121" s="42"/>
      <c r="D121" s="233" t="s">
        <v>194</v>
      </c>
      <c r="E121" s="42"/>
      <c r="F121" s="234" t="s">
        <v>608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194</v>
      </c>
      <c r="AU121" s="19" t="s">
        <v>83</v>
      </c>
    </row>
    <row r="122" s="13" customFormat="1">
      <c r="A122" s="13"/>
      <c r="B122" s="235"/>
      <c r="C122" s="236"/>
      <c r="D122" s="228" t="s">
        <v>196</v>
      </c>
      <c r="E122" s="237" t="s">
        <v>19</v>
      </c>
      <c r="F122" s="238" t="s">
        <v>562</v>
      </c>
      <c r="G122" s="236"/>
      <c r="H122" s="239">
        <v>96.799999999999997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196</v>
      </c>
      <c r="AU122" s="245" t="s">
        <v>83</v>
      </c>
      <c r="AV122" s="13" t="s">
        <v>83</v>
      </c>
      <c r="AW122" s="13" t="s">
        <v>35</v>
      </c>
      <c r="AX122" s="13" t="s">
        <v>81</v>
      </c>
      <c r="AY122" s="245" t="s">
        <v>184</v>
      </c>
    </row>
    <row r="123" s="2" customFormat="1" ht="16.5" customHeight="1">
      <c r="A123" s="40"/>
      <c r="B123" s="41"/>
      <c r="C123" s="215" t="s">
        <v>243</v>
      </c>
      <c r="D123" s="215" t="s">
        <v>186</v>
      </c>
      <c r="E123" s="216" t="s">
        <v>609</v>
      </c>
      <c r="F123" s="217" t="s">
        <v>610</v>
      </c>
      <c r="G123" s="218" t="s">
        <v>226</v>
      </c>
      <c r="H123" s="219">
        <v>49</v>
      </c>
      <c r="I123" s="220"/>
      <c r="J123" s="221">
        <f>ROUND(I123*H123,2)</f>
        <v>0</v>
      </c>
      <c r="K123" s="217" t="s">
        <v>189</v>
      </c>
      <c r="L123" s="46"/>
      <c r="M123" s="222" t="s">
        <v>19</v>
      </c>
      <c r="N123" s="223" t="s">
        <v>45</v>
      </c>
      <c r="O123" s="8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6" t="s">
        <v>190</v>
      </c>
      <c r="AT123" s="226" t="s">
        <v>186</v>
      </c>
      <c r="AU123" s="226" t="s">
        <v>83</v>
      </c>
      <c r="AY123" s="19" t="s">
        <v>184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9" t="s">
        <v>81</v>
      </c>
      <c r="BK123" s="227">
        <f>ROUND(I123*H123,2)</f>
        <v>0</v>
      </c>
      <c r="BL123" s="19" t="s">
        <v>190</v>
      </c>
      <c r="BM123" s="226" t="s">
        <v>1440</v>
      </c>
    </row>
    <row r="124" s="2" customFormat="1">
      <c r="A124" s="40"/>
      <c r="B124" s="41"/>
      <c r="C124" s="42"/>
      <c r="D124" s="228" t="s">
        <v>192</v>
      </c>
      <c r="E124" s="42"/>
      <c r="F124" s="229" t="s">
        <v>612</v>
      </c>
      <c r="G124" s="42"/>
      <c r="H124" s="42"/>
      <c r="I124" s="230"/>
      <c r="J124" s="42"/>
      <c r="K124" s="42"/>
      <c r="L124" s="46"/>
      <c r="M124" s="231"/>
      <c r="N124" s="23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192</v>
      </c>
      <c r="AU124" s="19" t="s">
        <v>83</v>
      </c>
    </row>
    <row r="125" s="2" customFormat="1">
      <c r="A125" s="40"/>
      <c r="B125" s="41"/>
      <c r="C125" s="42"/>
      <c r="D125" s="233" t="s">
        <v>194</v>
      </c>
      <c r="E125" s="42"/>
      <c r="F125" s="234" t="s">
        <v>613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194</v>
      </c>
      <c r="AU125" s="19" t="s">
        <v>83</v>
      </c>
    </row>
    <row r="126" s="13" customFormat="1">
      <c r="A126" s="13"/>
      <c r="B126" s="235"/>
      <c r="C126" s="236"/>
      <c r="D126" s="228" t="s">
        <v>196</v>
      </c>
      <c r="E126" s="237" t="s">
        <v>560</v>
      </c>
      <c r="F126" s="238" t="s">
        <v>478</v>
      </c>
      <c r="G126" s="236"/>
      <c r="H126" s="239">
        <v>49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196</v>
      </c>
      <c r="AU126" s="245" t="s">
        <v>83</v>
      </c>
      <c r="AV126" s="13" t="s">
        <v>83</v>
      </c>
      <c r="AW126" s="13" t="s">
        <v>35</v>
      </c>
      <c r="AX126" s="13" t="s">
        <v>81</v>
      </c>
      <c r="AY126" s="245" t="s">
        <v>184</v>
      </c>
    </row>
    <row r="127" s="2" customFormat="1" ht="16.5" customHeight="1">
      <c r="A127" s="40"/>
      <c r="B127" s="41"/>
      <c r="C127" s="267" t="s">
        <v>252</v>
      </c>
      <c r="D127" s="267" t="s">
        <v>269</v>
      </c>
      <c r="E127" s="268" t="s">
        <v>615</v>
      </c>
      <c r="F127" s="269" t="s">
        <v>616</v>
      </c>
      <c r="G127" s="270" t="s">
        <v>272</v>
      </c>
      <c r="H127" s="271">
        <v>98</v>
      </c>
      <c r="I127" s="272"/>
      <c r="J127" s="273">
        <f>ROUND(I127*H127,2)</f>
        <v>0</v>
      </c>
      <c r="K127" s="269" t="s">
        <v>19</v>
      </c>
      <c r="L127" s="274"/>
      <c r="M127" s="275" t="s">
        <v>19</v>
      </c>
      <c r="N127" s="276" t="s">
        <v>45</v>
      </c>
      <c r="O127" s="86"/>
      <c r="P127" s="224">
        <f>O127*H127</f>
        <v>0</v>
      </c>
      <c r="Q127" s="224">
        <v>1</v>
      </c>
      <c r="R127" s="224">
        <f>Q127*H127</f>
        <v>98</v>
      </c>
      <c r="S127" s="224">
        <v>0</v>
      </c>
      <c r="T127" s="225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6" t="s">
        <v>243</v>
      </c>
      <c r="AT127" s="226" t="s">
        <v>269</v>
      </c>
      <c r="AU127" s="226" t="s">
        <v>83</v>
      </c>
      <c r="AY127" s="19" t="s">
        <v>184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9" t="s">
        <v>81</v>
      </c>
      <c r="BK127" s="227">
        <f>ROUND(I127*H127,2)</f>
        <v>0</v>
      </c>
      <c r="BL127" s="19" t="s">
        <v>190</v>
      </c>
      <c r="BM127" s="226" t="s">
        <v>1441</v>
      </c>
    </row>
    <row r="128" s="2" customFormat="1">
      <c r="A128" s="40"/>
      <c r="B128" s="41"/>
      <c r="C128" s="42"/>
      <c r="D128" s="228" t="s">
        <v>192</v>
      </c>
      <c r="E128" s="42"/>
      <c r="F128" s="229" t="s">
        <v>616</v>
      </c>
      <c r="G128" s="42"/>
      <c r="H128" s="42"/>
      <c r="I128" s="230"/>
      <c r="J128" s="42"/>
      <c r="K128" s="42"/>
      <c r="L128" s="46"/>
      <c r="M128" s="231"/>
      <c r="N128" s="232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192</v>
      </c>
      <c r="AU128" s="19" t="s">
        <v>83</v>
      </c>
    </row>
    <row r="129" s="13" customFormat="1">
      <c r="A129" s="13"/>
      <c r="B129" s="235"/>
      <c r="C129" s="236"/>
      <c r="D129" s="228" t="s">
        <v>196</v>
      </c>
      <c r="E129" s="237" t="s">
        <v>19</v>
      </c>
      <c r="F129" s="238" t="s">
        <v>560</v>
      </c>
      <c r="G129" s="236"/>
      <c r="H129" s="239">
        <v>49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196</v>
      </c>
      <c r="AU129" s="245" t="s">
        <v>83</v>
      </c>
      <c r="AV129" s="13" t="s">
        <v>83</v>
      </c>
      <c r="AW129" s="13" t="s">
        <v>35</v>
      </c>
      <c r="AX129" s="13" t="s">
        <v>81</v>
      </c>
      <c r="AY129" s="245" t="s">
        <v>184</v>
      </c>
    </row>
    <row r="130" s="13" customFormat="1">
      <c r="A130" s="13"/>
      <c r="B130" s="235"/>
      <c r="C130" s="236"/>
      <c r="D130" s="228" t="s">
        <v>196</v>
      </c>
      <c r="E130" s="236"/>
      <c r="F130" s="238" t="s">
        <v>1442</v>
      </c>
      <c r="G130" s="236"/>
      <c r="H130" s="239">
        <v>98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196</v>
      </c>
      <c r="AU130" s="245" t="s">
        <v>83</v>
      </c>
      <c r="AV130" s="13" t="s">
        <v>83</v>
      </c>
      <c r="AW130" s="13" t="s">
        <v>4</v>
      </c>
      <c r="AX130" s="13" t="s">
        <v>81</v>
      </c>
      <c r="AY130" s="245" t="s">
        <v>184</v>
      </c>
    </row>
    <row r="131" s="2" customFormat="1" ht="16.5" customHeight="1">
      <c r="A131" s="40"/>
      <c r="B131" s="41"/>
      <c r="C131" s="215" t="s">
        <v>259</v>
      </c>
      <c r="D131" s="215" t="s">
        <v>186</v>
      </c>
      <c r="E131" s="216" t="s">
        <v>619</v>
      </c>
      <c r="F131" s="217" t="s">
        <v>620</v>
      </c>
      <c r="G131" s="218" t="s">
        <v>226</v>
      </c>
      <c r="H131" s="219">
        <v>32.060000000000002</v>
      </c>
      <c r="I131" s="220"/>
      <c r="J131" s="221">
        <f>ROUND(I131*H131,2)</f>
        <v>0</v>
      </c>
      <c r="K131" s="217" t="s">
        <v>189</v>
      </c>
      <c r="L131" s="46"/>
      <c r="M131" s="222" t="s">
        <v>19</v>
      </c>
      <c r="N131" s="223" t="s">
        <v>45</v>
      </c>
      <c r="O131" s="86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6" t="s">
        <v>190</v>
      </c>
      <c r="AT131" s="226" t="s">
        <v>186</v>
      </c>
      <c r="AU131" s="226" t="s">
        <v>83</v>
      </c>
      <c r="AY131" s="19" t="s">
        <v>184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9" t="s">
        <v>81</v>
      </c>
      <c r="BK131" s="227">
        <f>ROUND(I131*H131,2)</f>
        <v>0</v>
      </c>
      <c r="BL131" s="19" t="s">
        <v>190</v>
      </c>
      <c r="BM131" s="226" t="s">
        <v>1443</v>
      </c>
    </row>
    <row r="132" s="2" customFormat="1">
      <c r="A132" s="40"/>
      <c r="B132" s="41"/>
      <c r="C132" s="42"/>
      <c r="D132" s="228" t="s">
        <v>192</v>
      </c>
      <c r="E132" s="42"/>
      <c r="F132" s="229" t="s">
        <v>622</v>
      </c>
      <c r="G132" s="42"/>
      <c r="H132" s="42"/>
      <c r="I132" s="230"/>
      <c r="J132" s="42"/>
      <c r="K132" s="42"/>
      <c r="L132" s="46"/>
      <c r="M132" s="231"/>
      <c r="N132" s="232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192</v>
      </c>
      <c r="AU132" s="19" t="s">
        <v>83</v>
      </c>
    </row>
    <row r="133" s="2" customFormat="1">
      <c r="A133" s="40"/>
      <c r="B133" s="41"/>
      <c r="C133" s="42"/>
      <c r="D133" s="233" t="s">
        <v>194</v>
      </c>
      <c r="E133" s="42"/>
      <c r="F133" s="234" t="s">
        <v>623</v>
      </c>
      <c r="G133" s="42"/>
      <c r="H133" s="42"/>
      <c r="I133" s="230"/>
      <c r="J133" s="42"/>
      <c r="K133" s="42"/>
      <c r="L133" s="46"/>
      <c r="M133" s="231"/>
      <c r="N133" s="232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194</v>
      </c>
      <c r="AU133" s="19" t="s">
        <v>83</v>
      </c>
    </row>
    <row r="134" s="13" customFormat="1">
      <c r="A134" s="13"/>
      <c r="B134" s="235"/>
      <c r="C134" s="236"/>
      <c r="D134" s="228" t="s">
        <v>196</v>
      </c>
      <c r="E134" s="237" t="s">
        <v>558</v>
      </c>
      <c r="F134" s="238" t="s">
        <v>1426</v>
      </c>
      <c r="G134" s="236"/>
      <c r="H134" s="239">
        <v>32.060000000000002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196</v>
      </c>
      <c r="AU134" s="245" t="s">
        <v>83</v>
      </c>
      <c r="AV134" s="13" t="s">
        <v>83</v>
      </c>
      <c r="AW134" s="13" t="s">
        <v>35</v>
      </c>
      <c r="AX134" s="13" t="s">
        <v>81</v>
      </c>
      <c r="AY134" s="245" t="s">
        <v>184</v>
      </c>
    </row>
    <row r="135" s="2" customFormat="1" ht="16.5" customHeight="1">
      <c r="A135" s="40"/>
      <c r="B135" s="41"/>
      <c r="C135" s="267" t="s">
        <v>263</v>
      </c>
      <c r="D135" s="267" t="s">
        <v>269</v>
      </c>
      <c r="E135" s="268" t="s">
        <v>624</v>
      </c>
      <c r="F135" s="269" t="s">
        <v>625</v>
      </c>
      <c r="G135" s="270" t="s">
        <v>272</v>
      </c>
      <c r="H135" s="271">
        <v>64.120000000000005</v>
      </c>
      <c r="I135" s="272"/>
      <c r="J135" s="273">
        <f>ROUND(I135*H135,2)</f>
        <v>0</v>
      </c>
      <c r="K135" s="269" t="s">
        <v>189</v>
      </c>
      <c r="L135" s="274"/>
      <c r="M135" s="275" t="s">
        <v>19</v>
      </c>
      <c r="N135" s="276" t="s">
        <v>45</v>
      </c>
      <c r="O135" s="86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6" t="s">
        <v>243</v>
      </c>
      <c r="AT135" s="226" t="s">
        <v>269</v>
      </c>
      <c r="AU135" s="226" t="s">
        <v>83</v>
      </c>
      <c r="AY135" s="19" t="s">
        <v>184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9" t="s">
        <v>81</v>
      </c>
      <c r="BK135" s="227">
        <f>ROUND(I135*H135,2)</f>
        <v>0</v>
      </c>
      <c r="BL135" s="19" t="s">
        <v>190</v>
      </c>
      <c r="BM135" s="226" t="s">
        <v>1444</v>
      </c>
    </row>
    <row r="136" s="2" customFormat="1">
      <c r="A136" s="40"/>
      <c r="B136" s="41"/>
      <c r="C136" s="42"/>
      <c r="D136" s="228" t="s">
        <v>192</v>
      </c>
      <c r="E136" s="42"/>
      <c r="F136" s="229" t="s">
        <v>625</v>
      </c>
      <c r="G136" s="42"/>
      <c r="H136" s="42"/>
      <c r="I136" s="230"/>
      <c r="J136" s="42"/>
      <c r="K136" s="42"/>
      <c r="L136" s="46"/>
      <c r="M136" s="231"/>
      <c r="N136" s="23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192</v>
      </c>
      <c r="AU136" s="19" t="s">
        <v>83</v>
      </c>
    </row>
    <row r="137" s="13" customFormat="1">
      <c r="A137" s="13"/>
      <c r="B137" s="235"/>
      <c r="C137" s="236"/>
      <c r="D137" s="228" t="s">
        <v>196</v>
      </c>
      <c r="E137" s="237" t="s">
        <v>19</v>
      </c>
      <c r="F137" s="238" t="s">
        <v>558</v>
      </c>
      <c r="G137" s="236"/>
      <c r="H137" s="239">
        <v>32.060000000000002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196</v>
      </c>
      <c r="AU137" s="245" t="s">
        <v>83</v>
      </c>
      <c r="AV137" s="13" t="s">
        <v>83</v>
      </c>
      <c r="AW137" s="13" t="s">
        <v>35</v>
      </c>
      <c r="AX137" s="13" t="s">
        <v>81</v>
      </c>
      <c r="AY137" s="245" t="s">
        <v>184</v>
      </c>
    </row>
    <row r="138" s="13" customFormat="1">
      <c r="A138" s="13"/>
      <c r="B138" s="235"/>
      <c r="C138" s="236"/>
      <c r="D138" s="228" t="s">
        <v>196</v>
      </c>
      <c r="E138" s="236"/>
      <c r="F138" s="238" t="s">
        <v>1445</v>
      </c>
      <c r="G138" s="236"/>
      <c r="H138" s="239">
        <v>64.120000000000005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196</v>
      </c>
      <c r="AU138" s="245" t="s">
        <v>83</v>
      </c>
      <c r="AV138" s="13" t="s">
        <v>83</v>
      </c>
      <c r="AW138" s="13" t="s">
        <v>4</v>
      </c>
      <c r="AX138" s="13" t="s">
        <v>81</v>
      </c>
      <c r="AY138" s="245" t="s">
        <v>184</v>
      </c>
    </row>
    <row r="139" s="12" customFormat="1" ht="22.8" customHeight="1">
      <c r="A139" s="12"/>
      <c r="B139" s="199"/>
      <c r="C139" s="200"/>
      <c r="D139" s="201" t="s">
        <v>73</v>
      </c>
      <c r="E139" s="213" t="s">
        <v>115</v>
      </c>
      <c r="F139" s="213" t="s">
        <v>1003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SUM(P140:P142)</f>
        <v>0</v>
      </c>
      <c r="Q139" s="207"/>
      <c r="R139" s="208">
        <f>SUM(R140:R142)</f>
        <v>0</v>
      </c>
      <c r="S139" s="207"/>
      <c r="T139" s="209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81</v>
      </c>
      <c r="AT139" s="211" t="s">
        <v>73</v>
      </c>
      <c r="AU139" s="211" t="s">
        <v>81</v>
      </c>
      <c r="AY139" s="210" t="s">
        <v>184</v>
      </c>
      <c r="BK139" s="212">
        <f>SUM(BK140:BK142)</f>
        <v>0</v>
      </c>
    </row>
    <row r="140" s="2" customFormat="1" ht="16.5" customHeight="1">
      <c r="A140" s="40"/>
      <c r="B140" s="41"/>
      <c r="C140" s="215" t="s">
        <v>8</v>
      </c>
      <c r="D140" s="215" t="s">
        <v>186</v>
      </c>
      <c r="E140" s="216" t="s">
        <v>1004</v>
      </c>
      <c r="F140" s="217" t="s">
        <v>1005</v>
      </c>
      <c r="G140" s="218" t="s">
        <v>113</v>
      </c>
      <c r="H140" s="219">
        <v>74</v>
      </c>
      <c r="I140" s="220"/>
      <c r="J140" s="221">
        <f>ROUND(I140*H140,2)</f>
        <v>0</v>
      </c>
      <c r="K140" s="217" t="s">
        <v>189</v>
      </c>
      <c r="L140" s="46"/>
      <c r="M140" s="222" t="s">
        <v>19</v>
      </c>
      <c r="N140" s="223" t="s">
        <v>45</v>
      </c>
      <c r="O140" s="86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6" t="s">
        <v>190</v>
      </c>
      <c r="AT140" s="226" t="s">
        <v>186</v>
      </c>
      <c r="AU140" s="226" t="s">
        <v>83</v>
      </c>
      <c r="AY140" s="19" t="s">
        <v>184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9" t="s">
        <v>81</v>
      </c>
      <c r="BK140" s="227">
        <f>ROUND(I140*H140,2)</f>
        <v>0</v>
      </c>
      <c r="BL140" s="19" t="s">
        <v>190</v>
      </c>
      <c r="BM140" s="226" t="s">
        <v>1446</v>
      </c>
    </row>
    <row r="141" s="2" customFormat="1">
      <c r="A141" s="40"/>
      <c r="B141" s="41"/>
      <c r="C141" s="42"/>
      <c r="D141" s="228" t="s">
        <v>192</v>
      </c>
      <c r="E141" s="42"/>
      <c r="F141" s="229" t="s">
        <v>1007</v>
      </c>
      <c r="G141" s="42"/>
      <c r="H141" s="42"/>
      <c r="I141" s="230"/>
      <c r="J141" s="42"/>
      <c r="K141" s="42"/>
      <c r="L141" s="46"/>
      <c r="M141" s="231"/>
      <c r="N141" s="23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192</v>
      </c>
      <c r="AU141" s="19" t="s">
        <v>83</v>
      </c>
    </row>
    <row r="142" s="2" customFormat="1">
      <c r="A142" s="40"/>
      <c r="B142" s="41"/>
      <c r="C142" s="42"/>
      <c r="D142" s="233" t="s">
        <v>194</v>
      </c>
      <c r="E142" s="42"/>
      <c r="F142" s="234" t="s">
        <v>1008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194</v>
      </c>
      <c r="AU142" s="19" t="s">
        <v>83</v>
      </c>
    </row>
    <row r="143" s="12" customFormat="1" ht="22.8" customHeight="1">
      <c r="A143" s="12"/>
      <c r="B143" s="199"/>
      <c r="C143" s="200"/>
      <c r="D143" s="201" t="s">
        <v>73</v>
      </c>
      <c r="E143" s="213" t="s">
        <v>190</v>
      </c>
      <c r="F143" s="213" t="s">
        <v>628</v>
      </c>
      <c r="G143" s="200"/>
      <c r="H143" s="200"/>
      <c r="I143" s="203"/>
      <c r="J143" s="214">
        <f>BK143</f>
        <v>0</v>
      </c>
      <c r="K143" s="200"/>
      <c r="L143" s="205"/>
      <c r="M143" s="206"/>
      <c r="N143" s="207"/>
      <c r="O143" s="207"/>
      <c r="P143" s="208">
        <f>SUM(P144:P147)</f>
        <v>0</v>
      </c>
      <c r="Q143" s="207"/>
      <c r="R143" s="208">
        <f>SUM(R144:R147)</f>
        <v>0</v>
      </c>
      <c r="S143" s="207"/>
      <c r="T143" s="209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0" t="s">
        <v>81</v>
      </c>
      <c r="AT143" s="211" t="s">
        <v>73</v>
      </c>
      <c r="AU143" s="211" t="s">
        <v>81</v>
      </c>
      <c r="AY143" s="210" t="s">
        <v>184</v>
      </c>
      <c r="BK143" s="212">
        <f>SUM(BK144:BK147)</f>
        <v>0</v>
      </c>
    </row>
    <row r="144" s="2" customFormat="1" ht="16.5" customHeight="1">
      <c r="A144" s="40"/>
      <c r="B144" s="41"/>
      <c r="C144" s="215" t="s">
        <v>275</v>
      </c>
      <c r="D144" s="215" t="s">
        <v>186</v>
      </c>
      <c r="E144" s="216" t="s">
        <v>629</v>
      </c>
      <c r="F144" s="217" t="s">
        <v>630</v>
      </c>
      <c r="G144" s="218" t="s">
        <v>226</v>
      </c>
      <c r="H144" s="219">
        <v>15.77</v>
      </c>
      <c r="I144" s="220"/>
      <c r="J144" s="221">
        <f>ROUND(I144*H144,2)</f>
        <v>0</v>
      </c>
      <c r="K144" s="217" t="s">
        <v>189</v>
      </c>
      <c r="L144" s="46"/>
      <c r="M144" s="222" t="s">
        <v>19</v>
      </c>
      <c r="N144" s="223" t="s">
        <v>45</v>
      </c>
      <c r="O144" s="86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6" t="s">
        <v>190</v>
      </c>
      <c r="AT144" s="226" t="s">
        <v>186</v>
      </c>
      <c r="AU144" s="226" t="s">
        <v>83</v>
      </c>
      <c r="AY144" s="19" t="s">
        <v>184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9" t="s">
        <v>81</v>
      </c>
      <c r="BK144" s="227">
        <f>ROUND(I144*H144,2)</f>
        <v>0</v>
      </c>
      <c r="BL144" s="19" t="s">
        <v>190</v>
      </c>
      <c r="BM144" s="226" t="s">
        <v>1447</v>
      </c>
    </row>
    <row r="145" s="2" customFormat="1">
      <c r="A145" s="40"/>
      <c r="B145" s="41"/>
      <c r="C145" s="42"/>
      <c r="D145" s="228" t="s">
        <v>192</v>
      </c>
      <c r="E145" s="42"/>
      <c r="F145" s="229" t="s">
        <v>632</v>
      </c>
      <c r="G145" s="42"/>
      <c r="H145" s="42"/>
      <c r="I145" s="230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192</v>
      </c>
      <c r="AU145" s="19" t="s">
        <v>83</v>
      </c>
    </row>
    <row r="146" s="2" customFormat="1">
      <c r="A146" s="40"/>
      <c r="B146" s="41"/>
      <c r="C146" s="42"/>
      <c r="D146" s="233" t="s">
        <v>194</v>
      </c>
      <c r="E146" s="42"/>
      <c r="F146" s="234" t="s">
        <v>633</v>
      </c>
      <c r="G146" s="42"/>
      <c r="H146" s="42"/>
      <c r="I146" s="230"/>
      <c r="J146" s="42"/>
      <c r="K146" s="42"/>
      <c r="L146" s="46"/>
      <c r="M146" s="231"/>
      <c r="N146" s="23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194</v>
      </c>
      <c r="AU146" s="19" t="s">
        <v>83</v>
      </c>
    </row>
    <row r="147" s="13" customFormat="1">
      <c r="A147" s="13"/>
      <c r="B147" s="235"/>
      <c r="C147" s="236"/>
      <c r="D147" s="228" t="s">
        <v>196</v>
      </c>
      <c r="E147" s="237" t="s">
        <v>552</v>
      </c>
      <c r="F147" s="238" t="s">
        <v>1448</v>
      </c>
      <c r="G147" s="236"/>
      <c r="H147" s="239">
        <v>15.77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196</v>
      </c>
      <c r="AU147" s="245" t="s">
        <v>83</v>
      </c>
      <c r="AV147" s="13" t="s">
        <v>83</v>
      </c>
      <c r="AW147" s="13" t="s">
        <v>35</v>
      </c>
      <c r="AX147" s="13" t="s">
        <v>81</v>
      </c>
      <c r="AY147" s="245" t="s">
        <v>184</v>
      </c>
    </row>
    <row r="148" s="12" customFormat="1" ht="22.8" customHeight="1">
      <c r="A148" s="12"/>
      <c r="B148" s="199"/>
      <c r="C148" s="200"/>
      <c r="D148" s="201" t="s">
        <v>73</v>
      </c>
      <c r="E148" s="213" t="s">
        <v>243</v>
      </c>
      <c r="F148" s="213" t="s">
        <v>634</v>
      </c>
      <c r="G148" s="200"/>
      <c r="H148" s="200"/>
      <c r="I148" s="203"/>
      <c r="J148" s="214">
        <f>BK148</f>
        <v>0</v>
      </c>
      <c r="K148" s="200"/>
      <c r="L148" s="205"/>
      <c r="M148" s="206"/>
      <c r="N148" s="207"/>
      <c r="O148" s="207"/>
      <c r="P148" s="208">
        <f>SUM(P149:P171)</f>
        <v>0</v>
      </c>
      <c r="Q148" s="207"/>
      <c r="R148" s="208">
        <f>SUM(R149:R171)</f>
        <v>0.34255999999999998</v>
      </c>
      <c r="S148" s="207"/>
      <c r="T148" s="209">
        <f>SUM(T149:T171)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0" t="s">
        <v>81</v>
      </c>
      <c r="AT148" s="211" t="s">
        <v>73</v>
      </c>
      <c r="AU148" s="211" t="s">
        <v>81</v>
      </c>
      <c r="AY148" s="210" t="s">
        <v>184</v>
      </c>
      <c r="BK148" s="212">
        <f>SUM(BK149:BK171)</f>
        <v>0</v>
      </c>
    </row>
    <row r="149" s="2" customFormat="1" ht="16.5" customHeight="1">
      <c r="A149" s="40"/>
      <c r="B149" s="41"/>
      <c r="C149" s="215" t="s">
        <v>281</v>
      </c>
      <c r="D149" s="215" t="s">
        <v>186</v>
      </c>
      <c r="E149" s="216" t="s">
        <v>1162</v>
      </c>
      <c r="F149" s="217" t="s">
        <v>1163</v>
      </c>
      <c r="G149" s="218" t="s">
        <v>113</v>
      </c>
      <c r="H149" s="219">
        <v>74</v>
      </c>
      <c r="I149" s="220"/>
      <c r="J149" s="221">
        <f>ROUND(I149*H149,2)</f>
        <v>0</v>
      </c>
      <c r="K149" s="217" t="s">
        <v>189</v>
      </c>
      <c r="L149" s="46"/>
      <c r="M149" s="222" t="s">
        <v>19</v>
      </c>
      <c r="N149" s="223" t="s">
        <v>45</v>
      </c>
      <c r="O149" s="86"/>
      <c r="P149" s="224">
        <f>O149*H149</f>
        <v>0</v>
      </c>
      <c r="Q149" s="224">
        <v>1.0000000000000001E-05</v>
      </c>
      <c r="R149" s="224">
        <f>Q149*H149</f>
        <v>0.0007400000000000001</v>
      </c>
      <c r="S149" s="224">
        <v>0</v>
      </c>
      <c r="T149" s="225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6" t="s">
        <v>190</v>
      </c>
      <c r="AT149" s="226" t="s">
        <v>186</v>
      </c>
      <c r="AU149" s="226" t="s">
        <v>83</v>
      </c>
      <c r="AY149" s="19" t="s">
        <v>184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9" t="s">
        <v>81</v>
      </c>
      <c r="BK149" s="227">
        <f>ROUND(I149*H149,2)</f>
        <v>0</v>
      </c>
      <c r="BL149" s="19" t="s">
        <v>190</v>
      </c>
      <c r="BM149" s="226" t="s">
        <v>1449</v>
      </c>
    </row>
    <row r="150" s="2" customFormat="1">
      <c r="A150" s="40"/>
      <c r="B150" s="41"/>
      <c r="C150" s="42"/>
      <c r="D150" s="228" t="s">
        <v>192</v>
      </c>
      <c r="E150" s="42"/>
      <c r="F150" s="229" t="s">
        <v>1165</v>
      </c>
      <c r="G150" s="42"/>
      <c r="H150" s="42"/>
      <c r="I150" s="230"/>
      <c r="J150" s="42"/>
      <c r="K150" s="42"/>
      <c r="L150" s="46"/>
      <c r="M150" s="231"/>
      <c r="N150" s="232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192</v>
      </c>
      <c r="AU150" s="19" t="s">
        <v>83</v>
      </c>
    </row>
    <row r="151" s="2" customFormat="1">
      <c r="A151" s="40"/>
      <c r="B151" s="41"/>
      <c r="C151" s="42"/>
      <c r="D151" s="233" t="s">
        <v>194</v>
      </c>
      <c r="E151" s="42"/>
      <c r="F151" s="234" t="s">
        <v>1166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194</v>
      </c>
      <c r="AU151" s="19" t="s">
        <v>83</v>
      </c>
    </row>
    <row r="152" s="2" customFormat="1" ht="16.5" customHeight="1">
      <c r="A152" s="40"/>
      <c r="B152" s="41"/>
      <c r="C152" s="267" t="s">
        <v>287</v>
      </c>
      <c r="D152" s="267" t="s">
        <v>269</v>
      </c>
      <c r="E152" s="268" t="s">
        <v>1167</v>
      </c>
      <c r="F152" s="269" t="s">
        <v>1168</v>
      </c>
      <c r="G152" s="270" t="s">
        <v>113</v>
      </c>
      <c r="H152" s="271">
        <v>74</v>
      </c>
      <c r="I152" s="272"/>
      <c r="J152" s="273">
        <f>ROUND(I152*H152,2)</f>
        <v>0</v>
      </c>
      <c r="K152" s="269" t="s">
        <v>19</v>
      </c>
      <c r="L152" s="274"/>
      <c r="M152" s="275" t="s">
        <v>19</v>
      </c>
      <c r="N152" s="276" t="s">
        <v>45</v>
      </c>
      <c r="O152" s="86"/>
      <c r="P152" s="224">
        <f>O152*H152</f>
        <v>0</v>
      </c>
      <c r="Q152" s="224">
        <v>0.0035999999999999999</v>
      </c>
      <c r="R152" s="224">
        <f>Q152*H152</f>
        <v>0.26639999999999997</v>
      </c>
      <c r="S152" s="224">
        <v>0</v>
      </c>
      <c r="T152" s="22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243</v>
      </c>
      <c r="AT152" s="226" t="s">
        <v>269</v>
      </c>
      <c r="AU152" s="226" t="s">
        <v>83</v>
      </c>
      <c r="AY152" s="19" t="s">
        <v>184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81</v>
      </c>
      <c r="BK152" s="227">
        <f>ROUND(I152*H152,2)</f>
        <v>0</v>
      </c>
      <c r="BL152" s="19" t="s">
        <v>190</v>
      </c>
      <c r="BM152" s="226" t="s">
        <v>1450</v>
      </c>
    </row>
    <row r="153" s="2" customFormat="1">
      <c r="A153" s="40"/>
      <c r="B153" s="41"/>
      <c r="C153" s="42"/>
      <c r="D153" s="228" t="s">
        <v>192</v>
      </c>
      <c r="E153" s="42"/>
      <c r="F153" s="229" t="s">
        <v>1168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192</v>
      </c>
      <c r="AU153" s="19" t="s">
        <v>83</v>
      </c>
    </row>
    <row r="154" s="2" customFormat="1" ht="21.75" customHeight="1">
      <c r="A154" s="40"/>
      <c r="B154" s="41"/>
      <c r="C154" s="215" t="s">
        <v>295</v>
      </c>
      <c r="D154" s="215" t="s">
        <v>186</v>
      </c>
      <c r="E154" s="216" t="s">
        <v>1170</v>
      </c>
      <c r="F154" s="217" t="s">
        <v>1171</v>
      </c>
      <c r="G154" s="218" t="s">
        <v>408</v>
      </c>
      <c r="H154" s="219">
        <v>24</v>
      </c>
      <c r="I154" s="220"/>
      <c r="J154" s="221">
        <f>ROUND(I154*H154,2)</f>
        <v>0</v>
      </c>
      <c r="K154" s="217" t="s">
        <v>189</v>
      </c>
      <c r="L154" s="46"/>
      <c r="M154" s="222" t="s">
        <v>19</v>
      </c>
      <c r="N154" s="223" t="s">
        <v>45</v>
      </c>
      <c r="O154" s="86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6" t="s">
        <v>190</v>
      </c>
      <c r="AT154" s="226" t="s">
        <v>186</v>
      </c>
      <c r="AU154" s="226" t="s">
        <v>83</v>
      </c>
      <c r="AY154" s="19" t="s">
        <v>184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9" t="s">
        <v>81</v>
      </c>
      <c r="BK154" s="227">
        <f>ROUND(I154*H154,2)</f>
        <v>0</v>
      </c>
      <c r="BL154" s="19" t="s">
        <v>190</v>
      </c>
      <c r="BM154" s="226" t="s">
        <v>1451</v>
      </c>
    </row>
    <row r="155" s="2" customFormat="1">
      <c r="A155" s="40"/>
      <c r="B155" s="41"/>
      <c r="C155" s="42"/>
      <c r="D155" s="228" t="s">
        <v>192</v>
      </c>
      <c r="E155" s="42"/>
      <c r="F155" s="229" t="s">
        <v>1173</v>
      </c>
      <c r="G155" s="42"/>
      <c r="H155" s="42"/>
      <c r="I155" s="230"/>
      <c r="J155" s="42"/>
      <c r="K155" s="42"/>
      <c r="L155" s="46"/>
      <c r="M155" s="231"/>
      <c r="N155" s="232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192</v>
      </c>
      <c r="AU155" s="19" t="s">
        <v>83</v>
      </c>
    </row>
    <row r="156" s="2" customFormat="1">
      <c r="A156" s="40"/>
      <c r="B156" s="41"/>
      <c r="C156" s="42"/>
      <c r="D156" s="233" t="s">
        <v>194</v>
      </c>
      <c r="E156" s="42"/>
      <c r="F156" s="234" t="s">
        <v>1174</v>
      </c>
      <c r="G156" s="42"/>
      <c r="H156" s="42"/>
      <c r="I156" s="230"/>
      <c r="J156" s="42"/>
      <c r="K156" s="42"/>
      <c r="L156" s="46"/>
      <c r="M156" s="231"/>
      <c r="N156" s="232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194</v>
      </c>
      <c r="AU156" s="19" t="s">
        <v>83</v>
      </c>
    </row>
    <row r="157" s="2" customFormat="1" ht="16.5" customHeight="1">
      <c r="A157" s="40"/>
      <c r="B157" s="41"/>
      <c r="C157" s="267" t="s">
        <v>302</v>
      </c>
      <c r="D157" s="267" t="s">
        <v>269</v>
      </c>
      <c r="E157" s="268" t="s">
        <v>1175</v>
      </c>
      <c r="F157" s="269" t="s">
        <v>1176</v>
      </c>
      <c r="G157" s="270" t="s">
        <v>408</v>
      </c>
      <c r="H157" s="271">
        <v>24</v>
      </c>
      <c r="I157" s="272"/>
      <c r="J157" s="273">
        <f>ROUND(I157*H157,2)</f>
        <v>0</v>
      </c>
      <c r="K157" s="269" t="s">
        <v>19</v>
      </c>
      <c r="L157" s="274"/>
      <c r="M157" s="275" t="s">
        <v>19</v>
      </c>
      <c r="N157" s="276" t="s">
        <v>45</v>
      </c>
      <c r="O157" s="86"/>
      <c r="P157" s="224">
        <f>O157*H157</f>
        <v>0</v>
      </c>
      <c r="Q157" s="224">
        <v>0.00080000000000000004</v>
      </c>
      <c r="R157" s="224">
        <f>Q157*H157</f>
        <v>0.019200000000000002</v>
      </c>
      <c r="S157" s="224">
        <v>0</v>
      </c>
      <c r="T157" s="22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6" t="s">
        <v>243</v>
      </c>
      <c r="AT157" s="226" t="s">
        <v>269</v>
      </c>
      <c r="AU157" s="226" t="s">
        <v>83</v>
      </c>
      <c r="AY157" s="19" t="s">
        <v>184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9" t="s">
        <v>81</v>
      </c>
      <c r="BK157" s="227">
        <f>ROUND(I157*H157,2)</f>
        <v>0</v>
      </c>
      <c r="BL157" s="19" t="s">
        <v>190</v>
      </c>
      <c r="BM157" s="226" t="s">
        <v>1452</v>
      </c>
    </row>
    <row r="158" s="2" customFormat="1">
      <c r="A158" s="40"/>
      <c r="B158" s="41"/>
      <c r="C158" s="42"/>
      <c r="D158" s="228" t="s">
        <v>192</v>
      </c>
      <c r="E158" s="42"/>
      <c r="F158" s="229" t="s">
        <v>1176</v>
      </c>
      <c r="G158" s="42"/>
      <c r="H158" s="42"/>
      <c r="I158" s="230"/>
      <c r="J158" s="42"/>
      <c r="K158" s="42"/>
      <c r="L158" s="46"/>
      <c r="M158" s="231"/>
      <c r="N158" s="232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192</v>
      </c>
      <c r="AU158" s="19" t="s">
        <v>83</v>
      </c>
    </row>
    <row r="159" s="2" customFormat="1" ht="21.75" customHeight="1">
      <c r="A159" s="40"/>
      <c r="B159" s="41"/>
      <c r="C159" s="215" t="s">
        <v>310</v>
      </c>
      <c r="D159" s="215" t="s">
        <v>186</v>
      </c>
      <c r="E159" s="216" t="s">
        <v>1178</v>
      </c>
      <c r="F159" s="217" t="s">
        <v>1179</v>
      </c>
      <c r="G159" s="218" t="s">
        <v>408</v>
      </c>
      <c r="H159" s="219">
        <v>12</v>
      </c>
      <c r="I159" s="220"/>
      <c r="J159" s="221">
        <f>ROUND(I159*H159,2)</f>
        <v>0</v>
      </c>
      <c r="K159" s="217" t="s">
        <v>189</v>
      </c>
      <c r="L159" s="46"/>
      <c r="M159" s="222" t="s">
        <v>19</v>
      </c>
      <c r="N159" s="223" t="s">
        <v>45</v>
      </c>
      <c r="O159" s="86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6" t="s">
        <v>190</v>
      </c>
      <c r="AT159" s="226" t="s">
        <v>186</v>
      </c>
      <c r="AU159" s="226" t="s">
        <v>83</v>
      </c>
      <c r="AY159" s="19" t="s">
        <v>184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9" t="s">
        <v>81</v>
      </c>
      <c r="BK159" s="227">
        <f>ROUND(I159*H159,2)</f>
        <v>0</v>
      </c>
      <c r="BL159" s="19" t="s">
        <v>190</v>
      </c>
      <c r="BM159" s="226" t="s">
        <v>1453</v>
      </c>
    </row>
    <row r="160" s="2" customFormat="1">
      <c r="A160" s="40"/>
      <c r="B160" s="41"/>
      <c r="C160" s="42"/>
      <c r="D160" s="228" t="s">
        <v>192</v>
      </c>
      <c r="E160" s="42"/>
      <c r="F160" s="229" t="s">
        <v>1181</v>
      </c>
      <c r="G160" s="42"/>
      <c r="H160" s="42"/>
      <c r="I160" s="230"/>
      <c r="J160" s="42"/>
      <c r="K160" s="42"/>
      <c r="L160" s="46"/>
      <c r="M160" s="231"/>
      <c r="N160" s="23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192</v>
      </c>
      <c r="AU160" s="19" t="s">
        <v>83</v>
      </c>
    </row>
    <row r="161" s="2" customFormat="1">
      <c r="A161" s="40"/>
      <c r="B161" s="41"/>
      <c r="C161" s="42"/>
      <c r="D161" s="233" t="s">
        <v>194</v>
      </c>
      <c r="E161" s="42"/>
      <c r="F161" s="234" t="s">
        <v>1182</v>
      </c>
      <c r="G161" s="42"/>
      <c r="H161" s="42"/>
      <c r="I161" s="230"/>
      <c r="J161" s="42"/>
      <c r="K161" s="42"/>
      <c r="L161" s="46"/>
      <c r="M161" s="231"/>
      <c r="N161" s="232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194</v>
      </c>
      <c r="AU161" s="19" t="s">
        <v>83</v>
      </c>
    </row>
    <row r="162" s="2" customFormat="1" ht="16.5" customHeight="1">
      <c r="A162" s="40"/>
      <c r="B162" s="41"/>
      <c r="C162" s="267" t="s">
        <v>315</v>
      </c>
      <c r="D162" s="267" t="s">
        <v>269</v>
      </c>
      <c r="E162" s="268" t="s">
        <v>1183</v>
      </c>
      <c r="F162" s="269" t="s">
        <v>1184</v>
      </c>
      <c r="G162" s="270" t="s">
        <v>408</v>
      </c>
      <c r="H162" s="271">
        <v>12</v>
      </c>
      <c r="I162" s="272"/>
      <c r="J162" s="273">
        <f>ROUND(I162*H162,2)</f>
        <v>0</v>
      </c>
      <c r="K162" s="269" t="s">
        <v>19</v>
      </c>
      <c r="L162" s="274"/>
      <c r="M162" s="275" t="s">
        <v>19</v>
      </c>
      <c r="N162" s="276" t="s">
        <v>45</v>
      </c>
      <c r="O162" s="86"/>
      <c r="P162" s="224">
        <f>O162*H162</f>
        <v>0</v>
      </c>
      <c r="Q162" s="224">
        <v>0.00080000000000000004</v>
      </c>
      <c r="R162" s="224">
        <f>Q162*H162</f>
        <v>0.0096000000000000009</v>
      </c>
      <c r="S162" s="224">
        <v>0</v>
      </c>
      <c r="T162" s="22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243</v>
      </c>
      <c r="AT162" s="226" t="s">
        <v>269</v>
      </c>
      <c r="AU162" s="226" t="s">
        <v>83</v>
      </c>
      <c r="AY162" s="19" t="s">
        <v>184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81</v>
      </c>
      <c r="BK162" s="227">
        <f>ROUND(I162*H162,2)</f>
        <v>0</v>
      </c>
      <c r="BL162" s="19" t="s">
        <v>190</v>
      </c>
      <c r="BM162" s="226" t="s">
        <v>1454</v>
      </c>
    </row>
    <row r="163" s="2" customFormat="1">
      <c r="A163" s="40"/>
      <c r="B163" s="41"/>
      <c r="C163" s="42"/>
      <c r="D163" s="228" t="s">
        <v>192</v>
      </c>
      <c r="E163" s="42"/>
      <c r="F163" s="229" t="s">
        <v>1184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192</v>
      </c>
      <c r="AU163" s="19" t="s">
        <v>83</v>
      </c>
    </row>
    <row r="164" s="2" customFormat="1" ht="16.5" customHeight="1">
      <c r="A164" s="40"/>
      <c r="B164" s="41"/>
      <c r="C164" s="215" t="s">
        <v>322</v>
      </c>
      <c r="D164" s="215" t="s">
        <v>186</v>
      </c>
      <c r="E164" s="216" t="s">
        <v>1186</v>
      </c>
      <c r="F164" s="217" t="s">
        <v>1187</v>
      </c>
      <c r="G164" s="218" t="s">
        <v>408</v>
      </c>
      <c r="H164" s="219">
        <v>12</v>
      </c>
      <c r="I164" s="220"/>
      <c r="J164" s="221">
        <f>ROUND(I164*H164,2)</f>
        <v>0</v>
      </c>
      <c r="K164" s="217" t="s">
        <v>19</v>
      </c>
      <c r="L164" s="46"/>
      <c r="M164" s="222" t="s">
        <v>19</v>
      </c>
      <c r="N164" s="223" t="s">
        <v>45</v>
      </c>
      <c r="O164" s="86"/>
      <c r="P164" s="224">
        <f>O164*H164</f>
        <v>0</v>
      </c>
      <c r="Q164" s="224">
        <v>0.00059999999999999995</v>
      </c>
      <c r="R164" s="224">
        <f>Q164*H164</f>
        <v>0.0071999999999999998</v>
      </c>
      <c r="S164" s="224">
        <v>0</v>
      </c>
      <c r="T164" s="22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6" t="s">
        <v>190</v>
      </c>
      <c r="AT164" s="226" t="s">
        <v>186</v>
      </c>
      <c r="AU164" s="226" t="s">
        <v>83</v>
      </c>
      <c r="AY164" s="19" t="s">
        <v>184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9" t="s">
        <v>81</v>
      </c>
      <c r="BK164" s="227">
        <f>ROUND(I164*H164,2)</f>
        <v>0</v>
      </c>
      <c r="BL164" s="19" t="s">
        <v>190</v>
      </c>
      <c r="BM164" s="226" t="s">
        <v>1455</v>
      </c>
    </row>
    <row r="165" s="2" customFormat="1">
      <c r="A165" s="40"/>
      <c r="B165" s="41"/>
      <c r="C165" s="42"/>
      <c r="D165" s="228" t="s">
        <v>192</v>
      </c>
      <c r="E165" s="42"/>
      <c r="F165" s="229" t="s">
        <v>1189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192</v>
      </c>
      <c r="AU165" s="19" t="s">
        <v>83</v>
      </c>
    </row>
    <row r="166" s="2" customFormat="1" ht="16.5" customHeight="1">
      <c r="A166" s="40"/>
      <c r="B166" s="41"/>
      <c r="C166" s="267" t="s">
        <v>7</v>
      </c>
      <c r="D166" s="267" t="s">
        <v>269</v>
      </c>
      <c r="E166" s="268" t="s">
        <v>1345</v>
      </c>
      <c r="F166" s="269" t="s">
        <v>1346</v>
      </c>
      <c r="G166" s="270" t="s">
        <v>408</v>
      </c>
      <c r="H166" s="271">
        <v>12</v>
      </c>
      <c r="I166" s="272"/>
      <c r="J166" s="273">
        <f>ROUND(I166*H166,2)</f>
        <v>0</v>
      </c>
      <c r="K166" s="269" t="s">
        <v>19</v>
      </c>
      <c r="L166" s="274"/>
      <c r="M166" s="275" t="s">
        <v>19</v>
      </c>
      <c r="N166" s="276" t="s">
        <v>45</v>
      </c>
      <c r="O166" s="86"/>
      <c r="P166" s="224">
        <f>O166*H166</f>
        <v>0</v>
      </c>
      <c r="Q166" s="224">
        <v>0.0027000000000000001</v>
      </c>
      <c r="R166" s="224">
        <f>Q166*H166</f>
        <v>0.032399999999999998</v>
      </c>
      <c r="S166" s="224">
        <v>0</v>
      </c>
      <c r="T166" s="22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6" t="s">
        <v>243</v>
      </c>
      <c r="AT166" s="226" t="s">
        <v>269</v>
      </c>
      <c r="AU166" s="226" t="s">
        <v>83</v>
      </c>
      <c r="AY166" s="19" t="s">
        <v>184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9" t="s">
        <v>81</v>
      </c>
      <c r="BK166" s="227">
        <f>ROUND(I166*H166,2)</f>
        <v>0</v>
      </c>
      <c r="BL166" s="19" t="s">
        <v>190</v>
      </c>
      <c r="BM166" s="226" t="s">
        <v>1456</v>
      </c>
    </row>
    <row r="167" s="2" customFormat="1">
      <c r="A167" s="40"/>
      <c r="B167" s="41"/>
      <c r="C167" s="42"/>
      <c r="D167" s="228" t="s">
        <v>192</v>
      </c>
      <c r="E167" s="42"/>
      <c r="F167" s="229" t="s">
        <v>1346</v>
      </c>
      <c r="G167" s="42"/>
      <c r="H167" s="42"/>
      <c r="I167" s="230"/>
      <c r="J167" s="42"/>
      <c r="K167" s="42"/>
      <c r="L167" s="46"/>
      <c r="M167" s="231"/>
      <c r="N167" s="232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192</v>
      </c>
      <c r="AU167" s="19" t="s">
        <v>83</v>
      </c>
    </row>
    <row r="168" s="2" customFormat="1" ht="16.5" customHeight="1">
      <c r="A168" s="40"/>
      <c r="B168" s="41"/>
      <c r="C168" s="215" t="s">
        <v>334</v>
      </c>
      <c r="D168" s="215" t="s">
        <v>186</v>
      </c>
      <c r="E168" s="216" t="s">
        <v>794</v>
      </c>
      <c r="F168" s="217" t="s">
        <v>795</v>
      </c>
      <c r="G168" s="218" t="s">
        <v>113</v>
      </c>
      <c r="H168" s="219">
        <v>78</v>
      </c>
      <c r="I168" s="220"/>
      <c r="J168" s="221">
        <f>ROUND(I168*H168,2)</f>
        <v>0</v>
      </c>
      <c r="K168" s="217" t="s">
        <v>189</v>
      </c>
      <c r="L168" s="46"/>
      <c r="M168" s="222" t="s">
        <v>19</v>
      </c>
      <c r="N168" s="223" t="s">
        <v>45</v>
      </c>
      <c r="O168" s="86"/>
      <c r="P168" s="224">
        <f>O168*H168</f>
        <v>0</v>
      </c>
      <c r="Q168" s="224">
        <v>9.0000000000000006E-05</v>
      </c>
      <c r="R168" s="224">
        <f>Q168*H168</f>
        <v>0.0070200000000000002</v>
      </c>
      <c r="S168" s="224">
        <v>0</v>
      </c>
      <c r="T168" s="22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6" t="s">
        <v>190</v>
      </c>
      <c r="AT168" s="226" t="s">
        <v>186</v>
      </c>
      <c r="AU168" s="226" t="s">
        <v>83</v>
      </c>
      <c r="AY168" s="19" t="s">
        <v>184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9" t="s">
        <v>81</v>
      </c>
      <c r="BK168" s="227">
        <f>ROUND(I168*H168,2)</f>
        <v>0</v>
      </c>
      <c r="BL168" s="19" t="s">
        <v>190</v>
      </c>
      <c r="BM168" s="226" t="s">
        <v>1457</v>
      </c>
    </row>
    <row r="169" s="2" customFormat="1">
      <c r="A169" s="40"/>
      <c r="B169" s="41"/>
      <c r="C169" s="42"/>
      <c r="D169" s="228" t="s">
        <v>192</v>
      </c>
      <c r="E169" s="42"/>
      <c r="F169" s="229" t="s">
        <v>797</v>
      </c>
      <c r="G169" s="42"/>
      <c r="H169" s="42"/>
      <c r="I169" s="230"/>
      <c r="J169" s="42"/>
      <c r="K169" s="42"/>
      <c r="L169" s="46"/>
      <c r="M169" s="231"/>
      <c r="N169" s="232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192</v>
      </c>
      <c r="AU169" s="19" t="s">
        <v>83</v>
      </c>
    </row>
    <row r="170" s="2" customFormat="1">
      <c r="A170" s="40"/>
      <c r="B170" s="41"/>
      <c r="C170" s="42"/>
      <c r="D170" s="233" t="s">
        <v>194</v>
      </c>
      <c r="E170" s="42"/>
      <c r="F170" s="234" t="s">
        <v>798</v>
      </c>
      <c r="G170" s="42"/>
      <c r="H170" s="42"/>
      <c r="I170" s="230"/>
      <c r="J170" s="42"/>
      <c r="K170" s="42"/>
      <c r="L170" s="46"/>
      <c r="M170" s="231"/>
      <c r="N170" s="232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194</v>
      </c>
      <c r="AU170" s="19" t="s">
        <v>83</v>
      </c>
    </row>
    <row r="171" s="2" customFormat="1">
      <c r="A171" s="40"/>
      <c r="B171" s="41"/>
      <c r="C171" s="42"/>
      <c r="D171" s="228" t="s">
        <v>292</v>
      </c>
      <c r="E171" s="42"/>
      <c r="F171" s="277" t="s">
        <v>1102</v>
      </c>
      <c r="G171" s="42"/>
      <c r="H171" s="42"/>
      <c r="I171" s="230"/>
      <c r="J171" s="42"/>
      <c r="K171" s="42"/>
      <c r="L171" s="46"/>
      <c r="M171" s="231"/>
      <c r="N171" s="232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292</v>
      </c>
      <c r="AU171" s="19" t="s">
        <v>83</v>
      </c>
    </row>
    <row r="172" s="12" customFormat="1" ht="22.8" customHeight="1">
      <c r="A172" s="12"/>
      <c r="B172" s="199"/>
      <c r="C172" s="200"/>
      <c r="D172" s="201" t="s">
        <v>73</v>
      </c>
      <c r="E172" s="213" t="s">
        <v>252</v>
      </c>
      <c r="F172" s="213" t="s">
        <v>404</v>
      </c>
      <c r="G172" s="200"/>
      <c r="H172" s="200"/>
      <c r="I172" s="203"/>
      <c r="J172" s="214">
        <f>BK172</f>
        <v>0</v>
      </c>
      <c r="K172" s="200"/>
      <c r="L172" s="205"/>
      <c r="M172" s="206"/>
      <c r="N172" s="207"/>
      <c r="O172" s="207"/>
      <c r="P172" s="208">
        <f>SUM(P173:P175)</f>
        <v>0</v>
      </c>
      <c r="Q172" s="207"/>
      <c r="R172" s="208">
        <f>SUM(R173:R175)</f>
        <v>0.02928</v>
      </c>
      <c r="S172" s="207"/>
      <c r="T172" s="209">
        <f>SUM(T173:T175)</f>
        <v>0.67200000000000004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0" t="s">
        <v>81</v>
      </c>
      <c r="AT172" s="211" t="s">
        <v>73</v>
      </c>
      <c r="AU172" s="211" t="s">
        <v>81</v>
      </c>
      <c r="AY172" s="210" t="s">
        <v>184</v>
      </c>
      <c r="BK172" s="212">
        <f>SUM(BK173:BK175)</f>
        <v>0</v>
      </c>
    </row>
    <row r="173" s="2" customFormat="1" ht="16.5" customHeight="1">
      <c r="A173" s="40"/>
      <c r="B173" s="41"/>
      <c r="C173" s="215" t="s">
        <v>340</v>
      </c>
      <c r="D173" s="215" t="s">
        <v>186</v>
      </c>
      <c r="E173" s="216" t="s">
        <v>1194</v>
      </c>
      <c r="F173" s="217" t="s">
        <v>1195</v>
      </c>
      <c r="G173" s="218" t="s">
        <v>408</v>
      </c>
      <c r="H173" s="219">
        <v>12</v>
      </c>
      <c r="I173" s="220"/>
      <c r="J173" s="221">
        <f>ROUND(I173*H173,2)</f>
        <v>0</v>
      </c>
      <c r="K173" s="217" t="s">
        <v>19</v>
      </c>
      <c r="L173" s="46"/>
      <c r="M173" s="222" t="s">
        <v>19</v>
      </c>
      <c r="N173" s="223" t="s">
        <v>45</v>
      </c>
      <c r="O173" s="86"/>
      <c r="P173" s="224">
        <f>O173*H173</f>
        <v>0</v>
      </c>
      <c r="Q173" s="224">
        <v>0.0024399999999999999</v>
      </c>
      <c r="R173" s="224">
        <f>Q173*H173</f>
        <v>0.02928</v>
      </c>
      <c r="S173" s="224">
        <v>0.056000000000000001</v>
      </c>
      <c r="T173" s="225">
        <f>S173*H173</f>
        <v>0.67200000000000004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6" t="s">
        <v>190</v>
      </c>
      <c r="AT173" s="226" t="s">
        <v>186</v>
      </c>
      <c r="AU173" s="226" t="s">
        <v>83</v>
      </c>
      <c r="AY173" s="19" t="s">
        <v>184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9" t="s">
        <v>81</v>
      </c>
      <c r="BK173" s="227">
        <f>ROUND(I173*H173,2)</f>
        <v>0</v>
      </c>
      <c r="BL173" s="19" t="s">
        <v>190</v>
      </c>
      <c r="BM173" s="226" t="s">
        <v>1458</v>
      </c>
    </row>
    <row r="174" s="2" customFormat="1">
      <c r="A174" s="40"/>
      <c r="B174" s="41"/>
      <c r="C174" s="42"/>
      <c r="D174" s="228" t="s">
        <v>192</v>
      </c>
      <c r="E174" s="42"/>
      <c r="F174" s="229" t="s">
        <v>1197</v>
      </c>
      <c r="G174" s="42"/>
      <c r="H174" s="42"/>
      <c r="I174" s="230"/>
      <c r="J174" s="42"/>
      <c r="K174" s="42"/>
      <c r="L174" s="46"/>
      <c r="M174" s="231"/>
      <c r="N174" s="232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192</v>
      </c>
      <c r="AU174" s="19" t="s">
        <v>83</v>
      </c>
    </row>
    <row r="175" s="2" customFormat="1">
      <c r="A175" s="40"/>
      <c r="B175" s="41"/>
      <c r="C175" s="42"/>
      <c r="D175" s="228" t="s">
        <v>292</v>
      </c>
      <c r="E175" s="42"/>
      <c r="F175" s="277" t="s">
        <v>1198</v>
      </c>
      <c r="G175" s="42"/>
      <c r="H175" s="42"/>
      <c r="I175" s="230"/>
      <c r="J175" s="42"/>
      <c r="K175" s="42"/>
      <c r="L175" s="46"/>
      <c r="M175" s="231"/>
      <c r="N175" s="232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292</v>
      </c>
      <c r="AU175" s="19" t="s">
        <v>83</v>
      </c>
    </row>
    <row r="176" s="12" customFormat="1" ht="25.92" customHeight="1">
      <c r="A176" s="12"/>
      <c r="B176" s="199"/>
      <c r="C176" s="200"/>
      <c r="D176" s="201" t="s">
        <v>73</v>
      </c>
      <c r="E176" s="202" t="s">
        <v>827</v>
      </c>
      <c r="F176" s="202" t="s">
        <v>828</v>
      </c>
      <c r="G176" s="200"/>
      <c r="H176" s="200"/>
      <c r="I176" s="203"/>
      <c r="J176" s="204">
        <f>BK176</f>
        <v>0</v>
      </c>
      <c r="K176" s="200"/>
      <c r="L176" s="205"/>
      <c r="M176" s="206"/>
      <c r="N176" s="207"/>
      <c r="O176" s="207"/>
      <c r="P176" s="208">
        <f>P177+P187+P194</f>
        <v>0</v>
      </c>
      <c r="Q176" s="207"/>
      <c r="R176" s="208">
        <f>R177+R187+R194</f>
        <v>0</v>
      </c>
      <c r="S176" s="207"/>
      <c r="T176" s="209">
        <f>T177+T187+T194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0" t="s">
        <v>217</v>
      </c>
      <c r="AT176" s="211" t="s">
        <v>73</v>
      </c>
      <c r="AU176" s="211" t="s">
        <v>74</v>
      </c>
      <c r="AY176" s="210" t="s">
        <v>184</v>
      </c>
      <c r="BK176" s="212">
        <f>BK177+BK187+BK194</f>
        <v>0</v>
      </c>
    </row>
    <row r="177" s="12" customFormat="1" ht="22.8" customHeight="1">
      <c r="A177" s="12"/>
      <c r="B177" s="199"/>
      <c r="C177" s="200"/>
      <c r="D177" s="201" t="s">
        <v>73</v>
      </c>
      <c r="E177" s="213" t="s">
        <v>829</v>
      </c>
      <c r="F177" s="213" t="s">
        <v>830</v>
      </c>
      <c r="G177" s="200"/>
      <c r="H177" s="200"/>
      <c r="I177" s="203"/>
      <c r="J177" s="214">
        <f>BK177</f>
        <v>0</v>
      </c>
      <c r="K177" s="200"/>
      <c r="L177" s="205"/>
      <c r="M177" s="206"/>
      <c r="N177" s="207"/>
      <c r="O177" s="207"/>
      <c r="P177" s="208">
        <f>SUM(P178:P186)</f>
        <v>0</v>
      </c>
      <c r="Q177" s="207"/>
      <c r="R177" s="208">
        <f>SUM(R178:R186)</f>
        <v>0</v>
      </c>
      <c r="S177" s="207"/>
      <c r="T177" s="209">
        <f>SUM(T178:T186)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217</v>
      </c>
      <c r="AT177" s="211" t="s">
        <v>73</v>
      </c>
      <c r="AU177" s="211" t="s">
        <v>81</v>
      </c>
      <c r="AY177" s="210" t="s">
        <v>184</v>
      </c>
      <c r="BK177" s="212">
        <f>SUM(BK178:BK186)</f>
        <v>0</v>
      </c>
    </row>
    <row r="178" s="2" customFormat="1" ht="16.5" customHeight="1">
      <c r="A178" s="40"/>
      <c r="B178" s="41"/>
      <c r="C178" s="215" t="s">
        <v>346</v>
      </c>
      <c r="D178" s="215" t="s">
        <v>186</v>
      </c>
      <c r="E178" s="216" t="s">
        <v>1113</v>
      </c>
      <c r="F178" s="217" t="s">
        <v>1114</v>
      </c>
      <c r="G178" s="218" t="s">
        <v>290</v>
      </c>
      <c r="H178" s="219">
        <v>1</v>
      </c>
      <c r="I178" s="220"/>
      <c r="J178" s="221">
        <f>ROUND(I178*H178,2)</f>
        <v>0</v>
      </c>
      <c r="K178" s="217" t="s">
        <v>833</v>
      </c>
      <c r="L178" s="46"/>
      <c r="M178" s="222" t="s">
        <v>19</v>
      </c>
      <c r="N178" s="223" t="s">
        <v>45</v>
      </c>
      <c r="O178" s="86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6" t="s">
        <v>834</v>
      </c>
      <c r="AT178" s="226" t="s">
        <v>186</v>
      </c>
      <c r="AU178" s="226" t="s">
        <v>83</v>
      </c>
      <c r="AY178" s="19" t="s">
        <v>184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9" t="s">
        <v>81</v>
      </c>
      <c r="BK178" s="227">
        <f>ROUND(I178*H178,2)</f>
        <v>0</v>
      </c>
      <c r="BL178" s="19" t="s">
        <v>834</v>
      </c>
      <c r="BM178" s="226" t="s">
        <v>1459</v>
      </c>
    </row>
    <row r="179" s="2" customFormat="1">
      <c r="A179" s="40"/>
      <c r="B179" s="41"/>
      <c r="C179" s="42"/>
      <c r="D179" s="228" t="s">
        <v>192</v>
      </c>
      <c r="E179" s="42"/>
      <c r="F179" s="229" t="s">
        <v>1114</v>
      </c>
      <c r="G179" s="42"/>
      <c r="H179" s="42"/>
      <c r="I179" s="230"/>
      <c r="J179" s="42"/>
      <c r="K179" s="42"/>
      <c r="L179" s="46"/>
      <c r="M179" s="231"/>
      <c r="N179" s="232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192</v>
      </c>
      <c r="AU179" s="19" t="s">
        <v>83</v>
      </c>
    </row>
    <row r="180" s="2" customFormat="1">
      <c r="A180" s="40"/>
      <c r="B180" s="41"/>
      <c r="C180" s="42"/>
      <c r="D180" s="233" t="s">
        <v>194</v>
      </c>
      <c r="E180" s="42"/>
      <c r="F180" s="234" t="s">
        <v>1116</v>
      </c>
      <c r="G180" s="42"/>
      <c r="H180" s="42"/>
      <c r="I180" s="230"/>
      <c r="J180" s="42"/>
      <c r="K180" s="42"/>
      <c r="L180" s="46"/>
      <c r="M180" s="231"/>
      <c r="N180" s="232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194</v>
      </c>
      <c r="AU180" s="19" t="s">
        <v>83</v>
      </c>
    </row>
    <row r="181" s="2" customFormat="1" ht="16.5" customHeight="1">
      <c r="A181" s="40"/>
      <c r="B181" s="41"/>
      <c r="C181" s="215" t="s">
        <v>353</v>
      </c>
      <c r="D181" s="215" t="s">
        <v>186</v>
      </c>
      <c r="E181" s="216" t="s">
        <v>1117</v>
      </c>
      <c r="F181" s="217" t="s">
        <v>1118</v>
      </c>
      <c r="G181" s="218" t="s">
        <v>290</v>
      </c>
      <c r="H181" s="219">
        <v>1</v>
      </c>
      <c r="I181" s="220"/>
      <c r="J181" s="221">
        <f>ROUND(I181*H181,2)</f>
        <v>0</v>
      </c>
      <c r="K181" s="217" t="s">
        <v>833</v>
      </c>
      <c r="L181" s="46"/>
      <c r="M181" s="222" t="s">
        <v>19</v>
      </c>
      <c r="N181" s="223" t="s">
        <v>45</v>
      </c>
      <c r="O181" s="86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6" t="s">
        <v>834</v>
      </c>
      <c r="AT181" s="226" t="s">
        <v>186</v>
      </c>
      <c r="AU181" s="226" t="s">
        <v>83</v>
      </c>
      <c r="AY181" s="19" t="s">
        <v>184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9" t="s">
        <v>81</v>
      </c>
      <c r="BK181" s="227">
        <f>ROUND(I181*H181,2)</f>
        <v>0</v>
      </c>
      <c r="BL181" s="19" t="s">
        <v>834</v>
      </c>
      <c r="BM181" s="226" t="s">
        <v>1460</v>
      </c>
    </row>
    <row r="182" s="2" customFormat="1">
      <c r="A182" s="40"/>
      <c r="B182" s="41"/>
      <c r="C182" s="42"/>
      <c r="D182" s="228" t="s">
        <v>192</v>
      </c>
      <c r="E182" s="42"/>
      <c r="F182" s="229" t="s">
        <v>1118</v>
      </c>
      <c r="G182" s="42"/>
      <c r="H182" s="42"/>
      <c r="I182" s="230"/>
      <c r="J182" s="42"/>
      <c r="K182" s="42"/>
      <c r="L182" s="46"/>
      <c r="M182" s="231"/>
      <c r="N182" s="232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192</v>
      </c>
      <c r="AU182" s="19" t="s">
        <v>83</v>
      </c>
    </row>
    <row r="183" s="2" customFormat="1">
      <c r="A183" s="40"/>
      <c r="B183" s="41"/>
      <c r="C183" s="42"/>
      <c r="D183" s="233" t="s">
        <v>194</v>
      </c>
      <c r="E183" s="42"/>
      <c r="F183" s="234" t="s">
        <v>1120</v>
      </c>
      <c r="G183" s="42"/>
      <c r="H183" s="42"/>
      <c r="I183" s="230"/>
      <c r="J183" s="42"/>
      <c r="K183" s="42"/>
      <c r="L183" s="46"/>
      <c r="M183" s="231"/>
      <c r="N183" s="232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194</v>
      </c>
      <c r="AU183" s="19" t="s">
        <v>83</v>
      </c>
    </row>
    <row r="184" s="2" customFormat="1" ht="16.5" customHeight="1">
      <c r="A184" s="40"/>
      <c r="B184" s="41"/>
      <c r="C184" s="215" t="s">
        <v>683</v>
      </c>
      <c r="D184" s="215" t="s">
        <v>186</v>
      </c>
      <c r="E184" s="216" t="s">
        <v>842</v>
      </c>
      <c r="F184" s="217" t="s">
        <v>843</v>
      </c>
      <c r="G184" s="218" t="s">
        <v>290</v>
      </c>
      <c r="H184" s="219">
        <v>1</v>
      </c>
      <c r="I184" s="220"/>
      <c r="J184" s="221">
        <f>ROUND(I184*H184,2)</f>
        <v>0</v>
      </c>
      <c r="K184" s="217" t="s">
        <v>833</v>
      </c>
      <c r="L184" s="46"/>
      <c r="M184" s="222" t="s">
        <v>19</v>
      </c>
      <c r="N184" s="223" t="s">
        <v>45</v>
      </c>
      <c r="O184" s="86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6" t="s">
        <v>834</v>
      </c>
      <c r="AT184" s="226" t="s">
        <v>186</v>
      </c>
      <c r="AU184" s="226" t="s">
        <v>83</v>
      </c>
      <c r="AY184" s="19" t="s">
        <v>184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9" t="s">
        <v>81</v>
      </c>
      <c r="BK184" s="227">
        <f>ROUND(I184*H184,2)</f>
        <v>0</v>
      </c>
      <c r="BL184" s="19" t="s">
        <v>834</v>
      </c>
      <c r="BM184" s="226" t="s">
        <v>1461</v>
      </c>
    </row>
    <row r="185" s="2" customFormat="1">
      <c r="A185" s="40"/>
      <c r="B185" s="41"/>
      <c r="C185" s="42"/>
      <c r="D185" s="228" t="s">
        <v>192</v>
      </c>
      <c r="E185" s="42"/>
      <c r="F185" s="229" t="s">
        <v>843</v>
      </c>
      <c r="G185" s="42"/>
      <c r="H185" s="42"/>
      <c r="I185" s="230"/>
      <c r="J185" s="42"/>
      <c r="K185" s="42"/>
      <c r="L185" s="46"/>
      <c r="M185" s="231"/>
      <c r="N185" s="232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192</v>
      </c>
      <c r="AU185" s="19" t="s">
        <v>83</v>
      </c>
    </row>
    <row r="186" s="2" customFormat="1">
      <c r="A186" s="40"/>
      <c r="B186" s="41"/>
      <c r="C186" s="42"/>
      <c r="D186" s="233" t="s">
        <v>194</v>
      </c>
      <c r="E186" s="42"/>
      <c r="F186" s="234" t="s">
        <v>846</v>
      </c>
      <c r="G186" s="42"/>
      <c r="H186" s="42"/>
      <c r="I186" s="230"/>
      <c r="J186" s="42"/>
      <c r="K186" s="42"/>
      <c r="L186" s="46"/>
      <c r="M186" s="231"/>
      <c r="N186" s="232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194</v>
      </c>
      <c r="AU186" s="19" t="s">
        <v>83</v>
      </c>
    </row>
    <row r="187" s="12" customFormat="1" ht="22.8" customHeight="1">
      <c r="A187" s="12"/>
      <c r="B187" s="199"/>
      <c r="C187" s="200"/>
      <c r="D187" s="201" t="s">
        <v>73</v>
      </c>
      <c r="E187" s="213" t="s">
        <v>847</v>
      </c>
      <c r="F187" s="213" t="s">
        <v>848</v>
      </c>
      <c r="G187" s="200"/>
      <c r="H187" s="200"/>
      <c r="I187" s="203"/>
      <c r="J187" s="214">
        <f>BK187</f>
        <v>0</v>
      </c>
      <c r="K187" s="200"/>
      <c r="L187" s="205"/>
      <c r="M187" s="206"/>
      <c r="N187" s="207"/>
      <c r="O187" s="207"/>
      <c r="P187" s="208">
        <f>SUM(P188:P193)</f>
        <v>0</v>
      </c>
      <c r="Q187" s="207"/>
      <c r="R187" s="208">
        <f>SUM(R188:R193)</f>
        <v>0</v>
      </c>
      <c r="S187" s="207"/>
      <c r="T187" s="209">
        <f>SUM(T188:T193)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0" t="s">
        <v>217</v>
      </c>
      <c r="AT187" s="211" t="s">
        <v>73</v>
      </c>
      <c r="AU187" s="211" t="s">
        <v>81</v>
      </c>
      <c r="AY187" s="210" t="s">
        <v>184</v>
      </c>
      <c r="BK187" s="212">
        <f>SUM(BK188:BK193)</f>
        <v>0</v>
      </c>
    </row>
    <row r="188" s="2" customFormat="1" ht="16.5" customHeight="1">
      <c r="A188" s="40"/>
      <c r="B188" s="41"/>
      <c r="C188" s="215" t="s">
        <v>687</v>
      </c>
      <c r="D188" s="215" t="s">
        <v>186</v>
      </c>
      <c r="E188" s="216" t="s">
        <v>850</v>
      </c>
      <c r="F188" s="217" t="s">
        <v>851</v>
      </c>
      <c r="G188" s="218" t="s">
        <v>290</v>
      </c>
      <c r="H188" s="219">
        <v>1</v>
      </c>
      <c r="I188" s="220"/>
      <c r="J188" s="221">
        <f>ROUND(I188*H188,2)</f>
        <v>0</v>
      </c>
      <c r="K188" s="217" t="s">
        <v>833</v>
      </c>
      <c r="L188" s="46"/>
      <c r="M188" s="222" t="s">
        <v>19</v>
      </c>
      <c r="N188" s="223" t="s">
        <v>45</v>
      </c>
      <c r="O188" s="86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6" t="s">
        <v>834</v>
      </c>
      <c r="AT188" s="226" t="s">
        <v>186</v>
      </c>
      <c r="AU188" s="226" t="s">
        <v>83</v>
      </c>
      <c r="AY188" s="19" t="s">
        <v>184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9" t="s">
        <v>81</v>
      </c>
      <c r="BK188" s="227">
        <f>ROUND(I188*H188,2)</f>
        <v>0</v>
      </c>
      <c r="BL188" s="19" t="s">
        <v>834</v>
      </c>
      <c r="BM188" s="226" t="s">
        <v>1462</v>
      </c>
    </row>
    <row r="189" s="2" customFormat="1">
      <c r="A189" s="40"/>
      <c r="B189" s="41"/>
      <c r="C189" s="42"/>
      <c r="D189" s="228" t="s">
        <v>192</v>
      </c>
      <c r="E189" s="42"/>
      <c r="F189" s="229" t="s">
        <v>851</v>
      </c>
      <c r="G189" s="42"/>
      <c r="H189" s="42"/>
      <c r="I189" s="230"/>
      <c r="J189" s="42"/>
      <c r="K189" s="42"/>
      <c r="L189" s="46"/>
      <c r="M189" s="231"/>
      <c r="N189" s="232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192</v>
      </c>
      <c r="AU189" s="19" t="s">
        <v>83</v>
      </c>
    </row>
    <row r="190" s="2" customFormat="1">
      <c r="A190" s="40"/>
      <c r="B190" s="41"/>
      <c r="C190" s="42"/>
      <c r="D190" s="233" t="s">
        <v>194</v>
      </c>
      <c r="E190" s="42"/>
      <c r="F190" s="234" t="s">
        <v>853</v>
      </c>
      <c r="G190" s="42"/>
      <c r="H190" s="42"/>
      <c r="I190" s="230"/>
      <c r="J190" s="42"/>
      <c r="K190" s="42"/>
      <c r="L190" s="46"/>
      <c r="M190" s="231"/>
      <c r="N190" s="232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194</v>
      </c>
      <c r="AU190" s="19" t="s">
        <v>83</v>
      </c>
    </row>
    <row r="191" s="2" customFormat="1" ht="16.5" customHeight="1">
      <c r="A191" s="40"/>
      <c r="B191" s="41"/>
      <c r="C191" s="215" t="s">
        <v>693</v>
      </c>
      <c r="D191" s="215" t="s">
        <v>186</v>
      </c>
      <c r="E191" s="216" t="s">
        <v>855</v>
      </c>
      <c r="F191" s="217" t="s">
        <v>856</v>
      </c>
      <c r="G191" s="218" t="s">
        <v>290</v>
      </c>
      <c r="H191" s="219">
        <v>1</v>
      </c>
      <c r="I191" s="220"/>
      <c r="J191" s="221">
        <f>ROUND(I191*H191,2)</f>
        <v>0</v>
      </c>
      <c r="K191" s="217" t="s">
        <v>833</v>
      </c>
      <c r="L191" s="46"/>
      <c r="M191" s="222" t="s">
        <v>19</v>
      </c>
      <c r="N191" s="223" t="s">
        <v>45</v>
      </c>
      <c r="O191" s="86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6" t="s">
        <v>834</v>
      </c>
      <c r="AT191" s="226" t="s">
        <v>186</v>
      </c>
      <c r="AU191" s="226" t="s">
        <v>83</v>
      </c>
      <c r="AY191" s="19" t="s">
        <v>184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9" t="s">
        <v>81</v>
      </c>
      <c r="BK191" s="227">
        <f>ROUND(I191*H191,2)</f>
        <v>0</v>
      </c>
      <c r="BL191" s="19" t="s">
        <v>834</v>
      </c>
      <c r="BM191" s="226" t="s">
        <v>1463</v>
      </c>
    </row>
    <row r="192" s="2" customFormat="1">
      <c r="A192" s="40"/>
      <c r="B192" s="41"/>
      <c r="C192" s="42"/>
      <c r="D192" s="228" t="s">
        <v>192</v>
      </c>
      <c r="E192" s="42"/>
      <c r="F192" s="229" t="s">
        <v>856</v>
      </c>
      <c r="G192" s="42"/>
      <c r="H192" s="42"/>
      <c r="I192" s="230"/>
      <c r="J192" s="42"/>
      <c r="K192" s="42"/>
      <c r="L192" s="46"/>
      <c r="M192" s="231"/>
      <c r="N192" s="232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192</v>
      </c>
      <c r="AU192" s="19" t="s">
        <v>83</v>
      </c>
    </row>
    <row r="193" s="2" customFormat="1">
      <c r="A193" s="40"/>
      <c r="B193" s="41"/>
      <c r="C193" s="42"/>
      <c r="D193" s="233" t="s">
        <v>194</v>
      </c>
      <c r="E193" s="42"/>
      <c r="F193" s="234" t="s">
        <v>858</v>
      </c>
      <c r="G193" s="42"/>
      <c r="H193" s="42"/>
      <c r="I193" s="230"/>
      <c r="J193" s="42"/>
      <c r="K193" s="42"/>
      <c r="L193" s="46"/>
      <c r="M193" s="231"/>
      <c r="N193" s="232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194</v>
      </c>
      <c r="AU193" s="19" t="s">
        <v>83</v>
      </c>
    </row>
    <row r="194" s="12" customFormat="1" ht="22.8" customHeight="1">
      <c r="A194" s="12"/>
      <c r="B194" s="199"/>
      <c r="C194" s="200"/>
      <c r="D194" s="201" t="s">
        <v>73</v>
      </c>
      <c r="E194" s="213" t="s">
        <v>863</v>
      </c>
      <c r="F194" s="213" t="s">
        <v>864</v>
      </c>
      <c r="G194" s="200"/>
      <c r="H194" s="200"/>
      <c r="I194" s="203"/>
      <c r="J194" s="214">
        <f>BK194</f>
        <v>0</v>
      </c>
      <c r="K194" s="200"/>
      <c r="L194" s="205"/>
      <c r="M194" s="206"/>
      <c r="N194" s="207"/>
      <c r="O194" s="207"/>
      <c r="P194" s="208">
        <f>SUM(P195:P196)</f>
        <v>0</v>
      </c>
      <c r="Q194" s="207"/>
      <c r="R194" s="208">
        <f>SUM(R195:R196)</f>
        <v>0</v>
      </c>
      <c r="S194" s="207"/>
      <c r="T194" s="209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0" t="s">
        <v>217</v>
      </c>
      <c r="AT194" s="211" t="s">
        <v>73</v>
      </c>
      <c r="AU194" s="211" t="s">
        <v>81</v>
      </c>
      <c r="AY194" s="210" t="s">
        <v>184</v>
      </c>
      <c r="BK194" s="212">
        <f>SUM(BK195:BK196)</f>
        <v>0</v>
      </c>
    </row>
    <row r="195" s="2" customFormat="1" ht="16.5" customHeight="1">
      <c r="A195" s="40"/>
      <c r="B195" s="41"/>
      <c r="C195" s="215" t="s">
        <v>364</v>
      </c>
      <c r="D195" s="215" t="s">
        <v>186</v>
      </c>
      <c r="E195" s="216" t="s">
        <v>1124</v>
      </c>
      <c r="F195" s="217" t="s">
        <v>1125</v>
      </c>
      <c r="G195" s="218" t="s">
        <v>290</v>
      </c>
      <c r="H195" s="219">
        <v>1</v>
      </c>
      <c r="I195" s="220"/>
      <c r="J195" s="221">
        <f>ROUND(I195*H195,2)</f>
        <v>0</v>
      </c>
      <c r="K195" s="217" t="s">
        <v>19</v>
      </c>
      <c r="L195" s="46"/>
      <c r="M195" s="222" t="s">
        <v>19</v>
      </c>
      <c r="N195" s="223" t="s">
        <v>45</v>
      </c>
      <c r="O195" s="86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6" t="s">
        <v>834</v>
      </c>
      <c r="AT195" s="226" t="s">
        <v>186</v>
      </c>
      <c r="AU195" s="226" t="s">
        <v>83</v>
      </c>
      <c r="AY195" s="19" t="s">
        <v>184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9" t="s">
        <v>81</v>
      </c>
      <c r="BK195" s="227">
        <f>ROUND(I195*H195,2)</f>
        <v>0</v>
      </c>
      <c r="BL195" s="19" t="s">
        <v>834</v>
      </c>
      <c r="BM195" s="226" t="s">
        <v>1464</v>
      </c>
    </row>
    <row r="196" s="2" customFormat="1">
      <c r="A196" s="40"/>
      <c r="B196" s="41"/>
      <c r="C196" s="42"/>
      <c r="D196" s="228" t="s">
        <v>192</v>
      </c>
      <c r="E196" s="42"/>
      <c r="F196" s="229" t="s">
        <v>1125</v>
      </c>
      <c r="G196" s="42"/>
      <c r="H196" s="42"/>
      <c r="I196" s="230"/>
      <c r="J196" s="42"/>
      <c r="K196" s="42"/>
      <c r="L196" s="46"/>
      <c r="M196" s="278"/>
      <c r="N196" s="279"/>
      <c r="O196" s="280"/>
      <c r="P196" s="280"/>
      <c r="Q196" s="280"/>
      <c r="R196" s="280"/>
      <c r="S196" s="280"/>
      <c r="T196" s="281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192</v>
      </c>
      <c r="AU196" s="19" t="s">
        <v>83</v>
      </c>
    </row>
    <row r="197" s="2" customFormat="1" ht="6.96" customHeight="1">
      <c r="A197" s="40"/>
      <c r="B197" s="61"/>
      <c r="C197" s="62"/>
      <c r="D197" s="62"/>
      <c r="E197" s="62"/>
      <c r="F197" s="62"/>
      <c r="G197" s="62"/>
      <c r="H197" s="62"/>
      <c r="I197" s="62"/>
      <c r="J197" s="62"/>
      <c r="K197" s="62"/>
      <c r="L197" s="46"/>
      <c r="M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</row>
  </sheetData>
  <sheetProtection sheet="1" autoFilter="0" formatColumns="0" formatRows="0" objects="1" scenarios="1" spinCount="100000" saltValue="EZf/wcou66QgZgwpzI48Tbwkwya1RhsbJJ+Jq01wf54n0y3aEKXyfcdW7j0DkraQsiH1jyvaFz+c8RyShnhsKg==" hashValue="cvLmSzNmBZYJP+i2MGj7QvMKQV0zL5ESDiNLIMOpdA3+cL5CyF+H1SYDgiYipFofUDW91gfnSVtCzV2asYSgpw==" algorithmName="SHA-512" password="CA9C"/>
  <autoFilter ref="C88:K196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6_01/132254203"/>
    <hyperlink ref="F98" r:id="rId2" display="https://podminky.urs.cz/item/CS_URS_2026_01/151101101"/>
    <hyperlink ref="F102" r:id="rId3" display="https://podminky.urs.cz/item/CS_URS_2026_01/151101111"/>
    <hyperlink ref="F106" r:id="rId4" display="https://podminky.urs.cz/item/CS_URS_2026_01/162751117"/>
    <hyperlink ref="F111" r:id="rId5" display="https://podminky.urs.cz/item/CS_URS_2026_01/167151111"/>
    <hyperlink ref="F116" r:id="rId6" display="https://podminky.urs.cz/item/CS_URS_2026_01/171201231"/>
    <hyperlink ref="F121" r:id="rId7" display="https://podminky.urs.cz/item/CS_URS_2026_01/171251201"/>
    <hyperlink ref="F125" r:id="rId8" display="https://podminky.urs.cz/item/CS_URS_2026_01/174151101"/>
    <hyperlink ref="F133" r:id="rId9" display="https://podminky.urs.cz/item/CS_URS_2026_01/175151101"/>
    <hyperlink ref="F142" r:id="rId10" display="https://podminky.urs.cz/item/CS_URS_2026_01/359901111"/>
    <hyperlink ref="F146" r:id="rId11" display="https://podminky.urs.cz/item/CS_URS_2026_01/451573111"/>
    <hyperlink ref="F151" r:id="rId12" display="https://podminky.urs.cz/item/CS_URS_2026_01/871310320"/>
    <hyperlink ref="F156" r:id="rId13" display="https://podminky.urs.cz/item/CS_URS_2026_01/877310310"/>
    <hyperlink ref="F161" r:id="rId14" display="https://podminky.urs.cz/item/CS_URS_2026_01/877310330"/>
    <hyperlink ref="F170" r:id="rId15" display="https://podminky.urs.cz/item/CS_URS_2026_01/899722113"/>
    <hyperlink ref="F180" r:id="rId16" display="https://podminky.urs.cz/item/CS_URS_2025_01/012103000"/>
    <hyperlink ref="F183" r:id="rId17" display="https://podminky.urs.cz/item/CS_URS_2025_01/012303000"/>
    <hyperlink ref="F186" r:id="rId18" display="https://podminky.urs.cz/item/CS_URS_2025_01/013254000"/>
    <hyperlink ref="F190" r:id="rId19" display="https://podminky.urs.cz/item/CS_URS_2025_01/032103000"/>
    <hyperlink ref="F193" r:id="rId20" display="https://podminky.urs.cz/item/CS_URS_2025_01/033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2"/>
      <c r="AT3" s="19" t="s">
        <v>83</v>
      </c>
    </row>
    <row r="4" s="1" customFormat="1" ht="24.96" customHeight="1">
      <c r="B4" s="22"/>
      <c r="D4" s="143" t="s">
        <v>119</v>
      </c>
      <c r="L4" s="22"/>
      <c r="M4" s="14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5" t="s">
        <v>16</v>
      </c>
      <c r="L6" s="22"/>
    </row>
    <row r="7" s="1" customFormat="1" ht="16.5" customHeight="1">
      <c r="B7" s="22"/>
      <c r="E7" s="146" t="str">
        <f>'Rekapitulace stavby'!K6</f>
        <v>Stavební úpravy MK v ul. Budějovické v Třeboni – 5. etapa</v>
      </c>
      <c r="F7" s="145"/>
      <c r="G7" s="145"/>
      <c r="H7" s="145"/>
      <c r="L7" s="22"/>
    </row>
    <row r="8" s="2" customFormat="1" ht="12" customHeight="1">
      <c r="A8" s="40"/>
      <c r="B8" s="46"/>
      <c r="C8" s="40"/>
      <c r="D8" s="145" t="s">
        <v>133</v>
      </c>
      <c r="E8" s="40"/>
      <c r="F8" s="40"/>
      <c r="G8" s="40"/>
      <c r="H8" s="40"/>
      <c r="I8" s="40"/>
      <c r="J8" s="40"/>
      <c r="K8" s="40"/>
      <c r="L8" s="14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8" t="s">
        <v>1465</v>
      </c>
      <c r="F9" s="40"/>
      <c r="G9" s="40"/>
      <c r="H9" s="40"/>
      <c r="I9" s="40"/>
      <c r="J9" s="40"/>
      <c r="K9" s="40"/>
      <c r="L9" s="14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5" t="s">
        <v>18</v>
      </c>
      <c r="E11" s="40"/>
      <c r="F11" s="135" t="s">
        <v>19</v>
      </c>
      <c r="G11" s="40"/>
      <c r="H11" s="40"/>
      <c r="I11" s="145" t="s">
        <v>20</v>
      </c>
      <c r="J11" s="135" t="s">
        <v>19</v>
      </c>
      <c r="K11" s="40"/>
      <c r="L11" s="14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5" t="s">
        <v>21</v>
      </c>
      <c r="E12" s="40"/>
      <c r="F12" s="135" t="s">
        <v>22</v>
      </c>
      <c r="G12" s="40"/>
      <c r="H12" s="40"/>
      <c r="I12" s="145" t="s">
        <v>23</v>
      </c>
      <c r="J12" s="149" t="str">
        <f>'Rekapitulace stavby'!AN8</f>
        <v>17. 5. 2024</v>
      </c>
      <c r="K12" s="40"/>
      <c r="L12" s="14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5" t="s">
        <v>25</v>
      </c>
      <c r="E14" s="40"/>
      <c r="F14" s="40"/>
      <c r="G14" s="40"/>
      <c r="H14" s="40"/>
      <c r="I14" s="145" t="s">
        <v>26</v>
      </c>
      <c r="J14" s="135" t="s">
        <v>19</v>
      </c>
      <c r="K14" s="40"/>
      <c r="L14" s="14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5" t="s">
        <v>28</v>
      </c>
      <c r="J15" s="135" t="s">
        <v>19</v>
      </c>
      <c r="K15" s="40"/>
      <c r="L15" s="14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5" t="s">
        <v>29</v>
      </c>
      <c r="E17" s="40"/>
      <c r="F17" s="40"/>
      <c r="G17" s="40"/>
      <c r="H17" s="40"/>
      <c r="I17" s="145" t="s">
        <v>26</v>
      </c>
      <c r="J17" s="35" t="str">
        <f>'Rekapitulace stavby'!AN13</f>
        <v>Vyplň údaj</v>
      </c>
      <c r="K17" s="40"/>
      <c r="L17" s="14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5" t="s">
        <v>28</v>
      </c>
      <c r="J18" s="35" t="str">
        <f>'Rekapitulace stavby'!AN14</f>
        <v>Vyplň údaj</v>
      </c>
      <c r="K18" s="40"/>
      <c r="L18" s="14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5" t="s">
        <v>31</v>
      </c>
      <c r="E20" s="40"/>
      <c r="F20" s="40"/>
      <c r="G20" s="40"/>
      <c r="H20" s="40"/>
      <c r="I20" s="145" t="s">
        <v>26</v>
      </c>
      <c r="J20" s="135" t="s">
        <v>32</v>
      </c>
      <c r="K20" s="40"/>
      <c r="L20" s="14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5" t="s">
        <v>28</v>
      </c>
      <c r="J21" s="135" t="s">
        <v>34</v>
      </c>
      <c r="K21" s="40"/>
      <c r="L21" s="14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5" t="s">
        <v>36</v>
      </c>
      <c r="E23" s="40"/>
      <c r="F23" s="40"/>
      <c r="G23" s="40"/>
      <c r="H23" s="40"/>
      <c r="I23" s="145" t="s">
        <v>26</v>
      </c>
      <c r="J23" s="135" t="str">
        <f>IF('Rekapitulace stavby'!AN19="","",'Rekapitulace stavby'!AN19)</f>
        <v/>
      </c>
      <c r="K23" s="40"/>
      <c r="L23" s="14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tr">
        <f>IF('Rekapitulace stavby'!E20="","",'Rekapitulace stavby'!E20)</f>
        <v xml:space="preserve"> </v>
      </c>
      <c r="F24" s="40"/>
      <c r="G24" s="40"/>
      <c r="H24" s="40"/>
      <c r="I24" s="145" t="s">
        <v>28</v>
      </c>
      <c r="J24" s="135" t="str">
        <f>IF('Rekapitulace stavby'!AN20="","",'Rekapitulace stavby'!AN20)</f>
        <v/>
      </c>
      <c r="K24" s="40"/>
      <c r="L24" s="14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5" t="s">
        <v>38</v>
      </c>
      <c r="E26" s="40"/>
      <c r="F26" s="40"/>
      <c r="G26" s="40"/>
      <c r="H26" s="40"/>
      <c r="I26" s="40"/>
      <c r="J26" s="40"/>
      <c r="K26" s="40"/>
      <c r="L26" s="14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43.25" customHeight="1">
      <c r="A27" s="150"/>
      <c r="B27" s="151"/>
      <c r="C27" s="150"/>
      <c r="D27" s="150"/>
      <c r="E27" s="152" t="s">
        <v>39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4"/>
      <c r="E29" s="154"/>
      <c r="F29" s="154"/>
      <c r="G29" s="154"/>
      <c r="H29" s="154"/>
      <c r="I29" s="154"/>
      <c r="J29" s="154"/>
      <c r="K29" s="154"/>
      <c r="L29" s="14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5" t="s">
        <v>40</v>
      </c>
      <c r="E30" s="40"/>
      <c r="F30" s="40"/>
      <c r="G30" s="40"/>
      <c r="H30" s="40"/>
      <c r="I30" s="40"/>
      <c r="J30" s="156">
        <f>ROUND(J85, 2)</f>
        <v>0</v>
      </c>
      <c r="K30" s="40"/>
      <c r="L30" s="14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4"/>
      <c r="E31" s="154"/>
      <c r="F31" s="154"/>
      <c r="G31" s="154"/>
      <c r="H31" s="154"/>
      <c r="I31" s="154"/>
      <c r="J31" s="154"/>
      <c r="K31" s="154"/>
      <c r="L31" s="14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7" t="s">
        <v>42</v>
      </c>
      <c r="G32" s="40"/>
      <c r="H32" s="40"/>
      <c r="I32" s="157" t="s">
        <v>41</v>
      </c>
      <c r="J32" s="157" t="s">
        <v>43</v>
      </c>
      <c r="K32" s="40"/>
      <c r="L32" s="14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8" t="s">
        <v>44</v>
      </c>
      <c r="E33" s="145" t="s">
        <v>45</v>
      </c>
      <c r="F33" s="159">
        <f>ROUND((SUM(BE85:BE168)),  2)</f>
        <v>0</v>
      </c>
      <c r="G33" s="40"/>
      <c r="H33" s="40"/>
      <c r="I33" s="160">
        <v>0.20999999999999999</v>
      </c>
      <c r="J33" s="159">
        <f>ROUND(((SUM(BE85:BE168))*I33),  2)</f>
        <v>0</v>
      </c>
      <c r="K33" s="40"/>
      <c r="L33" s="14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5" t="s">
        <v>46</v>
      </c>
      <c r="F34" s="159">
        <f>ROUND((SUM(BF85:BF168)),  2)</f>
        <v>0</v>
      </c>
      <c r="G34" s="40"/>
      <c r="H34" s="40"/>
      <c r="I34" s="160">
        <v>0.12</v>
      </c>
      <c r="J34" s="159">
        <f>ROUND(((SUM(BF85:BF168))*I34),  2)</f>
        <v>0</v>
      </c>
      <c r="K34" s="40"/>
      <c r="L34" s="14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5" t="s">
        <v>47</v>
      </c>
      <c r="F35" s="159">
        <f>ROUND((SUM(BG85:BG168)),  2)</f>
        <v>0</v>
      </c>
      <c r="G35" s="40"/>
      <c r="H35" s="40"/>
      <c r="I35" s="160">
        <v>0.20999999999999999</v>
      </c>
      <c r="J35" s="159">
        <f>0</f>
        <v>0</v>
      </c>
      <c r="K35" s="40"/>
      <c r="L35" s="14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5" t="s">
        <v>48</v>
      </c>
      <c r="F36" s="159">
        <f>ROUND((SUM(BH85:BH168)),  2)</f>
        <v>0</v>
      </c>
      <c r="G36" s="40"/>
      <c r="H36" s="40"/>
      <c r="I36" s="160">
        <v>0.12</v>
      </c>
      <c r="J36" s="159">
        <f>0</f>
        <v>0</v>
      </c>
      <c r="K36" s="40"/>
      <c r="L36" s="14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5" t="s">
        <v>49</v>
      </c>
      <c r="F37" s="159">
        <f>ROUND((SUM(BI85:BI168)),  2)</f>
        <v>0</v>
      </c>
      <c r="G37" s="40"/>
      <c r="H37" s="40"/>
      <c r="I37" s="160">
        <v>0</v>
      </c>
      <c r="J37" s="159">
        <f>0</f>
        <v>0</v>
      </c>
      <c r="K37" s="40"/>
      <c r="L37" s="14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1"/>
      <c r="D39" s="162" t="s">
        <v>50</v>
      </c>
      <c r="E39" s="163"/>
      <c r="F39" s="163"/>
      <c r="G39" s="164" t="s">
        <v>51</v>
      </c>
      <c r="H39" s="165" t="s">
        <v>52</v>
      </c>
      <c r="I39" s="163"/>
      <c r="J39" s="166">
        <f>SUM(J30:J37)</f>
        <v>0</v>
      </c>
      <c r="K39" s="167"/>
      <c r="L39" s="14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159</v>
      </c>
      <c r="D45" s="42"/>
      <c r="E45" s="42"/>
      <c r="F45" s="42"/>
      <c r="G45" s="42"/>
      <c r="H45" s="42"/>
      <c r="I45" s="42"/>
      <c r="J45" s="42"/>
      <c r="K45" s="42"/>
      <c r="L45" s="14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2" t="str">
        <f>E7</f>
        <v>Stavební úpravy MK v ul. Budějovické v Třeboni – 5. etapa</v>
      </c>
      <c r="F48" s="34"/>
      <c r="G48" s="34"/>
      <c r="H48" s="34"/>
      <c r="I48" s="42"/>
      <c r="J48" s="42"/>
      <c r="K48" s="42"/>
      <c r="L48" s="14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133</v>
      </c>
      <c r="D49" s="42"/>
      <c r="E49" s="42"/>
      <c r="F49" s="42"/>
      <c r="G49" s="42"/>
      <c r="H49" s="42"/>
      <c r="I49" s="42"/>
      <c r="J49" s="42"/>
      <c r="K49" s="42"/>
      <c r="L49" s="14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SO_401 - Veřejné osvětlení</v>
      </c>
      <c r="F50" s="42"/>
      <c r="G50" s="42"/>
      <c r="H50" s="42"/>
      <c r="I50" s="42"/>
      <c r="J50" s="42"/>
      <c r="K50" s="42"/>
      <c r="L50" s="14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Třeboň</v>
      </c>
      <c r="G52" s="42"/>
      <c r="H52" s="42"/>
      <c r="I52" s="34" t="s">
        <v>23</v>
      </c>
      <c r="J52" s="74" t="str">
        <f>IF(J12="","",J12)</f>
        <v>17. 5. 2024</v>
      </c>
      <c r="K52" s="42"/>
      <c r="L52" s="14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Třeboň, Palackého nám. 46/II, 379 01 Třeboň</v>
      </c>
      <c r="G54" s="42"/>
      <c r="H54" s="42"/>
      <c r="I54" s="34" t="s">
        <v>31</v>
      </c>
      <c r="J54" s="38" t="str">
        <f>E21</f>
        <v>INVENTE, s.r.o., Žerotínova 483/1, 370 04 Č.Buděj.</v>
      </c>
      <c r="K54" s="42"/>
      <c r="L54" s="14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4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160</v>
      </c>
      <c r="D57" s="174"/>
      <c r="E57" s="174"/>
      <c r="F57" s="174"/>
      <c r="G57" s="174"/>
      <c r="H57" s="174"/>
      <c r="I57" s="174"/>
      <c r="J57" s="175" t="s">
        <v>161</v>
      </c>
      <c r="K57" s="174"/>
      <c r="L57" s="14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4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162</v>
      </c>
    </row>
    <row r="60" s="9" customFormat="1" ht="24.96" customHeight="1">
      <c r="A60" s="9"/>
      <c r="B60" s="177"/>
      <c r="C60" s="178"/>
      <c r="D60" s="179" t="s">
        <v>1466</v>
      </c>
      <c r="E60" s="180"/>
      <c r="F60" s="180"/>
      <c r="G60" s="180"/>
      <c r="H60" s="180"/>
      <c r="I60" s="180"/>
      <c r="J60" s="181">
        <f>J86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7"/>
      <c r="D61" s="184" t="s">
        <v>1467</v>
      </c>
      <c r="E61" s="185"/>
      <c r="F61" s="185"/>
      <c r="G61" s="185"/>
      <c r="H61" s="185"/>
      <c r="I61" s="185"/>
      <c r="J61" s="186">
        <f>J87</f>
        <v>0</v>
      </c>
      <c r="K61" s="127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7"/>
      <c r="C62" s="178"/>
      <c r="D62" s="179" t="s">
        <v>1468</v>
      </c>
      <c r="E62" s="180"/>
      <c r="F62" s="180"/>
      <c r="G62" s="180"/>
      <c r="H62" s="180"/>
      <c r="I62" s="180"/>
      <c r="J62" s="181">
        <f>J114</f>
        <v>0</v>
      </c>
      <c r="K62" s="178"/>
      <c r="L62" s="18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7"/>
      <c r="C63" s="178"/>
      <c r="D63" s="179" t="s">
        <v>1469</v>
      </c>
      <c r="E63" s="180"/>
      <c r="F63" s="180"/>
      <c r="G63" s="180"/>
      <c r="H63" s="180"/>
      <c r="I63" s="180"/>
      <c r="J63" s="181">
        <f>J117</f>
        <v>0</v>
      </c>
      <c r="K63" s="178"/>
      <c r="L63" s="18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7"/>
      <c r="C64" s="178"/>
      <c r="D64" s="179" t="s">
        <v>1470</v>
      </c>
      <c r="E64" s="180"/>
      <c r="F64" s="180"/>
      <c r="G64" s="180"/>
      <c r="H64" s="180"/>
      <c r="I64" s="180"/>
      <c r="J64" s="181">
        <f>J138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1471</v>
      </c>
      <c r="E65" s="180"/>
      <c r="F65" s="180"/>
      <c r="G65" s="180"/>
      <c r="H65" s="180"/>
      <c r="I65" s="180"/>
      <c r="J65" s="181">
        <f>J143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169</v>
      </c>
      <c r="D72" s="42"/>
      <c r="E72" s="42"/>
      <c r="F72" s="42"/>
      <c r="G72" s="42"/>
      <c r="H72" s="42"/>
      <c r="I72" s="42"/>
      <c r="J72" s="42"/>
      <c r="K72" s="42"/>
      <c r="L72" s="14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2" t="str">
        <f>E7</f>
        <v>Stavební úpravy MK v ul. Budějovické v Třeboni – 5. etapa</v>
      </c>
      <c r="F75" s="34"/>
      <c r="G75" s="34"/>
      <c r="H75" s="34"/>
      <c r="I75" s="42"/>
      <c r="J75" s="42"/>
      <c r="K75" s="42"/>
      <c r="L75" s="14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133</v>
      </c>
      <c r="D76" s="42"/>
      <c r="E76" s="42"/>
      <c r="F76" s="42"/>
      <c r="G76" s="42"/>
      <c r="H76" s="42"/>
      <c r="I76" s="42"/>
      <c r="J76" s="42"/>
      <c r="K76" s="42"/>
      <c r="L76" s="14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SO_401 - Veřejné osvětlení</v>
      </c>
      <c r="F77" s="42"/>
      <c r="G77" s="42"/>
      <c r="H77" s="42"/>
      <c r="I77" s="42"/>
      <c r="J77" s="42"/>
      <c r="K77" s="42"/>
      <c r="L77" s="14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Třeboň</v>
      </c>
      <c r="G79" s="42"/>
      <c r="H79" s="42"/>
      <c r="I79" s="34" t="s">
        <v>23</v>
      </c>
      <c r="J79" s="74" t="str">
        <f>IF(J12="","",J12)</f>
        <v>17. 5. 2024</v>
      </c>
      <c r="K79" s="42"/>
      <c r="L79" s="14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>Město Třeboň, Palackého nám. 46/II, 379 01 Třeboň</v>
      </c>
      <c r="G81" s="42"/>
      <c r="H81" s="42"/>
      <c r="I81" s="34" t="s">
        <v>31</v>
      </c>
      <c r="J81" s="38" t="str">
        <f>E21</f>
        <v>INVENTE, s.r.o., Žerotínova 483/1, 370 04 Č.Buděj.</v>
      </c>
      <c r="K81" s="42"/>
      <c r="L81" s="14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</v>
      </c>
      <c r="K82" s="42"/>
      <c r="L82" s="14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8"/>
      <c r="B84" s="189"/>
      <c r="C84" s="190" t="s">
        <v>170</v>
      </c>
      <c r="D84" s="191" t="s">
        <v>59</v>
      </c>
      <c r="E84" s="191" t="s">
        <v>55</v>
      </c>
      <c r="F84" s="191" t="s">
        <v>56</v>
      </c>
      <c r="G84" s="191" t="s">
        <v>171</v>
      </c>
      <c r="H84" s="191" t="s">
        <v>172</v>
      </c>
      <c r="I84" s="191" t="s">
        <v>173</v>
      </c>
      <c r="J84" s="191" t="s">
        <v>161</v>
      </c>
      <c r="K84" s="192" t="s">
        <v>174</v>
      </c>
      <c r="L84" s="193"/>
      <c r="M84" s="94" t="s">
        <v>19</v>
      </c>
      <c r="N84" s="95" t="s">
        <v>44</v>
      </c>
      <c r="O84" s="95" t="s">
        <v>175</v>
      </c>
      <c r="P84" s="95" t="s">
        <v>176</v>
      </c>
      <c r="Q84" s="95" t="s">
        <v>177</v>
      </c>
      <c r="R84" s="95" t="s">
        <v>178</v>
      </c>
      <c r="S84" s="95" t="s">
        <v>179</v>
      </c>
      <c r="T84" s="96" t="s">
        <v>180</v>
      </c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</row>
    <row r="85" s="2" customFormat="1" ht="22.8" customHeight="1">
      <c r="A85" s="40"/>
      <c r="B85" s="41"/>
      <c r="C85" s="101" t="s">
        <v>181</v>
      </c>
      <c r="D85" s="42"/>
      <c r="E85" s="42"/>
      <c r="F85" s="42"/>
      <c r="G85" s="42"/>
      <c r="H85" s="42"/>
      <c r="I85" s="42"/>
      <c r="J85" s="194">
        <f>BK85</f>
        <v>0</v>
      </c>
      <c r="K85" s="42"/>
      <c r="L85" s="46"/>
      <c r="M85" s="97"/>
      <c r="N85" s="195"/>
      <c r="O85" s="98"/>
      <c r="P85" s="196">
        <f>P86+P114+P117+P138+P143</f>
        <v>0</v>
      </c>
      <c r="Q85" s="98"/>
      <c r="R85" s="196">
        <f>R86+R114+R117+R138+R143</f>
        <v>0</v>
      </c>
      <c r="S85" s="98"/>
      <c r="T85" s="197">
        <f>T86+T114+T117+T138+T143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162</v>
      </c>
      <c r="BK85" s="198">
        <f>BK86+BK114+BK117+BK138+BK143</f>
        <v>0</v>
      </c>
    </row>
    <row r="86" s="12" customFormat="1" ht="25.92" customHeight="1">
      <c r="A86" s="12"/>
      <c r="B86" s="199"/>
      <c r="C86" s="200"/>
      <c r="D86" s="201" t="s">
        <v>73</v>
      </c>
      <c r="E86" s="202" t="s">
        <v>1472</v>
      </c>
      <c r="F86" s="202" t="s">
        <v>56</v>
      </c>
      <c r="G86" s="200"/>
      <c r="H86" s="200"/>
      <c r="I86" s="203"/>
      <c r="J86" s="204">
        <f>BK86</f>
        <v>0</v>
      </c>
      <c r="K86" s="200"/>
      <c r="L86" s="205"/>
      <c r="M86" s="206"/>
      <c r="N86" s="207"/>
      <c r="O86" s="207"/>
      <c r="P86" s="208">
        <f>P87</f>
        <v>0</v>
      </c>
      <c r="Q86" s="207"/>
      <c r="R86" s="208">
        <f>R87</f>
        <v>0</v>
      </c>
      <c r="S86" s="207"/>
      <c r="T86" s="209">
        <f>T87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0" t="s">
        <v>81</v>
      </c>
      <c r="AT86" s="211" t="s">
        <v>73</v>
      </c>
      <c r="AU86" s="211" t="s">
        <v>74</v>
      </c>
      <c r="AY86" s="210" t="s">
        <v>184</v>
      </c>
      <c r="BK86" s="212">
        <f>BK87</f>
        <v>0</v>
      </c>
    </row>
    <row r="87" s="12" customFormat="1" ht="22.8" customHeight="1">
      <c r="A87" s="12"/>
      <c r="B87" s="199"/>
      <c r="C87" s="200"/>
      <c r="D87" s="201" t="s">
        <v>73</v>
      </c>
      <c r="E87" s="213" t="s">
        <v>1473</v>
      </c>
      <c r="F87" s="213" t="s">
        <v>1474</v>
      </c>
      <c r="G87" s="200"/>
      <c r="H87" s="200"/>
      <c r="I87" s="203"/>
      <c r="J87" s="214">
        <f>BK87</f>
        <v>0</v>
      </c>
      <c r="K87" s="200"/>
      <c r="L87" s="205"/>
      <c r="M87" s="206"/>
      <c r="N87" s="207"/>
      <c r="O87" s="207"/>
      <c r="P87" s="208">
        <f>SUM(P88:P113)</f>
        <v>0</v>
      </c>
      <c r="Q87" s="207"/>
      <c r="R87" s="208">
        <f>SUM(R88:R113)</f>
        <v>0</v>
      </c>
      <c r="S87" s="207"/>
      <c r="T87" s="209">
        <f>SUM(T88:T113)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81</v>
      </c>
      <c r="AT87" s="211" t="s">
        <v>73</v>
      </c>
      <c r="AU87" s="211" t="s">
        <v>81</v>
      </c>
      <c r="AY87" s="210" t="s">
        <v>184</v>
      </c>
      <c r="BK87" s="212">
        <f>SUM(BK88:BK113)</f>
        <v>0</v>
      </c>
    </row>
    <row r="88" s="2" customFormat="1" ht="16.5" customHeight="1">
      <c r="A88" s="40"/>
      <c r="B88" s="41"/>
      <c r="C88" s="215" t="s">
        <v>81</v>
      </c>
      <c r="D88" s="215" t="s">
        <v>186</v>
      </c>
      <c r="E88" s="216" t="s">
        <v>1475</v>
      </c>
      <c r="F88" s="217" t="s">
        <v>1476</v>
      </c>
      <c r="G88" s="218" t="s">
        <v>113</v>
      </c>
      <c r="H88" s="219">
        <v>110</v>
      </c>
      <c r="I88" s="220"/>
      <c r="J88" s="221">
        <f>ROUND(I88*H88,2)</f>
        <v>0</v>
      </c>
      <c r="K88" s="217" t="s">
        <v>240</v>
      </c>
      <c r="L88" s="46"/>
      <c r="M88" s="222" t="s">
        <v>19</v>
      </c>
      <c r="N88" s="223" t="s">
        <v>45</v>
      </c>
      <c r="O88" s="86"/>
      <c r="P88" s="224">
        <f>O88*H88</f>
        <v>0</v>
      </c>
      <c r="Q88" s="224">
        <v>0</v>
      </c>
      <c r="R88" s="224">
        <f>Q88*H88</f>
        <v>0</v>
      </c>
      <c r="S88" s="224">
        <v>0</v>
      </c>
      <c r="T88" s="225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6" t="s">
        <v>190</v>
      </c>
      <c r="AT88" s="226" t="s">
        <v>186</v>
      </c>
      <c r="AU88" s="226" t="s">
        <v>83</v>
      </c>
      <c r="AY88" s="19" t="s">
        <v>184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19" t="s">
        <v>81</v>
      </c>
      <c r="BK88" s="227">
        <f>ROUND(I88*H88,2)</f>
        <v>0</v>
      </c>
      <c r="BL88" s="19" t="s">
        <v>190</v>
      </c>
      <c r="BM88" s="226" t="s">
        <v>83</v>
      </c>
    </row>
    <row r="89" s="2" customFormat="1">
      <c r="A89" s="40"/>
      <c r="B89" s="41"/>
      <c r="C89" s="42"/>
      <c r="D89" s="228" t="s">
        <v>192</v>
      </c>
      <c r="E89" s="42"/>
      <c r="F89" s="229" t="s">
        <v>1476</v>
      </c>
      <c r="G89" s="42"/>
      <c r="H89" s="42"/>
      <c r="I89" s="230"/>
      <c r="J89" s="42"/>
      <c r="K89" s="42"/>
      <c r="L89" s="46"/>
      <c r="M89" s="231"/>
      <c r="N89" s="232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192</v>
      </c>
      <c r="AU89" s="19" t="s">
        <v>83</v>
      </c>
    </row>
    <row r="90" s="2" customFormat="1" ht="16.5" customHeight="1">
      <c r="A90" s="40"/>
      <c r="B90" s="41"/>
      <c r="C90" s="215" t="s">
        <v>83</v>
      </c>
      <c r="D90" s="215" t="s">
        <v>186</v>
      </c>
      <c r="E90" s="216" t="s">
        <v>1477</v>
      </c>
      <c r="F90" s="217" t="s">
        <v>1478</v>
      </c>
      <c r="G90" s="218" t="s">
        <v>113</v>
      </c>
      <c r="H90" s="219">
        <v>30</v>
      </c>
      <c r="I90" s="220"/>
      <c r="J90" s="221">
        <f>ROUND(I90*H90,2)</f>
        <v>0</v>
      </c>
      <c r="K90" s="217" t="s">
        <v>240</v>
      </c>
      <c r="L90" s="46"/>
      <c r="M90" s="222" t="s">
        <v>19</v>
      </c>
      <c r="N90" s="223" t="s">
        <v>45</v>
      </c>
      <c r="O90" s="86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6" t="s">
        <v>190</v>
      </c>
      <c r="AT90" s="226" t="s">
        <v>186</v>
      </c>
      <c r="AU90" s="226" t="s">
        <v>83</v>
      </c>
      <c r="AY90" s="19" t="s">
        <v>184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19" t="s">
        <v>81</v>
      </c>
      <c r="BK90" s="227">
        <f>ROUND(I90*H90,2)</f>
        <v>0</v>
      </c>
      <c r="BL90" s="19" t="s">
        <v>190</v>
      </c>
      <c r="BM90" s="226" t="s">
        <v>190</v>
      </c>
    </row>
    <row r="91" s="2" customFormat="1">
      <c r="A91" s="40"/>
      <c r="B91" s="41"/>
      <c r="C91" s="42"/>
      <c r="D91" s="228" t="s">
        <v>192</v>
      </c>
      <c r="E91" s="42"/>
      <c r="F91" s="229" t="s">
        <v>1478</v>
      </c>
      <c r="G91" s="42"/>
      <c r="H91" s="42"/>
      <c r="I91" s="230"/>
      <c r="J91" s="42"/>
      <c r="K91" s="42"/>
      <c r="L91" s="46"/>
      <c r="M91" s="231"/>
      <c r="N91" s="232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192</v>
      </c>
      <c r="AU91" s="19" t="s">
        <v>83</v>
      </c>
    </row>
    <row r="92" s="2" customFormat="1" ht="16.5" customHeight="1">
      <c r="A92" s="40"/>
      <c r="B92" s="41"/>
      <c r="C92" s="215" t="s">
        <v>115</v>
      </c>
      <c r="D92" s="215" t="s">
        <v>186</v>
      </c>
      <c r="E92" s="216" t="s">
        <v>1479</v>
      </c>
      <c r="F92" s="217" t="s">
        <v>1480</v>
      </c>
      <c r="G92" s="218" t="s">
        <v>113</v>
      </c>
      <c r="H92" s="219">
        <v>105</v>
      </c>
      <c r="I92" s="220"/>
      <c r="J92" s="221">
        <f>ROUND(I92*H92,2)</f>
        <v>0</v>
      </c>
      <c r="K92" s="217" t="s">
        <v>240</v>
      </c>
      <c r="L92" s="46"/>
      <c r="M92" s="222" t="s">
        <v>19</v>
      </c>
      <c r="N92" s="223" t="s">
        <v>45</v>
      </c>
      <c r="O92" s="86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6" t="s">
        <v>190</v>
      </c>
      <c r="AT92" s="226" t="s">
        <v>186</v>
      </c>
      <c r="AU92" s="226" t="s">
        <v>83</v>
      </c>
      <c r="AY92" s="19" t="s">
        <v>184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19" t="s">
        <v>81</v>
      </c>
      <c r="BK92" s="227">
        <f>ROUND(I92*H92,2)</f>
        <v>0</v>
      </c>
      <c r="BL92" s="19" t="s">
        <v>190</v>
      </c>
      <c r="BM92" s="226" t="s">
        <v>223</v>
      </c>
    </row>
    <row r="93" s="2" customFormat="1">
      <c r="A93" s="40"/>
      <c r="B93" s="41"/>
      <c r="C93" s="42"/>
      <c r="D93" s="228" t="s">
        <v>192</v>
      </c>
      <c r="E93" s="42"/>
      <c r="F93" s="229" t="s">
        <v>1480</v>
      </c>
      <c r="G93" s="42"/>
      <c r="H93" s="42"/>
      <c r="I93" s="230"/>
      <c r="J93" s="42"/>
      <c r="K93" s="42"/>
      <c r="L93" s="46"/>
      <c r="M93" s="231"/>
      <c r="N93" s="232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192</v>
      </c>
      <c r="AU93" s="19" t="s">
        <v>83</v>
      </c>
    </row>
    <row r="94" s="2" customFormat="1" ht="16.5" customHeight="1">
      <c r="A94" s="40"/>
      <c r="B94" s="41"/>
      <c r="C94" s="215" t="s">
        <v>190</v>
      </c>
      <c r="D94" s="215" t="s">
        <v>186</v>
      </c>
      <c r="E94" s="216" t="s">
        <v>1481</v>
      </c>
      <c r="F94" s="217" t="s">
        <v>1482</v>
      </c>
      <c r="G94" s="218" t="s">
        <v>113</v>
      </c>
      <c r="H94" s="219">
        <v>120</v>
      </c>
      <c r="I94" s="220"/>
      <c r="J94" s="221">
        <f>ROUND(I94*H94,2)</f>
        <v>0</v>
      </c>
      <c r="K94" s="217" t="s">
        <v>240</v>
      </c>
      <c r="L94" s="46"/>
      <c r="M94" s="222" t="s">
        <v>19</v>
      </c>
      <c r="N94" s="223" t="s">
        <v>45</v>
      </c>
      <c r="O94" s="86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6" t="s">
        <v>190</v>
      </c>
      <c r="AT94" s="226" t="s">
        <v>186</v>
      </c>
      <c r="AU94" s="226" t="s">
        <v>83</v>
      </c>
      <c r="AY94" s="19" t="s">
        <v>184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19" t="s">
        <v>81</v>
      </c>
      <c r="BK94" s="227">
        <f>ROUND(I94*H94,2)</f>
        <v>0</v>
      </c>
      <c r="BL94" s="19" t="s">
        <v>190</v>
      </c>
      <c r="BM94" s="226" t="s">
        <v>243</v>
      </c>
    </row>
    <row r="95" s="2" customFormat="1">
      <c r="A95" s="40"/>
      <c r="B95" s="41"/>
      <c r="C95" s="42"/>
      <c r="D95" s="228" t="s">
        <v>192</v>
      </c>
      <c r="E95" s="42"/>
      <c r="F95" s="229" t="s">
        <v>1482</v>
      </c>
      <c r="G95" s="42"/>
      <c r="H95" s="42"/>
      <c r="I95" s="230"/>
      <c r="J95" s="42"/>
      <c r="K95" s="42"/>
      <c r="L95" s="46"/>
      <c r="M95" s="231"/>
      <c r="N95" s="232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192</v>
      </c>
      <c r="AU95" s="19" t="s">
        <v>83</v>
      </c>
    </row>
    <row r="96" s="2" customFormat="1" ht="24.15" customHeight="1">
      <c r="A96" s="40"/>
      <c r="B96" s="41"/>
      <c r="C96" s="215" t="s">
        <v>217</v>
      </c>
      <c r="D96" s="215" t="s">
        <v>186</v>
      </c>
      <c r="E96" s="216" t="s">
        <v>1483</v>
      </c>
      <c r="F96" s="217" t="s">
        <v>1484</v>
      </c>
      <c r="G96" s="218" t="s">
        <v>1485</v>
      </c>
      <c r="H96" s="219">
        <v>5</v>
      </c>
      <c r="I96" s="220"/>
      <c r="J96" s="221">
        <f>ROUND(I96*H96,2)</f>
        <v>0</v>
      </c>
      <c r="K96" s="217" t="s">
        <v>240</v>
      </c>
      <c r="L96" s="46"/>
      <c r="M96" s="222" t="s">
        <v>19</v>
      </c>
      <c r="N96" s="223" t="s">
        <v>45</v>
      </c>
      <c r="O96" s="86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6" t="s">
        <v>190</v>
      </c>
      <c r="AT96" s="226" t="s">
        <v>186</v>
      </c>
      <c r="AU96" s="226" t="s">
        <v>83</v>
      </c>
      <c r="AY96" s="19" t="s">
        <v>184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19" t="s">
        <v>81</v>
      </c>
      <c r="BK96" s="227">
        <f>ROUND(I96*H96,2)</f>
        <v>0</v>
      </c>
      <c r="BL96" s="19" t="s">
        <v>190</v>
      </c>
      <c r="BM96" s="226" t="s">
        <v>259</v>
      </c>
    </row>
    <row r="97" s="2" customFormat="1">
      <c r="A97" s="40"/>
      <c r="B97" s="41"/>
      <c r="C97" s="42"/>
      <c r="D97" s="228" t="s">
        <v>192</v>
      </c>
      <c r="E97" s="42"/>
      <c r="F97" s="229" t="s">
        <v>1484</v>
      </c>
      <c r="G97" s="42"/>
      <c r="H97" s="42"/>
      <c r="I97" s="230"/>
      <c r="J97" s="42"/>
      <c r="K97" s="42"/>
      <c r="L97" s="46"/>
      <c r="M97" s="231"/>
      <c r="N97" s="232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192</v>
      </c>
      <c r="AU97" s="19" t="s">
        <v>83</v>
      </c>
    </row>
    <row r="98" s="2" customFormat="1" ht="16.5" customHeight="1">
      <c r="A98" s="40"/>
      <c r="B98" s="41"/>
      <c r="C98" s="215" t="s">
        <v>223</v>
      </c>
      <c r="D98" s="215" t="s">
        <v>186</v>
      </c>
      <c r="E98" s="216" t="s">
        <v>1486</v>
      </c>
      <c r="F98" s="217" t="s">
        <v>1487</v>
      </c>
      <c r="G98" s="218" t="s">
        <v>1485</v>
      </c>
      <c r="H98" s="219">
        <v>20</v>
      </c>
      <c r="I98" s="220"/>
      <c r="J98" s="221">
        <f>ROUND(I98*H98,2)</f>
        <v>0</v>
      </c>
      <c r="K98" s="217" t="s">
        <v>240</v>
      </c>
      <c r="L98" s="46"/>
      <c r="M98" s="222" t="s">
        <v>19</v>
      </c>
      <c r="N98" s="223" t="s">
        <v>45</v>
      </c>
      <c r="O98" s="86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6" t="s">
        <v>190</v>
      </c>
      <c r="AT98" s="226" t="s">
        <v>186</v>
      </c>
      <c r="AU98" s="226" t="s">
        <v>83</v>
      </c>
      <c r="AY98" s="19" t="s">
        <v>184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19" t="s">
        <v>81</v>
      </c>
      <c r="BK98" s="227">
        <f>ROUND(I98*H98,2)</f>
        <v>0</v>
      </c>
      <c r="BL98" s="19" t="s">
        <v>190</v>
      </c>
      <c r="BM98" s="226" t="s">
        <v>8</v>
      </c>
    </row>
    <row r="99" s="2" customFormat="1">
      <c r="A99" s="40"/>
      <c r="B99" s="41"/>
      <c r="C99" s="42"/>
      <c r="D99" s="228" t="s">
        <v>192</v>
      </c>
      <c r="E99" s="42"/>
      <c r="F99" s="229" t="s">
        <v>1488</v>
      </c>
      <c r="G99" s="42"/>
      <c r="H99" s="42"/>
      <c r="I99" s="230"/>
      <c r="J99" s="42"/>
      <c r="K99" s="42"/>
      <c r="L99" s="46"/>
      <c r="M99" s="231"/>
      <c r="N99" s="232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192</v>
      </c>
      <c r="AU99" s="19" t="s">
        <v>83</v>
      </c>
    </row>
    <row r="100" s="2" customFormat="1" ht="16.5" customHeight="1">
      <c r="A100" s="40"/>
      <c r="B100" s="41"/>
      <c r="C100" s="215" t="s">
        <v>237</v>
      </c>
      <c r="D100" s="215" t="s">
        <v>186</v>
      </c>
      <c r="E100" s="216" t="s">
        <v>1489</v>
      </c>
      <c r="F100" s="217" t="s">
        <v>1490</v>
      </c>
      <c r="G100" s="218" t="s">
        <v>1485</v>
      </c>
      <c r="H100" s="219">
        <v>5</v>
      </c>
      <c r="I100" s="220"/>
      <c r="J100" s="221">
        <f>ROUND(I100*H100,2)</f>
        <v>0</v>
      </c>
      <c r="K100" s="217" t="s">
        <v>240</v>
      </c>
      <c r="L100" s="46"/>
      <c r="M100" s="222" t="s">
        <v>19</v>
      </c>
      <c r="N100" s="223" t="s">
        <v>45</v>
      </c>
      <c r="O100" s="8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6" t="s">
        <v>190</v>
      </c>
      <c r="AT100" s="226" t="s">
        <v>186</v>
      </c>
      <c r="AU100" s="226" t="s">
        <v>83</v>
      </c>
      <c r="AY100" s="19" t="s">
        <v>184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19" t="s">
        <v>81</v>
      </c>
      <c r="BK100" s="227">
        <f>ROUND(I100*H100,2)</f>
        <v>0</v>
      </c>
      <c r="BL100" s="19" t="s">
        <v>190</v>
      </c>
      <c r="BM100" s="226" t="s">
        <v>281</v>
      </c>
    </row>
    <row r="101" s="2" customFormat="1">
      <c r="A101" s="40"/>
      <c r="B101" s="41"/>
      <c r="C101" s="42"/>
      <c r="D101" s="228" t="s">
        <v>192</v>
      </c>
      <c r="E101" s="42"/>
      <c r="F101" s="229" t="s">
        <v>1491</v>
      </c>
      <c r="G101" s="42"/>
      <c r="H101" s="42"/>
      <c r="I101" s="230"/>
      <c r="J101" s="42"/>
      <c r="K101" s="42"/>
      <c r="L101" s="46"/>
      <c r="M101" s="231"/>
      <c r="N101" s="232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192</v>
      </c>
      <c r="AU101" s="19" t="s">
        <v>83</v>
      </c>
    </row>
    <row r="102" s="2" customFormat="1" ht="16.5" customHeight="1">
      <c r="A102" s="40"/>
      <c r="B102" s="41"/>
      <c r="C102" s="215" t="s">
        <v>243</v>
      </c>
      <c r="D102" s="215" t="s">
        <v>186</v>
      </c>
      <c r="E102" s="216" t="s">
        <v>1492</v>
      </c>
      <c r="F102" s="217" t="s">
        <v>1493</v>
      </c>
      <c r="G102" s="218" t="s">
        <v>1485</v>
      </c>
      <c r="H102" s="219">
        <v>5</v>
      </c>
      <c r="I102" s="220"/>
      <c r="J102" s="221">
        <f>ROUND(I102*H102,2)</f>
        <v>0</v>
      </c>
      <c r="K102" s="217" t="s">
        <v>240</v>
      </c>
      <c r="L102" s="46"/>
      <c r="M102" s="222" t="s">
        <v>19</v>
      </c>
      <c r="N102" s="223" t="s">
        <v>45</v>
      </c>
      <c r="O102" s="86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6" t="s">
        <v>190</v>
      </c>
      <c r="AT102" s="226" t="s">
        <v>186</v>
      </c>
      <c r="AU102" s="226" t="s">
        <v>83</v>
      </c>
      <c r="AY102" s="19" t="s">
        <v>184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19" t="s">
        <v>81</v>
      </c>
      <c r="BK102" s="227">
        <f>ROUND(I102*H102,2)</f>
        <v>0</v>
      </c>
      <c r="BL102" s="19" t="s">
        <v>190</v>
      </c>
      <c r="BM102" s="226" t="s">
        <v>295</v>
      </c>
    </row>
    <row r="103" s="2" customFormat="1">
      <c r="A103" s="40"/>
      <c r="B103" s="41"/>
      <c r="C103" s="42"/>
      <c r="D103" s="228" t="s">
        <v>192</v>
      </c>
      <c r="E103" s="42"/>
      <c r="F103" s="229" t="s">
        <v>1493</v>
      </c>
      <c r="G103" s="42"/>
      <c r="H103" s="42"/>
      <c r="I103" s="230"/>
      <c r="J103" s="42"/>
      <c r="K103" s="42"/>
      <c r="L103" s="46"/>
      <c r="M103" s="231"/>
      <c r="N103" s="232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192</v>
      </c>
      <c r="AU103" s="19" t="s">
        <v>83</v>
      </c>
    </row>
    <row r="104" s="2" customFormat="1" ht="16.5" customHeight="1">
      <c r="A104" s="40"/>
      <c r="B104" s="41"/>
      <c r="C104" s="215" t="s">
        <v>252</v>
      </c>
      <c r="D104" s="215" t="s">
        <v>186</v>
      </c>
      <c r="E104" s="216" t="s">
        <v>1494</v>
      </c>
      <c r="F104" s="217" t="s">
        <v>1495</v>
      </c>
      <c r="G104" s="218" t="s">
        <v>1485</v>
      </c>
      <c r="H104" s="219">
        <v>5</v>
      </c>
      <c r="I104" s="220"/>
      <c r="J104" s="221">
        <f>ROUND(I104*H104,2)</f>
        <v>0</v>
      </c>
      <c r="K104" s="217" t="s">
        <v>240</v>
      </c>
      <c r="L104" s="46"/>
      <c r="M104" s="222" t="s">
        <v>19</v>
      </c>
      <c r="N104" s="223" t="s">
        <v>45</v>
      </c>
      <c r="O104" s="86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6" t="s">
        <v>190</v>
      </c>
      <c r="AT104" s="226" t="s">
        <v>186</v>
      </c>
      <c r="AU104" s="226" t="s">
        <v>83</v>
      </c>
      <c r="AY104" s="19" t="s">
        <v>184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19" t="s">
        <v>81</v>
      </c>
      <c r="BK104" s="227">
        <f>ROUND(I104*H104,2)</f>
        <v>0</v>
      </c>
      <c r="BL104" s="19" t="s">
        <v>190</v>
      </c>
      <c r="BM104" s="226" t="s">
        <v>310</v>
      </c>
    </row>
    <row r="105" s="2" customFormat="1">
      <c r="A105" s="40"/>
      <c r="B105" s="41"/>
      <c r="C105" s="42"/>
      <c r="D105" s="228" t="s">
        <v>192</v>
      </c>
      <c r="E105" s="42"/>
      <c r="F105" s="229" t="s">
        <v>1495</v>
      </c>
      <c r="G105" s="42"/>
      <c r="H105" s="42"/>
      <c r="I105" s="230"/>
      <c r="J105" s="42"/>
      <c r="K105" s="42"/>
      <c r="L105" s="46"/>
      <c r="M105" s="231"/>
      <c r="N105" s="23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192</v>
      </c>
      <c r="AU105" s="19" t="s">
        <v>83</v>
      </c>
    </row>
    <row r="106" s="2" customFormat="1" ht="16.5" customHeight="1">
      <c r="A106" s="40"/>
      <c r="B106" s="41"/>
      <c r="C106" s="215" t="s">
        <v>259</v>
      </c>
      <c r="D106" s="215" t="s">
        <v>186</v>
      </c>
      <c r="E106" s="216" t="s">
        <v>1496</v>
      </c>
      <c r="F106" s="217" t="s">
        <v>1497</v>
      </c>
      <c r="G106" s="218" t="s">
        <v>1485</v>
      </c>
      <c r="H106" s="219">
        <v>1</v>
      </c>
      <c r="I106" s="220"/>
      <c r="J106" s="221">
        <f>ROUND(I106*H106,2)</f>
        <v>0</v>
      </c>
      <c r="K106" s="217" t="s">
        <v>240</v>
      </c>
      <c r="L106" s="46"/>
      <c r="M106" s="222" t="s">
        <v>19</v>
      </c>
      <c r="N106" s="223" t="s">
        <v>45</v>
      </c>
      <c r="O106" s="86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6" t="s">
        <v>190</v>
      </c>
      <c r="AT106" s="226" t="s">
        <v>186</v>
      </c>
      <c r="AU106" s="226" t="s">
        <v>83</v>
      </c>
      <c r="AY106" s="19" t="s">
        <v>184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19" t="s">
        <v>81</v>
      </c>
      <c r="BK106" s="227">
        <f>ROUND(I106*H106,2)</f>
        <v>0</v>
      </c>
      <c r="BL106" s="19" t="s">
        <v>190</v>
      </c>
      <c r="BM106" s="226" t="s">
        <v>322</v>
      </c>
    </row>
    <row r="107" s="2" customFormat="1">
      <c r="A107" s="40"/>
      <c r="B107" s="41"/>
      <c r="C107" s="42"/>
      <c r="D107" s="228" t="s">
        <v>192</v>
      </c>
      <c r="E107" s="42"/>
      <c r="F107" s="229" t="s">
        <v>1497</v>
      </c>
      <c r="G107" s="42"/>
      <c r="H107" s="42"/>
      <c r="I107" s="230"/>
      <c r="J107" s="42"/>
      <c r="K107" s="42"/>
      <c r="L107" s="46"/>
      <c r="M107" s="231"/>
      <c r="N107" s="232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192</v>
      </c>
      <c r="AU107" s="19" t="s">
        <v>83</v>
      </c>
    </row>
    <row r="108" s="2" customFormat="1" ht="16.5" customHeight="1">
      <c r="A108" s="40"/>
      <c r="B108" s="41"/>
      <c r="C108" s="215" t="s">
        <v>263</v>
      </c>
      <c r="D108" s="215" t="s">
        <v>186</v>
      </c>
      <c r="E108" s="216" t="s">
        <v>1498</v>
      </c>
      <c r="F108" s="217" t="s">
        <v>1499</v>
      </c>
      <c r="G108" s="218" t="s">
        <v>113</v>
      </c>
      <c r="H108" s="219">
        <v>20</v>
      </c>
      <c r="I108" s="220"/>
      <c r="J108" s="221">
        <f>ROUND(I108*H108,2)</f>
        <v>0</v>
      </c>
      <c r="K108" s="217" t="s">
        <v>240</v>
      </c>
      <c r="L108" s="46"/>
      <c r="M108" s="222" t="s">
        <v>19</v>
      </c>
      <c r="N108" s="223" t="s">
        <v>45</v>
      </c>
      <c r="O108" s="86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6" t="s">
        <v>190</v>
      </c>
      <c r="AT108" s="226" t="s">
        <v>186</v>
      </c>
      <c r="AU108" s="226" t="s">
        <v>83</v>
      </c>
      <c r="AY108" s="19" t="s">
        <v>184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19" t="s">
        <v>81</v>
      </c>
      <c r="BK108" s="227">
        <f>ROUND(I108*H108,2)</f>
        <v>0</v>
      </c>
      <c r="BL108" s="19" t="s">
        <v>190</v>
      </c>
      <c r="BM108" s="226" t="s">
        <v>334</v>
      </c>
    </row>
    <row r="109" s="2" customFormat="1">
      <c r="A109" s="40"/>
      <c r="B109" s="41"/>
      <c r="C109" s="42"/>
      <c r="D109" s="228" t="s">
        <v>192</v>
      </c>
      <c r="E109" s="42"/>
      <c r="F109" s="229" t="s">
        <v>1499</v>
      </c>
      <c r="G109" s="42"/>
      <c r="H109" s="42"/>
      <c r="I109" s="230"/>
      <c r="J109" s="42"/>
      <c r="K109" s="42"/>
      <c r="L109" s="46"/>
      <c r="M109" s="231"/>
      <c r="N109" s="232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192</v>
      </c>
      <c r="AU109" s="19" t="s">
        <v>83</v>
      </c>
    </row>
    <row r="110" s="2" customFormat="1" ht="16.5" customHeight="1">
      <c r="A110" s="40"/>
      <c r="B110" s="41"/>
      <c r="C110" s="215" t="s">
        <v>8</v>
      </c>
      <c r="D110" s="215" t="s">
        <v>186</v>
      </c>
      <c r="E110" s="216" t="s">
        <v>1500</v>
      </c>
      <c r="F110" s="217" t="s">
        <v>1501</v>
      </c>
      <c r="G110" s="218" t="s">
        <v>113</v>
      </c>
      <c r="H110" s="219">
        <v>10</v>
      </c>
      <c r="I110" s="220"/>
      <c r="J110" s="221">
        <f>ROUND(I110*H110,2)</f>
        <v>0</v>
      </c>
      <c r="K110" s="217" t="s">
        <v>240</v>
      </c>
      <c r="L110" s="46"/>
      <c r="M110" s="222" t="s">
        <v>19</v>
      </c>
      <c r="N110" s="223" t="s">
        <v>45</v>
      </c>
      <c r="O110" s="86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6" t="s">
        <v>190</v>
      </c>
      <c r="AT110" s="226" t="s">
        <v>186</v>
      </c>
      <c r="AU110" s="226" t="s">
        <v>83</v>
      </c>
      <c r="AY110" s="19" t="s">
        <v>184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19" t="s">
        <v>81</v>
      </c>
      <c r="BK110" s="227">
        <f>ROUND(I110*H110,2)</f>
        <v>0</v>
      </c>
      <c r="BL110" s="19" t="s">
        <v>190</v>
      </c>
      <c r="BM110" s="226" t="s">
        <v>346</v>
      </c>
    </row>
    <row r="111" s="2" customFormat="1">
      <c r="A111" s="40"/>
      <c r="B111" s="41"/>
      <c r="C111" s="42"/>
      <c r="D111" s="228" t="s">
        <v>192</v>
      </c>
      <c r="E111" s="42"/>
      <c r="F111" s="229" t="s">
        <v>1501</v>
      </c>
      <c r="G111" s="42"/>
      <c r="H111" s="42"/>
      <c r="I111" s="230"/>
      <c r="J111" s="42"/>
      <c r="K111" s="42"/>
      <c r="L111" s="46"/>
      <c r="M111" s="231"/>
      <c r="N111" s="232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192</v>
      </c>
      <c r="AU111" s="19" t="s">
        <v>83</v>
      </c>
    </row>
    <row r="112" s="2" customFormat="1" ht="16.5" customHeight="1">
      <c r="A112" s="40"/>
      <c r="B112" s="41"/>
      <c r="C112" s="215" t="s">
        <v>275</v>
      </c>
      <c r="D112" s="215" t="s">
        <v>186</v>
      </c>
      <c r="E112" s="216" t="s">
        <v>1502</v>
      </c>
      <c r="F112" s="217" t="s">
        <v>19</v>
      </c>
      <c r="G112" s="218" t="s">
        <v>1503</v>
      </c>
      <c r="H112" s="282"/>
      <c r="I112" s="220"/>
      <c r="J112" s="221">
        <f>ROUND(I112*H112,2)</f>
        <v>0</v>
      </c>
      <c r="K112" s="217" t="s">
        <v>240</v>
      </c>
      <c r="L112" s="46"/>
      <c r="M112" s="222" t="s">
        <v>19</v>
      </c>
      <c r="N112" s="223" t="s">
        <v>45</v>
      </c>
      <c r="O112" s="86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6" t="s">
        <v>190</v>
      </c>
      <c r="AT112" s="226" t="s">
        <v>186</v>
      </c>
      <c r="AU112" s="226" t="s">
        <v>83</v>
      </c>
      <c r="AY112" s="19" t="s">
        <v>184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19" t="s">
        <v>81</v>
      </c>
      <c r="BK112" s="227">
        <f>ROUND(I112*H112,2)</f>
        <v>0</v>
      </c>
      <c r="BL112" s="19" t="s">
        <v>190</v>
      </c>
      <c r="BM112" s="226" t="s">
        <v>1504</v>
      </c>
    </row>
    <row r="113" s="2" customFormat="1">
      <c r="A113" s="40"/>
      <c r="B113" s="41"/>
      <c r="C113" s="42"/>
      <c r="D113" s="228" t="s">
        <v>192</v>
      </c>
      <c r="E113" s="42"/>
      <c r="F113" s="229" t="s">
        <v>1505</v>
      </c>
      <c r="G113" s="42"/>
      <c r="H113" s="42"/>
      <c r="I113" s="230"/>
      <c r="J113" s="42"/>
      <c r="K113" s="42"/>
      <c r="L113" s="46"/>
      <c r="M113" s="231"/>
      <c r="N113" s="232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192</v>
      </c>
      <c r="AU113" s="19" t="s">
        <v>83</v>
      </c>
    </row>
    <row r="114" s="12" customFormat="1" ht="25.92" customHeight="1">
      <c r="A114" s="12"/>
      <c r="B114" s="199"/>
      <c r="C114" s="200"/>
      <c r="D114" s="201" t="s">
        <v>73</v>
      </c>
      <c r="E114" s="202" t="s">
        <v>1506</v>
      </c>
      <c r="F114" s="202" t="s">
        <v>1507</v>
      </c>
      <c r="G114" s="200"/>
      <c r="H114" s="200"/>
      <c r="I114" s="203"/>
      <c r="J114" s="204">
        <f>BK114</f>
        <v>0</v>
      </c>
      <c r="K114" s="200"/>
      <c r="L114" s="205"/>
      <c r="M114" s="206"/>
      <c r="N114" s="207"/>
      <c r="O114" s="207"/>
      <c r="P114" s="208">
        <f>SUM(P115:P116)</f>
        <v>0</v>
      </c>
      <c r="Q114" s="207"/>
      <c r="R114" s="208">
        <f>SUM(R115:R116)</f>
        <v>0</v>
      </c>
      <c r="S114" s="207"/>
      <c r="T114" s="209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0" t="s">
        <v>81</v>
      </c>
      <c r="AT114" s="211" t="s">
        <v>73</v>
      </c>
      <c r="AU114" s="211" t="s">
        <v>74</v>
      </c>
      <c r="AY114" s="210" t="s">
        <v>184</v>
      </c>
      <c r="BK114" s="212">
        <f>SUM(BK115:BK116)</f>
        <v>0</v>
      </c>
    </row>
    <row r="115" s="2" customFormat="1" ht="16.5" customHeight="1">
      <c r="A115" s="40"/>
      <c r="B115" s="41"/>
      <c r="C115" s="215" t="s">
        <v>281</v>
      </c>
      <c r="D115" s="215" t="s">
        <v>186</v>
      </c>
      <c r="E115" s="216" t="s">
        <v>1508</v>
      </c>
      <c r="F115" s="217" t="s">
        <v>1509</v>
      </c>
      <c r="G115" s="218" t="s">
        <v>1485</v>
      </c>
      <c r="H115" s="219">
        <v>5</v>
      </c>
      <c r="I115" s="220"/>
      <c r="J115" s="221">
        <f>ROUND(I115*H115,2)</f>
        <v>0</v>
      </c>
      <c r="K115" s="217" t="s">
        <v>240</v>
      </c>
      <c r="L115" s="46"/>
      <c r="M115" s="222" t="s">
        <v>19</v>
      </c>
      <c r="N115" s="223" t="s">
        <v>45</v>
      </c>
      <c r="O115" s="86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6" t="s">
        <v>190</v>
      </c>
      <c r="AT115" s="226" t="s">
        <v>186</v>
      </c>
      <c r="AU115" s="226" t="s">
        <v>81</v>
      </c>
      <c r="AY115" s="19" t="s">
        <v>184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19" t="s">
        <v>81</v>
      </c>
      <c r="BK115" s="227">
        <f>ROUND(I115*H115,2)</f>
        <v>0</v>
      </c>
      <c r="BL115" s="19" t="s">
        <v>190</v>
      </c>
      <c r="BM115" s="226" t="s">
        <v>683</v>
      </c>
    </row>
    <row r="116" s="2" customFormat="1">
      <c r="A116" s="40"/>
      <c r="B116" s="41"/>
      <c r="C116" s="42"/>
      <c r="D116" s="228" t="s">
        <v>192</v>
      </c>
      <c r="E116" s="42"/>
      <c r="F116" s="229" t="s">
        <v>1509</v>
      </c>
      <c r="G116" s="42"/>
      <c r="H116" s="42"/>
      <c r="I116" s="230"/>
      <c r="J116" s="42"/>
      <c r="K116" s="42"/>
      <c r="L116" s="46"/>
      <c r="M116" s="231"/>
      <c r="N116" s="23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192</v>
      </c>
      <c r="AU116" s="19" t="s">
        <v>81</v>
      </c>
    </row>
    <row r="117" s="12" customFormat="1" ht="25.92" customHeight="1">
      <c r="A117" s="12"/>
      <c r="B117" s="199"/>
      <c r="C117" s="200"/>
      <c r="D117" s="201" t="s">
        <v>73</v>
      </c>
      <c r="E117" s="202" t="s">
        <v>1510</v>
      </c>
      <c r="F117" s="202" t="s">
        <v>1511</v>
      </c>
      <c r="G117" s="200"/>
      <c r="H117" s="200"/>
      <c r="I117" s="203"/>
      <c r="J117" s="204">
        <f>BK117</f>
        <v>0</v>
      </c>
      <c r="K117" s="200"/>
      <c r="L117" s="205"/>
      <c r="M117" s="206"/>
      <c r="N117" s="207"/>
      <c r="O117" s="207"/>
      <c r="P117" s="208">
        <f>SUM(P118:P137)</f>
        <v>0</v>
      </c>
      <c r="Q117" s="207"/>
      <c r="R117" s="208">
        <f>SUM(R118:R137)</f>
        <v>0</v>
      </c>
      <c r="S117" s="207"/>
      <c r="T117" s="209">
        <f>SUM(T118:T137)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81</v>
      </c>
      <c r="AT117" s="211" t="s">
        <v>73</v>
      </c>
      <c r="AU117" s="211" t="s">
        <v>74</v>
      </c>
      <c r="AY117" s="210" t="s">
        <v>184</v>
      </c>
      <c r="BK117" s="212">
        <f>SUM(BK118:BK137)</f>
        <v>0</v>
      </c>
    </row>
    <row r="118" s="2" customFormat="1" ht="16.5" customHeight="1">
      <c r="A118" s="40"/>
      <c r="B118" s="41"/>
      <c r="C118" s="215" t="s">
        <v>287</v>
      </c>
      <c r="D118" s="215" t="s">
        <v>186</v>
      </c>
      <c r="E118" s="216" t="s">
        <v>1512</v>
      </c>
      <c r="F118" s="217" t="s">
        <v>1513</v>
      </c>
      <c r="G118" s="218" t="s">
        <v>1485</v>
      </c>
      <c r="H118" s="219">
        <v>5</v>
      </c>
      <c r="I118" s="220"/>
      <c r="J118" s="221">
        <f>ROUND(I118*H118,2)</f>
        <v>0</v>
      </c>
      <c r="K118" s="217" t="s">
        <v>240</v>
      </c>
      <c r="L118" s="46"/>
      <c r="M118" s="222" t="s">
        <v>19</v>
      </c>
      <c r="N118" s="223" t="s">
        <v>45</v>
      </c>
      <c r="O118" s="86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6" t="s">
        <v>190</v>
      </c>
      <c r="AT118" s="226" t="s">
        <v>186</v>
      </c>
      <c r="AU118" s="226" t="s">
        <v>81</v>
      </c>
      <c r="AY118" s="19" t="s">
        <v>184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19" t="s">
        <v>81</v>
      </c>
      <c r="BK118" s="227">
        <f>ROUND(I118*H118,2)</f>
        <v>0</v>
      </c>
      <c r="BL118" s="19" t="s">
        <v>190</v>
      </c>
      <c r="BM118" s="226" t="s">
        <v>693</v>
      </c>
    </row>
    <row r="119" s="2" customFormat="1">
      <c r="A119" s="40"/>
      <c r="B119" s="41"/>
      <c r="C119" s="42"/>
      <c r="D119" s="228" t="s">
        <v>192</v>
      </c>
      <c r="E119" s="42"/>
      <c r="F119" s="229" t="s">
        <v>1513</v>
      </c>
      <c r="G119" s="42"/>
      <c r="H119" s="42"/>
      <c r="I119" s="230"/>
      <c r="J119" s="42"/>
      <c r="K119" s="42"/>
      <c r="L119" s="46"/>
      <c r="M119" s="231"/>
      <c r="N119" s="23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192</v>
      </c>
      <c r="AU119" s="19" t="s">
        <v>81</v>
      </c>
    </row>
    <row r="120" s="2" customFormat="1" ht="16.5" customHeight="1">
      <c r="A120" s="40"/>
      <c r="B120" s="41"/>
      <c r="C120" s="215" t="s">
        <v>295</v>
      </c>
      <c r="D120" s="215" t="s">
        <v>186</v>
      </c>
      <c r="E120" s="216" t="s">
        <v>1514</v>
      </c>
      <c r="F120" s="217" t="s">
        <v>1515</v>
      </c>
      <c r="G120" s="218" t="s">
        <v>1485</v>
      </c>
      <c r="H120" s="219">
        <v>5</v>
      </c>
      <c r="I120" s="220"/>
      <c r="J120" s="221">
        <f>ROUND(I120*H120,2)</f>
        <v>0</v>
      </c>
      <c r="K120" s="217" t="s">
        <v>240</v>
      </c>
      <c r="L120" s="46"/>
      <c r="M120" s="222" t="s">
        <v>19</v>
      </c>
      <c r="N120" s="223" t="s">
        <v>45</v>
      </c>
      <c r="O120" s="86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6" t="s">
        <v>190</v>
      </c>
      <c r="AT120" s="226" t="s">
        <v>186</v>
      </c>
      <c r="AU120" s="226" t="s">
        <v>81</v>
      </c>
      <c r="AY120" s="19" t="s">
        <v>184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19" t="s">
        <v>81</v>
      </c>
      <c r="BK120" s="227">
        <f>ROUND(I120*H120,2)</f>
        <v>0</v>
      </c>
      <c r="BL120" s="19" t="s">
        <v>190</v>
      </c>
      <c r="BM120" s="226" t="s">
        <v>371</v>
      </c>
    </row>
    <row r="121" s="2" customFormat="1">
      <c r="A121" s="40"/>
      <c r="B121" s="41"/>
      <c r="C121" s="42"/>
      <c r="D121" s="228" t="s">
        <v>192</v>
      </c>
      <c r="E121" s="42"/>
      <c r="F121" s="229" t="s">
        <v>1515</v>
      </c>
      <c r="G121" s="42"/>
      <c r="H121" s="42"/>
      <c r="I121" s="230"/>
      <c r="J121" s="42"/>
      <c r="K121" s="42"/>
      <c r="L121" s="46"/>
      <c r="M121" s="231"/>
      <c r="N121" s="232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192</v>
      </c>
      <c r="AU121" s="19" t="s">
        <v>81</v>
      </c>
    </row>
    <row r="122" s="2" customFormat="1" ht="16.5" customHeight="1">
      <c r="A122" s="40"/>
      <c r="B122" s="41"/>
      <c r="C122" s="215" t="s">
        <v>302</v>
      </c>
      <c r="D122" s="215" t="s">
        <v>186</v>
      </c>
      <c r="E122" s="216" t="s">
        <v>1516</v>
      </c>
      <c r="F122" s="217" t="s">
        <v>1517</v>
      </c>
      <c r="G122" s="218" t="s">
        <v>113</v>
      </c>
      <c r="H122" s="219">
        <v>90</v>
      </c>
      <c r="I122" s="220"/>
      <c r="J122" s="221">
        <f>ROUND(I122*H122,2)</f>
        <v>0</v>
      </c>
      <c r="K122" s="217" t="s">
        <v>240</v>
      </c>
      <c r="L122" s="46"/>
      <c r="M122" s="222" t="s">
        <v>19</v>
      </c>
      <c r="N122" s="223" t="s">
        <v>45</v>
      </c>
      <c r="O122" s="86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6" t="s">
        <v>190</v>
      </c>
      <c r="AT122" s="226" t="s">
        <v>186</v>
      </c>
      <c r="AU122" s="226" t="s">
        <v>81</v>
      </c>
      <c r="AY122" s="19" t="s">
        <v>184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9" t="s">
        <v>81</v>
      </c>
      <c r="BK122" s="227">
        <f>ROUND(I122*H122,2)</f>
        <v>0</v>
      </c>
      <c r="BL122" s="19" t="s">
        <v>190</v>
      </c>
      <c r="BM122" s="226" t="s">
        <v>382</v>
      </c>
    </row>
    <row r="123" s="2" customFormat="1">
      <c r="A123" s="40"/>
      <c r="B123" s="41"/>
      <c r="C123" s="42"/>
      <c r="D123" s="228" t="s">
        <v>192</v>
      </c>
      <c r="E123" s="42"/>
      <c r="F123" s="229" t="s">
        <v>1518</v>
      </c>
      <c r="G123" s="42"/>
      <c r="H123" s="42"/>
      <c r="I123" s="230"/>
      <c r="J123" s="42"/>
      <c r="K123" s="42"/>
      <c r="L123" s="46"/>
      <c r="M123" s="231"/>
      <c r="N123" s="232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192</v>
      </c>
      <c r="AU123" s="19" t="s">
        <v>81</v>
      </c>
    </row>
    <row r="124" s="2" customFormat="1" ht="16.5" customHeight="1">
      <c r="A124" s="40"/>
      <c r="B124" s="41"/>
      <c r="C124" s="215" t="s">
        <v>310</v>
      </c>
      <c r="D124" s="215" t="s">
        <v>186</v>
      </c>
      <c r="E124" s="216" t="s">
        <v>1519</v>
      </c>
      <c r="F124" s="217" t="s">
        <v>1520</v>
      </c>
      <c r="G124" s="218" t="s">
        <v>113</v>
      </c>
      <c r="H124" s="219">
        <v>20</v>
      </c>
      <c r="I124" s="220"/>
      <c r="J124" s="221">
        <f>ROUND(I124*H124,2)</f>
        <v>0</v>
      </c>
      <c r="K124" s="217" t="s">
        <v>240</v>
      </c>
      <c r="L124" s="46"/>
      <c r="M124" s="222" t="s">
        <v>19</v>
      </c>
      <c r="N124" s="223" t="s">
        <v>45</v>
      </c>
      <c r="O124" s="86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6" t="s">
        <v>190</v>
      </c>
      <c r="AT124" s="226" t="s">
        <v>186</v>
      </c>
      <c r="AU124" s="226" t="s">
        <v>81</v>
      </c>
      <c r="AY124" s="19" t="s">
        <v>184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9" t="s">
        <v>81</v>
      </c>
      <c r="BK124" s="227">
        <f>ROUND(I124*H124,2)</f>
        <v>0</v>
      </c>
      <c r="BL124" s="19" t="s">
        <v>190</v>
      </c>
      <c r="BM124" s="226" t="s">
        <v>394</v>
      </c>
    </row>
    <row r="125" s="2" customFormat="1">
      <c r="A125" s="40"/>
      <c r="B125" s="41"/>
      <c r="C125" s="42"/>
      <c r="D125" s="228" t="s">
        <v>192</v>
      </c>
      <c r="E125" s="42"/>
      <c r="F125" s="229" t="s">
        <v>1521</v>
      </c>
      <c r="G125" s="42"/>
      <c r="H125" s="42"/>
      <c r="I125" s="230"/>
      <c r="J125" s="42"/>
      <c r="K125" s="42"/>
      <c r="L125" s="46"/>
      <c r="M125" s="231"/>
      <c r="N125" s="232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192</v>
      </c>
      <c r="AU125" s="19" t="s">
        <v>81</v>
      </c>
    </row>
    <row r="126" s="2" customFormat="1" ht="16.5" customHeight="1">
      <c r="A126" s="40"/>
      <c r="B126" s="41"/>
      <c r="C126" s="215" t="s">
        <v>315</v>
      </c>
      <c r="D126" s="215" t="s">
        <v>186</v>
      </c>
      <c r="E126" s="216" t="s">
        <v>1522</v>
      </c>
      <c r="F126" s="217" t="s">
        <v>1523</v>
      </c>
      <c r="G126" s="218" t="s">
        <v>113</v>
      </c>
      <c r="H126" s="219">
        <v>110</v>
      </c>
      <c r="I126" s="220"/>
      <c r="J126" s="221">
        <f>ROUND(I126*H126,2)</f>
        <v>0</v>
      </c>
      <c r="K126" s="217" t="s">
        <v>240</v>
      </c>
      <c r="L126" s="46"/>
      <c r="M126" s="222" t="s">
        <v>19</v>
      </c>
      <c r="N126" s="223" t="s">
        <v>45</v>
      </c>
      <c r="O126" s="86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6" t="s">
        <v>190</v>
      </c>
      <c r="AT126" s="226" t="s">
        <v>186</v>
      </c>
      <c r="AU126" s="226" t="s">
        <v>81</v>
      </c>
      <c r="AY126" s="19" t="s">
        <v>184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9" t="s">
        <v>81</v>
      </c>
      <c r="BK126" s="227">
        <f>ROUND(I126*H126,2)</f>
        <v>0</v>
      </c>
      <c r="BL126" s="19" t="s">
        <v>190</v>
      </c>
      <c r="BM126" s="226" t="s">
        <v>405</v>
      </c>
    </row>
    <row r="127" s="2" customFormat="1">
      <c r="A127" s="40"/>
      <c r="B127" s="41"/>
      <c r="C127" s="42"/>
      <c r="D127" s="228" t="s">
        <v>192</v>
      </c>
      <c r="E127" s="42"/>
      <c r="F127" s="229" t="s">
        <v>1524</v>
      </c>
      <c r="G127" s="42"/>
      <c r="H127" s="42"/>
      <c r="I127" s="230"/>
      <c r="J127" s="42"/>
      <c r="K127" s="42"/>
      <c r="L127" s="46"/>
      <c r="M127" s="231"/>
      <c r="N127" s="23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192</v>
      </c>
      <c r="AU127" s="19" t="s">
        <v>81</v>
      </c>
    </row>
    <row r="128" s="2" customFormat="1" ht="16.5" customHeight="1">
      <c r="A128" s="40"/>
      <c r="B128" s="41"/>
      <c r="C128" s="215" t="s">
        <v>322</v>
      </c>
      <c r="D128" s="215" t="s">
        <v>186</v>
      </c>
      <c r="E128" s="216" t="s">
        <v>1525</v>
      </c>
      <c r="F128" s="217" t="s">
        <v>1526</v>
      </c>
      <c r="G128" s="218" t="s">
        <v>226</v>
      </c>
      <c r="H128" s="219">
        <v>1.8</v>
      </c>
      <c r="I128" s="220"/>
      <c r="J128" s="221">
        <f>ROUND(I128*H128,2)</f>
        <v>0</v>
      </c>
      <c r="K128" s="217" t="s">
        <v>240</v>
      </c>
      <c r="L128" s="46"/>
      <c r="M128" s="222" t="s">
        <v>19</v>
      </c>
      <c r="N128" s="223" t="s">
        <v>45</v>
      </c>
      <c r="O128" s="86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6" t="s">
        <v>190</v>
      </c>
      <c r="AT128" s="226" t="s">
        <v>186</v>
      </c>
      <c r="AU128" s="226" t="s">
        <v>81</v>
      </c>
      <c r="AY128" s="19" t="s">
        <v>184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9" t="s">
        <v>81</v>
      </c>
      <c r="BK128" s="227">
        <f>ROUND(I128*H128,2)</f>
        <v>0</v>
      </c>
      <c r="BL128" s="19" t="s">
        <v>190</v>
      </c>
      <c r="BM128" s="226" t="s">
        <v>418</v>
      </c>
    </row>
    <row r="129" s="2" customFormat="1">
      <c r="A129" s="40"/>
      <c r="B129" s="41"/>
      <c r="C129" s="42"/>
      <c r="D129" s="228" t="s">
        <v>192</v>
      </c>
      <c r="E129" s="42"/>
      <c r="F129" s="229" t="s">
        <v>1526</v>
      </c>
      <c r="G129" s="42"/>
      <c r="H129" s="42"/>
      <c r="I129" s="230"/>
      <c r="J129" s="42"/>
      <c r="K129" s="42"/>
      <c r="L129" s="46"/>
      <c r="M129" s="231"/>
      <c r="N129" s="232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192</v>
      </c>
      <c r="AU129" s="19" t="s">
        <v>81</v>
      </c>
    </row>
    <row r="130" s="2" customFormat="1" ht="16.5" customHeight="1">
      <c r="A130" s="40"/>
      <c r="B130" s="41"/>
      <c r="C130" s="215" t="s">
        <v>7</v>
      </c>
      <c r="D130" s="215" t="s">
        <v>186</v>
      </c>
      <c r="E130" s="216" t="s">
        <v>1527</v>
      </c>
      <c r="F130" s="217" t="s">
        <v>1528</v>
      </c>
      <c r="G130" s="218" t="s">
        <v>1485</v>
      </c>
      <c r="H130" s="219">
        <v>5</v>
      </c>
      <c r="I130" s="220"/>
      <c r="J130" s="221">
        <f>ROUND(I130*H130,2)</f>
        <v>0</v>
      </c>
      <c r="K130" s="217" t="s">
        <v>240</v>
      </c>
      <c r="L130" s="46"/>
      <c r="M130" s="222" t="s">
        <v>19</v>
      </c>
      <c r="N130" s="223" t="s">
        <v>45</v>
      </c>
      <c r="O130" s="86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6" t="s">
        <v>190</v>
      </c>
      <c r="AT130" s="226" t="s">
        <v>186</v>
      </c>
      <c r="AU130" s="226" t="s">
        <v>81</v>
      </c>
      <c r="AY130" s="19" t="s">
        <v>184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9" t="s">
        <v>81</v>
      </c>
      <c r="BK130" s="227">
        <f>ROUND(I130*H130,2)</f>
        <v>0</v>
      </c>
      <c r="BL130" s="19" t="s">
        <v>190</v>
      </c>
      <c r="BM130" s="226" t="s">
        <v>428</v>
      </c>
    </row>
    <row r="131" s="2" customFormat="1">
      <c r="A131" s="40"/>
      <c r="B131" s="41"/>
      <c r="C131" s="42"/>
      <c r="D131" s="228" t="s">
        <v>192</v>
      </c>
      <c r="E131" s="42"/>
      <c r="F131" s="229" t="s">
        <v>1528</v>
      </c>
      <c r="G131" s="42"/>
      <c r="H131" s="42"/>
      <c r="I131" s="230"/>
      <c r="J131" s="42"/>
      <c r="K131" s="42"/>
      <c r="L131" s="46"/>
      <c r="M131" s="231"/>
      <c r="N131" s="23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192</v>
      </c>
      <c r="AU131" s="19" t="s">
        <v>81</v>
      </c>
    </row>
    <row r="132" s="2" customFormat="1" ht="16.5" customHeight="1">
      <c r="A132" s="40"/>
      <c r="B132" s="41"/>
      <c r="C132" s="215" t="s">
        <v>334</v>
      </c>
      <c r="D132" s="215" t="s">
        <v>186</v>
      </c>
      <c r="E132" s="216" t="s">
        <v>1529</v>
      </c>
      <c r="F132" s="217" t="s">
        <v>1530</v>
      </c>
      <c r="G132" s="218" t="s">
        <v>1531</v>
      </c>
      <c r="H132" s="219">
        <v>0.20000000000000001</v>
      </c>
      <c r="I132" s="220"/>
      <c r="J132" s="221">
        <f>ROUND(I132*H132,2)</f>
        <v>0</v>
      </c>
      <c r="K132" s="217" t="s">
        <v>240</v>
      </c>
      <c r="L132" s="46"/>
      <c r="M132" s="222" t="s">
        <v>19</v>
      </c>
      <c r="N132" s="223" t="s">
        <v>45</v>
      </c>
      <c r="O132" s="86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6" t="s">
        <v>190</v>
      </c>
      <c r="AT132" s="226" t="s">
        <v>186</v>
      </c>
      <c r="AU132" s="226" t="s">
        <v>81</v>
      </c>
      <c r="AY132" s="19" t="s">
        <v>184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9" t="s">
        <v>81</v>
      </c>
      <c r="BK132" s="227">
        <f>ROUND(I132*H132,2)</f>
        <v>0</v>
      </c>
      <c r="BL132" s="19" t="s">
        <v>190</v>
      </c>
      <c r="BM132" s="226" t="s">
        <v>437</v>
      </c>
    </row>
    <row r="133" s="2" customFormat="1">
      <c r="A133" s="40"/>
      <c r="B133" s="41"/>
      <c r="C133" s="42"/>
      <c r="D133" s="228" t="s">
        <v>192</v>
      </c>
      <c r="E133" s="42"/>
      <c r="F133" s="229" t="s">
        <v>1530</v>
      </c>
      <c r="G133" s="42"/>
      <c r="H133" s="42"/>
      <c r="I133" s="230"/>
      <c r="J133" s="42"/>
      <c r="K133" s="42"/>
      <c r="L133" s="46"/>
      <c r="M133" s="231"/>
      <c r="N133" s="232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192</v>
      </c>
      <c r="AU133" s="19" t="s">
        <v>81</v>
      </c>
    </row>
    <row r="134" s="2" customFormat="1" ht="16.5" customHeight="1">
      <c r="A134" s="40"/>
      <c r="B134" s="41"/>
      <c r="C134" s="215" t="s">
        <v>340</v>
      </c>
      <c r="D134" s="215" t="s">
        <v>186</v>
      </c>
      <c r="E134" s="216" t="s">
        <v>1532</v>
      </c>
      <c r="F134" s="217" t="s">
        <v>1533</v>
      </c>
      <c r="G134" s="218" t="s">
        <v>226</v>
      </c>
      <c r="H134" s="219">
        <v>3.2999999999999998</v>
      </c>
      <c r="I134" s="220"/>
      <c r="J134" s="221">
        <f>ROUND(I134*H134,2)</f>
        <v>0</v>
      </c>
      <c r="K134" s="217" t="s">
        <v>240</v>
      </c>
      <c r="L134" s="46"/>
      <c r="M134" s="222" t="s">
        <v>19</v>
      </c>
      <c r="N134" s="223" t="s">
        <v>45</v>
      </c>
      <c r="O134" s="86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6" t="s">
        <v>190</v>
      </c>
      <c r="AT134" s="226" t="s">
        <v>186</v>
      </c>
      <c r="AU134" s="226" t="s">
        <v>81</v>
      </c>
      <c r="AY134" s="19" t="s">
        <v>184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9" t="s">
        <v>81</v>
      </c>
      <c r="BK134" s="227">
        <f>ROUND(I134*H134,2)</f>
        <v>0</v>
      </c>
      <c r="BL134" s="19" t="s">
        <v>190</v>
      </c>
      <c r="BM134" s="226" t="s">
        <v>447</v>
      </c>
    </row>
    <row r="135" s="2" customFormat="1">
      <c r="A135" s="40"/>
      <c r="B135" s="41"/>
      <c r="C135" s="42"/>
      <c r="D135" s="228" t="s">
        <v>192</v>
      </c>
      <c r="E135" s="42"/>
      <c r="F135" s="229" t="s">
        <v>1533</v>
      </c>
      <c r="G135" s="42"/>
      <c r="H135" s="42"/>
      <c r="I135" s="230"/>
      <c r="J135" s="42"/>
      <c r="K135" s="42"/>
      <c r="L135" s="46"/>
      <c r="M135" s="231"/>
      <c r="N135" s="232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192</v>
      </c>
      <c r="AU135" s="19" t="s">
        <v>81</v>
      </c>
    </row>
    <row r="136" s="2" customFormat="1" ht="16.5" customHeight="1">
      <c r="A136" s="40"/>
      <c r="B136" s="41"/>
      <c r="C136" s="215" t="s">
        <v>346</v>
      </c>
      <c r="D136" s="215" t="s">
        <v>186</v>
      </c>
      <c r="E136" s="216" t="s">
        <v>1534</v>
      </c>
      <c r="F136" s="217" t="s">
        <v>1535</v>
      </c>
      <c r="G136" s="218" t="s">
        <v>131</v>
      </c>
      <c r="H136" s="219">
        <v>55</v>
      </c>
      <c r="I136" s="220"/>
      <c r="J136" s="221">
        <f>ROUND(I136*H136,2)</f>
        <v>0</v>
      </c>
      <c r="K136" s="217" t="s">
        <v>240</v>
      </c>
      <c r="L136" s="46"/>
      <c r="M136" s="222" t="s">
        <v>19</v>
      </c>
      <c r="N136" s="223" t="s">
        <v>45</v>
      </c>
      <c r="O136" s="86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6" t="s">
        <v>190</v>
      </c>
      <c r="AT136" s="226" t="s">
        <v>186</v>
      </c>
      <c r="AU136" s="226" t="s">
        <v>81</v>
      </c>
      <c r="AY136" s="19" t="s">
        <v>184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9" t="s">
        <v>81</v>
      </c>
      <c r="BK136" s="227">
        <f>ROUND(I136*H136,2)</f>
        <v>0</v>
      </c>
      <c r="BL136" s="19" t="s">
        <v>190</v>
      </c>
      <c r="BM136" s="226" t="s">
        <v>459</v>
      </c>
    </row>
    <row r="137" s="2" customFormat="1">
      <c r="A137" s="40"/>
      <c r="B137" s="41"/>
      <c r="C137" s="42"/>
      <c r="D137" s="228" t="s">
        <v>192</v>
      </c>
      <c r="E137" s="42"/>
      <c r="F137" s="229" t="s">
        <v>1535</v>
      </c>
      <c r="G137" s="42"/>
      <c r="H137" s="42"/>
      <c r="I137" s="230"/>
      <c r="J137" s="42"/>
      <c r="K137" s="42"/>
      <c r="L137" s="46"/>
      <c r="M137" s="231"/>
      <c r="N137" s="232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192</v>
      </c>
      <c r="AU137" s="19" t="s">
        <v>81</v>
      </c>
    </row>
    <row r="138" s="12" customFormat="1" ht="25.92" customHeight="1">
      <c r="A138" s="12"/>
      <c r="B138" s="199"/>
      <c r="C138" s="200"/>
      <c r="D138" s="201" t="s">
        <v>73</v>
      </c>
      <c r="E138" s="202" t="s">
        <v>1536</v>
      </c>
      <c r="F138" s="202" t="s">
        <v>1537</v>
      </c>
      <c r="G138" s="200"/>
      <c r="H138" s="200"/>
      <c r="I138" s="203"/>
      <c r="J138" s="204">
        <f>BK138</f>
        <v>0</v>
      </c>
      <c r="K138" s="200"/>
      <c r="L138" s="205"/>
      <c r="M138" s="206"/>
      <c r="N138" s="207"/>
      <c r="O138" s="207"/>
      <c r="P138" s="208">
        <f>SUM(P139:P142)</f>
        <v>0</v>
      </c>
      <c r="Q138" s="207"/>
      <c r="R138" s="208">
        <f>SUM(R139:R142)</f>
        <v>0</v>
      </c>
      <c r="S138" s="207"/>
      <c r="T138" s="209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81</v>
      </c>
      <c r="AT138" s="211" t="s">
        <v>73</v>
      </c>
      <c r="AU138" s="211" t="s">
        <v>74</v>
      </c>
      <c r="AY138" s="210" t="s">
        <v>184</v>
      </c>
      <c r="BK138" s="212">
        <f>SUM(BK139:BK142)</f>
        <v>0</v>
      </c>
    </row>
    <row r="139" s="2" customFormat="1" ht="33" customHeight="1">
      <c r="A139" s="40"/>
      <c r="B139" s="41"/>
      <c r="C139" s="215" t="s">
        <v>353</v>
      </c>
      <c r="D139" s="215" t="s">
        <v>186</v>
      </c>
      <c r="E139" s="216" t="s">
        <v>1538</v>
      </c>
      <c r="F139" s="217" t="s">
        <v>1539</v>
      </c>
      <c r="G139" s="218" t="s">
        <v>1485</v>
      </c>
      <c r="H139" s="219">
        <v>1</v>
      </c>
      <c r="I139" s="220"/>
      <c r="J139" s="221">
        <f>ROUND(I139*H139,2)</f>
        <v>0</v>
      </c>
      <c r="K139" s="217" t="s">
        <v>240</v>
      </c>
      <c r="L139" s="46"/>
      <c r="M139" s="222" t="s">
        <v>19</v>
      </c>
      <c r="N139" s="223" t="s">
        <v>45</v>
      </c>
      <c r="O139" s="86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6" t="s">
        <v>190</v>
      </c>
      <c r="AT139" s="226" t="s">
        <v>186</v>
      </c>
      <c r="AU139" s="226" t="s">
        <v>81</v>
      </c>
      <c r="AY139" s="19" t="s">
        <v>184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9" t="s">
        <v>81</v>
      </c>
      <c r="BK139" s="227">
        <f>ROUND(I139*H139,2)</f>
        <v>0</v>
      </c>
      <c r="BL139" s="19" t="s">
        <v>190</v>
      </c>
      <c r="BM139" s="226" t="s">
        <v>472</v>
      </c>
    </row>
    <row r="140" s="2" customFormat="1">
      <c r="A140" s="40"/>
      <c r="B140" s="41"/>
      <c r="C140" s="42"/>
      <c r="D140" s="228" t="s">
        <v>192</v>
      </c>
      <c r="E140" s="42"/>
      <c r="F140" s="229" t="s">
        <v>1539</v>
      </c>
      <c r="G140" s="42"/>
      <c r="H140" s="42"/>
      <c r="I140" s="230"/>
      <c r="J140" s="42"/>
      <c r="K140" s="42"/>
      <c r="L140" s="46"/>
      <c r="M140" s="231"/>
      <c r="N140" s="232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192</v>
      </c>
      <c r="AU140" s="19" t="s">
        <v>81</v>
      </c>
    </row>
    <row r="141" s="2" customFormat="1" ht="16.5" customHeight="1">
      <c r="A141" s="40"/>
      <c r="B141" s="41"/>
      <c r="C141" s="215" t="s">
        <v>683</v>
      </c>
      <c r="D141" s="215" t="s">
        <v>186</v>
      </c>
      <c r="E141" s="216" t="s">
        <v>1540</v>
      </c>
      <c r="F141" s="217" t="s">
        <v>1505</v>
      </c>
      <c r="G141" s="218" t="s">
        <v>1503</v>
      </c>
      <c r="H141" s="282"/>
      <c r="I141" s="220"/>
      <c r="J141" s="221">
        <f>ROUND(I141*H141,2)</f>
        <v>0</v>
      </c>
      <c r="K141" s="217" t="s">
        <v>240</v>
      </c>
      <c r="L141" s="46"/>
      <c r="M141" s="222" t="s">
        <v>19</v>
      </c>
      <c r="N141" s="223" t="s">
        <v>45</v>
      </c>
      <c r="O141" s="86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6" t="s">
        <v>190</v>
      </c>
      <c r="AT141" s="226" t="s">
        <v>186</v>
      </c>
      <c r="AU141" s="226" t="s">
        <v>81</v>
      </c>
      <c r="AY141" s="19" t="s">
        <v>184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9" t="s">
        <v>81</v>
      </c>
      <c r="BK141" s="227">
        <f>ROUND(I141*H141,2)</f>
        <v>0</v>
      </c>
      <c r="BL141" s="19" t="s">
        <v>190</v>
      </c>
      <c r="BM141" s="226" t="s">
        <v>1541</v>
      </c>
    </row>
    <row r="142" s="2" customFormat="1">
      <c r="A142" s="40"/>
      <c r="B142" s="41"/>
      <c r="C142" s="42"/>
      <c r="D142" s="228" t="s">
        <v>192</v>
      </c>
      <c r="E142" s="42"/>
      <c r="F142" s="229" t="s">
        <v>1505</v>
      </c>
      <c r="G142" s="42"/>
      <c r="H142" s="42"/>
      <c r="I142" s="230"/>
      <c r="J142" s="42"/>
      <c r="K142" s="42"/>
      <c r="L142" s="46"/>
      <c r="M142" s="231"/>
      <c r="N142" s="232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192</v>
      </c>
      <c r="AU142" s="19" t="s">
        <v>81</v>
      </c>
    </row>
    <row r="143" s="12" customFormat="1" ht="25.92" customHeight="1">
      <c r="A143" s="12"/>
      <c r="B143" s="199"/>
      <c r="C143" s="200"/>
      <c r="D143" s="201" t="s">
        <v>73</v>
      </c>
      <c r="E143" s="202" t="s">
        <v>1542</v>
      </c>
      <c r="F143" s="202" t="s">
        <v>1543</v>
      </c>
      <c r="G143" s="200"/>
      <c r="H143" s="200"/>
      <c r="I143" s="203"/>
      <c r="J143" s="204">
        <f>BK143</f>
        <v>0</v>
      </c>
      <c r="K143" s="200"/>
      <c r="L143" s="205"/>
      <c r="M143" s="206"/>
      <c r="N143" s="207"/>
      <c r="O143" s="207"/>
      <c r="P143" s="208">
        <f>SUM(P144:P168)</f>
        <v>0</v>
      </c>
      <c r="Q143" s="207"/>
      <c r="R143" s="208">
        <f>SUM(R144:R168)</f>
        <v>0</v>
      </c>
      <c r="S143" s="207"/>
      <c r="T143" s="209">
        <f>SUM(T144:T168)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0" t="s">
        <v>81</v>
      </c>
      <c r="AT143" s="211" t="s">
        <v>73</v>
      </c>
      <c r="AU143" s="211" t="s">
        <v>74</v>
      </c>
      <c r="AY143" s="210" t="s">
        <v>184</v>
      </c>
      <c r="BK143" s="212">
        <f>SUM(BK144:BK168)</f>
        <v>0</v>
      </c>
    </row>
    <row r="144" s="2" customFormat="1" ht="16.5" customHeight="1">
      <c r="A144" s="40"/>
      <c r="B144" s="41"/>
      <c r="C144" s="215" t="s">
        <v>687</v>
      </c>
      <c r="D144" s="215" t="s">
        <v>186</v>
      </c>
      <c r="E144" s="216" t="s">
        <v>1544</v>
      </c>
      <c r="F144" s="217" t="s">
        <v>1545</v>
      </c>
      <c r="G144" s="218" t="s">
        <v>959</v>
      </c>
      <c r="H144" s="219">
        <v>10</v>
      </c>
      <c r="I144" s="220"/>
      <c r="J144" s="221">
        <f>ROUND(I144*H144,2)</f>
        <v>0</v>
      </c>
      <c r="K144" s="217" t="s">
        <v>240</v>
      </c>
      <c r="L144" s="46"/>
      <c r="M144" s="222" t="s">
        <v>19</v>
      </c>
      <c r="N144" s="223" t="s">
        <v>45</v>
      </c>
      <c r="O144" s="86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6" t="s">
        <v>190</v>
      </c>
      <c r="AT144" s="226" t="s">
        <v>186</v>
      </c>
      <c r="AU144" s="226" t="s">
        <v>81</v>
      </c>
      <c r="AY144" s="19" t="s">
        <v>184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9" t="s">
        <v>81</v>
      </c>
      <c r="BK144" s="227">
        <f>ROUND(I144*H144,2)</f>
        <v>0</v>
      </c>
      <c r="BL144" s="19" t="s">
        <v>190</v>
      </c>
      <c r="BM144" s="226" t="s">
        <v>216</v>
      </c>
    </row>
    <row r="145" s="2" customFormat="1">
      <c r="A145" s="40"/>
      <c r="B145" s="41"/>
      <c r="C145" s="42"/>
      <c r="D145" s="228" t="s">
        <v>192</v>
      </c>
      <c r="E145" s="42"/>
      <c r="F145" s="229" t="s">
        <v>1545</v>
      </c>
      <c r="G145" s="42"/>
      <c r="H145" s="42"/>
      <c r="I145" s="230"/>
      <c r="J145" s="42"/>
      <c r="K145" s="42"/>
      <c r="L145" s="46"/>
      <c r="M145" s="231"/>
      <c r="N145" s="232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192</v>
      </c>
      <c r="AU145" s="19" t="s">
        <v>81</v>
      </c>
    </row>
    <row r="146" s="2" customFormat="1" ht="16.5" customHeight="1">
      <c r="A146" s="40"/>
      <c r="B146" s="41"/>
      <c r="C146" s="215" t="s">
        <v>693</v>
      </c>
      <c r="D146" s="215" t="s">
        <v>186</v>
      </c>
      <c r="E146" s="216" t="s">
        <v>1546</v>
      </c>
      <c r="F146" s="217" t="s">
        <v>1547</v>
      </c>
      <c r="G146" s="218" t="s">
        <v>959</v>
      </c>
      <c r="H146" s="219">
        <v>10</v>
      </c>
      <c r="I146" s="220"/>
      <c r="J146" s="221">
        <f>ROUND(I146*H146,2)</f>
        <v>0</v>
      </c>
      <c r="K146" s="217" t="s">
        <v>240</v>
      </c>
      <c r="L146" s="46"/>
      <c r="M146" s="222" t="s">
        <v>19</v>
      </c>
      <c r="N146" s="223" t="s">
        <v>45</v>
      </c>
      <c r="O146" s="86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6" t="s">
        <v>190</v>
      </c>
      <c r="AT146" s="226" t="s">
        <v>186</v>
      </c>
      <c r="AU146" s="226" t="s">
        <v>81</v>
      </c>
      <c r="AY146" s="19" t="s">
        <v>184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9" t="s">
        <v>81</v>
      </c>
      <c r="BK146" s="227">
        <f>ROUND(I146*H146,2)</f>
        <v>0</v>
      </c>
      <c r="BL146" s="19" t="s">
        <v>190</v>
      </c>
      <c r="BM146" s="226" t="s">
        <v>496</v>
      </c>
    </row>
    <row r="147" s="2" customFormat="1">
      <c r="A147" s="40"/>
      <c r="B147" s="41"/>
      <c r="C147" s="42"/>
      <c r="D147" s="228" t="s">
        <v>192</v>
      </c>
      <c r="E147" s="42"/>
      <c r="F147" s="229" t="s">
        <v>1547</v>
      </c>
      <c r="G147" s="42"/>
      <c r="H147" s="42"/>
      <c r="I147" s="230"/>
      <c r="J147" s="42"/>
      <c r="K147" s="42"/>
      <c r="L147" s="46"/>
      <c r="M147" s="231"/>
      <c r="N147" s="232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192</v>
      </c>
      <c r="AU147" s="19" t="s">
        <v>81</v>
      </c>
    </row>
    <row r="148" s="2" customFormat="1" ht="16.5" customHeight="1">
      <c r="A148" s="40"/>
      <c r="B148" s="41"/>
      <c r="C148" s="215" t="s">
        <v>364</v>
      </c>
      <c r="D148" s="215" t="s">
        <v>186</v>
      </c>
      <c r="E148" s="216" t="s">
        <v>1548</v>
      </c>
      <c r="F148" s="217" t="s">
        <v>1549</v>
      </c>
      <c r="G148" s="218" t="s">
        <v>959</v>
      </c>
      <c r="H148" s="219">
        <v>4</v>
      </c>
      <c r="I148" s="220"/>
      <c r="J148" s="221">
        <f>ROUND(I148*H148,2)</f>
        <v>0</v>
      </c>
      <c r="K148" s="217" t="s">
        <v>240</v>
      </c>
      <c r="L148" s="46"/>
      <c r="M148" s="222" t="s">
        <v>19</v>
      </c>
      <c r="N148" s="223" t="s">
        <v>45</v>
      </c>
      <c r="O148" s="86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6" t="s">
        <v>190</v>
      </c>
      <c r="AT148" s="226" t="s">
        <v>186</v>
      </c>
      <c r="AU148" s="226" t="s">
        <v>81</v>
      </c>
      <c r="AY148" s="19" t="s">
        <v>184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9" t="s">
        <v>81</v>
      </c>
      <c r="BK148" s="227">
        <f>ROUND(I148*H148,2)</f>
        <v>0</v>
      </c>
      <c r="BL148" s="19" t="s">
        <v>190</v>
      </c>
      <c r="BM148" s="226" t="s">
        <v>508</v>
      </c>
    </row>
    <row r="149" s="2" customFormat="1">
      <c r="A149" s="40"/>
      <c r="B149" s="41"/>
      <c r="C149" s="42"/>
      <c r="D149" s="228" t="s">
        <v>192</v>
      </c>
      <c r="E149" s="42"/>
      <c r="F149" s="229" t="s">
        <v>1549</v>
      </c>
      <c r="G149" s="42"/>
      <c r="H149" s="42"/>
      <c r="I149" s="230"/>
      <c r="J149" s="42"/>
      <c r="K149" s="42"/>
      <c r="L149" s="46"/>
      <c r="M149" s="231"/>
      <c r="N149" s="232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192</v>
      </c>
      <c r="AU149" s="19" t="s">
        <v>81</v>
      </c>
    </row>
    <row r="150" s="2" customFormat="1" ht="16.5" customHeight="1">
      <c r="A150" s="40"/>
      <c r="B150" s="41"/>
      <c r="C150" s="215" t="s">
        <v>371</v>
      </c>
      <c r="D150" s="215" t="s">
        <v>186</v>
      </c>
      <c r="E150" s="216" t="s">
        <v>1550</v>
      </c>
      <c r="F150" s="217" t="s">
        <v>1551</v>
      </c>
      <c r="G150" s="218" t="s">
        <v>959</v>
      </c>
      <c r="H150" s="219">
        <v>4</v>
      </c>
      <c r="I150" s="220"/>
      <c r="J150" s="221">
        <f>ROUND(I150*H150,2)</f>
        <v>0</v>
      </c>
      <c r="K150" s="217" t="s">
        <v>240</v>
      </c>
      <c r="L150" s="46"/>
      <c r="M150" s="222" t="s">
        <v>19</v>
      </c>
      <c r="N150" s="223" t="s">
        <v>45</v>
      </c>
      <c r="O150" s="86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6" t="s">
        <v>190</v>
      </c>
      <c r="AT150" s="226" t="s">
        <v>186</v>
      </c>
      <c r="AU150" s="226" t="s">
        <v>81</v>
      </c>
      <c r="AY150" s="19" t="s">
        <v>184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9" t="s">
        <v>81</v>
      </c>
      <c r="BK150" s="227">
        <f>ROUND(I150*H150,2)</f>
        <v>0</v>
      </c>
      <c r="BL150" s="19" t="s">
        <v>190</v>
      </c>
      <c r="BM150" s="226" t="s">
        <v>522</v>
      </c>
    </row>
    <row r="151" s="2" customFormat="1">
      <c r="A151" s="40"/>
      <c r="B151" s="41"/>
      <c r="C151" s="42"/>
      <c r="D151" s="228" t="s">
        <v>192</v>
      </c>
      <c r="E151" s="42"/>
      <c r="F151" s="229" t="s">
        <v>1551</v>
      </c>
      <c r="G151" s="42"/>
      <c r="H151" s="42"/>
      <c r="I151" s="230"/>
      <c r="J151" s="42"/>
      <c r="K151" s="42"/>
      <c r="L151" s="46"/>
      <c r="M151" s="231"/>
      <c r="N151" s="232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192</v>
      </c>
      <c r="AU151" s="19" t="s">
        <v>81</v>
      </c>
    </row>
    <row r="152" s="2" customFormat="1" ht="21.75" customHeight="1">
      <c r="A152" s="40"/>
      <c r="B152" s="41"/>
      <c r="C152" s="215" t="s">
        <v>377</v>
      </c>
      <c r="D152" s="215" t="s">
        <v>186</v>
      </c>
      <c r="E152" s="216" t="s">
        <v>1552</v>
      </c>
      <c r="F152" s="217" t="s">
        <v>1553</v>
      </c>
      <c r="G152" s="218" t="s">
        <v>959</v>
      </c>
      <c r="H152" s="219">
        <v>2</v>
      </c>
      <c r="I152" s="220"/>
      <c r="J152" s="221">
        <f>ROUND(I152*H152,2)</f>
        <v>0</v>
      </c>
      <c r="K152" s="217" t="s">
        <v>240</v>
      </c>
      <c r="L152" s="46"/>
      <c r="M152" s="222" t="s">
        <v>19</v>
      </c>
      <c r="N152" s="223" t="s">
        <v>45</v>
      </c>
      <c r="O152" s="86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6" t="s">
        <v>190</v>
      </c>
      <c r="AT152" s="226" t="s">
        <v>186</v>
      </c>
      <c r="AU152" s="226" t="s">
        <v>81</v>
      </c>
      <c r="AY152" s="19" t="s">
        <v>184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9" t="s">
        <v>81</v>
      </c>
      <c r="BK152" s="227">
        <f>ROUND(I152*H152,2)</f>
        <v>0</v>
      </c>
      <c r="BL152" s="19" t="s">
        <v>190</v>
      </c>
      <c r="BM152" s="226" t="s">
        <v>533</v>
      </c>
    </row>
    <row r="153" s="2" customFormat="1">
      <c r="A153" s="40"/>
      <c r="B153" s="41"/>
      <c r="C153" s="42"/>
      <c r="D153" s="228" t="s">
        <v>192</v>
      </c>
      <c r="E153" s="42"/>
      <c r="F153" s="229" t="s">
        <v>1553</v>
      </c>
      <c r="G153" s="42"/>
      <c r="H153" s="42"/>
      <c r="I153" s="230"/>
      <c r="J153" s="42"/>
      <c r="K153" s="42"/>
      <c r="L153" s="46"/>
      <c r="M153" s="231"/>
      <c r="N153" s="232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192</v>
      </c>
      <c r="AU153" s="19" t="s">
        <v>81</v>
      </c>
    </row>
    <row r="154" s="2" customFormat="1" ht="16.5" customHeight="1">
      <c r="A154" s="40"/>
      <c r="B154" s="41"/>
      <c r="C154" s="215" t="s">
        <v>382</v>
      </c>
      <c r="D154" s="215" t="s">
        <v>186</v>
      </c>
      <c r="E154" s="216" t="s">
        <v>1554</v>
      </c>
      <c r="F154" s="217" t="s">
        <v>1555</v>
      </c>
      <c r="G154" s="218" t="s">
        <v>1485</v>
      </c>
      <c r="H154" s="219">
        <v>1</v>
      </c>
      <c r="I154" s="220"/>
      <c r="J154" s="221">
        <f>ROUND(I154*H154,2)</f>
        <v>0</v>
      </c>
      <c r="K154" s="217" t="s">
        <v>240</v>
      </c>
      <c r="L154" s="46"/>
      <c r="M154" s="222" t="s">
        <v>19</v>
      </c>
      <c r="N154" s="223" t="s">
        <v>45</v>
      </c>
      <c r="O154" s="86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6" t="s">
        <v>190</v>
      </c>
      <c r="AT154" s="226" t="s">
        <v>186</v>
      </c>
      <c r="AU154" s="226" t="s">
        <v>81</v>
      </c>
      <c r="AY154" s="19" t="s">
        <v>184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9" t="s">
        <v>81</v>
      </c>
      <c r="BK154" s="227">
        <f>ROUND(I154*H154,2)</f>
        <v>0</v>
      </c>
      <c r="BL154" s="19" t="s">
        <v>190</v>
      </c>
      <c r="BM154" s="226" t="s">
        <v>546</v>
      </c>
    </row>
    <row r="155" s="2" customFormat="1">
      <c r="A155" s="40"/>
      <c r="B155" s="41"/>
      <c r="C155" s="42"/>
      <c r="D155" s="228" t="s">
        <v>192</v>
      </c>
      <c r="E155" s="42"/>
      <c r="F155" s="229" t="s">
        <v>1555</v>
      </c>
      <c r="G155" s="42"/>
      <c r="H155" s="42"/>
      <c r="I155" s="230"/>
      <c r="J155" s="42"/>
      <c r="K155" s="42"/>
      <c r="L155" s="46"/>
      <c r="M155" s="231"/>
      <c r="N155" s="232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192</v>
      </c>
      <c r="AU155" s="19" t="s">
        <v>81</v>
      </c>
    </row>
    <row r="156" s="2" customFormat="1" ht="16.5" customHeight="1">
      <c r="A156" s="40"/>
      <c r="B156" s="41"/>
      <c r="C156" s="215" t="s">
        <v>389</v>
      </c>
      <c r="D156" s="215" t="s">
        <v>186</v>
      </c>
      <c r="E156" s="216" t="s">
        <v>1556</v>
      </c>
      <c r="F156" s="217" t="s">
        <v>1557</v>
      </c>
      <c r="G156" s="218" t="s">
        <v>1558</v>
      </c>
      <c r="H156" s="219">
        <v>1</v>
      </c>
      <c r="I156" s="220"/>
      <c r="J156" s="221">
        <f>ROUND(I156*H156,2)</f>
        <v>0</v>
      </c>
      <c r="K156" s="217" t="s">
        <v>240</v>
      </c>
      <c r="L156" s="46"/>
      <c r="M156" s="222" t="s">
        <v>19</v>
      </c>
      <c r="N156" s="223" t="s">
        <v>45</v>
      </c>
      <c r="O156" s="86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6" t="s">
        <v>190</v>
      </c>
      <c r="AT156" s="226" t="s">
        <v>186</v>
      </c>
      <c r="AU156" s="226" t="s">
        <v>81</v>
      </c>
      <c r="AY156" s="19" t="s">
        <v>184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9" t="s">
        <v>81</v>
      </c>
      <c r="BK156" s="227">
        <f>ROUND(I156*H156,2)</f>
        <v>0</v>
      </c>
      <c r="BL156" s="19" t="s">
        <v>190</v>
      </c>
      <c r="BM156" s="226" t="s">
        <v>841</v>
      </c>
    </row>
    <row r="157" s="2" customFormat="1">
      <c r="A157" s="40"/>
      <c r="B157" s="41"/>
      <c r="C157" s="42"/>
      <c r="D157" s="228" t="s">
        <v>192</v>
      </c>
      <c r="E157" s="42"/>
      <c r="F157" s="229" t="s">
        <v>1557</v>
      </c>
      <c r="G157" s="42"/>
      <c r="H157" s="42"/>
      <c r="I157" s="230"/>
      <c r="J157" s="42"/>
      <c r="K157" s="42"/>
      <c r="L157" s="46"/>
      <c r="M157" s="231"/>
      <c r="N157" s="232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192</v>
      </c>
      <c r="AU157" s="19" t="s">
        <v>81</v>
      </c>
    </row>
    <row r="158" s="2" customFormat="1" ht="16.5" customHeight="1">
      <c r="A158" s="40"/>
      <c r="B158" s="41"/>
      <c r="C158" s="215" t="s">
        <v>394</v>
      </c>
      <c r="D158" s="215" t="s">
        <v>186</v>
      </c>
      <c r="E158" s="216" t="s">
        <v>1559</v>
      </c>
      <c r="F158" s="217" t="s">
        <v>1560</v>
      </c>
      <c r="G158" s="218" t="s">
        <v>959</v>
      </c>
      <c r="H158" s="219">
        <v>1</v>
      </c>
      <c r="I158" s="220"/>
      <c r="J158" s="221">
        <f>ROUND(I158*H158,2)</f>
        <v>0</v>
      </c>
      <c r="K158" s="217" t="s">
        <v>240</v>
      </c>
      <c r="L158" s="46"/>
      <c r="M158" s="222" t="s">
        <v>19</v>
      </c>
      <c r="N158" s="223" t="s">
        <v>45</v>
      </c>
      <c r="O158" s="86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6" t="s">
        <v>190</v>
      </c>
      <c r="AT158" s="226" t="s">
        <v>186</v>
      </c>
      <c r="AU158" s="226" t="s">
        <v>81</v>
      </c>
      <c r="AY158" s="19" t="s">
        <v>184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9" t="s">
        <v>81</v>
      </c>
      <c r="BK158" s="227">
        <f>ROUND(I158*H158,2)</f>
        <v>0</v>
      </c>
      <c r="BL158" s="19" t="s">
        <v>190</v>
      </c>
      <c r="BM158" s="226" t="s">
        <v>854</v>
      </c>
    </row>
    <row r="159" s="2" customFormat="1">
      <c r="A159" s="40"/>
      <c r="B159" s="41"/>
      <c r="C159" s="42"/>
      <c r="D159" s="228" t="s">
        <v>192</v>
      </c>
      <c r="E159" s="42"/>
      <c r="F159" s="229" t="s">
        <v>1560</v>
      </c>
      <c r="G159" s="42"/>
      <c r="H159" s="42"/>
      <c r="I159" s="230"/>
      <c r="J159" s="42"/>
      <c r="K159" s="42"/>
      <c r="L159" s="46"/>
      <c r="M159" s="231"/>
      <c r="N159" s="232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192</v>
      </c>
      <c r="AU159" s="19" t="s">
        <v>81</v>
      </c>
    </row>
    <row r="160" s="2" customFormat="1" ht="16.5" customHeight="1">
      <c r="A160" s="40"/>
      <c r="B160" s="41"/>
      <c r="C160" s="215" t="s">
        <v>399</v>
      </c>
      <c r="D160" s="215" t="s">
        <v>186</v>
      </c>
      <c r="E160" s="216" t="s">
        <v>1561</v>
      </c>
      <c r="F160" s="217" t="s">
        <v>1562</v>
      </c>
      <c r="G160" s="218" t="s">
        <v>959</v>
      </c>
      <c r="H160" s="219">
        <v>10</v>
      </c>
      <c r="I160" s="220"/>
      <c r="J160" s="221">
        <f>ROUND(I160*H160,2)</f>
        <v>0</v>
      </c>
      <c r="K160" s="217" t="s">
        <v>240</v>
      </c>
      <c r="L160" s="46"/>
      <c r="M160" s="222" t="s">
        <v>19</v>
      </c>
      <c r="N160" s="223" t="s">
        <v>45</v>
      </c>
      <c r="O160" s="86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6" t="s">
        <v>190</v>
      </c>
      <c r="AT160" s="226" t="s">
        <v>186</v>
      </c>
      <c r="AU160" s="226" t="s">
        <v>81</v>
      </c>
      <c r="AY160" s="19" t="s">
        <v>184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9" t="s">
        <v>81</v>
      </c>
      <c r="BK160" s="227">
        <f>ROUND(I160*H160,2)</f>
        <v>0</v>
      </c>
      <c r="BL160" s="19" t="s">
        <v>190</v>
      </c>
      <c r="BM160" s="226" t="s">
        <v>865</v>
      </c>
    </row>
    <row r="161" s="2" customFormat="1">
      <c r="A161" s="40"/>
      <c r="B161" s="41"/>
      <c r="C161" s="42"/>
      <c r="D161" s="228" t="s">
        <v>192</v>
      </c>
      <c r="E161" s="42"/>
      <c r="F161" s="229" t="s">
        <v>1562</v>
      </c>
      <c r="G161" s="42"/>
      <c r="H161" s="42"/>
      <c r="I161" s="230"/>
      <c r="J161" s="42"/>
      <c r="K161" s="42"/>
      <c r="L161" s="46"/>
      <c r="M161" s="231"/>
      <c r="N161" s="232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192</v>
      </c>
      <c r="AU161" s="19" t="s">
        <v>81</v>
      </c>
    </row>
    <row r="162" s="2" customFormat="1" ht="16.5" customHeight="1">
      <c r="A162" s="40"/>
      <c r="B162" s="41"/>
      <c r="C162" s="215" t="s">
        <v>405</v>
      </c>
      <c r="D162" s="215" t="s">
        <v>186</v>
      </c>
      <c r="E162" s="216" t="s">
        <v>1563</v>
      </c>
      <c r="F162" s="217" t="s">
        <v>1564</v>
      </c>
      <c r="G162" s="218" t="s">
        <v>959</v>
      </c>
      <c r="H162" s="219">
        <v>6</v>
      </c>
      <c r="I162" s="220"/>
      <c r="J162" s="221">
        <f>ROUND(I162*H162,2)</f>
        <v>0</v>
      </c>
      <c r="K162" s="217" t="s">
        <v>240</v>
      </c>
      <c r="L162" s="46"/>
      <c r="M162" s="222" t="s">
        <v>19</v>
      </c>
      <c r="N162" s="223" t="s">
        <v>45</v>
      </c>
      <c r="O162" s="86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6" t="s">
        <v>190</v>
      </c>
      <c r="AT162" s="226" t="s">
        <v>186</v>
      </c>
      <c r="AU162" s="226" t="s">
        <v>81</v>
      </c>
      <c r="AY162" s="19" t="s">
        <v>184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9" t="s">
        <v>81</v>
      </c>
      <c r="BK162" s="227">
        <f>ROUND(I162*H162,2)</f>
        <v>0</v>
      </c>
      <c r="BL162" s="19" t="s">
        <v>190</v>
      </c>
      <c r="BM162" s="226" t="s">
        <v>1400</v>
      </c>
    </row>
    <row r="163" s="2" customFormat="1">
      <c r="A163" s="40"/>
      <c r="B163" s="41"/>
      <c r="C163" s="42"/>
      <c r="D163" s="228" t="s">
        <v>192</v>
      </c>
      <c r="E163" s="42"/>
      <c r="F163" s="229" t="s">
        <v>1564</v>
      </c>
      <c r="G163" s="42"/>
      <c r="H163" s="42"/>
      <c r="I163" s="230"/>
      <c r="J163" s="42"/>
      <c r="K163" s="42"/>
      <c r="L163" s="46"/>
      <c r="M163" s="231"/>
      <c r="N163" s="232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192</v>
      </c>
      <c r="AU163" s="19" t="s">
        <v>81</v>
      </c>
    </row>
    <row r="164" s="2" customFormat="1" ht="16.5" customHeight="1">
      <c r="A164" s="40"/>
      <c r="B164" s="41"/>
      <c r="C164" s="215" t="s">
        <v>412</v>
      </c>
      <c r="D164" s="215" t="s">
        <v>186</v>
      </c>
      <c r="E164" s="216" t="s">
        <v>1565</v>
      </c>
      <c r="F164" s="217" t="s">
        <v>1566</v>
      </c>
      <c r="G164" s="218" t="s">
        <v>959</v>
      </c>
      <c r="H164" s="219">
        <v>6</v>
      </c>
      <c r="I164" s="220"/>
      <c r="J164" s="221">
        <f>ROUND(I164*H164,2)</f>
        <v>0</v>
      </c>
      <c r="K164" s="217" t="s">
        <v>240</v>
      </c>
      <c r="L164" s="46"/>
      <c r="M164" s="222" t="s">
        <v>19</v>
      </c>
      <c r="N164" s="223" t="s">
        <v>45</v>
      </c>
      <c r="O164" s="86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6" t="s">
        <v>190</v>
      </c>
      <c r="AT164" s="226" t="s">
        <v>186</v>
      </c>
      <c r="AU164" s="226" t="s">
        <v>81</v>
      </c>
      <c r="AY164" s="19" t="s">
        <v>184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9" t="s">
        <v>81</v>
      </c>
      <c r="BK164" s="227">
        <f>ROUND(I164*H164,2)</f>
        <v>0</v>
      </c>
      <c r="BL164" s="19" t="s">
        <v>190</v>
      </c>
      <c r="BM164" s="226" t="s">
        <v>1405</v>
      </c>
    </row>
    <row r="165" s="2" customFormat="1">
      <c r="A165" s="40"/>
      <c r="B165" s="41"/>
      <c r="C165" s="42"/>
      <c r="D165" s="228" t="s">
        <v>192</v>
      </c>
      <c r="E165" s="42"/>
      <c r="F165" s="229" t="s">
        <v>1566</v>
      </c>
      <c r="G165" s="42"/>
      <c r="H165" s="42"/>
      <c r="I165" s="230"/>
      <c r="J165" s="42"/>
      <c r="K165" s="42"/>
      <c r="L165" s="46"/>
      <c r="M165" s="231"/>
      <c r="N165" s="232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192</v>
      </c>
      <c r="AU165" s="19" t="s">
        <v>81</v>
      </c>
    </row>
    <row r="166" s="2" customFormat="1" ht="16.5" customHeight="1">
      <c r="A166" s="40"/>
      <c r="B166" s="41"/>
      <c r="C166" s="215" t="s">
        <v>418</v>
      </c>
      <c r="D166" s="215" t="s">
        <v>186</v>
      </c>
      <c r="E166" s="216" t="s">
        <v>1567</v>
      </c>
      <c r="F166" s="217" t="s">
        <v>1568</v>
      </c>
      <c r="G166" s="218" t="s">
        <v>1558</v>
      </c>
      <c r="H166" s="219">
        <v>20</v>
      </c>
      <c r="I166" s="220"/>
      <c r="J166" s="221">
        <f>ROUND(I166*H166,2)</f>
        <v>0</v>
      </c>
      <c r="K166" s="217" t="s">
        <v>240</v>
      </c>
      <c r="L166" s="46"/>
      <c r="M166" s="222" t="s">
        <v>19</v>
      </c>
      <c r="N166" s="223" t="s">
        <v>45</v>
      </c>
      <c r="O166" s="86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6" t="s">
        <v>190</v>
      </c>
      <c r="AT166" s="226" t="s">
        <v>186</v>
      </c>
      <c r="AU166" s="226" t="s">
        <v>81</v>
      </c>
      <c r="AY166" s="19" t="s">
        <v>184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9" t="s">
        <v>81</v>
      </c>
      <c r="BK166" s="227">
        <f>ROUND(I166*H166,2)</f>
        <v>0</v>
      </c>
      <c r="BL166" s="19" t="s">
        <v>190</v>
      </c>
      <c r="BM166" s="226" t="s">
        <v>1409</v>
      </c>
    </row>
    <row r="167" s="2" customFormat="1">
      <c r="A167" s="40"/>
      <c r="B167" s="41"/>
      <c r="C167" s="42"/>
      <c r="D167" s="228" t="s">
        <v>192</v>
      </c>
      <c r="E167" s="42"/>
      <c r="F167" s="229" t="s">
        <v>1568</v>
      </c>
      <c r="G167" s="42"/>
      <c r="H167" s="42"/>
      <c r="I167" s="230"/>
      <c r="J167" s="42"/>
      <c r="K167" s="42"/>
      <c r="L167" s="46"/>
      <c r="M167" s="231"/>
      <c r="N167" s="232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192</v>
      </c>
      <c r="AU167" s="19" t="s">
        <v>81</v>
      </c>
    </row>
    <row r="168" s="2" customFormat="1">
      <c r="A168" s="40"/>
      <c r="B168" s="41"/>
      <c r="C168" s="42"/>
      <c r="D168" s="228" t="s">
        <v>292</v>
      </c>
      <c r="E168" s="42"/>
      <c r="F168" s="277" t="s">
        <v>1569</v>
      </c>
      <c r="G168" s="42"/>
      <c r="H168" s="42"/>
      <c r="I168" s="230"/>
      <c r="J168" s="42"/>
      <c r="K168" s="42"/>
      <c r="L168" s="46"/>
      <c r="M168" s="278"/>
      <c r="N168" s="279"/>
      <c r="O168" s="280"/>
      <c r="P168" s="280"/>
      <c r="Q168" s="280"/>
      <c r="R168" s="280"/>
      <c r="S168" s="280"/>
      <c r="T168" s="281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292</v>
      </c>
      <c r="AU168" s="19" t="s">
        <v>81</v>
      </c>
    </row>
    <row r="169" s="2" customFormat="1" ht="6.96" customHeight="1">
      <c r="A169" s="40"/>
      <c r="B169" s="61"/>
      <c r="C169" s="62"/>
      <c r="D169" s="62"/>
      <c r="E169" s="62"/>
      <c r="F169" s="62"/>
      <c r="G169" s="62"/>
      <c r="H169" s="62"/>
      <c r="I169" s="62"/>
      <c r="J169" s="62"/>
      <c r="K169" s="62"/>
      <c r="L169" s="46"/>
      <c r="M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</row>
  </sheetData>
  <sheetProtection sheet="1" autoFilter="0" formatColumns="0" formatRows="0" objects="1" scenarios="1" spinCount="100000" saltValue="ZRUd1BeLBsXDq28O4u5g5nH/KMz6epCTvzihDM+9rvcBS2TLfvdLy3ZBVINKbs/quysu81cQ5yyYC//+I1SFNw==" hashValue="3YVNSRCmNbfRLN+Y1FCfznKwUuOKUgeiOaPFV5DJtbPLxbhjSwsjrPiIDpoIywXJSuYa8gErmYiwRlmcJSzRRQ==" algorithmName="SHA-512" password="CA9C"/>
  <autoFilter ref="C84:K16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LAPTOP-7V5AD3BR\klima</dc:creator>
  <cp:lastModifiedBy>LAPTOP-7V5AD3BR\klima</cp:lastModifiedBy>
  <dcterms:created xsi:type="dcterms:W3CDTF">2026-01-28T19:16:28Z</dcterms:created>
  <dcterms:modified xsi:type="dcterms:W3CDTF">2026-01-28T19:16:43Z</dcterms:modified>
</cp:coreProperties>
</file>