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1955"/>
  </bookViews>
  <sheets>
    <sheet name="Rekapitulace stavby" sheetId="1" r:id="rId1"/>
    <sheet name="SO_101_1E - Komunikace, z..." sheetId="2" r:id="rId2"/>
    <sheet name="SO_301_1E - Vodovod a vod..." sheetId="3" r:id="rId3"/>
    <sheet name="SO_302_1E - Jednotná kana..." sheetId="4" r:id="rId4"/>
    <sheet name="SO_303_1E - Dešťová kanal..." sheetId="5" r:id="rId5"/>
    <sheet name="SO_401_1E - Veřejné osvět..." sheetId="6" r:id="rId6"/>
    <sheet name="VON_1E - Vedlejší a ostat..." sheetId="7" r:id="rId7"/>
    <sheet name="Seznam figur" sheetId="8" r:id="rId8"/>
    <sheet name="Pokyny pro vyplnění" sheetId="9" r:id="rId9"/>
  </sheets>
  <definedNames>
    <definedName name="_xlnm._FilterDatabase" localSheetId="1" hidden="1">'SO_101_1E - Komunikace, z...'!$C$84:$K$460</definedName>
    <definedName name="_xlnm._FilterDatabase" localSheetId="2" hidden="1">'SO_301_1E - Vodovod a vod...'!$C$88:$K$304</definedName>
    <definedName name="_xlnm._FilterDatabase" localSheetId="3" hidden="1">'SO_302_1E - Jednotná kana...'!$C$89:$K$338</definedName>
    <definedName name="_xlnm._FilterDatabase" localSheetId="4" hidden="1">'SO_303_1E - Dešťová kanal...'!$C$86:$K$256</definedName>
    <definedName name="_xlnm._FilterDatabase" localSheetId="5" hidden="1">'SO_401_1E - Veřejné osvět...'!$C$81:$K$166</definedName>
    <definedName name="_xlnm._FilterDatabase" localSheetId="6" hidden="1">'VON_1E - Vedlejší a ostat...'!$C$85:$K$151</definedName>
    <definedName name="_xlnm.Print_Titles" localSheetId="0">'Rekapitulace stavby'!$52:$52</definedName>
    <definedName name="_xlnm.Print_Titles" localSheetId="7">'Seznam figur'!$9:$9</definedName>
    <definedName name="_xlnm.Print_Titles" localSheetId="1">'SO_101_1E - Komunikace, z...'!$84:$84</definedName>
    <definedName name="_xlnm.Print_Titles" localSheetId="2">'SO_301_1E - Vodovod a vod...'!$88:$88</definedName>
    <definedName name="_xlnm.Print_Titles" localSheetId="3">'SO_302_1E - Jednotná kana...'!$89:$89</definedName>
    <definedName name="_xlnm.Print_Titles" localSheetId="4">'SO_303_1E - Dešťová kanal...'!$86:$86</definedName>
    <definedName name="_xlnm.Print_Titles" localSheetId="5">'SO_401_1E - Veřejné osvět...'!$81:$81</definedName>
    <definedName name="_xlnm.Print_Titles" localSheetId="6">'VON_1E - Vedlejší a ostat...'!$85:$85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7">'Seznam figur'!$C$4:$G$184</definedName>
    <definedName name="_xlnm.Print_Area" localSheetId="1">'SO_101_1E - Komunikace, z...'!$C$4:$J$39,'SO_101_1E - Komunikace, z...'!$C$45:$J$66,'SO_101_1E - Komunikace, z...'!$C$72:$K$460</definedName>
    <definedName name="_xlnm.Print_Area" localSheetId="2">'SO_301_1E - Vodovod a vod...'!$C$4:$J$39,'SO_301_1E - Vodovod a vod...'!$C$45:$J$70,'SO_301_1E - Vodovod a vod...'!$C$76:$K$304</definedName>
    <definedName name="_xlnm.Print_Area" localSheetId="3">'SO_302_1E - Jednotná kana...'!$C$4:$J$39,'SO_302_1E - Jednotná kana...'!$C$45:$J$71,'SO_302_1E - Jednotná kana...'!$C$77:$K$338</definedName>
    <definedName name="_xlnm.Print_Area" localSheetId="4">'SO_303_1E - Dešťová kanal...'!$C$4:$J$39,'SO_303_1E - Dešťová kanal...'!$C$45:$J$68,'SO_303_1E - Dešťová kanal...'!$C$74:$K$256</definedName>
    <definedName name="_xlnm.Print_Area" localSheetId="5">'SO_401_1E - Veřejné osvět...'!$C$4:$J$39,'SO_401_1E - Veřejné osvět...'!$C$45:$J$63,'SO_401_1E - Veřejné osvět...'!$C$69:$K$166</definedName>
    <definedName name="_xlnm.Print_Area" localSheetId="6">'VON_1E - Vedlejší a ostat...'!$C$4:$J$39,'VON_1E - Vedlejší a ostat...'!$C$45:$J$67,'VON_1E - Vedlejší a ostat...'!$C$73:$K$151</definedName>
  </definedNames>
  <calcPr calcId="144525"/>
</workbook>
</file>

<file path=xl/calcChain.xml><?xml version="1.0" encoding="utf-8"?>
<calcChain xmlns="http://schemas.openxmlformats.org/spreadsheetml/2006/main">
  <c r="D7" i="8" l="1"/>
  <c r="J37" i="7"/>
  <c r="J36" i="7"/>
  <c r="AY60" i="1"/>
  <c r="J35" i="7"/>
  <c r="AX60" i="1"/>
  <c r="BI148" i="7"/>
  <c r="BH148" i="7"/>
  <c r="BG148" i="7"/>
  <c r="BF148" i="7"/>
  <c r="T148" i="7"/>
  <c r="T147" i="7"/>
  <c r="R148" i="7"/>
  <c r="R147" i="7" s="1"/>
  <c r="P148" i="7"/>
  <c r="P147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BI125" i="7"/>
  <c r="BH125" i="7"/>
  <c r="BG125" i="7"/>
  <c r="BF125" i="7"/>
  <c r="T125" i="7"/>
  <c r="R125" i="7"/>
  <c r="P125" i="7"/>
  <c r="BI122" i="7"/>
  <c r="BH122" i="7"/>
  <c r="BG122" i="7"/>
  <c r="BF122" i="7"/>
  <c r="T122" i="7"/>
  <c r="R122" i="7"/>
  <c r="P122" i="7"/>
  <c r="BI118" i="7"/>
  <c r="BH118" i="7"/>
  <c r="BG118" i="7"/>
  <c r="BF118" i="7"/>
  <c r="T118" i="7"/>
  <c r="R118" i="7"/>
  <c r="P118" i="7"/>
  <c r="BI113" i="7"/>
  <c r="BH113" i="7"/>
  <c r="BG113" i="7"/>
  <c r="BF113" i="7"/>
  <c r="T113" i="7"/>
  <c r="R113" i="7"/>
  <c r="P113" i="7"/>
  <c r="BI110" i="7"/>
  <c r="BH110" i="7"/>
  <c r="BG110" i="7"/>
  <c r="BF110" i="7"/>
  <c r="T110" i="7"/>
  <c r="R110" i="7"/>
  <c r="P110" i="7"/>
  <c r="BI106" i="7"/>
  <c r="BH106" i="7"/>
  <c r="BG106" i="7"/>
  <c r="BF106" i="7"/>
  <c r="T106" i="7"/>
  <c r="R106" i="7"/>
  <c r="P106" i="7"/>
  <c r="BI102" i="7"/>
  <c r="BH102" i="7"/>
  <c r="BG102" i="7"/>
  <c r="BF102" i="7"/>
  <c r="T102" i="7"/>
  <c r="R102" i="7"/>
  <c r="P102" i="7"/>
  <c r="BI97" i="7"/>
  <c r="BH97" i="7"/>
  <c r="BG97" i="7"/>
  <c r="BF97" i="7"/>
  <c r="T97" i="7"/>
  <c r="R97" i="7"/>
  <c r="P97" i="7"/>
  <c r="BI93" i="7"/>
  <c r="BH93" i="7"/>
  <c r="BG93" i="7"/>
  <c r="BF93" i="7"/>
  <c r="T93" i="7"/>
  <c r="R93" i="7"/>
  <c r="P93" i="7"/>
  <c r="BI89" i="7"/>
  <c r="BH89" i="7"/>
  <c r="BG89" i="7"/>
  <c r="BF89" i="7"/>
  <c r="T89" i="7"/>
  <c r="T88" i="7"/>
  <c r="R89" i="7"/>
  <c r="R88" i="7" s="1"/>
  <c r="P89" i="7"/>
  <c r="P88" i="7"/>
  <c r="J82" i="7"/>
  <c r="F82" i="7"/>
  <c r="F80" i="7"/>
  <c r="E78" i="7"/>
  <c r="J54" i="7"/>
  <c r="F54" i="7"/>
  <c r="F52" i="7"/>
  <c r="E50" i="7"/>
  <c r="J24" i="7"/>
  <c r="E24" i="7"/>
  <c r="J83" i="7" s="1"/>
  <c r="J23" i="7"/>
  <c r="J18" i="7"/>
  <c r="E18" i="7"/>
  <c r="F55" i="7" s="1"/>
  <c r="J17" i="7"/>
  <c r="J12" i="7"/>
  <c r="J80" i="7" s="1"/>
  <c r="E7" i="7"/>
  <c r="E76" i="7"/>
  <c r="J37" i="6"/>
  <c r="J36" i="6"/>
  <c r="AY59" i="1" s="1"/>
  <c r="J35" i="6"/>
  <c r="AX59" i="1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8" i="6"/>
  <c r="BH158" i="6"/>
  <c r="BG158" i="6"/>
  <c r="BF158" i="6"/>
  <c r="T158" i="6"/>
  <c r="R158" i="6"/>
  <c r="P158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6" i="6"/>
  <c r="BH146" i="6"/>
  <c r="BG146" i="6"/>
  <c r="BF146" i="6"/>
  <c r="T146" i="6"/>
  <c r="R146" i="6"/>
  <c r="P146" i="6"/>
  <c r="BI143" i="6"/>
  <c r="BH143" i="6"/>
  <c r="BG143" i="6"/>
  <c r="BF143" i="6"/>
  <c r="T143" i="6"/>
  <c r="R143" i="6"/>
  <c r="P143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22" i="6"/>
  <c r="BH122" i="6"/>
  <c r="BG122" i="6"/>
  <c r="BF122" i="6"/>
  <c r="T122" i="6"/>
  <c r="R122" i="6"/>
  <c r="P122" i="6"/>
  <c r="BI120" i="6"/>
  <c r="BH120" i="6"/>
  <c r="BG120" i="6"/>
  <c r="BF120" i="6"/>
  <c r="T120" i="6"/>
  <c r="R120" i="6"/>
  <c r="P120" i="6"/>
  <c r="BI118" i="6"/>
  <c r="BH118" i="6"/>
  <c r="BG118" i="6"/>
  <c r="BF118" i="6"/>
  <c r="T118" i="6"/>
  <c r="R118" i="6"/>
  <c r="P118" i="6"/>
  <c r="BI116" i="6"/>
  <c r="BH116" i="6"/>
  <c r="BG116" i="6"/>
  <c r="BF116" i="6"/>
  <c r="T116" i="6"/>
  <c r="R116" i="6"/>
  <c r="P116" i="6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6" i="6"/>
  <c r="BH106" i="6"/>
  <c r="BG106" i="6"/>
  <c r="BF106" i="6"/>
  <c r="T106" i="6"/>
  <c r="R106" i="6"/>
  <c r="P106" i="6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BI94" i="6"/>
  <c r="BH94" i="6"/>
  <c r="BG94" i="6"/>
  <c r="BF94" i="6"/>
  <c r="T94" i="6"/>
  <c r="R94" i="6"/>
  <c r="P94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BI88" i="6"/>
  <c r="BH88" i="6"/>
  <c r="BG88" i="6"/>
  <c r="BF88" i="6"/>
  <c r="T88" i="6"/>
  <c r="R88" i="6"/>
  <c r="P88" i="6"/>
  <c r="BI86" i="6"/>
  <c r="BH86" i="6"/>
  <c r="BG86" i="6"/>
  <c r="BF86" i="6"/>
  <c r="T86" i="6"/>
  <c r="R86" i="6"/>
  <c r="P86" i="6"/>
  <c r="BI84" i="6"/>
  <c r="BH84" i="6"/>
  <c r="BG84" i="6"/>
  <c r="BF84" i="6"/>
  <c r="T84" i="6"/>
  <c r="R84" i="6"/>
  <c r="P84" i="6"/>
  <c r="J78" i="6"/>
  <c r="F78" i="6"/>
  <c r="F76" i="6"/>
  <c r="E74" i="6"/>
  <c r="J54" i="6"/>
  <c r="F54" i="6"/>
  <c r="F52" i="6"/>
  <c r="E50" i="6"/>
  <c r="J24" i="6"/>
  <c r="E24" i="6"/>
  <c r="J55" i="6" s="1"/>
  <c r="J23" i="6"/>
  <c r="J18" i="6"/>
  <c r="E18" i="6"/>
  <c r="F55" i="6" s="1"/>
  <c r="J17" i="6"/>
  <c r="J12" i="6"/>
  <c r="J76" i="6"/>
  <c r="E7" i="6"/>
  <c r="E48" i="6"/>
  <c r="J37" i="5"/>
  <c r="J36" i="5"/>
  <c r="AY58" i="1" s="1"/>
  <c r="J35" i="5"/>
  <c r="AX58" i="1" s="1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48" i="5"/>
  <c r="BH248" i="5"/>
  <c r="BG248" i="5"/>
  <c r="BF248" i="5"/>
  <c r="T248" i="5"/>
  <c r="R248" i="5"/>
  <c r="P248" i="5"/>
  <c r="BI245" i="5"/>
  <c r="BH245" i="5"/>
  <c r="BG245" i="5"/>
  <c r="BF245" i="5"/>
  <c r="T245" i="5"/>
  <c r="R245" i="5"/>
  <c r="P245" i="5"/>
  <c r="BI241" i="5"/>
  <c r="BH241" i="5"/>
  <c r="BG241" i="5"/>
  <c r="BF241" i="5"/>
  <c r="T241" i="5"/>
  <c r="R241" i="5"/>
  <c r="P241" i="5"/>
  <c r="BI238" i="5"/>
  <c r="BH238" i="5"/>
  <c r="BG238" i="5"/>
  <c r="BF238" i="5"/>
  <c r="T238" i="5"/>
  <c r="R238" i="5"/>
  <c r="P238" i="5"/>
  <c r="BI235" i="5"/>
  <c r="BH235" i="5"/>
  <c r="BG235" i="5"/>
  <c r="BF235" i="5"/>
  <c r="T235" i="5"/>
  <c r="R235" i="5"/>
  <c r="P235" i="5"/>
  <c r="BI230" i="5"/>
  <c r="BH230" i="5"/>
  <c r="BG230" i="5"/>
  <c r="BF230" i="5"/>
  <c r="T230" i="5"/>
  <c r="R230" i="5"/>
  <c r="P230" i="5"/>
  <c r="BI227" i="5"/>
  <c r="BH227" i="5"/>
  <c r="BG227" i="5"/>
  <c r="BF227" i="5"/>
  <c r="T227" i="5"/>
  <c r="R227" i="5"/>
  <c r="P227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4" i="5"/>
  <c r="BH204" i="5"/>
  <c r="BG204" i="5"/>
  <c r="BF204" i="5"/>
  <c r="T204" i="5"/>
  <c r="R204" i="5"/>
  <c r="P204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R152" i="5"/>
  <c r="P152" i="5"/>
  <c r="BI150" i="5"/>
  <c r="BH150" i="5"/>
  <c r="BG150" i="5"/>
  <c r="BF150" i="5"/>
  <c r="T150" i="5"/>
  <c r="R150" i="5"/>
  <c r="P150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7" i="5"/>
  <c r="BH117" i="5"/>
  <c r="BG117" i="5"/>
  <c r="BF117" i="5"/>
  <c r="T117" i="5"/>
  <c r="R117" i="5"/>
  <c r="P117" i="5"/>
  <c r="BI115" i="5"/>
  <c r="BH115" i="5"/>
  <c r="BG115" i="5"/>
  <c r="BF115" i="5"/>
  <c r="T115" i="5"/>
  <c r="R115" i="5"/>
  <c r="P115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R102" i="5"/>
  <c r="P102" i="5"/>
  <c r="BI100" i="5"/>
  <c r="BH100" i="5"/>
  <c r="BG100" i="5"/>
  <c r="BF100" i="5"/>
  <c r="T100" i="5"/>
  <c r="R100" i="5"/>
  <c r="P100" i="5"/>
  <c r="BI97" i="5"/>
  <c r="BH97" i="5"/>
  <c r="BG97" i="5"/>
  <c r="BF97" i="5"/>
  <c r="T97" i="5"/>
  <c r="R97" i="5"/>
  <c r="P97" i="5"/>
  <c r="BI93" i="5"/>
  <c r="BH93" i="5"/>
  <c r="BG93" i="5"/>
  <c r="BF93" i="5"/>
  <c r="T93" i="5"/>
  <c r="R93" i="5"/>
  <c r="P93" i="5"/>
  <c r="BI90" i="5"/>
  <c r="BH90" i="5"/>
  <c r="BG90" i="5"/>
  <c r="BF90" i="5"/>
  <c r="T90" i="5"/>
  <c r="R90" i="5"/>
  <c r="P90" i="5"/>
  <c r="J83" i="5"/>
  <c r="F83" i="5"/>
  <c r="F81" i="5"/>
  <c r="E79" i="5"/>
  <c r="J54" i="5"/>
  <c r="F54" i="5"/>
  <c r="F52" i="5"/>
  <c r="E50" i="5"/>
  <c r="J24" i="5"/>
  <c r="E24" i="5"/>
  <c r="J84" i="5" s="1"/>
  <c r="J23" i="5"/>
  <c r="J18" i="5"/>
  <c r="E18" i="5"/>
  <c r="F55" i="5" s="1"/>
  <c r="J17" i="5"/>
  <c r="J12" i="5"/>
  <c r="J81" i="5" s="1"/>
  <c r="E7" i="5"/>
  <c r="E77" i="5"/>
  <c r="J37" i="4"/>
  <c r="J36" i="4"/>
  <c r="AY57" i="1" s="1"/>
  <c r="J35" i="4"/>
  <c r="AX57" i="1" s="1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30" i="4"/>
  <c r="BH330" i="4"/>
  <c r="BG330" i="4"/>
  <c r="BF330" i="4"/>
  <c r="T330" i="4"/>
  <c r="R330" i="4"/>
  <c r="P330" i="4"/>
  <c r="BI327" i="4"/>
  <c r="BH327" i="4"/>
  <c r="BG327" i="4"/>
  <c r="BF327" i="4"/>
  <c r="T327" i="4"/>
  <c r="R327" i="4"/>
  <c r="P327" i="4"/>
  <c r="BI323" i="4"/>
  <c r="BH323" i="4"/>
  <c r="BG323" i="4"/>
  <c r="BF323" i="4"/>
  <c r="T323" i="4"/>
  <c r="R323" i="4"/>
  <c r="P323" i="4"/>
  <c r="BI320" i="4"/>
  <c r="BH320" i="4"/>
  <c r="BG320" i="4"/>
  <c r="BF320" i="4"/>
  <c r="T320" i="4"/>
  <c r="R320" i="4"/>
  <c r="P320" i="4"/>
  <c r="BI317" i="4"/>
  <c r="BH317" i="4"/>
  <c r="BG317" i="4"/>
  <c r="BF317" i="4"/>
  <c r="T317" i="4"/>
  <c r="R317" i="4"/>
  <c r="P317" i="4"/>
  <c r="BI312" i="4"/>
  <c r="BH312" i="4"/>
  <c r="BG312" i="4"/>
  <c r="BF312" i="4"/>
  <c r="T312" i="4"/>
  <c r="R312" i="4"/>
  <c r="P312" i="4"/>
  <c r="BI309" i="4"/>
  <c r="BH309" i="4"/>
  <c r="BG309" i="4"/>
  <c r="BF309" i="4"/>
  <c r="T309" i="4"/>
  <c r="R309" i="4"/>
  <c r="P309" i="4"/>
  <c r="BI305" i="4"/>
  <c r="BH305" i="4"/>
  <c r="BG305" i="4"/>
  <c r="BF305" i="4"/>
  <c r="T305" i="4"/>
  <c r="R305" i="4"/>
  <c r="P305" i="4"/>
  <c r="BI300" i="4"/>
  <c r="BH300" i="4"/>
  <c r="BG300" i="4"/>
  <c r="BF300" i="4"/>
  <c r="T300" i="4"/>
  <c r="R300" i="4"/>
  <c r="P300" i="4"/>
  <c r="BI297" i="4"/>
  <c r="BH297" i="4"/>
  <c r="BG297" i="4"/>
  <c r="BF297" i="4"/>
  <c r="T297" i="4"/>
  <c r="R297" i="4"/>
  <c r="P297" i="4"/>
  <c r="BI293" i="4"/>
  <c r="BH293" i="4"/>
  <c r="BG293" i="4"/>
  <c r="BF293" i="4"/>
  <c r="T293" i="4"/>
  <c r="R293" i="4"/>
  <c r="P293" i="4"/>
  <c r="BI291" i="4"/>
  <c r="BH291" i="4"/>
  <c r="BG291" i="4"/>
  <c r="BF291" i="4"/>
  <c r="T291" i="4"/>
  <c r="R291" i="4"/>
  <c r="P291" i="4"/>
  <c r="BI289" i="4"/>
  <c r="BH289" i="4"/>
  <c r="BG289" i="4"/>
  <c r="BF289" i="4"/>
  <c r="T289" i="4"/>
  <c r="R289" i="4"/>
  <c r="P289" i="4"/>
  <c r="BI286" i="4"/>
  <c r="BH286" i="4"/>
  <c r="BG286" i="4"/>
  <c r="BF286" i="4"/>
  <c r="T286" i="4"/>
  <c r="R286" i="4"/>
  <c r="P286" i="4"/>
  <c r="BI283" i="4"/>
  <c r="BH283" i="4"/>
  <c r="BG283" i="4"/>
  <c r="BF283" i="4"/>
  <c r="T283" i="4"/>
  <c r="R283" i="4"/>
  <c r="P283" i="4"/>
  <c r="BI281" i="4"/>
  <c r="BH281" i="4"/>
  <c r="BG281" i="4"/>
  <c r="BF281" i="4"/>
  <c r="T281" i="4"/>
  <c r="R281" i="4"/>
  <c r="P281" i="4"/>
  <c r="BI278" i="4"/>
  <c r="BH278" i="4"/>
  <c r="BG278" i="4"/>
  <c r="BF278" i="4"/>
  <c r="T278" i="4"/>
  <c r="R278" i="4"/>
  <c r="P278" i="4"/>
  <c r="BI275" i="4"/>
  <c r="BH275" i="4"/>
  <c r="BG275" i="4"/>
  <c r="BF275" i="4"/>
  <c r="T275" i="4"/>
  <c r="R275" i="4"/>
  <c r="P275" i="4"/>
  <c r="BI273" i="4"/>
  <c r="BH273" i="4"/>
  <c r="BG273" i="4"/>
  <c r="BF273" i="4"/>
  <c r="T273" i="4"/>
  <c r="R273" i="4"/>
  <c r="P273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4" i="4"/>
  <c r="BH264" i="4"/>
  <c r="BG264" i="4"/>
  <c r="BF264" i="4"/>
  <c r="T264" i="4"/>
  <c r="R264" i="4"/>
  <c r="P264" i="4"/>
  <c r="BI262" i="4"/>
  <c r="BH262" i="4"/>
  <c r="BG262" i="4"/>
  <c r="BF262" i="4"/>
  <c r="T262" i="4"/>
  <c r="R262" i="4"/>
  <c r="P262" i="4"/>
  <c r="BI259" i="4"/>
  <c r="BH259" i="4"/>
  <c r="BG259" i="4"/>
  <c r="BF259" i="4"/>
  <c r="T259" i="4"/>
  <c r="R259" i="4"/>
  <c r="P259" i="4"/>
  <c r="BI257" i="4"/>
  <c r="BH257" i="4"/>
  <c r="BG257" i="4"/>
  <c r="BF257" i="4"/>
  <c r="T257" i="4"/>
  <c r="R257" i="4"/>
  <c r="P257" i="4"/>
  <c r="BI254" i="4"/>
  <c r="BH254" i="4"/>
  <c r="BG254" i="4"/>
  <c r="BF254" i="4"/>
  <c r="T254" i="4"/>
  <c r="R254" i="4"/>
  <c r="P254" i="4"/>
  <c r="BI252" i="4"/>
  <c r="BH252" i="4"/>
  <c r="BG252" i="4"/>
  <c r="BF252" i="4"/>
  <c r="T252" i="4"/>
  <c r="R252" i="4"/>
  <c r="P252" i="4"/>
  <c r="BI250" i="4"/>
  <c r="BH250" i="4"/>
  <c r="BG250" i="4"/>
  <c r="BF250" i="4"/>
  <c r="T250" i="4"/>
  <c r="R250" i="4"/>
  <c r="P250" i="4"/>
  <c r="BI248" i="4"/>
  <c r="BH248" i="4"/>
  <c r="BG248" i="4"/>
  <c r="BF248" i="4"/>
  <c r="T248" i="4"/>
  <c r="R248" i="4"/>
  <c r="P248" i="4"/>
  <c r="BI246" i="4"/>
  <c r="BH246" i="4"/>
  <c r="BG246" i="4"/>
  <c r="BF246" i="4"/>
  <c r="T246" i="4"/>
  <c r="R246" i="4"/>
  <c r="P246" i="4"/>
  <c r="BI244" i="4"/>
  <c r="BH244" i="4"/>
  <c r="BG244" i="4"/>
  <c r="BF244" i="4"/>
  <c r="T244" i="4"/>
  <c r="R244" i="4"/>
  <c r="P244" i="4"/>
  <c r="BI242" i="4"/>
  <c r="BH242" i="4"/>
  <c r="BG242" i="4"/>
  <c r="BF242" i="4"/>
  <c r="T242" i="4"/>
  <c r="R242" i="4"/>
  <c r="P242" i="4"/>
  <c r="BI240" i="4"/>
  <c r="BH240" i="4"/>
  <c r="BG240" i="4"/>
  <c r="BF240" i="4"/>
  <c r="T240" i="4"/>
  <c r="R240" i="4"/>
  <c r="P240" i="4"/>
  <c r="BI237" i="4"/>
  <c r="BH237" i="4"/>
  <c r="BG237" i="4"/>
  <c r="BF237" i="4"/>
  <c r="T237" i="4"/>
  <c r="R237" i="4"/>
  <c r="P237" i="4"/>
  <c r="BI235" i="4"/>
  <c r="BH235" i="4"/>
  <c r="BG235" i="4"/>
  <c r="BF235" i="4"/>
  <c r="T235" i="4"/>
  <c r="R235" i="4"/>
  <c r="P235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5" i="4"/>
  <c r="BH225" i="4"/>
  <c r="BG225" i="4"/>
  <c r="BF225" i="4"/>
  <c r="T225" i="4"/>
  <c r="R225" i="4"/>
  <c r="P225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7" i="4"/>
  <c r="BH217" i="4"/>
  <c r="BG217" i="4"/>
  <c r="BF217" i="4"/>
  <c r="T217" i="4"/>
  <c r="R217" i="4"/>
  <c r="P217" i="4"/>
  <c r="BI215" i="4"/>
  <c r="BH215" i="4"/>
  <c r="BG215" i="4"/>
  <c r="BF215" i="4"/>
  <c r="T215" i="4"/>
  <c r="R215" i="4"/>
  <c r="P215" i="4"/>
  <c r="BI212" i="4"/>
  <c r="BH212" i="4"/>
  <c r="BG212" i="4"/>
  <c r="BF212" i="4"/>
  <c r="T212" i="4"/>
  <c r="R212" i="4"/>
  <c r="P212" i="4"/>
  <c r="BI210" i="4"/>
  <c r="BH210" i="4"/>
  <c r="BG210" i="4"/>
  <c r="BF210" i="4"/>
  <c r="T210" i="4"/>
  <c r="R210" i="4"/>
  <c r="P210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7" i="4"/>
  <c r="BH187" i="4"/>
  <c r="BG187" i="4"/>
  <c r="BF187" i="4"/>
  <c r="T187" i="4"/>
  <c r="R187" i="4"/>
  <c r="P187" i="4"/>
  <c r="BI184" i="4"/>
  <c r="BH184" i="4"/>
  <c r="BG184" i="4"/>
  <c r="BF184" i="4"/>
  <c r="T184" i="4"/>
  <c r="R184" i="4"/>
  <c r="P184" i="4"/>
  <c r="BI181" i="4"/>
  <c r="BH181" i="4"/>
  <c r="BG181" i="4"/>
  <c r="BF181" i="4"/>
  <c r="T181" i="4"/>
  <c r="R181" i="4"/>
  <c r="P181" i="4"/>
  <c r="BI174" i="4"/>
  <c r="BH174" i="4"/>
  <c r="BG174" i="4"/>
  <c r="BF174" i="4"/>
  <c r="T174" i="4"/>
  <c r="R174" i="4"/>
  <c r="P174" i="4"/>
  <c r="BI168" i="4"/>
  <c r="BH168" i="4"/>
  <c r="BG168" i="4"/>
  <c r="BF168" i="4"/>
  <c r="T168" i="4"/>
  <c r="T162" i="4" s="1"/>
  <c r="R168" i="4"/>
  <c r="P168" i="4"/>
  <c r="BI163" i="4"/>
  <c r="BH163" i="4"/>
  <c r="BG163" i="4"/>
  <c r="BF163" i="4"/>
  <c r="T163" i="4"/>
  <c r="R163" i="4"/>
  <c r="R162" i="4" s="1"/>
  <c r="P163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0" i="4"/>
  <c r="BH150" i="4"/>
  <c r="BG150" i="4"/>
  <c r="BF150" i="4"/>
  <c r="T150" i="4"/>
  <c r="R150" i="4"/>
  <c r="P150" i="4"/>
  <c r="BI145" i="4"/>
  <c r="BH145" i="4"/>
  <c r="BG145" i="4"/>
  <c r="BF145" i="4"/>
  <c r="T145" i="4"/>
  <c r="R145" i="4"/>
  <c r="P145" i="4"/>
  <c r="BI140" i="4"/>
  <c r="BH140" i="4"/>
  <c r="BG140" i="4"/>
  <c r="BF140" i="4"/>
  <c r="T140" i="4"/>
  <c r="R140" i="4"/>
  <c r="P140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26" i="4"/>
  <c r="BH126" i="4"/>
  <c r="BG126" i="4"/>
  <c r="BF126" i="4"/>
  <c r="T126" i="4"/>
  <c r="R126" i="4"/>
  <c r="P126" i="4"/>
  <c r="BI123" i="4"/>
  <c r="BH123" i="4"/>
  <c r="BG123" i="4"/>
  <c r="BF123" i="4"/>
  <c r="T123" i="4"/>
  <c r="R123" i="4"/>
  <c r="P123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1" i="4"/>
  <c r="BH101" i="4"/>
  <c r="BG101" i="4"/>
  <c r="BF101" i="4"/>
  <c r="T101" i="4"/>
  <c r="R101" i="4"/>
  <c r="P101" i="4"/>
  <c r="BI95" i="4"/>
  <c r="BH95" i="4"/>
  <c r="BG95" i="4"/>
  <c r="BF95" i="4"/>
  <c r="T95" i="4"/>
  <c r="R95" i="4"/>
  <c r="P95" i="4"/>
  <c r="BI93" i="4"/>
  <c r="BH93" i="4"/>
  <c r="BG93" i="4"/>
  <c r="BF93" i="4"/>
  <c r="T93" i="4"/>
  <c r="R93" i="4"/>
  <c r="P93" i="4"/>
  <c r="J86" i="4"/>
  <c r="F86" i="4"/>
  <c r="F84" i="4"/>
  <c r="E82" i="4"/>
  <c r="J54" i="4"/>
  <c r="F54" i="4"/>
  <c r="F52" i="4"/>
  <c r="E50" i="4"/>
  <c r="J24" i="4"/>
  <c r="E24" i="4"/>
  <c r="J55" i="4"/>
  <c r="J23" i="4"/>
  <c r="J18" i="4"/>
  <c r="E18" i="4"/>
  <c r="F55" i="4"/>
  <c r="J17" i="4"/>
  <c r="J12" i="4"/>
  <c r="J84" i="4"/>
  <c r="E7" i="4"/>
  <c r="E80" i="4" s="1"/>
  <c r="J37" i="3"/>
  <c r="J36" i="3"/>
  <c r="AY56" i="1"/>
  <c r="J35" i="3"/>
  <c r="AX56" i="1"/>
  <c r="BI303" i="3"/>
  <c r="BH303" i="3"/>
  <c r="BG303" i="3"/>
  <c r="BF303" i="3"/>
  <c r="T303" i="3"/>
  <c r="T302" i="3"/>
  <c r="R303" i="3"/>
  <c r="R302" i="3"/>
  <c r="P303" i="3"/>
  <c r="P302" i="3"/>
  <c r="BI300" i="3"/>
  <c r="BH300" i="3"/>
  <c r="BG300" i="3"/>
  <c r="BF300" i="3"/>
  <c r="T300" i="3"/>
  <c r="R300" i="3"/>
  <c r="P300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R287" i="3"/>
  <c r="P287" i="3"/>
  <c r="BI284" i="3"/>
  <c r="BH284" i="3"/>
  <c r="BG284" i="3"/>
  <c r="BF284" i="3"/>
  <c r="T284" i="3"/>
  <c r="R284" i="3"/>
  <c r="P284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2" i="3"/>
  <c r="BH272" i="3"/>
  <c r="BG272" i="3"/>
  <c r="BF272" i="3"/>
  <c r="T272" i="3"/>
  <c r="R272" i="3"/>
  <c r="P272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4" i="3"/>
  <c r="BH134" i="3"/>
  <c r="BG134" i="3"/>
  <c r="BF134" i="3"/>
  <c r="T134" i="3"/>
  <c r="T133" i="3" s="1"/>
  <c r="R134" i="3"/>
  <c r="R133" i="3"/>
  <c r="P134" i="3"/>
  <c r="P133" i="3" s="1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18" i="3"/>
  <c r="BH118" i="3"/>
  <c r="BG118" i="3"/>
  <c r="BF118" i="3"/>
  <c r="T118" i="3"/>
  <c r="R118" i="3"/>
  <c r="P118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R110" i="3"/>
  <c r="P110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2" i="3"/>
  <c r="BH92" i="3"/>
  <c r="BG92" i="3"/>
  <c r="BF92" i="3"/>
  <c r="T92" i="3"/>
  <c r="R92" i="3"/>
  <c r="P92" i="3"/>
  <c r="J85" i="3"/>
  <c r="F85" i="3"/>
  <c r="F83" i="3"/>
  <c r="E81" i="3"/>
  <c r="J54" i="3"/>
  <c r="F54" i="3"/>
  <c r="F52" i="3"/>
  <c r="E50" i="3"/>
  <c r="J24" i="3"/>
  <c r="E24" i="3"/>
  <c r="J86" i="3" s="1"/>
  <c r="J23" i="3"/>
  <c r="J18" i="3"/>
  <c r="E18" i="3"/>
  <c r="F55" i="3" s="1"/>
  <c r="J17" i="3"/>
  <c r="J12" i="3"/>
  <c r="J52" i="3"/>
  <c r="E7" i="3"/>
  <c r="E79" i="3"/>
  <c r="J37" i="2"/>
  <c r="J36" i="2"/>
  <c r="AY55" i="1" s="1"/>
  <c r="J35" i="2"/>
  <c r="AX55" i="1" s="1"/>
  <c r="BI458" i="2"/>
  <c r="BH458" i="2"/>
  <c r="BG458" i="2"/>
  <c r="BF458" i="2"/>
  <c r="T458" i="2"/>
  <c r="R458" i="2"/>
  <c r="P458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2" i="2"/>
  <c r="BH432" i="2"/>
  <c r="BG432" i="2"/>
  <c r="BF432" i="2"/>
  <c r="T432" i="2"/>
  <c r="R432" i="2"/>
  <c r="P432" i="2"/>
  <c r="BI426" i="2"/>
  <c r="BH426" i="2"/>
  <c r="BG426" i="2"/>
  <c r="BF426" i="2"/>
  <c r="T426" i="2"/>
  <c r="R426" i="2"/>
  <c r="P426" i="2"/>
  <c r="BI420" i="2"/>
  <c r="BH420" i="2"/>
  <c r="BG420" i="2"/>
  <c r="BF420" i="2"/>
  <c r="T420" i="2"/>
  <c r="R420" i="2"/>
  <c r="P420" i="2"/>
  <c r="BI413" i="2"/>
  <c r="BH413" i="2"/>
  <c r="BG413" i="2"/>
  <c r="BF413" i="2"/>
  <c r="T413" i="2"/>
  <c r="R413" i="2"/>
  <c r="P413" i="2"/>
  <c r="BI410" i="2"/>
  <c r="BH410" i="2"/>
  <c r="BG410" i="2"/>
  <c r="BF410" i="2"/>
  <c r="T410" i="2"/>
  <c r="R410" i="2"/>
  <c r="P410" i="2"/>
  <c r="BI403" i="2"/>
  <c r="BH403" i="2"/>
  <c r="BG403" i="2"/>
  <c r="BF403" i="2"/>
  <c r="T403" i="2"/>
  <c r="R403" i="2"/>
  <c r="P403" i="2"/>
  <c r="BI399" i="2"/>
  <c r="BH399" i="2"/>
  <c r="BG399" i="2"/>
  <c r="BF399" i="2"/>
  <c r="T399" i="2"/>
  <c r="R399" i="2"/>
  <c r="P399" i="2"/>
  <c r="BI392" i="2"/>
  <c r="BH392" i="2"/>
  <c r="BG392" i="2"/>
  <c r="BF392" i="2"/>
  <c r="T392" i="2"/>
  <c r="R392" i="2"/>
  <c r="P392" i="2"/>
  <c r="BI389" i="2"/>
  <c r="BH389" i="2"/>
  <c r="BG389" i="2"/>
  <c r="BF389" i="2"/>
  <c r="T389" i="2"/>
  <c r="R389" i="2"/>
  <c r="P389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9" i="2"/>
  <c r="BH379" i="2"/>
  <c r="BG379" i="2"/>
  <c r="BF379" i="2"/>
  <c r="T379" i="2"/>
  <c r="R379" i="2"/>
  <c r="P379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4" i="2"/>
  <c r="BH364" i="2"/>
  <c r="BG364" i="2"/>
  <c r="BF364" i="2"/>
  <c r="T364" i="2"/>
  <c r="R364" i="2"/>
  <c r="P364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6" i="2"/>
  <c r="BH326" i="2"/>
  <c r="BG326" i="2"/>
  <c r="BF326" i="2"/>
  <c r="T326" i="2"/>
  <c r="R326" i="2"/>
  <c r="P326" i="2"/>
  <c r="BI320" i="2"/>
  <c r="BH320" i="2"/>
  <c r="BG320" i="2"/>
  <c r="BF320" i="2"/>
  <c r="T320" i="2"/>
  <c r="R320" i="2"/>
  <c r="P320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4" i="2"/>
  <c r="BH304" i="2"/>
  <c r="BG304" i="2"/>
  <c r="BF304" i="2"/>
  <c r="T304" i="2"/>
  <c r="R304" i="2"/>
  <c r="P304" i="2"/>
  <c r="BI298" i="2"/>
  <c r="BH298" i="2"/>
  <c r="BG298" i="2"/>
  <c r="BF298" i="2"/>
  <c r="T298" i="2"/>
  <c r="R298" i="2"/>
  <c r="P298" i="2"/>
  <c r="BI292" i="2"/>
  <c r="BH292" i="2"/>
  <c r="BG292" i="2"/>
  <c r="BF292" i="2"/>
  <c r="T292" i="2"/>
  <c r="R292" i="2"/>
  <c r="P292" i="2"/>
  <c r="BI281" i="2"/>
  <c r="BH281" i="2"/>
  <c r="BG281" i="2"/>
  <c r="BF281" i="2"/>
  <c r="T281" i="2"/>
  <c r="R281" i="2"/>
  <c r="P281" i="2"/>
  <c r="BI275" i="2"/>
  <c r="BH275" i="2"/>
  <c r="BG275" i="2"/>
  <c r="BF275" i="2"/>
  <c r="T275" i="2"/>
  <c r="R275" i="2"/>
  <c r="P275" i="2"/>
  <c r="BI269" i="2"/>
  <c r="BH269" i="2"/>
  <c r="BG269" i="2"/>
  <c r="BF269" i="2"/>
  <c r="T269" i="2"/>
  <c r="R269" i="2"/>
  <c r="P269" i="2"/>
  <c r="BI257" i="2"/>
  <c r="BH257" i="2"/>
  <c r="BG257" i="2"/>
  <c r="BF257" i="2"/>
  <c r="T257" i="2"/>
  <c r="R257" i="2"/>
  <c r="P257" i="2"/>
  <c r="BI250" i="2"/>
  <c r="BH250" i="2"/>
  <c r="BG250" i="2"/>
  <c r="BF250" i="2"/>
  <c r="T250" i="2"/>
  <c r="R250" i="2"/>
  <c r="P250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1" i="2"/>
  <c r="BH181" i="2"/>
  <c r="BG181" i="2"/>
  <c r="BF181" i="2"/>
  <c r="T181" i="2"/>
  <c r="R181" i="2"/>
  <c r="P181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47" i="2"/>
  <c r="BH147" i="2"/>
  <c r="BG147" i="2"/>
  <c r="BF147" i="2"/>
  <c r="T147" i="2"/>
  <c r="R147" i="2"/>
  <c r="P14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5" i="2"/>
  <c r="BH125" i="2"/>
  <c r="BG125" i="2"/>
  <c r="BF125" i="2"/>
  <c r="T125" i="2"/>
  <c r="R125" i="2"/>
  <c r="P125" i="2"/>
  <c r="BI118" i="2"/>
  <c r="BH118" i="2"/>
  <c r="BG118" i="2"/>
  <c r="BF118" i="2"/>
  <c r="T118" i="2"/>
  <c r="R118" i="2"/>
  <c r="P118" i="2"/>
  <c r="BI106" i="2"/>
  <c r="BH106" i="2"/>
  <c r="BG106" i="2"/>
  <c r="BF106" i="2"/>
  <c r="T106" i="2"/>
  <c r="R106" i="2"/>
  <c r="P106" i="2"/>
  <c r="BI94" i="2"/>
  <c r="BH94" i="2"/>
  <c r="BG94" i="2"/>
  <c r="BF94" i="2"/>
  <c r="J34" i="2" s="1"/>
  <c r="T94" i="2"/>
  <c r="R94" i="2"/>
  <c r="P94" i="2"/>
  <c r="BI88" i="2"/>
  <c r="BH88" i="2"/>
  <c r="BG88" i="2"/>
  <c r="F35" i="2" s="1"/>
  <c r="BF88" i="2"/>
  <c r="T88" i="2"/>
  <c r="R88" i="2"/>
  <c r="P88" i="2"/>
  <c r="J81" i="2"/>
  <c r="F81" i="2"/>
  <c r="F79" i="2"/>
  <c r="E77" i="2"/>
  <c r="J54" i="2"/>
  <c r="F54" i="2"/>
  <c r="F52" i="2"/>
  <c r="E50" i="2"/>
  <c r="J24" i="2"/>
  <c r="E24" i="2"/>
  <c r="J82" i="2" s="1"/>
  <c r="J23" i="2"/>
  <c r="J18" i="2"/>
  <c r="E18" i="2"/>
  <c r="F82" i="2" s="1"/>
  <c r="J17" i="2"/>
  <c r="J12" i="2"/>
  <c r="J79" i="2"/>
  <c r="E7" i="2"/>
  <c r="E75" i="2"/>
  <c r="L50" i="1"/>
  <c r="AM50" i="1"/>
  <c r="AM49" i="1"/>
  <c r="L49" i="1"/>
  <c r="AM47" i="1"/>
  <c r="L47" i="1"/>
  <c r="L45" i="1"/>
  <c r="L44" i="1"/>
  <c r="BK451" i="2"/>
  <c r="BK326" i="2"/>
  <c r="BK210" i="2"/>
  <c r="BK168" i="4"/>
  <c r="J268" i="4"/>
  <c r="J230" i="4"/>
  <c r="BK102" i="5"/>
  <c r="J135" i="5"/>
  <c r="J102" i="5"/>
  <c r="J96" i="6"/>
  <c r="J141" i="7"/>
  <c r="BK438" i="2"/>
  <c r="BK298" i="2"/>
  <c r="J204" i="2"/>
  <c r="BK250" i="3"/>
  <c r="J170" i="3"/>
  <c r="J157" i="3"/>
  <c r="J219" i="3"/>
  <c r="BK104" i="3"/>
  <c r="BK175" i="3"/>
  <c r="BK113" i="3"/>
  <c r="BK101" i="3"/>
  <c r="J250" i="4"/>
  <c r="J227" i="4"/>
  <c r="BK101" i="4"/>
  <c r="BK217" i="4"/>
  <c r="BK145" i="4"/>
  <c r="J212" i="5"/>
  <c r="BK163" i="5"/>
  <c r="J102" i="6"/>
  <c r="BK122" i="7"/>
  <c r="BK344" i="2"/>
  <c r="J196" i="2"/>
  <c r="BK187" i="4"/>
  <c r="BK240" i="4"/>
  <c r="J204" i="5"/>
  <c r="BK187" i="5"/>
  <c r="J150" i="5"/>
  <c r="BK143" i="6"/>
  <c r="BK141" i="7"/>
  <c r="J444" i="2"/>
  <c r="J326" i="2"/>
  <c r="J215" i="2"/>
  <c r="J106" i="2"/>
  <c r="BK205" i="4"/>
  <c r="J254" i="4"/>
  <c r="J273" i="4"/>
  <c r="J142" i="5"/>
  <c r="BK198" i="5"/>
  <c r="BK223" i="5"/>
  <c r="J219" i="5"/>
  <c r="BK154" i="6"/>
  <c r="BK96" i="6"/>
  <c r="BK131" i="7"/>
  <c r="J371" i="2"/>
  <c r="BK320" i="2"/>
  <c r="BK207" i="2"/>
  <c r="F34" i="2"/>
  <c r="BK129" i="6"/>
  <c r="BK146" i="6"/>
  <c r="J97" i="7"/>
  <c r="BK399" i="2"/>
  <c r="BK204" i="2"/>
  <c r="J226" i="3"/>
  <c r="J238" i="3"/>
  <c r="J267" i="3"/>
  <c r="BK148" i="3"/>
  <c r="J162" i="3"/>
  <c r="J98" i="3"/>
  <c r="BK260" i="3"/>
  <c r="J156" i="4"/>
  <c r="J278" i="4"/>
  <c r="BK181" i="4"/>
  <c r="BK126" i="4"/>
  <c r="J107" i="5"/>
  <c r="BK92" i="6"/>
  <c r="BK100" i="6"/>
  <c r="J455" i="2"/>
  <c r="BK332" i="2"/>
  <c r="BK215" i="2"/>
  <c r="J148" i="3"/>
  <c r="BK268" i="4"/>
  <c r="BK305" i="4"/>
  <c r="J192" i="4"/>
  <c r="J330" i="4"/>
  <c r="J189" i="5"/>
  <c r="J167" i="5"/>
  <c r="BK147" i="5"/>
  <c r="BK118" i="6"/>
  <c r="J125" i="6"/>
  <c r="BK410" i="2"/>
  <c r="J298" i="2"/>
  <c r="J190" i="2"/>
  <c r="J88" i="2"/>
  <c r="J165" i="3"/>
  <c r="J128" i="3"/>
  <c r="BK209" i="3"/>
  <c r="BK146" i="3"/>
  <c r="J195" i="3"/>
  <c r="BK205" i="3"/>
  <c r="BK231" i="3"/>
  <c r="BK192" i="3"/>
  <c r="J259" i="4"/>
  <c r="BK289" i="4"/>
  <c r="BK270" i="4"/>
  <c r="J187" i="5"/>
  <c r="BK137" i="5"/>
  <c r="BK88" i="6"/>
  <c r="J141" i="6"/>
  <c r="BK354" i="2"/>
  <c r="BK281" i="2"/>
  <c r="BK118" i="2"/>
  <c r="BK235" i="4"/>
  <c r="J187" i="4"/>
  <c r="J297" i="4"/>
  <c r="BK115" i="5"/>
  <c r="BK161" i="5"/>
  <c r="J137" i="6"/>
  <c r="J112" i="6"/>
  <c r="BK125" i="7"/>
  <c r="J458" i="2"/>
  <c r="BK364" i="2"/>
  <c r="BK231" i="2"/>
  <c r="J125" i="2"/>
  <c r="BK287" i="3"/>
  <c r="BK185" i="3"/>
  <c r="J228" i="3"/>
  <c r="J182" i="3"/>
  <c r="BK219" i="3"/>
  <c r="J212" i="3"/>
  <c r="BK190" i="3"/>
  <c r="J190" i="3"/>
  <c r="BK250" i="4"/>
  <c r="J300" i="4"/>
  <c r="BK222" i="4"/>
  <c r="BK252" i="5"/>
  <c r="J161" i="5"/>
  <c r="J147" i="5"/>
  <c r="BK135" i="5"/>
  <c r="J154" i="6"/>
  <c r="J102" i="7"/>
  <c r="J384" i="2"/>
  <c r="J163" i="2"/>
  <c r="BK220" i="4"/>
  <c r="BK202" i="4"/>
  <c r="J200" i="4"/>
  <c r="BK171" i="5"/>
  <c r="BK159" i="5"/>
  <c r="BK125" i="5"/>
  <c r="BK90" i="6"/>
  <c r="J158" i="6"/>
  <c r="BK97" i="7"/>
  <c r="J379" i="2"/>
  <c r="J231" i="2"/>
  <c r="BK230" i="4"/>
  <c r="BK317" i="4"/>
  <c r="BK184" i="4"/>
  <c r="BK212" i="4"/>
  <c r="BK105" i="5"/>
  <c r="J191" i="5"/>
  <c r="J152" i="5"/>
  <c r="J164" i="6"/>
  <c r="J94" i="6"/>
  <c r="BK106" i="7"/>
  <c r="BK426" i="2"/>
  <c r="J304" i="2"/>
  <c r="BK181" i="2"/>
  <c r="J244" i="4"/>
  <c r="J305" i="4"/>
  <c r="J168" i="4"/>
  <c r="J227" i="5"/>
  <c r="BK238" i="5"/>
  <c r="BK169" i="5"/>
  <c r="J122" i="6"/>
  <c r="BK131" i="6"/>
  <c r="BK110" i="7"/>
  <c r="J432" i="2"/>
  <c r="BK218" i="2"/>
  <c r="J260" i="3"/>
  <c r="BK110" i="3"/>
  <c r="BK157" i="3"/>
  <c r="BK247" i="3"/>
  <c r="BK92" i="3"/>
  <c r="J250" i="3"/>
  <c r="BK98" i="3"/>
  <c r="BK195" i="4"/>
  <c r="BK156" i="4"/>
  <c r="BK200" i="4"/>
  <c r="J100" i="5"/>
  <c r="BK207" i="5"/>
  <c r="J98" i="6"/>
  <c r="J420" i="2"/>
  <c r="J313" i="2"/>
  <c r="BK169" i="2"/>
  <c r="BK228" i="3"/>
  <c r="J184" i="4"/>
  <c r="BK252" i="4"/>
  <c r="J120" i="4"/>
  <c r="BK100" i="5"/>
  <c r="J183" i="5"/>
  <c r="BK102" i="6"/>
  <c r="J100" i="6"/>
  <c r="J128" i="7"/>
  <c r="J426" i="2"/>
  <c r="J320" i="2"/>
  <c r="BK163" i="2"/>
  <c r="J214" i="3"/>
  <c r="J236" i="3"/>
  <c r="BK272" i="3"/>
  <c r="BK267" i="3"/>
  <c r="J209" i="3"/>
  <c r="BK257" i="3"/>
  <c r="J272" i="3"/>
  <c r="J221" i="3"/>
  <c r="BK93" i="4"/>
  <c r="BK257" i="4"/>
  <c r="BK259" i="4"/>
  <c r="BK97" i="5"/>
  <c r="BK142" i="5"/>
  <c r="BK176" i="5"/>
  <c r="BK144" i="7"/>
  <c r="BK338" i="2"/>
  <c r="J222" i="2"/>
  <c r="J225" i="4"/>
  <c r="BK334" i="4"/>
  <c r="J283" i="4"/>
  <c r="J209" i="5"/>
  <c r="BK235" i="5"/>
  <c r="J165" i="5"/>
  <c r="BK164" i="6"/>
  <c r="J150" i="6"/>
  <c r="J125" i="7"/>
  <c r="BK403" i="2"/>
  <c r="J332" i="2"/>
  <c r="BK187" i="2"/>
  <c r="J207" i="3"/>
  <c r="J240" i="3"/>
  <c r="BK294" i="3"/>
  <c r="BK200" i="3"/>
  <c r="J155" i="3"/>
  <c r="J152" i="3"/>
  <c r="BK182" i="3"/>
  <c r="BK172" i="3"/>
  <c r="J150" i="3"/>
  <c r="BK197" i="4"/>
  <c r="J159" i="4"/>
  <c r="BK283" i="4"/>
  <c r="BK193" i="5"/>
  <c r="J178" i="5"/>
  <c r="J110" i="6"/>
  <c r="BK152" i="6"/>
  <c r="J413" i="2"/>
  <c r="J269" i="2"/>
  <c r="BK94" i="2"/>
  <c r="BK293" i="4"/>
  <c r="J327" i="4"/>
  <c r="BK201" i="5"/>
  <c r="J112" i="5"/>
  <c r="BK191" i="5"/>
  <c r="BK84" i="6"/>
  <c r="J138" i="7"/>
  <c r="BK347" i="2"/>
  <c r="BK196" i="2"/>
  <c r="BK140" i="4"/>
  <c r="J320" i="4"/>
  <c r="J93" i="4"/>
  <c r="J201" i="5"/>
  <c r="J254" i="5"/>
  <c r="J110" i="5"/>
  <c r="BK160" i="6"/>
  <c r="BK137" i="6"/>
  <c r="BK118" i="7"/>
  <c r="J410" i="2"/>
  <c r="J335" i="2"/>
  <c r="BK226" i="2"/>
  <c r="J94" i="2"/>
  <c r="J95" i="4"/>
  <c r="J215" i="4"/>
  <c r="BK135" i="4"/>
  <c r="J217" i="5"/>
  <c r="BK219" i="5"/>
  <c r="BK112" i="5"/>
  <c r="J156" i="6"/>
  <c r="J88" i="6"/>
  <c r="BK138" i="7"/>
  <c r="BK384" i="2"/>
  <c r="BK241" i="2"/>
  <c r="J284" i="3"/>
  <c r="J255" i="3"/>
  <c r="J231" i="3"/>
  <c r="BK140" i="3"/>
  <c r="J146" i="3"/>
  <c r="J187" i="3"/>
  <c r="J303" i="3"/>
  <c r="J262" i="4"/>
  <c r="BK107" i="4"/>
  <c r="J220" i="4"/>
  <c r="J245" i="5"/>
  <c r="BK185" i="5"/>
  <c r="J130" i="5"/>
  <c r="J146" i="6"/>
  <c r="J106" i="7"/>
  <c r="J382" i="2"/>
  <c r="BK125" i="2"/>
  <c r="BK297" i="3"/>
  <c r="J246" i="4"/>
  <c r="BK336" i="4"/>
  <c r="BK163" i="4"/>
  <c r="J241" i="5"/>
  <c r="J221" i="5"/>
  <c r="BK173" i="5"/>
  <c r="J104" i="6"/>
  <c r="BK114" i="6"/>
  <c r="BK441" i="2"/>
  <c r="BK357" i="2"/>
  <c r="J257" i="2"/>
  <c r="BK134" i="2"/>
  <c r="J200" i="3"/>
  <c r="BK212" i="3"/>
  <c r="BK223" i="3"/>
  <c r="BK128" i="3"/>
  <c r="BK123" i="3"/>
  <c r="J276" i="3"/>
  <c r="J205" i="4"/>
  <c r="BK123" i="4"/>
  <c r="J112" i="4"/>
  <c r="J223" i="5"/>
  <c r="BK196" i="5"/>
  <c r="J120" i="6"/>
  <c r="J116" i="6"/>
  <c r="J375" i="2"/>
  <c r="BK190" i="2"/>
  <c r="BK330" i="4"/>
  <c r="BK215" i="4"/>
  <c r="J195" i="4"/>
  <c r="J198" i="5"/>
  <c r="J154" i="5"/>
  <c r="BK183" i="5"/>
  <c r="BK139" i="6"/>
  <c r="BK120" i="6"/>
  <c r="J131" i="7"/>
  <c r="BK389" i="2"/>
  <c r="J275" i="2"/>
  <c r="BK158" i="2"/>
  <c r="J197" i="3"/>
  <c r="J216" i="3"/>
  <c r="BK276" i="3"/>
  <c r="J167" i="3"/>
  <c r="BK255" i="3"/>
  <c r="J247" i="3"/>
  <c r="BK243" i="3"/>
  <c r="J223" i="3"/>
  <c r="J132" i="4"/>
  <c r="BK312" i="4"/>
  <c r="BK174" i="4"/>
  <c r="BK266" i="4"/>
  <c r="J140" i="5"/>
  <c r="BK107" i="5"/>
  <c r="J148" i="6"/>
  <c r="J108" i="6"/>
  <c r="BK134" i="7"/>
  <c r="BK292" i="2"/>
  <c r="BK131" i="2"/>
  <c r="BK327" i="4"/>
  <c r="BK232" i="4"/>
  <c r="BK159" i="4"/>
  <c r="BK140" i="5"/>
  <c r="BK254" i="5"/>
  <c r="BK116" i="6"/>
  <c r="J127" i="6"/>
  <c r="J144" i="7"/>
  <c r="BK420" i="2"/>
  <c r="J281" i="2"/>
  <c r="F37" i="2"/>
  <c r="J357" i="2"/>
  <c r="BK88" i="2"/>
  <c r="BK167" i="3"/>
  <c r="J140" i="3"/>
  <c r="J104" i="3"/>
  <c r="BK214" i="3"/>
  <c r="BK236" i="3"/>
  <c r="BK177" i="3"/>
  <c r="BK237" i="4"/>
  <c r="BK297" i="4"/>
  <c r="J237" i="4"/>
  <c r="BK221" i="5"/>
  <c r="J238" i="5"/>
  <c r="J162" i="6"/>
  <c r="BK135" i="6"/>
  <c r="BK93" i="7"/>
  <c r="J347" i="2"/>
  <c r="BK199" i="2"/>
  <c r="BK303" i="3"/>
  <c r="J291" i="4"/>
  <c r="BK210" i="4"/>
  <c r="BK309" i="4"/>
  <c r="BK207" i="4"/>
  <c r="J163" i="4"/>
  <c r="J171" i="5"/>
  <c r="J145" i="5"/>
  <c r="J193" i="5"/>
  <c r="BK112" i="6"/>
  <c r="BK86" i="6"/>
  <c r="J113" i="7"/>
  <c r="J338" i="2"/>
  <c r="J226" i="2"/>
  <c r="J118" i="2"/>
  <c r="J252" i="3"/>
  <c r="J243" i="3"/>
  <c r="J172" i="3"/>
  <c r="BK238" i="3"/>
  <c r="BK160" i="3"/>
  <c r="J264" i="3"/>
  <c r="J233" i="3"/>
  <c r="BK245" i="3"/>
  <c r="J300" i="3"/>
  <c r="J266" i="4"/>
  <c r="J323" i="4"/>
  <c r="J140" i="4"/>
  <c r="J215" i="5"/>
  <c r="BK248" i="5"/>
  <c r="J115" i="5"/>
  <c r="J90" i="6"/>
  <c r="J122" i="7"/>
  <c r="BK413" i="2"/>
  <c r="BK250" i="2"/>
  <c r="BK162" i="6"/>
  <c r="J451" i="2"/>
  <c r="BK313" i="2"/>
  <c r="J210" i="2"/>
  <c r="J123" i="4"/>
  <c r="J293" i="4"/>
  <c r="BK242" i="4"/>
  <c r="J120" i="5"/>
  <c r="J90" i="5"/>
  <c r="BK167" i="5"/>
  <c r="J152" i="6"/>
  <c r="BK94" i="6"/>
  <c r="BK455" i="2"/>
  <c r="J389" i="2"/>
  <c r="J250" i="2"/>
  <c r="J158" i="2"/>
  <c r="BK323" i="4"/>
  <c r="BK286" i="4"/>
  <c r="BK190" i="4"/>
  <c r="J150" i="4"/>
  <c r="J157" i="5"/>
  <c r="J185" i="5"/>
  <c r="BK125" i="6"/>
  <c r="BK133" i="6"/>
  <c r="BK128" i="7"/>
  <c r="BK382" i="2"/>
  <c r="BK243" i="2"/>
  <c r="J131" i="2"/>
  <c r="J317" i="4"/>
  <c r="BK225" i="4"/>
  <c r="J281" i="4"/>
  <c r="BK178" i="5"/>
  <c r="J163" i="5"/>
  <c r="BK217" i="5"/>
  <c r="J127" i="5"/>
  <c r="J92" i="6"/>
  <c r="J93" i="7"/>
  <c r="J448" i="2"/>
  <c r="BK310" i="2"/>
  <c r="BK106" i="2"/>
  <c r="J290" i="3"/>
  <c r="J279" i="3"/>
  <c r="BK162" i="3"/>
  <c r="BK187" i="3"/>
  <c r="J143" i="3"/>
  <c r="J297" i="3"/>
  <c r="J101" i="4"/>
  <c r="J212" i="4"/>
  <c r="BK300" i="4"/>
  <c r="BK132" i="5"/>
  <c r="BK117" i="5"/>
  <c r="BK157" i="5"/>
  <c r="J139" i="6"/>
  <c r="J438" i="2"/>
  <c r="BK257" i="2"/>
  <c r="BK226" i="3"/>
  <c r="BK207" i="3"/>
  <c r="J289" i="4"/>
  <c r="BK132" i="4"/>
  <c r="J240" i="4"/>
  <c r="J270" i="4"/>
  <c r="BK110" i="5"/>
  <c r="J252" i="5"/>
  <c r="J235" i="5"/>
  <c r="J159" i="5"/>
  <c r="BK156" i="6"/>
  <c r="J110" i="7"/>
  <c r="J392" i="2"/>
  <c r="J207" i="2"/>
  <c r="BK264" i="3"/>
  <c r="BK195" i="3"/>
  <c r="J287" i="3"/>
  <c r="J134" i="3"/>
  <c r="J118" i="3"/>
  <c r="BK233" i="3"/>
  <c r="J180" i="3"/>
  <c r="J177" i="3"/>
  <c r="BK155" i="3"/>
  <c r="J232" i="4"/>
  <c r="J181" i="4"/>
  <c r="J210" i="4"/>
  <c r="J190" i="4"/>
  <c r="BK150" i="5"/>
  <c r="BK154" i="5"/>
  <c r="BK150" i="6"/>
  <c r="J89" i="7"/>
  <c r="J399" i="2"/>
  <c r="J147" i="2"/>
  <c r="BK262" i="4"/>
  <c r="BK120" i="4"/>
  <c r="BK127" i="5"/>
  <c r="BK90" i="5"/>
  <c r="BK152" i="5"/>
  <c r="BK118" i="3"/>
  <c r="J123" i="3"/>
  <c r="BK197" i="3"/>
  <c r="BK252" i="3"/>
  <c r="J294" i="3"/>
  <c r="J217" i="4"/>
  <c r="J117" i="5"/>
  <c r="BK120" i="5"/>
  <c r="J86" i="6"/>
  <c r="BK127" i="6"/>
  <c r="J134" i="7"/>
  <c r="BK371" i="2"/>
  <c r="BK222" i="2"/>
  <c r="J275" i="4"/>
  <c r="J126" i="4"/>
  <c r="J107" i="4"/>
  <c r="J202" i="4"/>
  <c r="BK227" i="5"/>
  <c r="J230" i="5"/>
  <c r="J133" i="6"/>
  <c r="J118" i="6"/>
  <c r="BK89" i="7"/>
  <c r="J403" i="2"/>
  <c r="J310" i="2"/>
  <c r="J181" i="2"/>
  <c r="BK273" i="4"/>
  <c r="J235" i="4"/>
  <c r="BK95" i="4"/>
  <c r="J248" i="5"/>
  <c r="BK212" i="5"/>
  <c r="J132" i="5"/>
  <c r="J169" i="5"/>
  <c r="BK106" i="6"/>
  <c r="J143" i="6"/>
  <c r="BK444" i="2"/>
  <c r="J354" i="2"/>
  <c r="J199" i="2"/>
  <c r="BK254" i="4"/>
  <c r="J145" i="4"/>
  <c r="BK320" i="4"/>
  <c r="J97" i="5"/>
  <c r="BK241" i="5"/>
  <c r="J196" i="5"/>
  <c r="BK108" i="6"/>
  <c r="J106" i="6"/>
  <c r="BK458" i="2"/>
  <c r="BK375" i="2"/>
  <c r="BK269" i="2"/>
  <c r="J134" i="2"/>
  <c r="J192" i="3"/>
  <c r="BK165" i="3"/>
  <c r="J205" i="3"/>
  <c r="BK279" i="3"/>
  <c r="BK221" i="3"/>
  <c r="BK152" i="3"/>
  <c r="BK227" i="4"/>
  <c r="J174" i="4"/>
  <c r="J309" i="4"/>
  <c r="J181" i="5"/>
  <c r="BK189" i="5"/>
  <c r="BK204" i="5"/>
  <c r="BK98" i="6"/>
  <c r="BK148" i="7"/>
  <c r="J364" i="2"/>
  <c r="J241" i="2"/>
  <c r="F36" i="2"/>
  <c r="J135" i="4"/>
  <c r="BK112" i="4"/>
  <c r="J197" i="4"/>
  <c r="J334" i="4"/>
  <c r="BK165" i="5"/>
  <c r="J93" i="5"/>
  <c r="BK245" i="5"/>
  <c r="J131" i="6"/>
  <c r="BK113" i="7"/>
  <c r="J441" i="2"/>
  <c r="BK304" i="2"/>
  <c r="J169" i="2"/>
  <c r="BK291" i="4"/>
  <c r="BK117" i="4"/>
  <c r="J336" i="4"/>
  <c r="J173" i="5"/>
  <c r="BK215" i="5"/>
  <c r="BK181" i="5"/>
  <c r="J160" i="6"/>
  <c r="BK158" i="6"/>
  <c r="BK148" i="6"/>
  <c r="J118" i="7"/>
  <c r="J344" i="2"/>
  <c r="J218" i="2"/>
  <c r="AS54" i="1"/>
  <c r="J245" i="3"/>
  <c r="BK143" i="3"/>
  <c r="J113" i="3"/>
  <c r="BK150" i="3"/>
  <c r="BK300" i="3"/>
  <c r="BK275" i="4"/>
  <c r="J312" i="4"/>
  <c r="J264" i="4"/>
  <c r="J286" i="4"/>
  <c r="J207" i="4"/>
  <c r="J207" i="5"/>
  <c r="J122" i="5"/>
  <c r="BK230" i="5"/>
  <c r="BK122" i="6"/>
  <c r="BK104" i="6"/>
  <c r="BK432" i="2"/>
  <c r="J243" i="2"/>
  <c r="BK150" i="4"/>
  <c r="BK264" i="4"/>
  <c r="J222" i="4"/>
  <c r="BK145" i="5"/>
  <c r="J137" i="5"/>
  <c r="J129" i="6"/>
  <c r="J148" i="7"/>
  <c r="BK335" i="2"/>
  <c r="J187" i="2"/>
  <c r="J202" i="3"/>
  <c r="BK202" i="3"/>
  <c r="BK180" i="3"/>
  <c r="J92" i="3"/>
  <c r="BK240" i="3"/>
  <c r="J185" i="3"/>
  <c r="BK216" i="3"/>
  <c r="BK281" i="4"/>
  <c r="J242" i="4"/>
  <c r="BK244" i="4"/>
  <c r="J176" i="5"/>
  <c r="BK122" i="5"/>
  <c r="BK110" i="6"/>
  <c r="J135" i="6"/>
  <c r="BK392" i="2"/>
  <c r="J292" i="2"/>
  <c r="BK147" i="2"/>
  <c r="BK170" i="3"/>
  <c r="J248" i="4"/>
  <c r="J252" i="4"/>
  <c r="BK246" i="4"/>
  <c r="J117" i="4"/>
  <c r="BK130" i="5"/>
  <c r="J105" i="5"/>
  <c r="BK93" i="5"/>
  <c r="J84" i="6"/>
  <c r="BK448" i="2"/>
  <c r="BK379" i="2"/>
  <c r="BK275" i="2"/>
  <c r="BK290" i="3"/>
  <c r="J257" i="3"/>
  <c r="J101" i="3"/>
  <c r="J175" i="3"/>
  <c r="BK284" i="3"/>
  <c r="J160" i="3"/>
  <c r="BK134" i="3"/>
  <c r="J110" i="3"/>
  <c r="BK278" i="4"/>
  <c r="BK192" i="4"/>
  <c r="BK248" i="4"/>
  <c r="J257" i="4"/>
  <c r="J125" i="5"/>
  <c r="BK209" i="5"/>
  <c r="J114" i="6"/>
  <c r="BK141" i="6"/>
  <c r="BK102" i="7"/>
  <c r="P162" i="4" l="1"/>
  <c r="P230" i="2"/>
  <c r="T443" i="2"/>
  <c r="T139" i="3"/>
  <c r="R275" i="3"/>
  <c r="R293" i="3"/>
  <c r="P92" i="4"/>
  <c r="R155" i="4"/>
  <c r="R296" i="4"/>
  <c r="R316" i="4"/>
  <c r="T333" i="4"/>
  <c r="T96" i="5"/>
  <c r="BK234" i="5"/>
  <c r="J234" i="5"/>
  <c r="J65" i="5"/>
  <c r="R251" i="5"/>
  <c r="R230" i="2"/>
  <c r="BK443" i="2"/>
  <c r="J443" i="2"/>
  <c r="J64" i="2"/>
  <c r="BK139" i="3"/>
  <c r="J139" i="3"/>
  <c r="J63" i="3"/>
  <c r="T275" i="3"/>
  <c r="T293" i="3"/>
  <c r="BK92" i="4"/>
  <c r="BK155" i="4"/>
  <c r="J155" i="4"/>
  <c r="J62" i="4" s="1"/>
  <c r="BK296" i="4"/>
  <c r="J296" i="4"/>
  <c r="J65" i="4"/>
  <c r="T316" i="4"/>
  <c r="T326" i="4"/>
  <c r="BK89" i="5"/>
  <c r="J89" i="5"/>
  <c r="J61" i="5" s="1"/>
  <c r="R89" i="5"/>
  <c r="BK226" i="5"/>
  <c r="J226" i="5"/>
  <c r="J63" i="5" s="1"/>
  <c r="P234" i="5"/>
  <c r="T244" i="5"/>
  <c r="R87" i="2"/>
  <c r="T353" i="2"/>
  <c r="BK454" i="2"/>
  <c r="J454" i="2"/>
  <c r="J65" i="2"/>
  <c r="R139" i="3"/>
  <c r="P275" i="3"/>
  <c r="P293" i="3"/>
  <c r="T92" i="4"/>
  <c r="T155" i="4"/>
  <c r="T296" i="4"/>
  <c r="T308" i="4"/>
  <c r="P326" i="4"/>
  <c r="P89" i="5"/>
  <c r="T89" i="5"/>
  <c r="P226" i="5"/>
  <c r="R234" i="5"/>
  <c r="BK251" i="5"/>
  <c r="J251" i="5" s="1"/>
  <c r="J67" i="5" s="1"/>
  <c r="R83" i="6"/>
  <c r="BK145" i="6"/>
  <c r="J145" i="6" s="1"/>
  <c r="J62" i="6" s="1"/>
  <c r="R92" i="7"/>
  <c r="R87" i="7" s="1"/>
  <c r="P87" i="2"/>
  <c r="BK353" i="2"/>
  <c r="J353" i="2"/>
  <c r="J63" i="2" s="1"/>
  <c r="T454" i="2"/>
  <c r="BK91" i="3"/>
  <c r="T263" i="3"/>
  <c r="BK283" i="3"/>
  <c r="J283" i="3" s="1"/>
  <c r="J67" i="3" s="1"/>
  <c r="P180" i="4"/>
  <c r="BK308" i="4"/>
  <c r="J308" i="4" s="1"/>
  <c r="J66" i="4" s="1"/>
  <c r="BK326" i="4"/>
  <c r="J326" i="4" s="1"/>
  <c r="J69" i="4" s="1"/>
  <c r="BK124" i="6"/>
  <c r="J124" i="6" s="1"/>
  <c r="J61" i="6" s="1"/>
  <c r="P145" i="6"/>
  <c r="T92" i="7"/>
  <c r="T87" i="7"/>
  <c r="BK230" i="2"/>
  <c r="J230" i="2" s="1"/>
  <c r="J62" i="2" s="1"/>
  <c r="P443" i="2"/>
  <c r="P91" i="3"/>
  <c r="P263" i="3"/>
  <c r="T283" i="3"/>
  <c r="T282" i="3"/>
  <c r="R92" i="4"/>
  <c r="P155" i="4"/>
  <c r="P296" i="4"/>
  <c r="P316" i="4"/>
  <c r="R326" i="4"/>
  <c r="P96" i="5"/>
  <c r="P88" i="5"/>
  <c r="T226" i="5"/>
  <c r="BK244" i="5"/>
  <c r="J244" i="5" s="1"/>
  <c r="J66" i="5" s="1"/>
  <c r="T251" i="5"/>
  <c r="T233" i="5" s="1"/>
  <c r="BK83" i="6"/>
  <c r="J83" i="6" s="1"/>
  <c r="J60" i="6" s="1"/>
  <c r="T124" i="6"/>
  <c r="P101" i="7"/>
  <c r="T230" i="2"/>
  <c r="P454" i="2"/>
  <c r="T91" i="3"/>
  <c r="BK263" i="3"/>
  <c r="J263" i="3" s="1"/>
  <c r="J64" i="3" s="1"/>
  <c r="R283" i="3"/>
  <c r="R282" i="3" s="1"/>
  <c r="R180" i="4"/>
  <c r="P308" i="4"/>
  <c r="BK333" i="4"/>
  <c r="J333" i="4" s="1"/>
  <c r="J70" i="4" s="1"/>
  <c r="BK96" i="5"/>
  <c r="J96" i="5"/>
  <c r="J62" i="5" s="1"/>
  <c r="R226" i="5"/>
  <c r="R244" i="5"/>
  <c r="T83" i="6"/>
  <c r="R145" i="6"/>
  <c r="BK92" i="7"/>
  <c r="J92" i="7"/>
  <c r="J62" i="7"/>
  <c r="R101" i="7"/>
  <c r="T87" i="2"/>
  <c r="T86" i="2"/>
  <c r="T85" i="2"/>
  <c r="R353" i="2"/>
  <c r="R443" i="2"/>
  <c r="P139" i="3"/>
  <c r="P90" i="3"/>
  <c r="BK275" i="3"/>
  <c r="J275" i="3"/>
  <c r="J65" i="3"/>
  <c r="BK293" i="3"/>
  <c r="J293" i="3" s="1"/>
  <c r="J68" i="3" s="1"/>
  <c r="T180" i="4"/>
  <c r="BK316" i="4"/>
  <c r="J316" i="4" s="1"/>
  <c r="J68" i="4" s="1"/>
  <c r="R333" i="4"/>
  <c r="R96" i="5"/>
  <c r="R88" i="5" s="1"/>
  <c r="T234" i="5"/>
  <c r="P251" i="5"/>
  <c r="P83" i="6"/>
  <c r="R124" i="6"/>
  <c r="P92" i="7"/>
  <c r="P87" i="7"/>
  <c r="BK117" i="7"/>
  <c r="J117" i="7"/>
  <c r="J64" i="7"/>
  <c r="T117" i="7"/>
  <c r="T137" i="7"/>
  <c r="BK87" i="2"/>
  <c r="J87" i="2"/>
  <c r="J61" i="2"/>
  <c r="P353" i="2"/>
  <c r="R454" i="2"/>
  <c r="R91" i="3"/>
  <c r="R263" i="3"/>
  <c r="P283" i="3"/>
  <c r="P282" i="3" s="1"/>
  <c r="BK180" i="4"/>
  <c r="J180" i="4"/>
  <c r="J64" i="4" s="1"/>
  <c r="R308" i="4"/>
  <c r="P333" i="4"/>
  <c r="P244" i="5"/>
  <c r="P124" i="6"/>
  <c r="T145" i="6"/>
  <c r="BK101" i="7"/>
  <c r="J101" i="7"/>
  <c r="J63" i="7" s="1"/>
  <c r="T101" i="7"/>
  <c r="P117" i="7"/>
  <c r="R117" i="7"/>
  <c r="BK137" i="7"/>
  <c r="J137" i="7" s="1"/>
  <c r="J65" i="7" s="1"/>
  <c r="P137" i="7"/>
  <c r="R137" i="7"/>
  <c r="BK133" i="3"/>
  <c r="J133" i="3"/>
  <c r="J62" i="3"/>
  <c r="BK162" i="4"/>
  <c r="J162" i="4" s="1"/>
  <c r="J63" i="4" s="1"/>
  <c r="BK88" i="7"/>
  <c r="J88" i="7" s="1"/>
  <c r="J61" i="7" s="1"/>
  <c r="BK302" i="3"/>
  <c r="J302" i="3"/>
  <c r="J69" i="3" s="1"/>
  <c r="BK147" i="7"/>
  <c r="J147" i="7"/>
  <c r="J66" i="7"/>
  <c r="E48" i="7"/>
  <c r="BE89" i="7"/>
  <c r="BE144" i="7"/>
  <c r="BK82" i="6"/>
  <c r="J82" i="6" s="1"/>
  <c r="J30" i="6" s="1"/>
  <c r="J55" i="7"/>
  <c r="BE128" i="7"/>
  <c r="BE113" i="7"/>
  <c r="BE141" i="7"/>
  <c r="J52" i="7"/>
  <c r="F83" i="7"/>
  <c r="BE110" i="7"/>
  <c r="BE125" i="7"/>
  <c r="BE102" i="7"/>
  <c r="BE106" i="7"/>
  <c r="BE131" i="7"/>
  <c r="BE138" i="7"/>
  <c r="BE97" i="7"/>
  <c r="BE118" i="7"/>
  <c r="BE134" i="7"/>
  <c r="BE148" i="7"/>
  <c r="BE93" i="7"/>
  <c r="BE122" i="7"/>
  <c r="BK233" i="5"/>
  <c r="J233" i="5" s="1"/>
  <c r="J64" i="5" s="1"/>
  <c r="J52" i="6"/>
  <c r="J79" i="6"/>
  <c r="BE92" i="6"/>
  <c r="BE102" i="6"/>
  <c r="BE125" i="6"/>
  <c r="BE131" i="6"/>
  <c r="BE133" i="6"/>
  <c r="BE84" i="6"/>
  <c r="BE94" i="6"/>
  <c r="BE98" i="6"/>
  <c r="BE154" i="6"/>
  <c r="BE158" i="6"/>
  <c r="BE164" i="6"/>
  <c r="BK88" i="5"/>
  <c r="J88" i="5" s="1"/>
  <c r="J60" i="5" s="1"/>
  <c r="BE96" i="6"/>
  <c r="BE106" i="6"/>
  <c r="BE146" i="6"/>
  <c r="BE148" i="6"/>
  <c r="E72" i="6"/>
  <c r="BE88" i="6"/>
  <c r="BE104" i="6"/>
  <c r="BE118" i="6"/>
  <c r="BE120" i="6"/>
  <c r="BE129" i="6"/>
  <c r="BE137" i="6"/>
  <c r="BE150" i="6"/>
  <c r="F79" i="6"/>
  <c r="BE86" i="6"/>
  <c r="BE100" i="6"/>
  <c r="BE112" i="6"/>
  <c r="BE114" i="6"/>
  <c r="BE116" i="6"/>
  <c r="BE122" i="6"/>
  <c r="BE127" i="6"/>
  <c r="BE139" i="6"/>
  <c r="BE156" i="6"/>
  <c r="BE160" i="6"/>
  <c r="BE162" i="6"/>
  <c r="BE152" i="6"/>
  <c r="BE90" i="6"/>
  <c r="BE108" i="6"/>
  <c r="BE110" i="6"/>
  <c r="BE135" i="6"/>
  <c r="BE141" i="6"/>
  <c r="BE143" i="6"/>
  <c r="J52" i="5"/>
  <c r="F84" i="5"/>
  <c r="BE117" i="5"/>
  <c r="BE122" i="5"/>
  <c r="BE189" i="5"/>
  <c r="BE191" i="5"/>
  <c r="BE193" i="5"/>
  <c r="BE204" i="5"/>
  <c r="BE223" i="5"/>
  <c r="BE227" i="5"/>
  <c r="J92" i="4"/>
  <c r="J61" i="4" s="1"/>
  <c r="J55" i="5"/>
  <c r="BE97" i="5"/>
  <c r="BE115" i="5"/>
  <c r="BE140" i="5"/>
  <c r="BE142" i="5"/>
  <c r="BE145" i="5"/>
  <c r="BE165" i="5"/>
  <c r="BE167" i="5"/>
  <c r="BE187" i="5"/>
  <c r="BE198" i="5"/>
  <c r="BE201" i="5"/>
  <c r="BE212" i="5"/>
  <c r="BE219" i="5"/>
  <c r="BE221" i="5"/>
  <c r="BE252" i="5"/>
  <c r="BE152" i="5"/>
  <c r="BE159" i="5"/>
  <c r="BE161" i="5"/>
  <c r="BE163" i="5"/>
  <c r="BE173" i="5"/>
  <c r="BE176" i="5"/>
  <c r="BE207" i="5"/>
  <c r="BE209" i="5"/>
  <c r="BE215" i="5"/>
  <c r="BE217" i="5"/>
  <c r="BE230" i="5"/>
  <c r="BE241" i="5"/>
  <c r="BE245" i="5"/>
  <c r="E48" i="5"/>
  <c r="BE100" i="5"/>
  <c r="BE102" i="5"/>
  <c r="BE112" i="5"/>
  <c r="BE127" i="5"/>
  <c r="BE147" i="5"/>
  <c r="BE150" i="5"/>
  <c r="BE169" i="5"/>
  <c r="BE171" i="5"/>
  <c r="BE178" i="5"/>
  <c r="BE181" i="5"/>
  <c r="BE196" i="5"/>
  <c r="BE254" i="5"/>
  <c r="BE90" i="5"/>
  <c r="BE93" i="5"/>
  <c r="BE105" i="5"/>
  <c r="BE120" i="5"/>
  <c r="BE125" i="5"/>
  <c r="BE183" i="5"/>
  <c r="BE185" i="5"/>
  <c r="BE235" i="5"/>
  <c r="BE248" i="5"/>
  <c r="BE107" i="5"/>
  <c r="BE110" i="5"/>
  <c r="BE132" i="5"/>
  <c r="BE137" i="5"/>
  <c r="BE130" i="5"/>
  <c r="BE135" i="5"/>
  <c r="BE154" i="5"/>
  <c r="BE157" i="5"/>
  <c r="BE238" i="5"/>
  <c r="J91" i="3"/>
  <c r="J61" i="3" s="1"/>
  <c r="BE192" i="4"/>
  <c r="J87" i="4"/>
  <c r="BE123" i="4"/>
  <c r="BE132" i="4"/>
  <c r="BE140" i="4"/>
  <c r="BE156" i="4"/>
  <c r="BE168" i="4"/>
  <c r="BE187" i="4"/>
  <c r="BE197" i="4"/>
  <c r="BE210" i="4"/>
  <c r="BE220" i="4"/>
  <c r="BE225" i="4"/>
  <c r="BE227" i="4"/>
  <c r="BE240" i="4"/>
  <c r="BE254" i="4"/>
  <c r="BE257" i="4"/>
  <c r="BE312" i="4"/>
  <c r="BE317" i="4"/>
  <c r="BE323" i="4"/>
  <c r="BE334" i="4"/>
  <c r="E48" i="4"/>
  <c r="BE207" i="4"/>
  <c r="BE217" i="4"/>
  <c r="BE230" i="4"/>
  <c r="BE248" i="4"/>
  <c r="BE250" i="4"/>
  <c r="BE252" i="4"/>
  <c r="BE270" i="4"/>
  <c r="BE289" i="4"/>
  <c r="BE291" i="4"/>
  <c r="BE293" i="4"/>
  <c r="BE309" i="4"/>
  <c r="F87" i="4"/>
  <c r="BE93" i="4"/>
  <c r="BE107" i="4"/>
  <c r="BE112" i="4"/>
  <c r="BE135" i="4"/>
  <c r="BE174" i="4"/>
  <c r="BE205" i="4"/>
  <c r="BE212" i="4"/>
  <c r="BE235" i="4"/>
  <c r="BE278" i="4"/>
  <c r="BE286" i="4"/>
  <c r="BE305" i="4"/>
  <c r="J52" i="4"/>
  <c r="BE120" i="4"/>
  <c r="BE150" i="4"/>
  <c r="BE181" i="4"/>
  <c r="BE222" i="4"/>
  <c r="BE259" i="4"/>
  <c r="BE264" i="4"/>
  <c r="BE266" i="4"/>
  <c r="BE275" i="4"/>
  <c r="BE281" i="4"/>
  <c r="BE283" i="4"/>
  <c r="BE330" i="4"/>
  <c r="BE336" i="4"/>
  <c r="BE117" i="4"/>
  <c r="BE184" i="4"/>
  <c r="BE232" i="4"/>
  <c r="BE262" i="4"/>
  <c r="BE297" i="4"/>
  <c r="BE300" i="4"/>
  <c r="BE320" i="4"/>
  <c r="BE95" i="4"/>
  <c r="BE101" i="4"/>
  <c r="BE145" i="4"/>
  <c r="BE163" i="4"/>
  <c r="BE190" i="4"/>
  <c r="BE215" i="4"/>
  <c r="BE246" i="4"/>
  <c r="BE268" i="4"/>
  <c r="BE273" i="4"/>
  <c r="BE327" i="4"/>
  <c r="BE126" i="4"/>
  <c r="BE159" i="4"/>
  <c r="BE195" i="4"/>
  <c r="BE200" i="4"/>
  <c r="BE202" i="4"/>
  <c r="BE237" i="4"/>
  <c r="BE242" i="4"/>
  <c r="BE244" i="4"/>
  <c r="BK86" i="2"/>
  <c r="J86" i="2"/>
  <c r="J60" i="2" s="1"/>
  <c r="J55" i="3"/>
  <c r="J83" i="3"/>
  <c r="BE98" i="3"/>
  <c r="BE104" i="3"/>
  <c r="BE110" i="3"/>
  <c r="BE123" i="3"/>
  <c r="BE160" i="3"/>
  <c r="BE165" i="3"/>
  <c r="BE187" i="3"/>
  <c r="BE195" i="3"/>
  <c r="BE200" i="3"/>
  <c r="BE205" i="3"/>
  <c r="BE231" i="3"/>
  <c r="BE233" i="3"/>
  <c r="BE238" i="3"/>
  <c r="BE240" i="3"/>
  <c r="BE243" i="3"/>
  <c r="BE267" i="3"/>
  <c r="BE297" i="3"/>
  <c r="BE300" i="3"/>
  <c r="BE303" i="3"/>
  <c r="BE113" i="3"/>
  <c r="BE118" i="3"/>
  <c r="BE162" i="3"/>
  <c r="BE209" i="3"/>
  <c r="BE212" i="3"/>
  <c r="BE264" i="3"/>
  <c r="BE287" i="3"/>
  <c r="F86" i="3"/>
  <c r="BE92" i="3"/>
  <c r="BE128" i="3"/>
  <c r="BE157" i="3"/>
  <c r="BE207" i="3"/>
  <c r="BE236" i="3"/>
  <c r="BE250" i="3"/>
  <c r="BE252" i="3"/>
  <c r="BE276" i="3"/>
  <c r="E48" i="3"/>
  <c r="BE134" i="3"/>
  <c r="BE140" i="3"/>
  <c r="BE182" i="3"/>
  <c r="BE202" i="3"/>
  <c r="BE226" i="3"/>
  <c r="BE228" i="3"/>
  <c r="BE257" i="3"/>
  <c r="BE170" i="3"/>
  <c r="BE172" i="3"/>
  <c r="BE175" i="3"/>
  <c r="BE177" i="3"/>
  <c r="BE185" i="3"/>
  <c r="BE294" i="3"/>
  <c r="BE101" i="3"/>
  <c r="BE143" i="3"/>
  <c r="BE150" i="3"/>
  <c r="BE152" i="3"/>
  <c r="BE214" i="3"/>
  <c r="BE221" i="3"/>
  <c r="BE255" i="3"/>
  <c r="BE260" i="3"/>
  <c r="BE290" i="3"/>
  <c r="BE167" i="3"/>
  <c r="BE180" i="3"/>
  <c r="BE192" i="3"/>
  <c r="BE197" i="3"/>
  <c r="BE223" i="3"/>
  <c r="BE272" i="3"/>
  <c r="BE279" i="3"/>
  <c r="BE284" i="3"/>
  <c r="BE146" i="3"/>
  <c r="BE148" i="3"/>
  <c r="BE155" i="3"/>
  <c r="BE190" i="3"/>
  <c r="BE216" i="3"/>
  <c r="BE219" i="3"/>
  <c r="BE245" i="3"/>
  <c r="BE247" i="3"/>
  <c r="BC55" i="1"/>
  <c r="AW55" i="1"/>
  <c r="BA55" i="1"/>
  <c r="BB55" i="1"/>
  <c r="E48" i="2"/>
  <c r="J52" i="2"/>
  <c r="F55" i="2"/>
  <c r="J55" i="2"/>
  <c r="BE88" i="2"/>
  <c r="BE94" i="2"/>
  <c r="BE106" i="2"/>
  <c r="BE118" i="2"/>
  <c r="BE125" i="2"/>
  <c r="BE131" i="2"/>
  <c r="BE134" i="2"/>
  <c r="BE147" i="2"/>
  <c r="BE158" i="2"/>
  <c r="BE163" i="2"/>
  <c r="BE169" i="2"/>
  <c r="BE181" i="2"/>
  <c r="BE187" i="2"/>
  <c r="BE190" i="2"/>
  <c r="BE196" i="2"/>
  <c r="BE199" i="2"/>
  <c r="BE204" i="2"/>
  <c r="BE207" i="2"/>
  <c r="BE210" i="2"/>
  <c r="BE215" i="2"/>
  <c r="BE218" i="2"/>
  <c r="BE222" i="2"/>
  <c r="BE226" i="2"/>
  <c r="BE231" i="2"/>
  <c r="BE241" i="2"/>
  <c r="BE243" i="2"/>
  <c r="BE250" i="2"/>
  <c r="BE257" i="2"/>
  <c r="BE269" i="2"/>
  <c r="BE275" i="2"/>
  <c r="BE281" i="2"/>
  <c r="BE292" i="2"/>
  <c r="BE298" i="2"/>
  <c r="BE304" i="2"/>
  <c r="BE310" i="2"/>
  <c r="BE313" i="2"/>
  <c r="BE320" i="2"/>
  <c r="BE326" i="2"/>
  <c r="BE332" i="2"/>
  <c r="BE335" i="2"/>
  <c r="BE338" i="2"/>
  <c r="BE344" i="2"/>
  <c r="BE347" i="2"/>
  <c r="BE354" i="2"/>
  <c r="BE357" i="2"/>
  <c r="BE364" i="2"/>
  <c r="BE371" i="2"/>
  <c r="BE375" i="2"/>
  <c r="BE379" i="2"/>
  <c r="BE382" i="2"/>
  <c r="BE384" i="2"/>
  <c r="BE389" i="2"/>
  <c r="BE392" i="2"/>
  <c r="BE399" i="2"/>
  <c r="BE403" i="2"/>
  <c r="BE410" i="2"/>
  <c r="BE413" i="2"/>
  <c r="BE420" i="2"/>
  <c r="BE426" i="2"/>
  <c r="BE432" i="2"/>
  <c r="BE438" i="2"/>
  <c r="BE441" i="2"/>
  <c r="BE444" i="2"/>
  <c r="BE448" i="2"/>
  <c r="BE451" i="2"/>
  <c r="BE455" i="2"/>
  <c r="BE458" i="2"/>
  <c r="BD55" i="1"/>
  <c r="F34" i="6"/>
  <c r="BA59" i="1" s="1"/>
  <c r="F36" i="5"/>
  <c r="BC58" i="1" s="1"/>
  <c r="F37" i="5"/>
  <c r="BD58" i="1"/>
  <c r="F34" i="7"/>
  <c r="BA60" i="1" s="1"/>
  <c r="F36" i="4"/>
  <c r="BC57" i="1"/>
  <c r="F35" i="7"/>
  <c r="BB60" i="1" s="1"/>
  <c r="F34" i="4"/>
  <c r="BA57" i="1"/>
  <c r="F37" i="6"/>
  <c r="BD59" i="1" s="1"/>
  <c r="J34" i="5"/>
  <c r="AW58" i="1"/>
  <c r="J34" i="4"/>
  <c r="AW57" i="1" s="1"/>
  <c r="F35" i="6"/>
  <c r="BB59" i="1" s="1"/>
  <c r="J34" i="7"/>
  <c r="AW60" i="1" s="1"/>
  <c r="J34" i="3"/>
  <c r="AW56" i="1"/>
  <c r="F36" i="3"/>
  <c r="BC56" i="1" s="1"/>
  <c r="F35" i="4"/>
  <c r="BB57" i="1"/>
  <c r="J34" i="6"/>
  <c r="AW59" i="1" s="1"/>
  <c r="F36" i="7"/>
  <c r="BC60" i="1"/>
  <c r="F37" i="3"/>
  <c r="BD56" i="1" s="1"/>
  <c r="F34" i="3"/>
  <c r="BA56" i="1"/>
  <c r="F34" i="5"/>
  <c r="BA58" i="1" s="1"/>
  <c r="F37" i="4"/>
  <c r="BD57" i="1"/>
  <c r="F36" i="6"/>
  <c r="BC59" i="1" s="1"/>
  <c r="F37" i="7"/>
  <c r="BD60" i="1"/>
  <c r="F35" i="3"/>
  <c r="BB56" i="1" s="1"/>
  <c r="F35" i="5"/>
  <c r="BB58" i="1"/>
  <c r="BK315" i="4" l="1"/>
  <c r="J315" i="4" s="1"/>
  <c r="J67" i="4" s="1"/>
  <c r="BK282" i="3"/>
  <c r="J282" i="3" s="1"/>
  <c r="J66" i="3" s="1"/>
  <c r="T315" i="4"/>
  <c r="R86" i="7"/>
  <c r="T86" i="7"/>
  <c r="P86" i="7"/>
  <c r="AU60" i="1"/>
  <c r="P89" i="3"/>
  <c r="AU56" i="1" s="1"/>
  <c r="BK90" i="3"/>
  <c r="J90" i="3"/>
  <c r="J60" i="3"/>
  <c r="T91" i="4"/>
  <c r="T90" i="4" s="1"/>
  <c r="P233" i="5"/>
  <c r="P87" i="5"/>
  <c r="AU58" i="1" s="1"/>
  <c r="R90" i="3"/>
  <c r="R89" i="3"/>
  <c r="P315" i="4"/>
  <c r="P86" i="2"/>
  <c r="P85" i="2" s="1"/>
  <c r="AU55" i="1" s="1"/>
  <c r="BK91" i="4"/>
  <c r="J91" i="4" s="1"/>
  <c r="J60" i="4" s="1"/>
  <c r="P82" i="6"/>
  <c r="AU59" i="1" s="1"/>
  <c r="R86" i="2"/>
  <c r="R85" i="2" s="1"/>
  <c r="R315" i="4"/>
  <c r="T88" i="5"/>
  <c r="T87" i="5" s="1"/>
  <c r="R233" i="5"/>
  <c r="R87" i="5"/>
  <c r="T90" i="3"/>
  <c r="T89" i="3" s="1"/>
  <c r="T82" i="6"/>
  <c r="R82" i="6"/>
  <c r="P91" i="4"/>
  <c r="P90" i="4" s="1"/>
  <c r="AU57" i="1" s="1"/>
  <c r="R91" i="4"/>
  <c r="BK87" i="7"/>
  <c r="J87" i="7" s="1"/>
  <c r="J60" i="7" s="1"/>
  <c r="AG59" i="1"/>
  <c r="J59" i="6"/>
  <c r="BK87" i="5"/>
  <c r="J87" i="5" s="1"/>
  <c r="J59" i="5" s="1"/>
  <c r="BK90" i="4"/>
  <c r="J90" i="4" s="1"/>
  <c r="J30" i="4" s="1"/>
  <c r="AG57" i="1" s="1"/>
  <c r="BK85" i="2"/>
  <c r="J85" i="2"/>
  <c r="J33" i="2"/>
  <c r="AV55" i="1" s="1"/>
  <c r="AT55" i="1" s="1"/>
  <c r="J33" i="3"/>
  <c r="AV56" i="1"/>
  <c r="AT56" i="1" s="1"/>
  <c r="F33" i="5"/>
  <c r="AZ58" i="1"/>
  <c r="F33" i="6"/>
  <c r="AZ59" i="1" s="1"/>
  <c r="F33" i="4"/>
  <c r="AZ57" i="1" s="1"/>
  <c r="F33" i="2"/>
  <c r="AZ55" i="1" s="1"/>
  <c r="J30" i="2"/>
  <c r="AG55" i="1" s="1"/>
  <c r="BA54" i="1"/>
  <c r="W30" i="1" s="1"/>
  <c r="F33" i="3"/>
  <c r="AZ56" i="1" s="1"/>
  <c r="F33" i="7"/>
  <c r="AZ60" i="1" s="1"/>
  <c r="BC54" i="1"/>
  <c r="W32" i="1" s="1"/>
  <c r="J33" i="4"/>
  <c r="AV57" i="1" s="1"/>
  <c r="AT57" i="1" s="1"/>
  <c r="J33" i="6"/>
  <c r="AV59" i="1" s="1"/>
  <c r="AT59" i="1" s="1"/>
  <c r="AN59" i="1" s="1"/>
  <c r="J33" i="7"/>
  <c r="AV60" i="1"/>
  <c r="AT60" i="1" s="1"/>
  <c r="BD54" i="1"/>
  <c r="W33" i="1" s="1"/>
  <c r="BB54" i="1"/>
  <c r="W31" i="1" s="1"/>
  <c r="J33" i="5"/>
  <c r="AV58" i="1" s="1"/>
  <c r="AT58" i="1" s="1"/>
  <c r="R90" i="4" l="1"/>
  <c r="BK86" i="7"/>
  <c r="J86" i="7"/>
  <c r="J59" i="7"/>
  <c r="BK89" i="3"/>
  <c r="J89" i="3"/>
  <c r="J59" i="3"/>
  <c r="J39" i="6"/>
  <c r="AN57" i="1"/>
  <c r="J59" i="4"/>
  <c r="J39" i="4"/>
  <c r="AN55" i="1"/>
  <c r="J59" i="2"/>
  <c r="J39" i="2"/>
  <c r="AU54" i="1"/>
  <c r="AY54" i="1"/>
  <c r="AX54" i="1"/>
  <c r="J30" i="5"/>
  <c r="AG58" i="1"/>
  <c r="AN58" i="1"/>
  <c r="AW54" i="1"/>
  <c r="AK30" i="1" s="1"/>
  <c r="AZ54" i="1"/>
  <c r="W29" i="1"/>
  <c r="J39" i="5" l="1"/>
  <c r="J30" i="3"/>
  <c r="AG56" i="1" s="1"/>
  <c r="AN56" i="1" s="1"/>
  <c r="J30" i="7"/>
  <c r="AG60" i="1"/>
  <c r="AV54" i="1"/>
  <c r="AK29" i="1" s="1"/>
  <c r="J39" i="7" l="1"/>
  <c r="J39" i="3"/>
  <c r="AN60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<sst xmlns="http://schemas.openxmlformats.org/spreadsheetml/2006/main" count="11640" uniqueCount="1511">
  <si>
    <t>Export Komplet</t>
  </si>
  <si>
    <t>VZ</t>
  </si>
  <si>
    <t>2.0</t>
  </si>
  <si>
    <t>ZAMOK</t>
  </si>
  <si>
    <t>False</t>
  </si>
  <si>
    <t>{d8745562-3857-4145-9340-329515e003ce}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</si>
  <si>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</si>
  <si>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</si>
  <si>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</si>
  <si>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</si>
  <si>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</si>
  <si>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</si>
  <si>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</si>
  <si>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</si>
  <si>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2025-10-05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</si>
  <si>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</si>
  <si>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</si>
  <si>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I.etapa Stavební úpravy MK v ulici Souběžná, Heřmánkova, Daskabát v Třeboni</t>
  </si>
  <si>
    <t>KSO:</t>
  </si>
  <si>
    <t/>
  </si>
  <si>
    <t>CC-CZ:</t>
  </si>
  <si>
    <t>Místo:</t>
  </si>
  <si>
    <t>Třeboň</t>
  </si>
  <si>
    <t>Datum:</t>
  </si>
  <si>
    <t>5. 10. 2025</t>
  </si>
  <si>
    <t>Zadavatel:</t>
  </si>
  <si>
    <t>IČ:</t>
  </si>
  <si>
    <t>00247618</t>
  </si>
  <si>
    <t>Město Třeboň, Palackého nám. 46/II, 379 01 Třeboň</t>
  </si>
  <si>
    <t>DIČ:</t>
  </si>
  <si>
    <t>Účastník:</t>
  </si>
  <si>
    <t>Vyplň údaj</t>
  </si>
  <si>
    <t>Projektant:</t>
  </si>
  <si>
    <t>25171232</t>
  </si>
  <si>
    <t>INVENTE, s.r.o., Žerotínova 483/1, 370 04 Č. Buděj</t>
  </si>
  <si>
    <t>CZ25171232</t>
  </si>
  <si>
    <t>True</t>
  </si>
  <si>
    <t>Zpracovatel:</t>
  </si>
  <si>
    <t xml:space="preserve"> </t>
  </si>
  <si>
    <t>Poznámka:</t>
  </si>
  <si>
    <t>Při zpracování nabídky je nutné vycházet ze všech částí dokumentace (technické zprávy, seznamu pozice, všech výkresů a specifikace materiálu). Povinností dodavatele je překontrolovat specifikaci materiálu a případný chybějící materiál nebo výkony doplnit a ocenit. Součástí ceny musí být veškeré náklady, aby cena byla konečná a zahrnovala celou dodávku a montáž akce. Dodávka akce se předpokládá včetně kompletní montáže, veškerého souvisejícího doplňkového, podružného a montážního materiálu tak, aby celé zařízení bylo funkční a splňovalo všechny předpisy, které se na ně vztahují. Uchazeč je povinnen si před podáním cenové nabídky řádně prostudovat projektovou dokumentaci a překontrolovat výkaz výměr. Na případné nesrovnalosti, mezi výkazem výměr a projektovou dokumentací, zjištěné v průběhu realizace stavby nebude brán zřetel a vzniklé náklady půjdou k tíži zhotovitele. 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</si>
  <si>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</si>
  <si>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</si>
  <si>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</si>
  <si>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</si>
  <si>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</si>
  <si>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</si>
  <si>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</si>
  <si>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</si>
  <si>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</si>
  <si>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</si>
  <si>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</si>
  <si>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</si>
  <si>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</si>
  <si>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</si>
  <si>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</si>
  <si>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</si>
  <si>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</si>
  <si>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</si>
  <si>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</si>
  <si>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</si>
  <si>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</si>
  <si>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</si>
  <si>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</si>
  <si>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</si>
  <si>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</si>
  <si>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</si>
  <si>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</si>
  <si>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</si>
  <si>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</si>
  <si>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</si>
  <si>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</si>
  <si>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</si>
  <si>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</si>
  <si>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</si>
  <si>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</si>
  <si>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</si>
  <si>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</si>
  <si>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</si>
  <si>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</si>
  <si>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SO_101_1E</t>
  </si>
  <si>
    <t>Komunikace, zpevněné plochy a odvodnění</t>
  </si>
  <si>
    <t>STA</t>
  </si>
  <si>
    <t>1</t>
  </si>
  <si>
    <t>{4576a137-79c7-4b50-a23b-cc351ffe81c0}</t>
  </si>
  <si>
    <t>2</t>
  </si>
  <si>
    <t>SO_301_1E</t>
  </si>
  <si>
    <t>Vodovod a vodovodní přípojky</t>
  </si>
  <si>
    <t>{cef3b1ec-bd1a-4630-95ef-b86915faa77b}</t>
  </si>
  <si>
    <t>SO_302_1E</t>
  </si>
  <si>
    <t>Jednotná kanalizace a přípojky</t>
  </si>
  <si>
    <t>{16115c55-4ba6-437e-9356-c284135721ec}</t>
  </si>
  <si>
    <t>SO_303_1E</t>
  </si>
  <si>
    <t>Dešťová kanalizace a přípojky</t>
  </si>
  <si>
    <t>{292ec4ce-092c-406d-ba50-15c758e299f1}</t>
  </si>
  <si>
    <t>SO_401_1E</t>
  </si>
  <si>
    <t>Veřejné osvětlení</t>
  </si>
  <si>
    <t>{b1d255f2-650d-415b-9570-734671002763}</t>
  </si>
  <si>
    <t>VON_1E</t>
  </si>
  <si>
    <t>Vedlejší a ostatní náklady</t>
  </si>
  <si>
    <t>{972434f2-a7ca-4d1e-8cbb-fc2c9b36e8fd}</t>
  </si>
  <si>
    <t>VV0007</t>
  </si>
  <si>
    <t>Výkaz (27)</t>
  </si>
  <si>
    <t>1168,19</t>
  </si>
  <si>
    <t>3</t>
  </si>
  <si>
    <t>VV0008</t>
  </si>
  <si>
    <t>Výkaz (28)</t>
  </si>
  <si>
    <t>697,44</t>
  </si>
  <si>
    <t>KRYCÍ LIST SOUPISU PRACÍ</t>
  </si>
  <si>
    <t>VV0009</t>
  </si>
  <si>
    <t>Výkaz (29)</t>
  </si>
  <si>
    <t>947,13</t>
  </si>
  <si>
    <t>VV0010</t>
  </si>
  <si>
    <t>Výkaz (30)</t>
  </si>
  <si>
    <t>VV0011</t>
  </si>
  <si>
    <t>Výkaz (31)</t>
  </si>
  <si>
    <t>32,6</t>
  </si>
  <si>
    <t>VV0012</t>
  </si>
  <si>
    <t>Výkaz (32)</t>
  </si>
  <si>
    <t>Objekt:</t>
  </si>
  <si>
    <t>VV0013</t>
  </si>
  <si>
    <t>Výkaz (33)</t>
  </si>
  <si>
    <t>467,85</t>
  </si>
  <si>
    <t>SO_101_1E - Komunikace, zpevněné plochy a odvodnění</t>
  </si>
  <si>
    <t>VV0014</t>
  </si>
  <si>
    <t>Výkaz (34)</t>
  </si>
  <si>
    <t>8,53</t>
  </si>
  <si>
    <t>VV0015</t>
  </si>
  <si>
    <t>Výkaz (35)</t>
  </si>
  <si>
    <t>86,58</t>
  </si>
  <si>
    <t>VV0016</t>
  </si>
  <si>
    <t>Výkaz (36)</t>
  </si>
  <si>
    <t>15,78</t>
  </si>
  <si>
    <t>VV0017</t>
  </si>
  <si>
    <t>Výkaz (37)</t>
  </si>
  <si>
    <t>368,39</t>
  </si>
  <si>
    <t>VV0018</t>
  </si>
  <si>
    <t>Výkaz (38)</t>
  </si>
  <si>
    <t>229,441</t>
  </si>
  <si>
    <t>VV0019</t>
  </si>
  <si>
    <t>Výkaz (39)</t>
  </si>
  <si>
    <t>160,61</t>
  </si>
  <si>
    <t>VV0020</t>
  </si>
  <si>
    <t>Výkaz (40)</t>
  </si>
  <si>
    <t>246,171</t>
  </si>
  <si>
    <t>VV0021</t>
  </si>
  <si>
    <t>Výkaz (41)</t>
  </si>
  <si>
    <t>35,798</t>
  </si>
  <si>
    <t>VV0022</t>
  </si>
  <si>
    <t>Výkaz (42)</t>
  </si>
  <si>
    <t>36,2</t>
  </si>
  <si>
    <t>VV0001</t>
  </si>
  <si>
    <t>Výkaz (20)</t>
  </si>
  <si>
    <t>1644,57</t>
  </si>
  <si>
    <t>VV0002</t>
  </si>
  <si>
    <t>Výkaz (21)</t>
  </si>
  <si>
    <t>292,71</t>
  </si>
  <si>
    <t>VV0003</t>
  </si>
  <si>
    <t>Výkaz (22)</t>
  </si>
  <si>
    <t>103,718</t>
  </si>
  <si>
    <t>VV0004</t>
  </si>
  <si>
    <t>Výkaz (23)</t>
  </si>
  <si>
    <t>347,638</t>
  </si>
  <si>
    <t>VV0005</t>
  </si>
  <si>
    <t>Výkaz (24)</t>
  </si>
  <si>
    <t>350,457</t>
  </si>
  <si>
    <t>VV0006</t>
  </si>
  <si>
    <t>Výkaz (25)</t>
  </si>
  <si>
    <t>187,24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</si>
  <si>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</si>
  <si>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</si>
  <si>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</si>
  <si>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</si>
  <si>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</si>
  <si>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</si>
  <si>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</si>
  <si>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</si>
  <si>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</si>
  <si>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</si>
  <si>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</si>
  <si>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</si>
  <si>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</si>
  <si>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</si>
  <si>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</si>
  <si>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</si>
  <si>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</si>
  <si>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</si>
  <si>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</si>
  <si>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</si>
  <si>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</si>
  <si>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</si>
  <si>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</si>
  <si>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</si>
  <si>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</si>
  <si>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</si>
  <si>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</si>
  <si>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62</t>
  </si>
  <si>
    <t>K</t>
  </si>
  <si>
    <t>113106123</t>
  </si>
  <si>
    <t>Rozebrání dlažeb ze zámkových dlaždic komunikací pro pěší ručně</t>
  </si>
  <si>
    <t>m2</t>
  </si>
  <si>
    <t>CS ÚRS 2025 02</t>
  </si>
  <si>
    <t>4</t>
  </si>
  <si>
    <t>1382495168</t>
  </si>
  <si>
    <t>PP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</si>
  <si>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</si>
  <si>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Online PSC</t>
  </si>
  <si>
    <t>https://podminky.urs.cz/item/CS_URS_2025_02/113106123</t>
  </si>
  <si>
    <t>VV</t>
  </si>
  <si>
    <t>"Množství určené pomocí aplikace Výměry.</t>
  </si>
  <si>
    <t>"Rozebrání zámkové dlažby I.etapa</t>
  </si>
  <si>
    <t>113107211</t>
  </si>
  <si>
    <t>Odstranění podkladu z kameniva těženého tl do 100 mm strojně pl přes 200 m2</t>
  </si>
  <si>
    <t>676938908</t>
  </si>
  <si>
    <t>Odstranění podkladů nebo krytů strojně plochy jednotlivě přes 200 m2 s přemístěním hmot na skládku na vzdálenost do 20 m nebo s naložením na dopravní prostředek z kameniva těženého, o tl. vrstvy do 100 mm</t>
  </si>
  <si>
    <t>https://podminky.urs.cz/item/CS_URS_2025_02/113107211</t>
  </si>
  <si>
    <t>"Asfaltová vozovka - I.etapa</t>
  </si>
  <si>
    <t>"Dlážděná parkovací stání - I.etapa</t>
  </si>
  <si>
    <t>"Dlážděné vjezdy - I.etapa</t>
  </si>
  <si>
    <t>"Hmatové prvky - I.etapa</t>
  </si>
  <si>
    <t>"Chodník (šedá zámk.) - I.etapa</t>
  </si>
  <si>
    <t>"Ostatní dlážděné plochy - I.etapa</t>
  </si>
  <si>
    <t>"Stání ZTP - I.etapa</t>
  </si>
  <si>
    <t>113154538</t>
  </si>
  <si>
    <t>Frézování živičného krytu tl 100 mm pruh š do 1 m pl přes 500 do 2000 m2</t>
  </si>
  <si>
    <t>412920705</t>
  </si>
  <si>
    <t>Frézování živičného podkladu nebo krytu s naložením hmot na dopravní prostředek plochy přes 500 do 2 000 m2 pruhu šířky do 1 m, tloušťky vrstvy 100 mm</t>
  </si>
  <si>
    <t>https://podminky.urs.cz/item/CS_URS_2025_02/113154538</t>
  </si>
  <si>
    <t>113201112</t>
  </si>
  <si>
    <t>Vytrhání obrub silničních ležatých</t>
  </si>
  <si>
    <t>m</t>
  </si>
  <si>
    <t>1358321720</t>
  </si>
  <si>
    <t>Vytrhání obrub s vybouráním lože, s přemístěním hmot na skládku na vzdálenost do 3 m nebo s naložením na dopravní prostředek silničních ležatých</t>
  </si>
  <si>
    <t>https://podminky.urs.cz/item/CS_URS_2025_02/113201112</t>
  </si>
  <si>
    <t>"Vytrh. obr. sil. ležatých - I.etapa</t>
  </si>
  <si>
    <t>"Vytrh. obr. sil. stojatých - I.etapa</t>
  </si>
  <si>
    <t>113204111</t>
  </si>
  <si>
    <t>Vytrhání obrub záhonových</t>
  </si>
  <si>
    <t>958900532</t>
  </si>
  <si>
    <t>Vytrhání obrub s vybouráním lože, s přemístěním hmot na skládku na vzdálenost do 3 m nebo s naložením na dopravní prostředek záhonových</t>
  </si>
  <si>
    <t>https://podminky.urs.cz/item/CS_URS_2025_02/113204111</t>
  </si>
  <si>
    <t>"Vytrh. obr. chod. - I.etapa</t>
  </si>
  <si>
    <t>5</t>
  </si>
  <si>
    <t>121151113</t>
  </si>
  <si>
    <t>Sejmutí ornice plochy do 500 m2 tl vrstvy do 200 mm strojně</t>
  </si>
  <si>
    <t>-1071807949</t>
  </si>
  <si>
    <t>Sejmutí ornice strojně při souvislé ploše přes 100 do 500 m2, tl. vrstvy do 200 mm</t>
  </si>
  <si>
    <t>https://podminky.urs.cz/item/CS_URS_2025_02/121151113</t>
  </si>
  <si>
    <t>6</t>
  </si>
  <si>
    <t>122452205</t>
  </si>
  <si>
    <t>Odkopávky a prokopávky nezapažené pro silnice a dálnice v hornině třídy těžitelnosti II objem do 1000 m3 strojně</t>
  </si>
  <si>
    <t>m3</t>
  </si>
  <si>
    <t>-842577955</t>
  </si>
  <si>
    <t>Odkopávky a prokopávky nezapažené pro silnice a dálnice strojně v hornině třídy těžitelnosti II přes 500 do 1 000 m3</t>
  </si>
  <si>
    <t>https://podminky.urs.cz/item/CS_URS_2025_02/122452205</t>
  </si>
  <si>
    <t>"Asfaltová vozovka - I.etapa*0,2</t>
  </si>
  <si>
    <t>"Dlážděná parkovací stání - I.etapa*0,2</t>
  </si>
  <si>
    <t>"Dlážděné vjezdy - I.etapa*0,2</t>
  </si>
  <si>
    <t>"Hmatové prvky - I.etapa*0,2</t>
  </si>
  <si>
    <t>"Chodník (šedá zámk.) - I.etapa*0,2</t>
  </si>
  <si>
    <t>"Ostatní dlážděné plochy - I.etapa*0,2</t>
  </si>
  <si>
    <t>"Stání ZTP - I.etapa*0,2</t>
  </si>
  <si>
    <t>"Zelené pásy - I.etapa*0,1</t>
  </si>
  <si>
    <t>7</t>
  </si>
  <si>
    <t>122452205.2</t>
  </si>
  <si>
    <t>-223844827</t>
  </si>
  <si>
    <t>https://podminky.urs.cz/item/CS_URS_2025_02/122452205.2</t>
  </si>
  <si>
    <t>P</t>
  </si>
  <si>
    <t>Poznámka k položce:_x000D_
Případná výměna aktivní zóny</t>
  </si>
  <si>
    <t>"Případná výměna aktivní zóny</t>
  </si>
  <si>
    <t>"Asfaltová vozovka - I.etapa*0,3</t>
  </si>
  <si>
    <t>"Dlážděná parkovací stání - I.etapa*0,3</t>
  </si>
  <si>
    <t>"Dlážděné vjezdy - I.etapa*0,3</t>
  </si>
  <si>
    <t>"Stání ZTP - I.etapa*0,3</t>
  </si>
  <si>
    <t>8</t>
  </si>
  <si>
    <t>1225-R01</t>
  </si>
  <si>
    <t xml:space="preserve">Vodorovné přemístění výkopku na skládku, (vč. poplatku za uložení) dle platné legislativy -  zeminy a kamení zatříděného do Katalogu odpadů pod kódem 17 05 04 </t>
  </si>
  <si>
    <t>R-položka</t>
  </si>
  <si>
    <t>607876280</t>
  </si>
  <si>
    <t xml:space="preserve">Vodorovné přemístění výkopku na skládku, (vč. poplatku za uložení) dle platné legislativy - zeminy a kamení zatříděného do Katalogu odpadů pod kódem 17 05 04 </t>
  </si>
  <si>
    <t>VV0004+VV0005</t>
  </si>
  <si>
    <t>1,2*1,2*1,2"jáma - strom</t>
  </si>
  <si>
    <t>Součet</t>
  </si>
  <si>
    <t>9</t>
  </si>
  <si>
    <t>181151321</t>
  </si>
  <si>
    <t>Plošná úprava terénu přes 500 m2 zemina skupiny 1 až 4 nerovnosti přes 100 do 150 mm v rovinně a svahu do 1:5</t>
  </si>
  <si>
    <t>1202630162</t>
  </si>
  <si>
    <t>Plošná úprava terénu v zemině skupiny 1 až 4 s urovnáním povrchu bez doplnění ornice souvislé plochy přes 500 m2 při nerovnostech terénu přes 100 do 150 mm v rovině nebo na svahu do 1:5</t>
  </si>
  <si>
    <t>https://podminky.urs.cz/item/CS_URS_2025_02/181151321</t>
  </si>
  <si>
    <t>"Zelené pásy - I.etapa</t>
  </si>
  <si>
    <t>10</t>
  </si>
  <si>
    <t>181152302</t>
  </si>
  <si>
    <t>Úprava pláně pro silnice a dálnice v zářezech se zhutněním</t>
  </si>
  <si>
    <t>708689273</t>
  </si>
  <si>
    <t>Úprava pláně na stavbách silnic a dálnic strojně v zářezech mimo skalních se zhutněním</t>
  </si>
  <si>
    <t>https://podminky.urs.cz/item/CS_URS_2025_02/181152302</t>
  </si>
  <si>
    <t>11</t>
  </si>
  <si>
    <t>181351006</t>
  </si>
  <si>
    <t>Rozprostření ornice tl vrstvy přes 300 do 400 mm pl do 100 m2 v rovině nebo ve svahu do 1:5 strojně</t>
  </si>
  <si>
    <t>1797398064</t>
  </si>
  <si>
    <t>Rozprostření a urovnání ornice v rovině nebo ve svahu sklonu do 1:5 strojně při souvislé ploše do 100 m2, tl. vrstvy přes 300 do 400 mm</t>
  </si>
  <si>
    <t>https://podminky.urs.cz/item/CS_URS_2025_02/181351006</t>
  </si>
  <si>
    <t>M</t>
  </si>
  <si>
    <t>10364101</t>
  </si>
  <si>
    <t>zemina pro terénní úpravy - ornice</t>
  </si>
  <si>
    <t>t</t>
  </si>
  <si>
    <t>-1543738877</t>
  </si>
  <si>
    <t>187,24*0,288 'Přepočtené koeficientem množství</t>
  </si>
  <si>
    <t>13</t>
  </si>
  <si>
    <t>181451131</t>
  </si>
  <si>
    <t>Založení parkového trávníku výsevem pl přes 1000 m2 v rovině a ve svahu do 1:5</t>
  </si>
  <si>
    <t>664631690</t>
  </si>
  <si>
    <t>Založení trávníku na půdě předem připravené plochy přes 1000 m2 výsevem včetně utažení parkového v rovině nebo na svahu do 1:5</t>
  </si>
  <si>
    <t>https://podminky.urs.cz/item/CS_URS_2025_02/181451131</t>
  </si>
  <si>
    <t>14</t>
  </si>
  <si>
    <t>00572410</t>
  </si>
  <si>
    <t>osivo směs travní parková</t>
  </si>
  <si>
    <t>kg</t>
  </si>
  <si>
    <t>-1251424602</t>
  </si>
  <si>
    <t>187,24*0,15 'Přepočtené koeficientem množství</t>
  </si>
  <si>
    <t>65</t>
  </si>
  <si>
    <t>183101122</t>
  </si>
  <si>
    <t>Hloubení jamek bez výměny půdy zeminy skupiny 1 až 4 obj přes 1 do 2 m3 v rovině a svahu do 1:5</t>
  </si>
  <si>
    <t>kus</t>
  </si>
  <si>
    <t>1723824123</t>
  </si>
  <si>
    <t>Hloubení jamek pro vysazování rostlin v zemině skupiny 1 až 4 bez výměny půdy v rovině nebo na svahu do 1:5, objemu přes 1,00 do 2,00 m3</t>
  </si>
  <si>
    <t>https://podminky.urs.cz/item/CS_URS_2025_02/183101122</t>
  </si>
  <si>
    <t>Poznámka k položce:_x000D_
přesazení stávajícího stromu do nového balu se substrátem podle výkresu: Nakládání s dešťovými vodami D.1.4.007</t>
  </si>
  <si>
    <t>66</t>
  </si>
  <si>
    <t>58343959</t>
  </si>
  <si>
    <t>kamenivo drcené hrubé frakce 32/63</t>
  </si>
  <si>
    <t>-62067160</t>
  </si>
  <si>
    <t>1,2*1,2*1,2*1,95*0,5</t>
  </si>
  <si>
    <t>67</t>
  </si>
  <si>
    <t>-1618553778</t>
  </si>
  <si>
    <t>1,2*1,2*1,2*0,9*0,5</t>
  </si>
  <si>
    <t>68</t>
  </si>
  <si>
    <t>183106612</t>
  </si>
  <si>
    <t>Ochrana stromu protikořenovou clonou v rovině nebo na svahu do 1:5 hl přes 500 do 700 mm</t>
  </si>
  <si>
    <t>-2053541131</t>
  </si>
  <si>
    <t>Instalace protikořenových bariér do předem vyhloubené rýhy, včetně zásypu a hutnění v rovině nebo na svahu do 1:5, hloubky přes 500 do 700 mm</t>
  </si>
  <si>
    <t>https://podminky.urs.cz/item/CS_URS_2025_02/183106612</t>
  </si>
  <si>
    <t>1,2+1,2+1,2+1,2</t>
  </si>
  <si>
    <t>69</t>
  </si>
  <si>
    <t>RMAT0001</t>
  </si>
  <si>
    <t>protikořenová clona</t>
  </si>
  <si>
    <t>-1346394696</t>
  </si>
  <si>
    <t>4,8*1,2 'Přepočtené koeficientem množství</t>
  </si>
  <si>
    <t>73</t>
  </si>
  <si>
    <t>184102117</t>
  </si>
  <si>
    <t>Výsadba dřeviny s balem D přes 0,8 do 1 m do jamky se zalitím v rovině a svahu do 1:5</t>
  </si>
  <si>
    <t>1326865417</t>
  </si>
  <si>
    <t>Výsadba dřeviny s balem do předem vyhloubené jamky se zalitím v rovině nebo na svahu do 1:5, při průměru balu přes 800 do 1000 mm</t>
  </si>
  <si>
    <t>https://podminky.urs.cz/item/CS_URS_2025_02/184102117</t>
  </si>
  <si>
    <t>74</t>
  </si>
  <si>
    <t>184401111</t>
  </si>
  <si>
    <t>Příprava dřevin k přesazení bez výměny půdy s vyhnojením s balem D přes 0,6 do 0,8 m v rovině a svahu do 1:5</t>
  </si>
  <si>
    <t>447600551</t>
  </si>
  <si>
    <t>Příprava dřeviny k přesazení v rovině nebo na svahu do 1:5 s balem, při průměru balu přes 0,6 do 0,8 m</t>
  </si>
  <si>
    <t>https://podminky.urs.cz/item/CS_URS_2025_02/184401111</t>
  </si>
  <si>
    <t>75</t>
  </si>
  <si>
    <t>184502114</t>
  </si>
  <si>
    <t>Vyzvednutí dřeviny k přesazení s balem D přes 0,6 do 0,8 m v rovině a svahu do 1:5</t>
  </si>
  <si>
    <t>1357630637</t>
  </si>
  <si>
    <t>Vyzvednutí dřeviny k přesazení s balem v rovině nebo na svahu do 1:5, při průměru balu přes 600 do 800 mm</t>
  </si>
  <si>
    <t>https://podminky.urs.cz/item/CS_URS_2025_02/184502114</t>
  </si>
  <si>
    <t>Komunikace pozemní</t>
  </si>
  <si>
    <t>16</t>
  </si>
  <si>
    <t>56468111R</t>
  </si>
  <si>
    <t>Podklad z kameniva hrubého drceného vel. 0-125 mm plochy přes 100 m2 tl 300 mm</t>
  </si>
  <si>
    <t>-1876588443</t>
  </si>
  <si>
    <t>Podklad z kameniva hrubého drceného vel. 0-125 mm, s rozprostřením a zhutněním plochy přes 100 m2, po zhutnění tl. 300 mm</t>
  </si>
  <si>
    <t>64</t>
  </si>
  <si>
    <t>M5646</t>
  </si>
  <si>
    <t xml:space="preserve">Odpočet materiálu - zpětné využití vyfrézovaného recyklátu </t>
  </si>
  <si>
    <t>-1959588142</t>
  </si>
  <si>
    <t>17</t>
  </si>
  <si>
    <t>564851111</t>
  </si>
  <si>
    <t>Podklad ze štěrkodrtě ŠD plochy přes 100 m2 tl 150 mm</t>
  </si>
  <si>
    <t>369225131</t>
  </si>
  <si>
    <t>Podklad ze štěrkodrti ŠD s rozprostřením a zhutněním plochy přes 100 m2, po zhutnění tl. 150 mm</t>
  </si>
  <si>
    <t>https://podminky.urs.cz/item/CS_URS_2025_02/564851111</t>
  </si>
  <si>
    <t xml:space="preserve">Poznámka k položce:_x000D_
ŠDA 0/63b Min. Edef.2 = 45Mpa_x000D_
_x000D_
</t>
  </si>
  <si>
    <t>18</t>
  </si>
  <si>
    <t>564861111</t>
  </si>
  <si>
    <t>Podklad ze štěrkodrtě ŠD plochy přes 100 m2 tl 200 mm</t>
  </si>
  <si>
    <t>1065867271</t>
  </si>
  <si>
    <t>Podklad ze štěrkodrti ŠD s rozprostřením a zhutněním plochy přes 100 m2, po zhutnění tl. 200 mm</t>
  </si>
  <si>
    <t>https://podminky.urs.cz/item/CS_URS_2025_02/564861111</t>
  </si>
  <si>
    <t>Poznámka k položce:_x000D_
ŠDA (0/32) Min. Edef.2 = 60Mpa</t>
  </si>
  <si>
    <t>19</t>
  </si>
  <si>
    <t>311022003</t>
  </si>
  <si>
    <t>Poznámka k položce:_x000D_
ŠDA (0/32) Min. Edef.2 = 30Mpa</t>
  </si>
  <si>
    <t>565165012</t>
  </si>
  <si>
    <t>Asfaltový beton vrstva podkladní ACP 16 + tl 90 mm š do 3 m z nemodifikovaného asfaltu</t>
  </si>
  <si>
    <t>-531336370</t>
  </si>
  <si>
    <t>Asfaltový beton vrstva podkladní ACP 16 z nemodifikovaného asfaltu s rozprostřením a zhutněním ACP 16 + v pruhu šířky přes 1,5 do 3 m, po zhutnění tl. 90 mm</t>
  </si>
  <si>
    <t>https://podminky.urs.cz/item/CS_URS_2025_02/565165012</t>
  </si>
  <si>
    <t>22</t>
  </si>
  <si>
    <t>566901262</t>
  </si>
  <si>
    <t>Vyspravení podkladu po překopech inženýrských sítí plochy přes 15 m2 obalovaným kamenivem ACP tl. 150 mm</t>
  </si>
  <si>
    <t>953174344</t>
  </si>
  <si>
    <t>Vyspravení podkladu po překopech inženýrských sítí plochy přes 15 m2 s rozprostřením a zhutněním obalovaným kamenivem ACP tl. 150 mm</t>
  </si>
  <si>
    <t>https://podminky.urs.cz/item/CS_URS_2025_02/566901262</t>
  </si>
  <si>
    <t>"Oprava překopů - asf. - I.etapa</t>
  </si>
  <si>
    <t>23</t>
  </si>
  <si>
    <t>567921112</t>
  </si>
  <si>
    <t>Podklad z mezerovitého betonu MCB tl 150 mm</t>
  </si>
  <si>
    <t>-1953804584</t>
  </si>
  <si>
    <t>Podklad z mezerovitého betonu MCB tl. 150 mm</t>
  </si>
  <si>
    <t>https://podminky.urs.cz/item/CS_URS_2025_02/567921112</t>
  </si>
  <si>
    <t>24</t>
  </si>
  <si>
    <t>573111111</t>
  </si>
  <si>
    <t>Postřik živičný infiltrační s posypem z asfaltu množství 0,60 kg/m2</t>
  </si>
  <si>
    <t>-2078260787</t>
  </si>
  <si>
    <t>Postřik infiltrační PI z asfaltu silničního s posypem kamenivem, v množství 0,60 kg/m2</t>
  </si>
  <si>
    <t>https://podminky.urs.cz/item/CS_URS_2025_02/573111111</t>
  </si>
  <si>
    <t>25</t>
  </si>
  <si>
    <t>573211107</t>
  </si>
  <si>
    <t>Postřik živičný spojovací z asfaltu v množství 0,30 kg/m2</t>
  </si>
  <si>
    <t>-1514083087</t>
  </si>
  <si>
    <t>Postřik spojovací PS bez posypu kamenivem z asfaltu silničního, v množství 0,30 kg/m2</t>
  </si>
  <si>
    <t>https://podminky.urs.cz/item/CS_URS_2025_02/573211107</t>
  </si>
  <si>
    <t>26</t>
  </si>
  <si>
    <t>577134211</t>
  </si>
  <si>
    <t>Asfaltový beton vrstva obrusná ACO 11 tř. II tl 40 mm š do 3 m z nemodifikovaného asfaltu</t>
  </si>
  <si>
    <t>513431851</t>
  </si>
  <si>
    <t>Asfaltový beton vrstva obrusná ACO 11 z nemodifikovaného asfaltu s rozprostřením a se zhutněním ACO 11 v pruhu šířky přes 1,5 do 3 m, po zhutnění tl. 40 mm</t>
  </si>
  <si>
    <t>https://podminky.urs.cz/item/CS_URS_2025_02/577134211</t>
  </si>
  <si>
    <t>27</t>
  </si>
  <si>
    <t>596211113</t>
  </si>
  <si>
    <t>Kladení zámkové dlažby komunikací pro pěší ručně tl 60 mm skupiny A pl přes 300 m2</t>
  </si>
  <si>
    <t>-1474293454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</si>
  <si>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</si>
  <si>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https://podminky.urs.cz/item/CS_URS_2025_02/596211113</t>
  </si>
  <si>
    <t>28</t>
  </si>
  <si>
    <t>59245018</t>
  </si>
  <si>
    <t>dlažba skladebná betonová 200x100mm tl 60mm přírodní</t>
  </si>
  <si>
    <t>1677179938</t>
  </si>
  <si>
    <t>467,85*1,05 'Přepočtené koeficientem množství</t>
  </si>
  <si>
    <t>29</t>
  </si>
  <si>
    <t>59245006</t>
  </si>
  <si>
    <t>dlažba pro nevidomé betonová 200x100mm tl 60mm barevná</t>
  </si>
  <si>
    <t>2147448498</t>
  </si>
  <si>
    <t>8,53*1,05 'Přepočtené koeficientem množství</t>
  </si>
  <si>
    <t>30</t>
  </si>
  <si>
    <t>596212210</t>
  </si>
  <si>
    <t>Kladení zámkové dlažby pozemních komunikací ručně tl 80 mm skupiny A pl do 50 m2</t>
  </si>
  <si>
    <t>-1330802758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</si>
  <si>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</si>
  <si>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https://podminky.urs.cz/item/CS_URS_2025_02/596212210</t>
  </si>
  <si>
    <t>31</t>
  </si>
  <si>
    <t>59245020R</t>
  </si>
  <si>
    <t>dlažba skladebná betonová 200x100mm tl 80mm černá</t>
  </si>
  <si>
    <t>1102781505</t>
  </si>
  <si>
    <t>86,58*1,05 'Přepočtené koeficientem množství</t>
  </si>
  <si>
    <t>32</t>
  </si>
  <si>
    <t>596212213</t>
  </si>
  <si>
    <t>Kladení zámkové dlažby pozemních komunikací ručně tl 80 mm skupiny A pl přes 300 m2</t>
  </si>
  <si>
    <t>-1947945305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</si>
  <si>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</si>
  <si>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https://podminky.urs.cz/item/CS_URS_2025_02/596212213</t>
  </si>
  <si>
    <t>33</t>
  </si>
  <si>
    <t>59245005.I</t>
  </si>
  <si>
    <t>dlažba tvar obdélník betonová 200x100x80mm barevná</t>
  </si>
  <si>
    <t>180856611</t>
  </si>
  <si>
    <t>15,78*1,05 'Přepočtené koeficientem množství</t>
  </si>
  <si>
    <t>34</t>
  </si>
  <si>
    <t>596412113</t>
  </si>
  <si>
    <t>Kladení dlažby z vegetačních tvárnic pozemních komunikací velikosti dlaždic do 0,09 m2 tl 80 mm pl přes 50 do 100 m2</t>
  </si>
  <si>
    <t>-1013737291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</si>
  <si>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</si>
  <si>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https://podminky.urs.cz/item/CS_URS_2025_02/596412113</t>
  </si>
  <si>
    <t>35</t>
  </si>
  <si>
    <t>5924601R1</t>
  </si>
  <si>
    <t>Vegetační dlažba červená, 210x140x80 mm, šířka spáry 30 mm</t>
  </si>
  <si>
    <t>-1487366253</t>
  </si>
  <si>
    <t>368,39*1,05 'Přepočtené koeficientem množství</t>
  </si>
  <si>
    <t>Ostatní konstrukce a práce, bourání</t>
  </si>
  <si>
    <t>36</t>
  </si>
  <si>
    <t>914111111</t>
  </si>
  <si>
    <t>Montáž svislé dopravní značky do velikosti 1 m2 objímkami na sloupek nebo konzolu</t>
  </si>
  <si>
    <t>118055854</t>
  </si>
  <si>
    <t>Montáž svislé dopravní značky základní velikosti do 1 m2 objímkami na sloupky nebo konzoly</t>
  </si>
  <si>
    <t>https://podminky.urs.cz/item/CS_URS_2025_02/914111111</t>
  </si>
  <si>
    <t>37</t>
  </si>
  <si>
    <t>40445651</t>
  </si>
  <si>
    <t>informativní značky zónové IZ1, IZ2, IZ8, IZ9 1000x1000mm</t>
  </si>
  <si>
    <t>1652118241</t>
  </si>
  <si>
    <t>"IZ8a</t>
  </si>
  <si>
    <t>"IZ8b</t>
  </si>
  <si>
    <t>38</t>
  </si>
  <si>
    <t>40445625</t>
  </si>
  <si>
    <t>informativní značky provozní IP8, IP9, IP11-IP13 500x700mm</t>
  </si>
  <si>
    <t>-228781686</t>
  </si>
  <si>
    <t>"IP12 + 225</t>
  </si>
  <si>
    <t>"IP11a</t>
  </si>
  <si>
    <t>39</t>
  </si>
  <si>
    <t>40445612</t>
  </si>
  <si>
    <t>značky upravující přednost P2, P3, P8 750mm</t>
  </si>
  <si>
    <t>-884702113</t>
  </si>
  <si>
    <t>"P2</t>
  </si>
  <si>
    <t>40</t>
  </si>
  <si>
    <t>40445609</t>
  </si>
  <si>
    <t>značky upravující přednost P1, P4 900mm</t>
  </si>
  <si>
    <t>-773186627</t>
  </si>
  <si>
    <t>"P4</t>
  </si>
  <si>
    <t>43</t>
  </si>
  <si>
    <t>914511111</t>
  </si>
  <si>
    <t>Montáž sloupku dopravních značek délky do 3,5 m s betonovým základem</t>
  </si>
  <si>
    <t>998947916</t>
  </si>
  <si>
    <t>Montáž sloupku dopravních značek délky do 3,5 m do betonového základu</t>
  </si>
  <si>
    <t>https://podminky.urs.cz/item/CS_URS_2025_02/914511111</t>
  </si>
  <si>
    <t>44</t>
  </si>
  <si>
    <t>40445235</t>
  </si>
  <si>
    <t>sloupek pro dopravní značku Al D 60mm v 3,5m</t>
  </si>
  <si>
    <t>-1182484141</t>
  </si>
  <si>
    <t>45</t>
  </si>
  <si>
    <t>915311112</t>
  </si>
  <si>
    <t>Předformátované vodorovné dopravní značení dopravní značky do 2 m2</t>
  </si>
  <si>
    <t>2003234767</t>
  </si>
  <si>
    <t>Vodorovné značení předformovaným termoplastem dopravní značky barevné velikosti do 2 m2</t>
  </si>
  <si>
    <t>https://podminky.urs.cz/item/CS_URS_2025_02/915311112</t>
  </si>
  <si>
    <t>"ZTP</t>
  </si>
  <si>
    <t>46</t>
  </si>
  <si>
    <t>916131213</t>
  </si>
  <si>
    <t>Osazení silničního obrubníku betonového stojatého s boční opěrou do lože z betonu prostého</t>
  </si>
  <si>
    <t>932052598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</si>
  <si>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</si>
  <si>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</si>
  <si>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47</t>
  </si>
  <si>
    <t>59217031</t>
  </si>
  <si>
    <t>obrubník silniční betonový 1000x150x250mm</t>
  </si>
  <si>
    <t>-256146616</t>
  </si>
  <si>
    <t>"Obrubník silniční I.etapa</t>
  </si>
  <si>
    <t>"-16" přechodový obrubník</t>
  </si>
  <si>
    <t>229,441*1,02 'Přepočtené koeficientem množství</t>
  </si>
  <si>
    <t>48</t>
  </si>
  <si>
    <t>59217030</t>
  </si>
  <si>
    <t>obrubník silniční betonový přechodový 1000x150x150-250mm</t>
  </si>
  <si>
    <t>948039735</t>
  </si>
  <si>
    <t>16*1,02 'Přepočtené koeficientem množství</t>
  </si>
  <si>
    <t>49</t>
  </si>
  <si>
    <t>59217029</t>
  </si>
  <si>
    <t>obrubník silniční betonový nájezdový 1000x150x150mm</t>
  </si>
  <si>
    <t>-207328870</t>
  </si>
  <si>
    <t>"Obrubník nájezdový (0 cm) - I.etapa</t>
  </si>
  <si>
    <t>"Obrubník nájezdový (2 cm) - I.etapa</t>
  </si>
  <si>
    <t>160,61*1,02 'Přepočtené koeficientem množství</t>
  </si>
  <si>
    <t>50</t>
  </si>
  <si>
    <t>916331112</t>
  </si>
  <si>
    <t>Osazení zahradního obrubníku betonového do lože z betonu s boční opěrou</t>
  </si>
  <si>
    <t>-517169352</t>
  </si>
  <si>
    <t>Osazení zahradního obrubníku betonového s ložem tl. od 50 do 100 mm z betonu prostého tř. C 12/15 s boční opěrou z betonu prostého tř. C 12/15</t>
  </si>
  <si>
    <t>https://podminky.urs.cz/item/CS_URS_2025_02/916331112</t>
  </si>
  <si>
    <t>51</t>
  </si>
  <si>
    <t>59217017</t>
  </si>
  <si>
    <t>obrubník betonový chodníkový 1000x100x250mm</t>
  </si>
  <si>
    <t>-854355194</t>
  </si>
  <si>
    <t>"Obrubník chodníkový (6 cm) - I.etapa</t>
  </si>
  <si>
    <t>"Obrubník chodníkový (0 cm) - I.etapa</t>
  </si>
  <si>
    <t>246,171*1,02 'Přepočtené koeficientem množství</t>
  </si>
  <si>
    <t>52</t>
  </si>
  <si>
    <t>919731122</t>
  </si>
  <si>
    <t>Zarovnání styčné plochy podkladu nebo krytu živičného tl přes 50 do 100 mm</t>
  </si>
  <si>
    <t>-1387847340</t>
  </si>
  <si>
    <t>Zarovnání styčné plochy podkladu nebo krytu podél vybourané části komunikace nebo zpevněné plochy živičné tl. přes 50 do 100 mm</t>
  </si>
  <si>
    <t>https://podminky.urs.cz/item/CS_URS_2025_02/919731122</t>
  </si>
  <si>
    <t>"Řezání asfaltu - I.etapa</t>
  </si>
  <si>
    <t>53</t>
  </si>
  <si>
    <t>919732211</t>
  </si>
  <si>
    <t>Styčná spára napojení nového živičného povrchu na stávající za tepla š 15 mm hl 25 mm s prořezáním</t>
  </si>
  <si>
    <t>-1762105640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</si>
  <si>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</si>
  <si>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https://podminky.urs.cz/item/CS_URS_2025_02/919732211</t>
  </si>
  <si>
    <t>54</t>
  </si>
  <si>
    <t>919735112</t>
  </si>
  <si>
    <t>Řezání stávajícího živičného krytu hl přes 50 do 100 mm</t>
  </si>
  <si>
    <t>1432818095</t>
  </si>
  <si>
    <t>Řezání stávajícího živičného krytu nebo podkladu hloubky přes 50 do 100 mm</t>
  </si>
  <si>
    <t>https://podminky.urs.cz/item/CS_URS_2025_02/919735112</t>
  </si>
  <si>
    <t>70</t>
  </si>
  <si>
    <t>919791023</t>
  </si>
  <si>
    <t>Montáž ochrany stromů v komunikaci s vnitřní výplní a volně položeným rámem plochy přes 1 m2</t>
  </si>
  <si>
    <t>1643302483</t>
  </si>
  <si>
    <t>Montáž ochrany stromů v komunikaci s vnitřní litinovou nebo ocelovou výplní (mříží) s volným položením ocelového rámu, plochy přes 1 m2</t>
  </si>
  <si>
    <t>https://podminky.urs.cz/item/CS_URS_2025_02/919791023</t>
  </si>
  <si>
    <t>71</t>
  </si>
  <si>
    <t>74910197R</t>
  </si>
  <si>
    <t>rošt ke stromům s rámem 2 díly tvárná litina /1200x1200/</t>
  </si>
  <si>
    <t>-1831731329</t>
  </si>
  <si>
    <t>997</t>
  </si>
  <si>
    <t>Přesun sutě</t>
  </si>
  <si>
    <t>57</t>
  </si>
  <si>
    <t>99722-R01</t>
  </si>
  <si>
    <t>Odvoz vyfrézované živice na mezideponi, kde bude zpracován metodou recyklace smícháním s příměsemi na mezideponii a zpětným použitím na stavbě do podkladních vrstev, vč. dopravy zpět na stavbu - využití do aktivní zóny</t>
  </si>
  <si>
    <t>1946509583</t>
  </si>
  <si>
    <t xml:space="preserve">Poznámka k položce:_x000D_
PAU ZAS-T3_x000D_
Jako mezideponie bude moci být využit areál starých Technických služeb v ulici Novohradská (parc. č. 91/1 ve vlastnictví města Třeboň) ve vzdálenosti cca 2 km od místa stavby_x000D_
</t>
  </si>
  <si>
    <t>378,251</t>
  </si>
  <si>
    <t>58</t>
  </si>
  <si>
    <t>99722-R02</t>
  </si>
  <si>
    <t>Odvoz suti a vybouraných hmot na skládku, (vč. poplatku za uložení) dle platné legislativy - odpadu betonového kód odpadu 17 01 01</t>
  </si>
  <si>
    <t>-714029864</t>
  </si>
  <si>
    <t>9,412+84,886+4,149</t>
  </si>
  <si>
    <t>59</t>
  </si>
  <si>
    <t>99722-R03</t>
  </si>
  <si>
    <t>Odvoz suti a vybouraných hmot na skládku, (vč. poplatku za uložení) dle platné legislativy - zeminy a kamení kód odpadu 17 05 04</t>
  </si>
  <si>
    <t>1834623028</t>
  </si>
  <si>
    <t>296,023</t>
  </si>
  <si>
    <t>998</t>
  </si>
  <si>
    <t>Přesun hmot</t>
  </si>
  <si>
    <t>60</t>
  </si>
  <si>
    <t>998223011</t>
  </si>
  <si>
    <t>Přesun hmot pro pozemní komunikace s krytem dlážděným</t>
  </si>
  <si>
    <t>690944183</t>
  </si>
  <si>
    <t>Přesun hmot pro pozemní komunikace s krytem dlážděným dopravní vzdálenost do 200 m jakékoliv délky objektu</t>
  </si>
  <si>
    <t>https://podminky.urs.cz/item/CS_URS_2025_02/998223011</t>
  </si>
  <si>
    <t>61</t>
  </si>
  <si>
    <t>998223091</t>
  </si>
  <si>
    <t>Příplatek k přesunu hmot pro pozemní komunikace s krytem dlážděným za zvětšený přesun do 1000 m</t>
  </si>
  <si>
    <t>1174627782</t>
  </si>
  <si>
    <t>Přesun hmot pro pozemní komunikace s krytem dlážděným Příplatek k ceně za zvětšený přesun přes vymezenou vodorovnou dopravní vzdálenost do 1000 m</t>
  </si>
  <si>
    <t>https://podminky.urs.cz/item/CS_URS_2025_02/998223091</t>
  </si>
  <si>
    <t>SO_301_1E - Vodovod a vodovodní přípojky</t>
  </si>
  <si>
    <t xml:space="preserve">    4 - Vodorovné konstrukce</t>
  </si>
  <si>
    <t xml:space="preserve">    8 - Trubní vedení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</si>
  <si>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</si>
  <si>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</si>
  <si>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</si>
  <si>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</si>
  <si>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132251254</t>
  </si>
  <si>
    <t>Hloubení nezapažených rýh šířky přes 800 do 2 000 mm strojně s urovnáním dna do předepsaného profilu a spádu v hornině třídy těžitelnosti I skupiny 3 přes 100 do 500 m3</t>
  </si>
  <si>
    <t>https://podminky.urs.cz/item/CS_URS_2025_02/132251254</t>
  </si>
  <si>
    <t>"Výkop pro potrubí o š. 1,1m a hloubce do 2,0m" 131,88</t>
  </si>
  <si>
    <t>"Výkop pro potrubí o š. 0,9m a hloubce do 2,0m" 1,42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</si>
  <si>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</si>
  <si>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</si>
  <si>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</si>
  <si>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167151111</t>
  </si>
  <si>
    <t>Nakládání, skládání a překládání neulehlého výkopku nebo sypaniny strojně nakládání, množství přes 100 m3, z hornin třídy těžitelnosti I, skupiny 1 až 3</t>
  </si>
  <si>
    <t>https://podminky.urs.cz/item/CS_URS_2025_02/167151111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</si>
  <si>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</si>
  <si>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</si>
  <si>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</si>
  <si>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f9</t>
  </si>
  <si>
    <t>133,3*2 "Přepočtené koeficientem množství</t>
  </si>
  <si>
    <t>171251201</t>
  </si>
  <si>
    <t>Uložení sypaniny na skládky nebo meziskládky bez hutnění s upravením uložené sypaniny do předepsaného tvaru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</si>
  <si>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</si>
  <si>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</si>
  <si>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</si>
  <si>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</si>
  <si>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57,2</t>
  </si>
  <si>
    <t>103641R0</t>
  </si>
  <si>
    <t>zemina pro terénní úpravy a zásyp</t>
  </si>
  <si>
    <t>f6</t>
  </si>
  <si>
    <t>57,2*2 "Přepočtené koeficientem množství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</si>
  <si>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</si>
  <si>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</si>
  <si>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</si>
  <si>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54,39</t>
  </si>
  <si>
    <t>58337302</t>
  </si>
  <si>
    <t>štěrkopísek frakce 0/16</t>
  </si>
  <si>
    <t>f2</t>
  </si>
  <si>
    <t>54,39*2 "Přepočtené koeficientem množství</t>
  </si>
  <si>
    <t>Vodorovné konstrukce</t>
  </si>
  <si>
    <t>451573111</t>
  </si>
  <si>
    <t>Lože pod potrubí, stoky a drobné objekty v otevřeném výkopu z písku a štěrkopísku do 63 mm</t>
  </si>
  <si>
    <t>20</t>
  </si>
  <si>
    <t>https://podminky.urs.cz/item/CS_URS_2025_02/451573111</t>
  </si>
  <si>
    <t>21,73</t>
  </si>
  <si>
    <t>Trubní vedení</t>
  </si>
  <si>
    <t>850311811</t>
  </si>
  <si>
    <t>Bourání stávajícího potrubí z trub litinových hrdlových nebo přírubových v otevřeném výkopu DN do 150</t>
  </si>
  <si>
    <t>https://podminky.urs.cz/item/CS_URS_2025_02/850311811</t>
  </si>
  <si>
    <t>857242122</t>
  </si>
  <si>
    <t>Montáž litinových tvarovek na potrubí litinovém tlakovém jednoosých na potrubí z trub přírubových v otevřeném výkopu, kanálu nebo v šachtě DN 80</t>
  </si>
  <si>
    <t>https://podminky.urs.cz/item/CS_URS_2025_02/857242122</t>
  </si>
  <si>
    <t>55254047</t>
  </si>
  <si>
    <t>koleno 90° s patkou přírubové litinové vodovodní N-kus PN10/40 DN 80</t>
  </si>
  <si>
    <t>55253236</t>
  </si>
  <si>
    <t>tvarovka přírubová litinová vodovodní FF-kus PN10/16 DN 80 dl 250mm</t>
  </si>
  <si>
    <t>15</t>
  </si>
  <si>
    <t>55259815</t>
  </si>
  <si>
    <t>přechod přírubový tvárná litina dl 200mm DN 100/80</t>
  </si>
  <si>
    <t>857261131</t>
  </si>
  <si>
    <t>Montáž litinových tvarovek na potrubí litinovém tlakovém jednoosých na potrubí z trub hrdlových v otevřeném výkopu, kanálu nebo v šachtě s integrovaným těsněním DN 100</t>
  </si>
  <si>
    <t>https://podminky.urs.cz/item/CS_URS_2025_02/857261131</t>
  </si>
  <si>
    <t>55259R90</t>
  </si>
  <si>
    <t>zakusovací spojka z tvárné litiny DN100 hrdlo - hrdlo</t>
  </si>
  <si>
    <t>857262122</t>
  </si>
  <si>
    <t>Montáž litinových tvarovek na potrubí litinovém tlakovém jednoosých na potrubí z trub přírubových v otevřeném výkopu, kanálu nebo v šachtě DN 100</t>
  </si>
  <si>
    <t>https://podminky.urs.cz/item/CS_URS_2025_02/857262122</t>
  </si>
  <si>
    <t>28654410</t>
  </si>
  <si>
    <t>příruba volná k lemovému nákružku z polypropylénu 110</t>
  </si>
  <si>
    <t>857264122</t>
  </si>
  <si>
    <t>Montáž litinových tvarovek na potrubí litinovém tlakovém odbočných na potrubí z trub přírubových v otevřeném výkopu, kanálu nebo v šachtě DN 100</t>
  </si>
  <si>
    <t>https://podminky.urs.cz/item/CS_URS_2025_02/857264122</t>
  </si>
  <si>
    <t>55253517</t>
  </si>
  <si>
    <t>tvarovka přírubová litinová s přírubovou odbočkou, T-kus DN 100/100</t>
  </si>
  <si>
    <t>42</t>
  </si>
  <si>
    <t>871211811</t>
  </si>
  <si>
    <t>Bourání stávajícího potrubí z polyetylenu v otevřeném výkopu D do 50 mm</t>
  </si>
  <si>
    <t>https://podminky.urs.cz/item/CS_URS_2025_02/871211811</t>
  </si>
  <si>
    <t>871R000001</t>
  </si>
  <si>
    <t>Napojení na stávající vodovodní řad</t>
  </si>
  <si>
    <t>soubor</t>
  </si>
  <si>
    <t>871161211</t>
  </si>
  <si>
    <t>Montáž vodovodního potrubí z polyetylenu PE100 RC v otevřeném výkopu svařovaných elektrotvarovkou SDR 11/PN16 d 32 x 3,0 mm</t>
  </si>
  <si>
    <t>https://podminky.urs.cz/item/CS_URS_2025_02/871161211</t>
  </si>
  <si>
    <t>28613R10</t>
  </si>
  <si>
    <t>Potrubí vodovodní dvouvrstvé HDPE 100RC SDR11 32x3,0mm typ 2 dle PAS1075</t>
  </si>
  <si>
    <t>871171211</t>
  </si>
  <si>
    <t>Montáž vodovodního potrubí z polyetylenu PE100 RC v otevřeném výkopu svařovaných elektrotvarovkou SDR 11/PN16 d 40 x 3,7 mm</t>
  </si>
  <si>
    <t>https://podminky.urs.cz/item/CS_URS_2025_02/871171211</t>
  </si>
  <si>
    <t>28613R11</t>
  </si>
  <si>
    <t>Potrubí vodovodní dvouvrstvé HDPE 100RC SDR11 40x3,6mm typ 1 dle PAS1075</t>
  </si>
  <si>
    <t>871251211</t>
  </si>
  <si>
    <t>Montáž vodovodního potrubí z polyetylenu PE100 RC v otevřeném výkopu svařovaných elektrotvarovkou SDR 11/PN16 d 110 x 10,0 mm</t>
  </si>
  <si>
    <t>56</t>
  </si>
  <si>
    <t>https://podminky.urs.cz/item/CS_URS_2025_02/871251211</t>
  </si>
  <si>
    <t>28613R16</t>
  </si>
  <si>
    <t>Potrubí vodovodní dvouvrstvé HDPE 100RC SDR11 110x10,0mm typ 2 dle PAS1075</t>
  </si>
  <si>
    <t>877161101</t>
  </si>
  <si>
    <t>Montáž tvarovek na vodovodním plastovém potrubí z polyetylenu PE 100 elektrotvarovek SDR 11/PN16 spojek, oblouků nebo redukcí d 32</t>
  </si>
  <si>
    <t>https://podminky.urs.cz/item/CS_URS_2025_02/877161101</t>
  </si>
  <si>
    <t>28615R69</t>
  </si>
  <si>
    <t>mechanická spojka pro PE d32</t>
  </si>
  <si>
    <t>877161118</t>
  </si>
  <si>
    <t>Montáž tvarovek na vodovodním plastovém potrubí z polyetylenu PE 100 elektrotvarovek SDR 11/PN16 záslepek d 32</t>
  </si>
  <si>
    <t>https://podminky.urs.cz/item/CS_URS_2025_02/877161118</t>
  </si>
  <si>
    <t>28615R20</t>
  </si>
  <si>
    <t>mechanická zátka na potrubí PE32</t>
  </si>
  <si>
    <t>877171101</t>
  </si>
  <si>
    <t>Montáž tvarovek na vodovodním plastovém potrubí z polyetylenu PE 100 elektrotvarovek SDR 11/PN16 spojek, oblouků nebo redukcí d 40</t>
  </si>
  <si>
    <t>https://podminky.urs.cz/item/CS_URS_2025_02/877171101</t>
  </si>
  <si>
    <t>28614971</t>
  </si>
  <si>
    <t>elektroredukce PE 100 PN16 D 40-32mm</t>
  </si>
  <si>
    <t>877251101</t>
  </si>
  <si>
    <t>Montáž tvarovek na vodovodním plastovém potrubí z polyetylenu PE 100 elektrotvarovek SDR 11/PN16 spojek, oblouků nebo redukcí d 110</t>
  </si>
  <si>
    <t>72</t>
  </si>
  <si>
    <t>https://podminky.urs.cz/item/CS_URS_2025_02/877251101</t>
  </si>
  <si>
    <t>28653136</t>
  </si>
  <si>
    <t>nákružek lemový PE 100 SDR11 110mm</t>
  </si>
  <si>
    <t>28653R01</t>
  </si>
  <si>
    <t>opravný třmen pro PE potrubí d110</t>
  </si>
  <si>
    <t>76</t>
  </si>
  <si>
    <t>877251112</t>
  </si>
  <si>
    <t>Montáž tvarovek na vodovodním plastovém potrubí z polyetylenu PE 100 elektrotvarovek SDR 11/PN16 kolen 90° d 110</t>
  </si>
  <si>
    <t>78</t>
  </si>
  <si>
    <t>https://podminky.urs.cz/item/CS_URS_2025_02/877251112</t>
  </si>
  <si>
    <t>28614937</t>
  </si>
  <si>
    <t>elektrokoleno 90° PE 100 PN16 D 110mm</t>
  </si>
  <si>
    <t>80</t>
  </si>
  <si>
    <t>41</t>
  </si>
  <si>
    <t>28614R37</t>
  </si>
  <si>
    <t>elektrokoleno 22° PE 100 PN16 D 110mm</t>
  </si>
  <si>
    <t>82</t>
  </si>
  <si>
    <t>891161322</t>
  </si>
  <si>
    <t>Montáž vodovodních armatur na potrubí šoupátek vevařovacích v otevřeném výkopu nebo v šachtách s ručním kolečkem svařovaných na tupo s PE konci SDR 11 PN16 DN 25/32</t>
  </si>
  <si>
    <t>84</t>
  </si>
  <si>
    <t>https://podminky.urs.cz/item/CS_URS_2025_02/891161322</t>
  </si>
  <si>
    <t>42291029</t>
  </si>
  <si>
    <t>souprava zemní přípojková 3/4"-2" Rd 1,25m</t>
  </si>
  <si>
    <t>86</t>
  </si>
  <si>
    <t>42291034</t>
  </si>
  <si>
    <t>souprava zemní teleskopická pro E1 šoupatka DN 65-80mm Rd 1,3-1,8m</t>
  </si>
  <si>
    <t>88</t>
  </si>
  <si>
    <t>891241112</t>
  </si>
  <si>
    <t>Montáž vodovodních armatur na potrubí šoupátek nebo klapek uzavíracích v otevřeném výkopu nebo v šachtách s osazením zemní soupravy (bez poklopů) DN 80</t>
  </si>
  <si>
    <t>90</t>
  </si>
  <si>
    <t>https://podminky.urs.cz/item/CS_URS_2025_02/891241112</t>
  </si>
  <si>
    <t>42221116</t>
  </si>
  <si>
    <t>šoupátko s přírubami voda DN 80 PN16</t>
  </si>
  <si>
    <t>92</t>
  </si>
  <si>
    <t>891247111</t>
  </si>
  <si>
    <t>Montáž vodovodních armatur na potrubí hydrantů podzemních (bez osazení poklopů) DN 80</t>
  </si>
  <si>
    <t>94</t>
  </si>
  <si>
    <t>https://podminky.urs.cz/item/CS_URS_2025_02/891247111</t>
  </si>
  <si>
    <t>42273594</t>
  </si>
  <si>
    <t>hydrant podzemní DN 80 PN 16 dvojitý uzávěr s koulí krycí v 1500mm</t>
  </si>
  <si>
    <t>96</t>
  </si>
  <si>
    <t>891261112</t>
  </si>
  <si>
    <t>Montáž vodovodních armatur na potrubí šoupátek nebo klapek uzavíracích v otevřeném výkopu nebo v šachtách s osazením zemní soupravy (bez poklopů) DN 100</t>
  </si>
  <si>
    <t>98</t>
  </si>
  <si>
    <t>https://podminky.urs.cz/item/CS_URS_2025_02/891261112</t>
  </si>
  <si>
    <t>42221117</t>
  </si>
  <si>
    <t>šoupátko s přírubami voda DN 100 PN16</t>
  </si>
  <si>
    <t>100</t>
  </si>
  <si>
    <t>42291035</t>
  </si>
  <si>
    <t>souprava zemní teleskopická pro E1 šoupatka DN 100mm Rd 1,3-1,8m</t>
  </si>
  <si>
    <t>102</t>
  </si>
  <si>
    <t>891269111</t>
  </si>
  <si>
    <t>Montáž vodovodních armatur na potrubí navrtávacích pasů s ventilem Jt 1 MPa, na potrubí z trub litinových, ocelových nebo plastických hmot DN 100</t>
  </si>
  <si>
    <t>104</t>
  </si>
  <si>
    <t>https://podminky.urs.cz/item/CS_URS_2025_02/891269111</t>
  </si>
  <si>
    <t>42273549</t>
  </si>
  <si>
    <t>pás navrtávací se závitovým výstupem z tvárné litiny pro vodovodní PE a PVC potrubí 110-1"</t>
  </si>
  <si>
    <t>106</t>
  </si>
  <si>
    <t>42273551</t>
  </si>
  <si>
    <t>pás navrtávací se závitovým výstupem z tvárné litiny pro vodovodní PE a PVC potrubí 110-5/4"</t>
  </si>
  <si>
    <t>108</t>
  </si>
  <si>
    <t>55</t>
  </si>
  <si>
    <t>899401112</t>
  </si>
  <si>
    <t>Osazení poklopů uličních s pevným rámem litinových šoupátkových</t>
  </si>
  <si>
    <t>110</t>
  </si>
  <si>
    <t>https://podminky.urs.cz/item/CS_URS_2025_02/899401112</t>
  </si>
  <si>
    <t>42291352</t>
  </si>
  <si>
    <t>poklop litinový šoupátkový pro zemní soupravy osazení do terénu a do vozovky</t>
  </si>
  <si>
    <t>112</t>
  </si>
  <si>
    <t>899401113</t>
  </si>
  <si>
    <t>Osazení poklopů uličních s pevným rámem litinových hydrantových</t>
  </si>
  <si>
    <t>114</t>
  </si>
  <si>
    <t>https://podminky.urs.cz/item/CS_URS_2025_02/899401113</t>
  </si>
  <si>
    <t>42291452</t>
  </si>
  <si>
    <t>poklop litinový hydrantový DN 80</t>
  </si>
  <si>
    <t>116</t>
  </si>
  <si>
    <t>899721111</t>
  </si>
  <si>
    <t>Signalizační vodič na potrubí DN do 150 mm, průřez CYY 6 mm2</t>
  </si>
  <si>
    <t>118</t>
  </si>
  <si>
    <t>https://podminky.urs.cz/item/CS_URS_2025_02/899721111</t>
  </si>
  <si>
    <t>899722113</t>
  </si>
  <si>
    <t>Krytí potrubí z plastů výstražnou fólií z PVC šířky přes 25 do 34 cm</t>
  </si>
  <si>
    <t>120</t>
  </si>
  <si>
    <t>https://podminky.urs.cz/item/CS_URS_2025_02/899722113</t>
  </si>
  <si>
    <t>997013501</t>
  </si>
  <si>
    <t>Odvoz suti a vybouraných hmot na skládku nebo meziskládku se složením, na vzdálenost do 1 km</t>
  </si>
  <si>
    <t>122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</si>
  <si>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</si>
  <si>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</si>
  <si>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</si>
  <si>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124</t>
  </si>
  <si>
    <t>https://podminky.urs.cz/item/CS_URS_2025_02/997013509</t>
  </si>
  <si>
    <t>1,19*10 "Přepočtené koeficientem množství</t>
  </si>
  <si>
    <t>63</t>
  </si>
  <si>
    <t>997013601</t>
  </si>
  <si>
    <t>Poplatek za uložení stavebního odpadu na skládce (skládkovné) z prostého betonu zatříděného do Katalogu odpadů pod kódem 17 01 01</t>
  </si>
  <si>
    <t>126</t>
  </si>
  <si>
    <t>https://podminky.urs.cz/item/CS_URS_2025_02/997013601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</si>
  <si>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</si>
  <si>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</si>
  <si>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128</t>
  </si>
  <si>
    <t>https://podminky.urs.cz/item/CS_URS_2025_02/998276101</t>
  </si>
  <si>
    <t>998276124</t>
  </si>
  <si>
    <t>Přesun hmot pro trubní vedení hloubené z trub z plastických hmot nebo sklolaminátových Příplatek k cenám za zvětšený přesun přes vymezenou dopravní vzdálenost do 500 m</t>
  </si>
  <si>
    <t>130</t>
  </si>
  <si>
    <t>https://podminky.urs.cz/item/CS_URS_2025_02/998276124</t>
  </si>
  <si>
    <t>VRN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</si>
  <si>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</si>
  <si>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</si>
  <si>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</si>
  <si>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</si>
  <si>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</si>
  <si>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132</t>
  </si>
  <si>
    <t>https://podminky.urs.cz/item/CS_URS_2025_02/012164000</t>
  </si>
  <si>
    <t>012444000</t>
  </si>
  <si>
    <t>Geodetické měření skutečného provedení stavby</t>
  </si>
  <si>
    <t>134</t>
  </si>
  <si>
    <t>https://podminky.urs.cz/item/CS_URS_2025_02/012444000</t>
  </si>
  <si>
    <t>013254000</t>
  </si>
  <si>
    <t>Dokumentace skutečného provedení stavby</t>
  </si>
  <si>
    <t>136</t>
  </si>
  <si>
    <t>https://podminky.urs.cz/item/CS_URS_2025_02/013254000</t>
  </si>
  <si>
    <t>VRN3</t>
  </si>
  <si>
    <t>Zařízení staveniště</t>
  </si>
  <si>
    <t>032103000</t>
  </si>
  <si>
    <t>Náklady na stavební buňky, úpravu stávajících objektů</t>
  </si>
  <si>
    <t>138</t>
  </si>
  <si>
    <t>https://podminky.urs.cz/item/CS_URS_2025_02/032103000</t>
  </si>
  <si>
    <t>033203000</t>
  </si>
  <si>
    <t>Spotřeba energií pro zařízení staveniště</t>
  </si>
  <si>
    <t>140</t>
  </si>
  <si>
    <t>https://podminky.urs.cz/item/CS_URS_2025_02/033203000</t>
  </si>
  <si>
    <t>032203R01</t>
  </si>
  <si>
    <t>Náklady na odstávku vodovodu (náhradní zásobování vodou atd.)</t>
  </si>
  <si>
    <t>142</t>
  </si>
  <si>
    <t>VRN4</t>
  </si>
  <si>
    <t>Inženýrská činnost</t>
  </si>
  <si>
    <t>043114R01</t>
  </si>
  <si>
    <t>Zkoušky tlakové, proplach a desinfekce vodovodního potrubí</t>
  </si>
  <si>
    <t>144</t>
  </si>
  <si>
    <t>SO_302_1E - Jednotná kanalizace a přípojky</t>
  </si>
  <si>
    <t xml:space="preserve">    3 - Svislé a kompletní konstrukce</t>
  </si>
  <si>
    <t>POZN</t>
  </si>
  <si>
    <t>SDRUŽENÝ VÝKOP - všechny zemní práce tohoto oddílu jednotné kanalizace (výkopy, obsypy a podsypy) zahrnují i zemní práce oddílu DEŠŤOVÝCH stok a přípojek.</t>
  </si>
  <si>
    <t>hod</t>
  </si>
  <si>
    <t>115101201</t>
  </si>
  <si>
    <t>Čerpání vody na dopravní výšku do 10 m s uvažovaným průměrným přítokem do 500 l/min</t>
  </si>
  <si>
    <t>https://podminky.urs.cz/item/CS_URS_2025_02/115101201</t>
  </si>
  <si>
    <t>"Provizorní čerpání odpadní vody po dobu realizace" 2160</t>
  </si>
  <si>
    <t>"Čerpání drenážních vod" 720</t>
  </si>
  <si>
    <t>132254205</t>
  </si>
  <si>
    <t>Hloubení zapažených rýh šířky přes 800 do 2 000 mm strojně s urovnáním dna do předepsaného profilu a spádu v hornině třídy těžitelnosti I skupiny 3 přes 500 do 1 000 m3</t>
  </si>
  <si>
    <t>https://podminky.urs.cz/item/CS_URS_2025_02/132254205</t>
  </si>
  <si>
    <t>"Sdružený výkop pro potrubí o š. 3,20m a hloubce do 3,0m" 707,53</t>
  </si>
  <si>
    <t>"Výkop pro potrubí o š. 1,1m a hloubce do 2,5m" 243,52</t>
  </si>
  <si>
    <t>133254104</t>
  </si>
  <si>
    <t>Hloubení zapažených šachet strojně v hornině třídy těžitelnosti I skupiny 3 přes 100 m3</t>
  </si>
  <si>
    <t>https://podminky.urs.cz/item/CS_URS_2025_02/133254104</t>
  </si>
  <si>
    <t>12*2,5*2,5*2,5</t>
  </si>
  <si>
    <t>151101102</t>
  </si>
  <si>
    <t>Zřízení pažení a rozepření stěn rýh pro podzemní vedení příložné pro jakoukoliv mezerovitost, hloubky přes 2 do 4 m</t>
  </si>
  <si>
    <t>https://podminky.urs.cz/item/CS_URS_2025_02/151101102</t>
  </si>
  <si>
    <t>516</t>
  </si>
  <si>
    <t>151101112</t>
  </si>
  <si>
    <t>Odstranění pažení a rozepření stěn rýh pro podzemní vedení s uložením materiálu na vzdálenost do 3 m od kraje výkopu příložné, hloubky přes 2 do 4 m</t>
  </si>
  <si>
    <t>https://podminky.urs.cz/item/CS_URS_2025_02/151101112</t>
  </si>
  <si>
    <t>1138,55*2 "Přepočtené koeficientem množství</t>
  </si>
  <si>
    <t>536,1</t>
  </si>
  <si>
    <t>f8</t>
  </si>
  <si>
    <t>536,1*2 "Přepočtené koeficientem množství</t>
  </si>
  <si>
    <t>348,26</t>
  </si>
  <si>
    <t>348,26*2 "Přepočtené koeficientem množství</t>
  </si>
  <si>
    <t>Svislé a kompletní konstrukce</t>
  </si>
  <si>
    <t>359901111</t>
  </si>
  <si>
    <t>Vyčištění stok jakékoliv výšky</t>
  </si>
  <si>
    <t>https://podminky.urs.cz/item/CS_URS_2025_02/359901111</t>
  </si>
  <si>
    <t>359901211</t>
  </si>
  <si>
    <t>Monitoring stok (kamerový systém) jakékoli výšky nová kanalizace</t>
  </si>
  <si>
    <t>https://podminky.urs.cz/item/CS_URS_2025_02/359901211</t>
  </si>
  <si>
    <t>62,72</t>
  </si>
  <si>
    <t>452311141</t>
  </si>
  <si>
    <t>Podkladní a zajišťovací konstrukce z betonu prostého v otevřeném výkopu bez zvýšených nároků na prostředí desky pod potrubí, stoky a drobné objekty z betonu tř. C 16/20</t>
  </si>
  <si>
    <t>https://podminky.urs.cz/item/CS_URS_2025_02/452311141</t>
  </si>
  <si>
    <t>pod šachty</t>
  </si>
  <si>
    <t>12*1,2*1,2*0,2</t>
  </si>
  <si>
    <t>899623161</t>
  </si>
  <si>
    <t>Obetonování potrubí nebo zdiva stok betonem prostým v otevřeném výkopu, betonem tř. C 20/25</t>
  </si>
  <si>
    <t>https://podminky.urs.cz/item/CS_URS_2025_02/899623161</t>
  </si>
  <si>
    <t>obetonování vpustí</t>
  </si>
  <si>
    <t>810351811</t>
  </si>
  <si>
    <t>Bourání stávajícího potrubí z betonu v otevřeném výkopu DN do 200</t>
  </si>
  <si>
    <t>https://podminky.urs.cz/item/CS_URS_2025_02/810351811</t>
  </si>
  <si>
    <t>810441811</t>
  </si>
  <si>
    <t>Bourání stávajícího potrubí z betonu v otevřeném výkopu DN přes 400 do 600</t>
  </si>
  <si>
    <t>https://podminky.urs.cz/item/CS_URS_2025_02/810441811</t>
  </si>
  <si>
    <t>871310320</t>
  </si>
  <si>
    <t>Montáž kanalizačního potrubí z polypropylenu PP hladkého plnostěnného SN 12 DN 150</t>
  </si>
  <si>
    <t>https://podminky.urs.cz/item/CS_URS_2025_02/871310320</t>
  </si>
  <si>
    <t>28614226</t>
  </si>
  <si>
    <t>trubka kanalizační PP plnostěnná jednovrstvá DN 160x6000mm SN12</t>
  </si>
  <si>
    <t>871360320</t>
  </si>
  <si>
    <t>Montáž kanalizačního potrubí z polypropylenu PP hladkého plnostěnného SN 12 DN 250</t>
  </si>
  <si>
    <t>https://podminky.urs.cz/item/CS_URS_2025_02/871360320</t>
  </si>
  <si>
    <t>28614228</t>
  </si>
  <si>
    <t>trubka kanalizační PP plnostěnná jednovrstvá DN 250x6000mm SN12</t>
  </si>
  <si>
    <t>871390320</t>
  </si>
  <si>
    <t>Montáž kanalizačního potrubí z polypropylenu PP hladkého plnostěnného SN 12 DN 400</t>
  </si>
  <si>
    <t>https://podminky.urs.cz/item/CS_URS_2025_02/871390320</t>
  </si>
  <si>
    <t>28614270</t>
  </si>
  <si>
    <t>trubka kanalizační PP plnostěnná jednovrstvá DN 400x6000mm SN12</t>
  </si>
  <si>
    <t>871420320</t>
  </si>
  <si>
    <t>Montáž kanalizačního potrubí z polypropylenu PP hladkého plnostěnného SN 12 DN 500</t>
  </si>
  <si>
    <t>https://podminky.urs.cz/item/CS_URS_2025_02/871420320</t>
  </si>
  <si>
    <t>28614271</t>
  </si>
  <si>
    <t>trubka kanalizační PP plnostěnná jednovrstvá DN 500x6000mm SN12</t>
  </si>
  <si>
    <t>877310310</t>
  </si>
  <si>
    <t>Montáž tvarovek na kanalizačním plastovém potrubí z PP nebo PVC-U hladkého plnostěnného kolen, víček nebo hrdlových uzávěrů DN 150</t>
  </si>
  <si>
    <t>https://podminky.urs.cz/item/CS_URS_2025_02/877310310</t>
  </si>
  <si>
    <t>28611R94</t>
  </si>
  <si>
    <t>koleno kanalizační PP 160x45°, plnostěnné jednovstvé SN 12</t>
  </si>
  <si>
    <t>877310330</t>
  </si>
  <si>
    <t>Montáž tvarovek na kanalizačním plastovém potrubí z PP nebo PVC-U hladkého plnostěnného spojek nebo redukcí DN 150</t>
  </si>
  <si>
    <t>https://podminky.urs.cz/item/CS_URS_2025_02/877310330</t>
  </si>
  <si>
    <t>28654R75</t>
  </si>
  <si>
    <t>pružná spojka DN 160</t>
  </si>
  <si>
    <t>877360320</t>
  </si>
  <si>
    <t>Montáž tvarovek na kanalizačním plastovém potrubí z PP nebo PVC-U hladkého plnostěnného odboček DN 250</t>
  </si>
  <si>
    <t>https://podminky.urs.cz/item/CS_URS_2025_02/877360320</t>
  </si>
  <si>
    <t>28654R43</t>
  </si>
  <si>
    <t>odbočka kanalizační PP 45° DN 250/160, plnostěnná jednovstvá SN 12</t>
  </si>
  <si>
    <t>877390320</t>
  </si>
  <si>
    <t>Montáž tvarovek na kanalizačním plastovém potrubí z PP nebo PVC-U hladkého plnostěnného odboček DN 400</t>
  </si>
  <si>
    <t>https://podminky.urs.cz/item/CS_URS_2025_02/877390320</t>
  </si>
  <si>
    <t>28654R50</t>
  </si>
  <si>
    <t>odbočka kanalizační PP 45° DN 400/160, plnostěnná jednovstvá SN 12</t>
  </si>
  <si>
    <t>877390330</t>
  </si>
  <si>
    <t>Montáž tvarovek na kanalizačním plastovém potrubí z PP nebo PVC-U hladkého plnostěnného spojek nebo redukcí DN 400</t>
  </si>
  <si>
    <t>https://podminky.urs.cz/item/CS_URS_2025_02/877390330</t>
  </si>
  <si>
    <t>28654R78</t>
  </si>
  <si>
    <t>pružná spojka DN 400</t>
  </si>
  <si>
    <t>877420330</t>
  </si>
  <si>
    <t>Montáž tvarovek na kanalizačním plastovém potrubí z PP nebo PVC-U hladkého plnostěnného spojek nebo redukcí DN 500</t>
  </si>
  <si>
    <t>https://podminky.urs.cz/item/CS_URS_2025_02/877420330</t>
  </si>
  <si>
    <t>28654479</t>
  </si>
  <si>
    <t>pružná spojka DN 500</t>
  </si>
  <si>
    <t>894411311</t>
  </si>
  <si>
    <t>Osazení betonových nebo železobetonových dílců pro šachty skruží rovných</t>
  </si>
  <si>
    <t>https://podminky.urs.cz/item/CS_URS_2025_02/894411311</t>
  </si>
  <si>
    <t>59224185</t>
  </si>
  <si>
    <t>prstenec šachtový vyrovnávací betonový 625x120x60mm</t>
  </si>
  <si>
    <t>59224176</t>
  </si>
  <si>
    <t>prstenec šachtový vyrovnávací betonový 625x120x80mm</t>
  </si>
  <si>
    <t>59224187</t>
  </si>
  <si>
    <t>prstenec šachtový vyrovnávací betonový 625x120x100mm</t>
  </si>
  <si>
    <t>59224188</t>
  </si>
  <si>
    <t>prstenec šachtový vyrovnávací betonový 625x120x120mm</t>
  </si>
  <si>
    <t>59224065</t>
  </si>
  <si>
    <t>skruž betonová DN 1000x250 100x25x12cm</t>
  </si>
  <si>
    <t>59224067</t>
  </si>
  <si>
    <t>skruž betonová DN 1000x500 100x50x12cm</t>
  </si>
  <si>
    <t>59224069</t>
  </si>
  <si>
    <t>skruž betonová DN 1000x1000 100x100x12cm</t>
  </si>
  <si>
    <t>894412411</t>
  </si>
  <si>
    <t>Osazení betonových nebo železobetonových dílců pro šachty skruží přechodových</t>
  </si>
  <si>
    <t>https://podminky.urs.cz/item/CS_URS_2025_02/894412411</t>
  </si>
  <si>
    <t>59224312</t>
  </si>
  <si>
    <t>konus betonové šachty DN 1000 kanalizační 100x62,5x58cm tl stěny 12 stupadla poplastovaná</t>
  </si>
  <si>
    <t>894414111</t>
  </si>
  <si>
    <t>Osazení betonových nebo železobetonových dílců pro šachty skruží základových (dno)</t>
  </si>
  <si>
    <t>https://podminky.urs.cz/item/CS_URS_2025_02/894414111</t>
  </si>
  <si>
    <t>59224R01</t>
  </si>
  <si>
    <t>dno betonové šachty DN 1000 - TBZ-Q.1 100/630 KOM tl.15cm</t>
  </si>
  <si>
    <t>59224R10</t>
  </si>
  <si>
    <t>dno betonové šachty DN 1000 - TBZ-Q.1 100/500 KOM tl.15cm</t>
  </si>
  <si>
    <t>59224R04</t>
  </si>
  <si>
    <t>dno betonové šachty DN 1000 - TBZ-Q.1 100/775 KOM tl.25cm</t>
  </si>
  <si>
    <t>59224348</t>
  </si>
  <si>
    <t>těsnění elastomerové pro spojení šachetních dílů DN 1000</t>
  </si>
  <si>
    <t>894414211</t>
  </si>
  <si>
    <t>Osazení betonových nebo železobetonových dílců pro šachty desek zákrytových</t>
  </si>
  <si>
    <t>https://podminky.urs.cz/item/CS_URS_2025_02/894414211</t>
  </si>
  <si>
    <t>59224075</t>
  </si>
  <si>
    <t>deska betonová zákrytová k ukončení šachet 1000/625x170mm</t>
  </si>
  <si>
    <t>899103112</t>
  </si>
  <si>
    <t>Osazení poklopů šachtových litinových, ocelových nebo železobetonových včetně rámů pro třídu zatížení B125, C250</t>
  </si>
  <si>
    <t>https://podminky.urs.cz/item/CS_URS_2025_02/899103112</t>
  </si>
  <si>
    <t>28661R01</t>
  </si>
  <si>
    <t>poklop šachtový litinový DN 600 pro třídu zatížení B125, bez odvětrání, rám BEGU - DIN 4271-R1, poklop BEGU-B-1 B125, s pantem, s emblémem města</t>
  </si>
  <si>
    <t>Poznámka k položce:_x000D_
NEOCEŇOVAT - DODÁVKA INVESTORA</t>
  </si>
  <si>
    <t>55241030-T</t>
  </si>
  <si>
    <t>PUR těsnění pro litinový poklop</t>
  </si>
  <si>
    <t>899104112</t>
  </si>
  <si>
    <t>Osazení poklopů šachtových litinových, ocelových nebo železobetonových včetně rámů pro třídu zatížení D400, E600</t>
  </si>
  <si>
    <t>https://podminky.urs.cz/item/CS_URS_2025_02/899104112</t>
  </si>
  <si>
    <t>28661R04</t>
  </si>
  <si>
    <t>poklop šachtový litinový DN 600 pro třídu zatížení D400, PAMREX CDPA60FF, bez ventilace, poklop Pamres bez odvětrání, s pantem, s emblémem města</t>
  </si>
  <si>
    <t>899R00005</t>
  </si>
  <si>
    <t>Obložení kanalizačních poklopů žulovými kostkami do betonové mazaniny ve vzdálenosti 200mm od hrany</t>
  </si>
  <si>
    <t>87,26*10 "Přepočtené koeficientem množství</t>
  </si>
  <si>
    <t>146</t>
  </si>
  <si>
    <t>148</t>
  </si>
  <si>
    <t>150</t>
  </si>
  <si>
    <t>152</t>
  </si>
  <si>
    <t>77</t>
  </si>
  <si>
    <t>043114R02</t>
  </si>
  <si>
    <t>Zkoušky těsnosti kanalizačního potrubí</t>
  </si>
  <si>
    <t>154</t>
  </si>
  <si>
    <t>043203002</t>
  </si>
  <si>
    <t>Monitoring celkem</t>
  </si>
  <si>
    <t>156</t>
  </si>
  <si>
    <t>https://podminky.urs.cz/item/CS_URS_2025_02/043203002</t>
  </si>
  <si>
    <t>SO_303_1E - Dešťová kanalizace a přípojky</t>
  </si>
  <si>
    <t>877390310</t>
  </si>
  <si>
    <t>Montáž tvarovek na kanalizačním plastovém potrubí z PP nebo PVC-U hladkého plnostěnného kolen, víček nebo hrdlových uzávěrů DN 400</t>
  </si>
  <si>
    <t>https://podminky.urs.cz/item/CS_URS_2025_02/877390310</t>
  </si>
  <si>
    <t>28614R85</t>
  </si>
  <si>
    <t>zátka kanalizační plastová PP DN 400, plnostěnná jednovstvá SN 12</t>
  </si>
  <si>
    <t>877420320</t>
  </si>
  <si>
    <t>Montáž tvarovek na kanalizačním plastovém potrubí z PP nebo PVC-U hladkého plnostěnného odboček DN 500</t>
  </si>
  <si>
    <t>https://podminky.urs.cz/item/CS_URS_2025_02/877420320</t>
  </si>
  <si>
    <t>28654R55</t>
  </si>
  <si>
    <t>odbočka kanalizační PP 45° DN 500/160, plnostěnná jednovstvá SN 12</t>
  </si>
  <si>
    <t>28654R79</t>
  </si>
  <si>
    <t>890111R01</t>
  </si>
  <si>
    <t>Bourání uliční vpusti</t>
  </si>
  <si>
    <t>59224184</t>
  </si>
  <si>
    <t>prstenec šachtový vyrovnávací betonový 625x120x40mm</t>
  </si>
  <si>
    <t>dno betonové šachty DN 1000 - TBZ-Q.1 100/625 KOM tl.15cm</t>
  </si>
  <si>
    <t>59224R02</t>
  </si>
  <si>
    <t>dno betonové šachty DN 1000 - TBZ-Q.1 100/680 KOM tl.15cm</t>
  </si>
  <si>
    <t>59224R03</t>
  </si>
  <si>
    <t>dno betonové šachty DN 1000 - TBZ-Q.1 100/550 KOM tl.15cm</t>
  </si>
  <si>
    <t>59224R05</t>
  </si>
  <si>
    <t>dno betonové šachty DN 1000 - TBZ-Q.1 100/825 KOM tl.25cm</t>
  </si>
  <si>
    <t>28661R02</t>
  </si>
  <si>
    <t>poklop šachtový litinový DN 600 pro třídu zatížení B125,  s odvětráním, rám BEGU - DIN 4271-R1, poklop GU-B-1 B125, s pantem, s emblémem města</t>
  </si>
  <si>
    <t>28661R03</t>
  </si>
  <si>
    <t>poklop šachtový litinový DN 600 pro třídu zatížení D400, PAMREX CDPA60FF, s ventilací, poklop Pamres s odvětráním, s pantem, s emblémem města</t>
  </si>
  <si>
    <t>899R00001</t>
  </si>
  <si>
    <t>Uliční vpust v provedení s pantem, se zápachovou uzávěrkou, mříží 500x500mm D400, kalovým prostorem, kalovým košem vyšším než 500mm</t>
  </si>
  <si>
    <t>899R00002</t>
  </si>
  <si>
    <t>Obrubníková uliční vpust v provedení s nerezovými šrouby pro zabezpečení, poklopem o třídě zatížení B125, kalovým prostorem s kalovým košem výšším než 500mm</t>
  </si>
  <si>
    <t>SO_401_1E - Veřejné osvětlení</t>
  </si>
  <si>
    <t>D1 - 1. Veřejné osvětlení VO</t>
  </si>
  <si>
    <t xml:space="preserve">D2 - 2. Zemní práce </t>
  </si>
  <si>
    <t>D3 - 3. HZS</t>
  </si>
  <si>
    <t>D1</t>
  </si>
  <si>
    <t>1. Veřejné osvětlení VO</t>
  </si>
  <si>
    <t>Demontáž stávajících svítidel</t>
  </si>
  <si>
    <t>-923851425</t>
  </si>
  <si>
    <t>Pol1</t>
  </si>
  <si>
    <t>Kabel CYKY 4x10</t>
  </si>
  <si>
    <t>Pol2</t>
  </si>
  <si>
    <t>Kabel CYKY 5Jx1,5</t>
  </si>
  <si>
    <t>Pol3</t>
  </si>
  <si>
    <t>Trubka KOPOFLEX Ø 50</t>
  </si>
  <si>
    <t>Pol4</t>
  </si>
  <si>
    <t>Pásek FeZn 30/4</t>
  </si>
  <si>
    <t>Pol5</t>
  </si>
  <si>
    <t>Vodič FeZn 10 včetně svorek</t>
  </si>
  <si>
    <t>Pol6</t>
  </si>
  <si>
    <t>Stínící clonky na svítidla před bytovkami</t>
  </si>
  <si>
    <t>ks</t>
  </si>
  <si>
    <t>Pol7</t>
  </si>
  <si>
    <t>Stožár ocelový bezpaticový venkovního osvětlení 6m STP6-B, žárově zinkovaný, osazení do pouzdrového základu</t>
  </si>
  <si>
    <t>Pol8</t>
  </si>
  <si>
    <t>Výložník UD1 2000/B</t>
  </si>
  <si>
    <t>Pol9</t>
  </si>
  <si>
    <t>Svorka SR02 včetně nátěru</t>
  </si>
  <si>
    <t>Pol10</t>
  </si>
  <si>
    <t>Svorka SR03  včetně nátěru</t>
  </si>
  <si>
    <t>Svorka SR03 včetně nátěru</t>
  </si>
  <si>
    <t>Pol11</t>
  </si>
  <si>
    <t>Svorka SP1  včetně nátěru</t>
  </si>
  <si>
    <t>Svorka SP1 včetně nátěru</t>
  </si>
  <si>
    <t>Pol12</t>
  </si>
  <si>
    <t>Elektrovýzbroj - stožárová rozvodnice</t>
  </si>
  <si>
    <t>Pol13</t>
  </si>
  <si>
    <t>VO2 - svítidlo LED 20W, 2700K, IP65</t>
  </si>
  <si>
    <t>Pol14</t>
  </si>
  <si>
    <t>VO3 -  svítidlo LED 15W, 2700K, IP65</t>
  </si>
  <si>
    <t>VO3 - svítidlo LED 15W, 2700K, IP65</t>
  </si>
  <si>
    <t>Pol15</t>
  </si>
  <si>
    <t>VO4 - svítidlo asymetrické, osvětlení přechodu, 40W</t>
  </si>
  <si>
    <t>Pol16</t>
  </si>
  <si>
    <t>Ukončení kabelů - kabelová koncovka do 4x10</t>
  </si>
  <si>
    <t>Pol17</t>
  </si>
  <si>
    <t>Přepětová ochrana do stožáru VO</t>
  </si>
  <si>
    <t>Pol18</t>
  </si>
  <si>
    <t>Roura plastová o200</t>
  </si>
  <si>
    <t>Pol19</t>
  </si>
  <si>
    <t>Podružný materiál, PPV</t>
  </si>
  <si>
    <t>%</t>
  </si>
  <si>
    <t>D2</t>
  </si>
  <si>
    <t xml:space="preserve">2. Zemní práce </t>
  </si>
  <si>
    <t>Pol20</t>
  </si>
  <si>
    <t>Osazení stožáru VO do pomoc.zařízení</t>
  </si>
  <si>
    <t>Pol21</t>
  </si>
  <si>
    <t>Pouzdrový základ pro stožár VO betonový</t>
  </si>
  <si>
    <t>Pol21.1</t>
  </si>
  <si>
    <t>-954615449</t>
  </si>
  <si>
    <t>Pol22</t>
  </si>
  <si>
    <t>Výkop rýhy vč. záhozu a suvisejících prací  35/80 včetně úpravy povrchu</t>
  </si>
  <si>
    <t>Výkop rýhy vč. záhozu a suvisejících prací 35/80 včetně úpravy povrchu</t>
  </si>
  <si>
    <t>Pol23</t>
  </si>
  <si>
    <t>Výkop rýhy vč. záhozu a suvisejících prací  50/80 včetně úpravy povrchu</t>
  </si>
  <si>
    <t>Výkop rýhy vč. záhozu a suvisejících prací 50/80 včetně úpravy povrchu</t>
  </si>
  <si>
    <t>Pol24</t>
  </si>
  <si>
    <t>Folie výstražná PVC  š = 33</t>
  </si>
  <si>
    <t>Folie výstražná PVC š = 33</t>
  </si>
  <si>
    <t>Pol25</t>
  </si>
  <si>
    <t>Výkop pro základ VO</t>
  </si>
  <si>
    <t>Pol26</t>
  </si>
  <si>
    <t>Vytýčení kabelové trasy</t>
  </si>
  <si>
    <t>km</t>
  </si>
  <si>
    <t>Pol27</t>
  </si>
  <si>
    <t>Pískové lože se zásypem</t>
  </si>
  <si>
    <t>Pol28</t>
  </si>
  <si>
    <t>Provizorní úprava rýhy zeminou</t>
  </si>
  <si>
    <t>D3</t>
  </si>
  <si>
    <t>3. HZS</t>
  </si>
  <si>
    <t>Pol29</t>
  </si>
  <si>
    <t>Napojení do stávající kabelové skříně, úprava</t>
  </si>
  <si>
    <t>Pol30</t>
  </si>
  <si>
    <t>Koordinace s investorem</t>
  </si>
  <si>
    <t>Pol31</t>
  </si>
  <si>
    <t>Koordince se stavbou</t>
  </si>
  <si>
    <t>Pol32</t>
  </si>
  <si>
    <t>Vzorkování (předložení, odsouhlasení) pohledových a designových prvků, vč. zařízení vzorkovacího prostoru.</t>
  </si>
  <si>
    <t>Pol33</t>
  </si>
  <si>
    <t>Ekologická likvidace odpadového materiálu</t>
  </si>
  <si>
    <t>celek</t>
  </si>
  <si>
    <t>Pol34</t>
  </si>
  <si>
    <t>Značení systémů – štítky, popisky</t>
  </si>
  <si>
    <t>Pol35</t>
  </si>
  <si>
    <t>Zakreslení skutečného provedení el.instalace</t>
  </si>
  <si>
    <t>Pol36</t>
  </si>
  <si>
    <t>Revize uzemnění</t>
  </si>
  <si>
    <t>Pol37</t>
  </si>
  <si>
    <t>Revize elektroinstalace dle ČSN 33 1500, ČSN 33 2000-6</t>
  </si>
  <si>
    <t>Pol38</t>
  </si>
  <si>
    <t>Zdvihací plošiny</t>
  </si>
  <si>
    <t>Poznámka k položce:_x000D_
Poznámka:_x000D_
Součástí nabídkové ceny musí být veškeré náklady, aby cena byla konečná a zahrnovala celou dodávku a montáž._x000D_
Dodávky a montáže uvedené v nabídce musí být, včetně veškerého souvisejícího doplňkového, podružného a montážního materiálu, tak aby celé zařízení bylo funkční a splňovalo všechny předpisy, _x000D_
které se na ně vztahují. Nedílnou součástí výkazu je projektová dokumentace, která je v případě rozporu s VV určující pro rozsah PD.</t>
  </si>
  <si>
    <t>VON_1E - Vedlejší a ostatní náklady</t>
  </si>
  <si>
    <t xml:space="preserve">    VRN6 - Územní vlivy</t>
  </si>
  <si>
    <t xml:space="preserve">    VRN9 - Ostatní náklady</t>
  </si>
  <si>
    <t>VRN1 - Průzkumné, geodetické a projektové práce</t>
  </si>
  <si>
    <t>VRN3 - Zařízení staveniště</t>
  </si>
  <si>
    <t>VRN4 - Inženýrská činnost</t>
  </si>
  <si>
    <t>VRN7 - Provozní vlivy</t>
  </si>
  <si>
    <t>VRN6</t>
  </si>
  <si>
    <t>Územní vlivy</t>
  </si>
  <si>
    <t>065002000</t>
  </si>
  <si>
    <t>Mimostaveništní doprava materiálů</t>
  </si>
  <si>
    <t>kpl</t>
  </si>
  <si>
    <t>CS ÚRS 2024 01</t>
  </si>
  <si>
    <t>1024</t>
  </si>
  <si>
    <t>393063148</t>
  </si>
  <si>
    <t>https://podminky.urs.cz/item/CS_URS_2024_01/065002000</t>
  </si>
  <si>
    <t>VRN9</t>
  </si>
  <si>
    <t>Ostatní náklady</t>
  </si>
  <si>
    <t>090001000</t>
  </si>
  <si>
    <t>-1188157319</t>
  </si>
  <si>
    <t>https://podminky.urs.cz/item/CS_URS_2024_01/090001000</t>
  </si>
  <si>
    <t xml:space="preserve">Poznámka k položce:_x000D_
OSTATNÍ POŽADAVKY - POSUDKY, KONTROLY, REVIZNÍ ZPRÁVY_x000D_
_x000D_
_x000D_
zahrnuje veškeré náklady spojené s objednatelem požadovanými pracemi_x000D_
</t>
  </si>
  <si>
    <t>091003000</t>
  </si>
  <si>
    <t>Ostatní náklady bez rozlišení</t>
  </si>
  <si>
    <t>-1973764464</t>
  </si>
  <si>
    <t>https://podminky.urs.cz/item/CS_URS_2024_01/091003000</t>
  </si>
  <si>
    <t xml:space="preserve">Poznámka k položce:_x000D_
Výstražné a bezpečnostní značky a tabulky podle požadavku ČSN ISO 3864 – Bezpečnostní barvy a bezpečnostní značky, ČSN 018013 – Požární tabulky a nař. vl. č. 375/2017 Sb. _x000D_
- hlavní vypínač elektrické energie, rozvaděče a elektrické zařízení. _x000D_
- hlavní uzávěr vody _x000D_
- směry úniku fotoluminiscenčními tabulkami _x000D_
</t>
  </si>
  <si>
    <t>010001000</t>
  </si>
  <si>
    <t>-964526895</t>
  </si>
  <si>
    <t>https://podminky.urs.cz/item/CS_URS_2024_01/010001000</t>
  </si>
  <si>
    <t xml:space="preserve">Poznámka k položce:_x000D_
PRŮZKUMNÉ PRÁCE DIAGNOSTIKY KONSTRUKCÍ V PODZEMÍ_x000D_
</t>
  </si>
  <si>
    <t>012002000</t>
  </si>
  <si>
    <t>Geodetické práce</t>
  </si>
  <si>
    <t>536792114</t>
  </si>
  <si>
    <t>https://podminky.urs.cz/item/CS_URS_2024_01/012002000</t>
  </si>
  <si>
    <t xml:space="preserve">Poznámka k položce:_x000D_
"Zaměřené před zahajením výstavby. 
Zaměření skutečného provedení stavby."_x000D_
</t>
  </si>
  <si>
    <t>013002000</t>
  </si>
  <si>
    <t>Projektové práce</t>
  </si>
  <si>
    <t>-2000930304</t>
  </si>
  <si>
    <t>https://podminky.urs.cz/item/CS_URS_2024_01/013002000</t>
  </si>
  <si>
    <t>1857630694</t>
  </si>
  <si>
    <t>https://podminky.urs.cz/item/CS_URS_2024_01/013254000</t>
  </si>
  <si>
    <t xml:space="preserve">Poznámka k položce:_x000D_
Dokumentace skutečného provedení stavby, Obsah a rozsah dle zadávací dokumentace_x000D_
</t>
  </si>
  <si>
    <t>030001000</t>
  </si>
  <si>
    <t>712457391</t>
  </si>
  <si>
    <t>https://podminky.urs.cz/item/CS_URS_2024_01/030001000</t>
  </si>
  <si>
    <t xml:space="preserve">Poznámka k položce:_x000D_
Zajištění dvou kanceláří jako zázemí pro objednatele (SS+TDI) vč. sociálního zařízení a elektřiny. Dále zajištění kanceláře - zasedací místnosti pro cca 20 osob pro konání KD stavby a jednání se zástupci objednatele. Po celou dobu realizace._x000D_
_x000D_
zahrnuje objednatelem povolené náklady na pořízení (event. pronájem), provozování, udržování a likvidaci zhotovitelova zařízení_x000D_
</t>
  </si>
  <si>
    <t>031203000</t>
  </si>
  <si>
    <t>Terénní úpravy pro zařízení staveniště</t>
  </si>
  <si>
    <t>-1771259477</t>
  </si>
  <si>
    <t>https://podminky.urs.cz/item/CS_URS_2024_01/031203000</t>
  </si>
  <si>
    <t>033103000</t>
  </si>
  <si>
    <t>Připojení energií</t>
  </si>
  <si>
    <t>-857127296</t>
  </si>
  <si>
    <t>https://podminky.urs.cz/item/CS_URS_2024_01/033103000</t>
  </si>
  <si>
    <t>034103000</t>
  </si>
  <si>
    <t>Oplocení staveniště</t>
  </si>
  <si>
    <t>-800679002</t>
  </si>
  <si>
    <t>https://podminky.urs.cz/item/CS_URS_2024_01/034103000</t>
  </si>
  <si>
    <t>034503000</t>
  </si>
  <si>
    <t>Informační tabule na staveništi</t>
  </si>
  <si>
    <t>1359988648</t>
  </si>
  <si>
    <t>https://podminky.urs.cz/item/CS_URS_2024_01/034503000</t>
  </si>
  <si>
    <t>039103000</t>
  </si>
  <si>
    <t>Rozebrání, bourání a odvoz zařízení staveniště</t>
  </si>
  <si>
    <t>-1416246599</t>
  </si>
  <si>
    <t>https://podminky.urs.cz/item/CS_URS_2024_01/039103000</t>
  </si>
  <si>
    <t>042503000</t>
  </si>
  <si>
    <t>Plán BOZP na staveništi</t>
  </si>
  <si>
    <t>-779130645</t>
  </si>
  <si>
    <t>https://podminky.urs.cz/item/CS_URS_2024_01/042503000</t>
  </si>
  <si>
    <t>043103000</t>
  </si>
  <si>
    <t>Zkoušky bez rozlišení</t>
  </si>
  <si>
    <t>764462536</t>
  </si>
  <si>
    <t>https://podminky.urs.cz/item/CS_URS_2024_01/043103000</t>
  </si>
  <si>
    <t>043154000</t>
  </si>
  <si>
    <t>Zkoušky hutnicí</t>
  </si>
  <si>
    <t>1142782965</t>
  </si>
  <si>
    <t>https://podminky.urs.cz/item/CS_URS_2024_01/043154000</t>
  </si>
  <si>
    <t>VRN7</t>
  </si>
  <si>
    <t>Provozní vlivy</t>
  </si>
  <si>
    <t>072103001</t>
  </si>
  <si>
    <t>Projednání DIO a zajištění DIR komunikace II.a III. třídy nebo místní komunikace</t>
  </si>
  <si>
    <t>686387899</t>
  </si>
  <si>
    <t>https://podminky.urs.cz/item/CS_URS_2024_01/072103001</t>
  </si>
  <si>
    <t>Poznámka k položce:_x000D_
Vč. osazení dočasného dopravního značení, pronájmu po celou dobu výstavby a demontáže._x000D_
Vč. vypracování projektu DIO</t>
  </si>
  <si>
    <t>SEZNAM FIGUR</t>
  </si>
  <si>
    <t>Výměra</t>
  </si>
  <si>
    <t>Asfaltová vozovka - I.etapa</t>
  </si>
  <si>
    <t>Dlážděná parkovací stání - I.etapa</t>
  </si>
  <si>
    <t>Dlážděné vjezdy - I.etapa</t>
  </si>
  <si>
    <t>Hmatové prvky - I.etapa</t>
  </si>
  <si>
    <t>Chodník (šedá zámk.) - I.etapa</t>
  </si>
  <si>
    <t>Ostatní dlážděné plochy - I.etapa</t>
  </si>
  <si>
    <t>Stání ZTP - I.etapa</t>
  </si>
  <si>
    <t>Použití figury:</t>
  </si>
  <si>
    <t>Vytrh. obr. sil. ležatých - I.etapa</t>
  </si>
  <si>
    <t>Vytrh. obr. sil. stojatých - I.etapa</t>
  </si>
  <si>
    <t>Vytrh. obr. chod. - I.etapa</t>
  </si>
  <si>
    <t>Asfaltová vozovka - I.etapa*0,2</t>
  </si>
  <si>
    <t>Dlážděná parkovací stání - I.etapa*0,2</t>
  </si>
  <si>
    <t>Dlážděné vjezdy - I.etapa*0,2</t>
  </si>
  <si>
    <t>Hmatové prvky - I.etapa*0,2</t>
  </si>
  <si>
    <t>Chodník (šedá zámk.) - I.etapa*0,2</t>
  </si>
  <si>
    <t>Ostatní dlážděné plochy - I.etapa*0,2</t>
  </si>
  <si>
    <t>Stání ZTP - I.etapa*0,2</t>
  </si>
  <si>
    <t>Zelené pásy - I.etapa*0,1</t>
  </si>
  <si>
    <t>Asfaltová vozovka - I.etapa*0,3</t>
  </si>
  <si>
    <t>Dlážděná parkovací stání - I.etapa*0,3</t>
  </si>
  <si>
    <t>Dlážděné vjezdy - I.etapa*0,3</t>
  </si>
  <si>
    <t>Stání ZTP - I.etapa*0,3</t>
  </si>
  <si>
    <t>Zelené pásy - I.etapa</t>
  </si>
  <si>
    <t>Oprava překopů - asf. - I.etapa</t>
  </si>
  <si>
    <t>Obrubník silniční I.etapa</t>
  </si>
  <si>
    <t>-16" přechodový obrubník</t>
  </si>
  <si>
    <t>Obrubník nájezdový (0 cm) - I.etapa</t>
  </si>
  <si>
    <t>Obrubník nájezdový (2 cm) - I.etapa</t>
  </si>
  <si>
    <t>Obrubník chodníkový (6 cm) - I.etapa</t>
  </si>
  <si>
    <t>Obrubník chodníkový (0 cm) - I.etapa</t>
  </si>
  <si>
    <t>Řezání asfaltu - I.etapa</t>
  </si>
  <si>
    <t>Rozebrání zámkové dlažby I.etapa</t>
  </si>
  <si>
    <t>545,470+151,970</t>
  </si>
  <si>
    <t>80,990+81,010+79,400+12,640+67,530+46,820</t>
  </si>
  <si>
    <t>11,570+22,520+12,200+11,220+29,070</t>
  </si>
  <si>
    <t>1,240+1,200+2,580+1,740+1,770</t>
  </si>
  <si>
    <t>75,660+14,980+337,150</t>
  </si>
  <si>
    <t>30,756+3,470+3,461+10,787+1,996+6,437+1,947+0,458+3,651+12,624+3,312+4,773+6,171</t>
  </si>
  <si>
    <t>4,989+31,362+22,718+33,772+30,552+15,734+7,193+5,290+4,718</t>
  </si>
  <si>
    <t>30,936+4,404+6,885+13,173</t>
  </si>
  <si>
    <t>28,235+2,340+6,395+51,550+2,435+2,413+2,545+3,006+2,564+3,729</t>
  </si>
  <si>
    <t>7,352+27,644+6,215+20,969+87,272+6,357+16,182+13,466+33,173+26,811</t>
  </si>
  <si>
    <t>32,600</t>
  </si>
  <si>
    <t>4,100+8,920+3,040+3,930+17,270+2,800</t>
  </si>
  <si>
    <t>36,200</t>
  </si>
  <si>
    <t>27,459+8,339</t>
  </si>
  <si>
    <t>15,780</t>
  </si>
  <si>
    <t>39,147+33,882+30,689</t>
  </si>
  <si>
    <t>74,263+74,240+32,189+30,612+38,658</t>
  </si>
  <si>
    <t>42,748</t>
  </si>
  <si>
    <t>57,330+20,510+14,720+50,870+43,810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</si>
  <si>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</si>
  <si>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</si>
  <si>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</si>
  <si>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</si>
  <si>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</si>
  <si>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</si>
  <si>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</si>
  <si>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</si>
  <si>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</si>
  <si>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</si>
  <si>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</si>
  <si>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</si>
  <si>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</si>
  <si>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</si>
  <si>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</si>
  <si>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</si>
  <si>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</si>
  <si>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</si>
  <si>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</si>
  <si>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</si>
  <si>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</si>
  <si>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</si>
  <si>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</si>
  <si>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</si>
  <si>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</si>
  <si>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</si>
  <si>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</si>
  <si>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</si>
  <si>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</si>
  <si>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</si>
  <si>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</si>
  <si>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</si>
  <si>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</si>
  <si>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</si>
  <si>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</si>
  <si>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</si>
  <si>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</si>
  <si>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</si>
  <si>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</si>
  <si>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</si>
  <si>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</si>
  <si>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</si>
  <si>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</si>
  <si>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</si>
  <si>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</si>
  <si>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</si>
  <si>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</si>
  <si>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</si>
  <si>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</si>
  <si>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</si>
  <si>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</si>
  <si>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</si>
  <si>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</si>
  <si>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</si>
  <si>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</si>
  <si>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</si>
  <si>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</si>
  <si>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</si>
  <si>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</si>
  <si>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</si>
  <si>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</si>
  <si>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</si>
  <si>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</si>
  <si>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</si>
  <si>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</si>
  <si>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</si>
  <si>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</si>
  <si>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</si>
  <si>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</si>
  <si>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</si>
  <si>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</si>
  <si>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</si>
  <si>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</si>
  <si>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</si>
  <si>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</si>
  <si>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</si>
  <si>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</si>
  <si>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</si>
  <si>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</si>
  <si>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</si>
  <si>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</si>
  <si>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</si>
  <si>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</si>
  <si>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</si>
  <si>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</si>
  <si>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</si>
  <si>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</si>
  <si>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</si>
  <si>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</si>
  <si>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</si>
  <si>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</si>
  <si>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</si>
  <si>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</si>
  <si>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</si>
  <si>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</si>
  <si>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</si>
  <si>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</si>
  <si>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</si>
  <si>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</si>
  <si>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</si>
  <si>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</si>
  <si>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</si>
  <si>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</si>
  <si>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</si>
  <si>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</si>
  <si>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</si>
  <si>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</si>
  <si>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</si>
  <si>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</si>
  <si>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</si>
  <si>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</si>
  <si>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</si>
  <si>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</si>
  <si>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</si>
  <si>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</si>
  <si>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</si>
  <si>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</si>
  <si>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</si>
  <si>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</si>
  <si>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</si>
  <si>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</si>
  <si>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</si>
  <si>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</si>
  <si>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</si>
  <si>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</si>
  <si>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</si>
  <si>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</si>
  <si>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</si>
  <si>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</si>
  <si>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</si>
  <si>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</si>
  <si>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</si>
  <si>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</si>
  <si>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</si>
  <si>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</si>
  <si>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</si>
  <si>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</si>
  <si>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</si>
  <si>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</si>
  <si>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</si>
  <si>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</si>
  <si>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</si>
  <si>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</si>
  <si>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</si>
  <si>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</si>
  <si>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</si>
  <si>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</si>
  <si>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</si>
  <si>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</si>
  <si>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</si>
  <si>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</si>
  <si>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</si>
  <si>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</si>
  <si>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</si>
  <si>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</si>
  <si>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</si>
  <si>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</si>
  <si>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</si>
  <si>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</si>
  <si>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</si>
  <si>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</si>
  <si>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</si>
  <si>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</si>
  <si>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</si>
  <si>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</si>
  <si>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</si>
  <si>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</si>
  <si>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</si>
  <si>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</si>
  <si>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</si>
  <si>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</si>
  <si>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</si>
  <si>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</si>
  <si>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</si>
  <si>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</si>
  <si>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</si>
  <si>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</si>
  <si>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</si>
  <si>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</si>
  <si>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</si>
  <si>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</si>
  <si>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</si>
  <si>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</si>
  <si>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</si>
  <si>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</si>
  <si>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</si>
  <si>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Beton C25/30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</si>
</sst>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8"/>
      <color theme="1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859BE7"/>
      </patternFill>
    </fill>
    <fill>
      <patternFill patternType="solid">
        <fgColor rgb="FFA8CDC6"/>
      </patternFill>
    </fill>
    <fill>
      <patternFill patternType="solid">
        <fgColor rgb="FFC6A5F6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0" fontId="21" fillId="5" borderId="23" xfId="0" applyFont="1" applyFill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38" fillId="0" borderId="0" xfId="1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1" fillId="6" borderId="23" xfId="0" applyFont="1" applyFill="1" applyBorder="1" applyAlignment="1" applyProtection="1">
      <alignment horizontal="center" vertical="center"/>
    </xf>
    <xf numFmtId="0" fontId="21" fillId="7" borderId="23" xfId="0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1" applyFont="1" applyBorder="1" applyAlignment="1">
      <alignment vertical="center" wrapText="1"/>
    </xf>
    <xf numFmtId="0" fontId="43" fillId="0" borderId="23" xfId="0" applyFont="1" applyBorder="1" applyAlignment="1">
      <alignment horizontal="left" vertical="center" wrapText="1"/>
    </xf>
    <xf numFmtId="167" fontId="43" fillId="0" borderId="19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7" fillId="0" borderId="1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wrapText="1"/>
    </xf>
    <xf numFmtId="0" fontId="45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46" fillId="0" borderId="29" xfId="0" applyFont="1" applyBorder="1" applyAlignment="1">
      <alignment horizontal="left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vymery.bimplatforma.cz/version/240468_nl5RhfwXX1PuORKYpReVuGUdtkxQGP48L86Ko1L8ykKJ3bQViXLjf3mhM-h6cCG8OFIthgSTGtZmiR8tn3qyTw" TargetMode="External"/><Relationship Id="rId18" Type="http://schemas.openxmlformats.org/officeDocument/2006/relationships/hyperlink" Target="https://podminky.urs.cz/item/CS_URS_2025_02/181152302" TargetMode="External"/><Relationship Id="rId26" Type="http://schemas.openxmlformats.org/officeDocument/2006/relationships/hyperlink" Target="https://podminky.urs.cz/item/CS_URS_2025_02/184102117" TargetMode="External"/><Relationship Id="rId39" Type="http://schemas.openxmlformats.org/officeDocument/2006/relationships/hyperlink" Target="https://vymery.bimplatforma.cz/version/240468_0jsc8qCsZt497hB8vtos0BjZxyN-FR_kLc6lPBXNXF_YW53F8hHLJqzVeJS1s385JD6sYjSA4OdXuwmcc8rVsw" TargetMode="External"/><Relationship Id="rId21" Type="http://schemas.openxmlformats.org/officeDocument/2006/relationships/hyperlink" Target="https://vymery.bimplatforma.cz/version/240468_qvWdMhb6qbqGxufUnDzvsR1NEj-OiY9vYRJL1j94Uwf7F3W_6uJ_NOJ1LGxEfhWZOy7-igyiZ1fTwAFgbVm0_A" TargetMode="External"/><Relationship Id="rId34" Type="http://schemas.openxmlformats.org/officeDocument/2006/relationships/hyperlink" Target="https://podminky.urs.cz/item/CS_URS_2025_02/564861111" TargetMode="External"/><Relationship Id="rId42" Type="http://schemas.openxmlformats.org/officeDocument/2006/relationships/hyperlink" Target="https://podminky.urs.cz/item/CS_URS_2025_02/573111111" TargetMode="External"/><Relationship Id="rId47" Type="http://schemas.openxmlformats.org/officeDocument/2006/relationships/hyperlink" Target="https://vymery.bimplatforma.cz/version/240468_mF6kTTtiKlKhh4qnc4fjFYpwk_2gvyr0I0CUGXOPij6gIdnMFupymzqo_2xdR16igVhq_omk8V4a95i5EYh0uQ" TargetMode="External"/><Relationship Id="rId50" Type="http://schemas.openxmlformats.org/officeDocument/2006/relationships/hyperlink" Target="https://vymery.bimplatforma.cz/version/240468_ZZo1yUg_pJVyAt7OwDUQuwE9nYk2X78ISJ3Jzc46pr2DiCQ2_PiZCM4M4th94hS1JqvYq1aelIHij4X6QCePzw" TargetMode="External"/><Relationship Id="rId55" Type="http://schemas.openxmlformats.org/officeDocument/2006/relationships/hyperlink" Target="https://podminky.urs.cz/item/CS_URS_2025_02/596412113" TargetMode="External"/><Relationship Id="rId63" Type="http://schemas.openxmlformats.org/officeDocument/2006/relationships/hyperlink" Target="https://podminky.urs.cz/item/CS_URS_2025_02/916331112" TargetMode="External"/><Relationship Id="rId68" Type="http://schemas.openxmlformats.org/officeDocument/2006/relationships/hyperlink" Target="https://vymery.bimplatforma.cz/version/240468_D6CtW9HngC76tDc4vjh56DLYN970TbQrLsDuM9x1FSUNzVXy4A1rAoF4QijefDaEo74GFTyNKphdvK66px7aNw" TargetMode="External"/><Relationship Id="rId7" Type="http://schemas.openxmlformats.org/officeDocument/2006/relationships/hyperlink" Target="https://podminky.urs.cz/item/CS_URS_2025_02/113201112" TargetMode="External"/><Relationship Id="rId71" Type="http://schemas.openxmlformats.org/officeDocument/2006/relationships/hyperlink" Target="https://podminky.urs.cz/item/CS_URS_2025_02/919791023" TargetMode="External"/><Relationship Id="rId2" Type="http://schemas.openxmlformats.org/officeDocument/2006/relationships/hyperlink" Target="https://vymery.bimplatforma.cz/version/240468_Dyf3G0gEx73uZvLA5DyKwQ266KMOkR72iH7lt3eZJOB0qYydnWjtXOzAHtfLfRkgYWaVV5HKjALselrBKAFVTw" TargetMode="External"/><Relationship Id="rId16" Type="http://schemas.openxmlformats.org/officeDocument/2006/relationships/hyperlink" Target="https://podminky.urs.cz/item/CS_URS_2025_02/181151321" TargetMode="External"/><Relationship Id="rId29" Type="http://schemas.openxmlformats.org/officeDocument/2006/relationships/hyperlink" Target="https://vymery.bimplatforma.cz/version/240468_eal2O2a8NaO9b_Ly3C9nIpwOTrD-N2EFvByfbW8wHbkzNf_h_Osdzq3y7tnBxcpjHnH5HCwF6MVfFI1CoLmwzA" TargetMode="External"/><Relationship Id="rId11" Type="http://schemas.openxmlformats.org/officeDocument/2006/relationships/hyperlink" Target="https://podminky.urs.cz/item/CS_URS_2025_02/121151113" TargetMode="External"/><Relationship Id="rId24" Type="http://schemas.openxmlformats.org/officeDocument/2006/relationships/hyperlink" Target="https://podminky.urs.cz/item/CS_URS_2025_02/183101122" TargetMode="External"/><Relationship Id="rId32" Type="http://schemas.openxmlformats.org/officeDocument/2006/relationships/hyperlink" Target="https://podminky.urs.cz/item/CS_URS_2025_02/564861111" TargetMode="External"/><Relationship Id="rId37" Type="http://schemas.openxmlformats.org/officeDocument/2006/relationships/hyperlink" Target="https://vymery.bimplatforma.cz/version/240468_mF6kTTtiKlKhh4qnc4fjFYpwk_2gvyr0I0CUGXOPij6gIdnMFupymzqo_2xdR16igVhq_omk8V4a95i5EYh0uQ" TargetMode="External"/><Relationship Id="rId40" Type="http://schemas.openxmlformats.org/officeDocument/2006/relationships/hyperlink" Target="https://podminky.urs.cz/item/CS_URS_2025_02/567921112" TargetMode="External"/><Relationship Id="rId45" Type="http://schemas.openxmlformats.org/officeDocument/2006/relationships/hyperlink" Target="https://vymery.bimplatforma.cz/version/240468_mF6kTTtiKlKhh4qnc4fjFYpwk_2gvyr0I0CUGXOPij6gIdnMFupymzqo_2xdR16igVhq_omk8V4a95i5EYh0uQ" TargetMode="External"/><Relationship Id="rId53" Type="http://schemas.openxmlformats.org/officeDocument/2006/relationships/hyperlink" Target="https://podminky.urs.cz/item/CS_URS_2025_02/596212213" TargetMode="External"/><Relationship Id="rId58" Type="http://schemas.openxmlformats.org/officeDocument/2006/relationships/hyperlink" Target="https://podminky.urs.cz/item/CS_URS_2025_02/914511111" TargetMode="External"/><Relationship Id="rId66" Type="http://schemas.openxmlformats.org/officeDocument/2006/relationships/hyperlink" Target="https://vymery.bimplatforma.cz/version/240468_D6CtW9HngC76tDc4vjh56DLYN970TbQrLsDuM9x1FSUNzVXy4A1rAoF4QijefDaEo74GFTyNKphdvK66px7aNw" TargetMode="External"/><Relationship Id="rId74" Type="http://schemas.openxmlformats.org/officeDocument/2006/relationships/drawing" Target="../drawings/drawing2.xml"/><Relationship Id="rId5" Type="http://schemas.openxmlformats.org/officeDocument/2006/relationships/hyperlink" Target="https://podminky.urs.cz/item/CS_URS_2025_02/113154538" TargetMode="External"/><Relationship Id="rId15" Type="http://schemas.openxmlformats.org/officeDocument/2006/relationships/hyperlink" Target="https://vymery.bimplatforma.cz/version/240468_eWdsou1r5t0xmz7k8hTgs8SRvk8fTEFDdpm6_ZYp0kOsPLsBP3GwnSaW2PljyB-QqysBNCZ4eEDsX0cTDi5-cw" TargetMode="External"/><Relationship Id="rId23" Type="http://schemas.openxmlformats.org/officeDocument/2006/relationships/hyperlink" Target="https://vymery.bimplatforma.cz/version/240468_qvWdMhb6qbqGxufUnDzvsR1NEj-OiY9vYRJL1j94Uwf7F3W_6uJ_NOJ1LGxEfhWZOy7-igyiZ1fTwAFgbVm0_A" TargetMode="External"/><Relationship Id="rId28" Type="http://schemas.openxmlformats.org/officeDocument/2006/relationships/hyperlink" Target="https://podminky.urs.cz/item/CS_URS_2025_02/184502114" TargetMode="External"/><Relationship Id="rId36" Type="http://schemas.openxmlformats.org/officeDocument/2006/relationships/hyperlink" Target="https://podminky.urs.cz/item/CS_URS_2025_02/565165012" TargetMode="External"/><Relationship Id="rId49" Type="http://schemas.openxmlformats.org/officeDocument/2006/relationships/hyperlink" Target="https://vymery.bimplatforma.cz/version/240468_7nQHoL5clZXs5kWIJtfh6CinixEBzXLjGSFYzTeUMqGgLd8Hbs85oNaQ6xpO4ln4RpRRsqzEElI6l5AZD6thtQ" TargetMode="External"/><Relationship Id="rId57" Type="http://schemas.openxmlformats.org/officeDocument/2006/relationships/hyperlink" Target="https://podminky.urs.cz/item/CS_URS_2025_02/914111111" TargetMode="External"/><Relationship Id="rId61" Type="http://schemas.openxmlformats.org/officeDocument/2006/relationships/hyperlink" Target="https://vymery.bimplatforma.cz/version/240468_MIlnyqrs92rLe2-x0v2Xn4torYPqmkvyZq2N-uEDWZNURvzaVAwIYbGqBnDYO7bCT3aUsls72Ux8louVIF2Zmw" TargetMode="External"/><Relationship Id="rId10" Type="http://schemas.openxmlformats.org/officeDocument/2006/relationships/hyperlink" Target="https://vymery.bimplatforma.cz/version/240468_Y4q0-QF9cWXlsnQOtaQwSHcPW_AtjNUKIMFZfe6d-dlnhWJ2Q37hOmkHvr6C1qOm6EcKKEqNKVJq7okFKuveQw" TargetMode="External"/><Relationship Id="rId19" Type="http://schemas.openxmlformats.org/officeDocument/2006/relationships/hyperlink" Target="https://vymery.bimplatforma.cz/version/240468_5XSHHHBvfYBJZ5wYYS1udbRnBaHCHVH4KBMu__bLGpKHKZniB1_utUg2MAnWtsJ37mXFmBcNKWUeSFwQ4N5p8w" TargetMode="External"/><Relationship Id="rId31" Type="http://schemas.openxmlformats.org/officeDocument/2006/relationships/hyperlink" Target="https://vymery.bimplatforma.cz/version/240468_owuRbrSXA0W7wn-u_W0-BxwdQ2M-cEydk0oYa0Q-YtyxOZLYjEvODmgkHiF1WtfN7xrei0OrAQNxjxQ0Zr8PWA" TargetMode="External"/><Relationship Id="rId44" Type="http://schemas.openxmlformats.org/officeDocument/2006/relationships/hyperlink" Target="https://podminky.urs.cz/item/CS_URS_2025_02/573211107" TargetMode="External"/><Relationship Id="rId52" Type="http://schemas.openxmlformats.org/officeDocument/2006/relationships/hyperlink" Target="https://vymery.bimplatforma.cz/version/240468_V1C9Jjfi28zmTLIC23_sFebJPQb-z5yLR1_7LJC0ZdKRBDfWmzBPgZIN-WElsSQxExnBxKOK42ac20FTQjvuAg" TargetMode="External"/><Relationship Id="rId60" Type="http://schemas.openxmlformats.org/officeDocument/2006/relationships/hyperlink" Target="https://podminky.urs.cz/item/CS_URS_2025_02/916131213" TargetMode="External"/><Relationship Id="rId65" Type="http://schemas.openxmlformats.org/officeDocument/2006/relationships/hyperlink" Target="https://podminky.urs.cz/item/CS_URS_2025_02/919731122" TargetMode="External"/><Relationship Id="rId73" Type="http://schemas.openxmlformats.org/officeDocument/2006/relationships/hyperlink" Target="https://podminky.urs.cz/item/CS_URS_2025_02/998223091" TargetMode="External"/><Relationship Id="rId4" Type="http://schemas.openxmlformats.org/officeDocument/2006/relationships/hyperlink" Target="https://vymery.bimplatforma.cz/version/240468_5XSHHHBvfYBJZ5wYYS1udbRnBaHCHVH4KBMu__bLGpKHKZniB1_utUg2MAnWtsJ37mXFmBcNKWUeSFwQ4N5p8w" TargetMode="External"/><Relationship Id="rId9" Type="http://schemas.openxmlformats.org/officeDocument/2006/relationships/hyperlink" Target="https://podminky.urs.cz/item/CS_URS_2025_02/113204111" TargetMode="External"/><Relationship Id="rId14" Type="http://schemas.openxmlformats.org/officeDocument/2006/relationships/hyperlink" Target="https://podminky.urs.cz/item/CS_URS_2025_02/122452205.2" TargetMode="External"/><Relationship Id="rId22" Type="http://schemas.openxmlformats.org/officeDocument/2006/relationships/hyperlink" Target="https://podminky.urs.cz/item/CS_URS_2025_02/181451131" TargetMode="External"/><Relationship Id="rId27" Type="http://schemas.openxmlformats.org/officeDocument/2006/relationships/hyperlink" Target="https://podminky.urs.cz/item/CS_URS_2025_02/184401111" TargetMode="External"/><Relationship Id="rId30" Type="http://schemas.openxmlformats.org/officeDocument/2006/relationships/hyperlink" Target="https://podminky.urs.cz/item/CS_URS_2025_02/564851111" TargetMode="External"/><Relationship Id="rId35" Type="http://schemas.openxmlformats.org/officeDocument/2006/relationships/hyperlink" Target="https://vymery.bimplatforma.cz/version/240468_eWX0ryZZoXlwIusonQpapXFbtWJf1kRxv26HojUZ8TlgDMvbFZDmgy8yP1kbNXAwO3-GHnWBzmXMOWCyD_2S7g" TargetMode="External"/><Relationship Id="rId43" Type="http://schemas.openxmlformats.org/officeDocument/2006/relationships/hyperlink" Target="https://vymery.bimplatforma.cz/version/240468_mF6kTTtiKlKhh4qnc4fjFYpwk_2gvyr0I0CUGXOPij6gIdnMFupymzqo_2xdR16igVhq_omk8V4a95i5EYh0uQ" TargetMode="External"/><Relationship Id="rId48" Type="http://schemas.openxmlformats.org/officeDocument/2006/relationships/hyperlink" Target="https://podminky.urs.cz/item/CS_URS_2025_02/596211113" TargetMode="External"/><Relationship Id="rId56" Type="http://schemas.openxmlformats.org/officeDocument/2006/relationships/hyperlink" Target="https://vymery.bimplatforma.cz/version/240468_azgcVvZvtusXdqOUTXupR1T5L31zSZ74phA1_Ytwe0E_KJPFm9Na-0xzb07KGQGimrHUi3pTSb5OUacB2QP72w" TargetMode="External"/><Relationship Id="rId64" Type="http://schemas.openxmlformats.org/officeDocument/2006/relationships/hyperlink" Target="https://vymery.bimplatforma.cz/version/240468_pBWyQ_UMx5kvfMcrbWjqyavjZJeNMD0VmEkYVifn2u4_FpuiGK5R-LHJ1CewD_mRNw0243AuwrdiRmVE7LzfTw" TargetMode="External"/><Relationship Id="rId69" Type="http://schemas.openxmlformats.org/officeDocument/2006/relationships/hyperlink" Target="https://podminky.urs.cz/item/CS_URS_2025_02/919735112" TargetMode="External"/><Relationship Id="rId8" Type="http://schemas.openxmlformats.org/officeDocument/2006/relationships/hyperlink" Target="https://vymery.bimplatforma.cz/version/240468_WWFeysLurIMOpo78WsMt9DmobUo9KReFHq6byY_-k-pnNtuAFi6Wg3Yc3PmaV13CqBJlYTGvIIqSlNB5A_2gNw" TargetMode="External"/><Relationship Id="rId51" Type="http://schemas.openxmlformats.org/officeDocument/2006/relationships/hyperlink" Target="https://podminky.urs.cz/item/CS_URS_2025_02/596212210" TargetMode="External"/><Relationship Id="rId72" Type="http://schemas.openxmlformats.org/officeDocument/2006/relationships/hyperlink" Target="https://podminky.urs.cz/item/CS_URS_2025_02/998223011" TargetMode="External"/><Relationship Id="rId3" Type="http://schemas.openxmlformats.org/officeDocument/2006/relationships/hyperlink" Target="https://podminky.urs.cz/item/CS_URS_2025_02/113107211" TargetMode="External"/><Relationship Id="rId12" Type="http://schemas.openxmlformats.org/officeDocument/2006/relationships/hyperlink" Target="https://podminky.urs.cz/item/CS_URS_2025_02/122452205" TargetMode="External"/><Relationship Id="rId17" Type="http://schemas.openxmlformats.org/officeDocument/2006/relationships/hyperlink" Target="https://vymery.bimplatforma.cz/version/240468_qvWdMhb6qbqGxufUnDzvsR1NEj-OiY9vYRJL1j94Uwf7F3W_6uJ_NOJ1LGxEfhWZOy7-igyiZ1fTwAFgbVm0_A" TargetMode="External"/><Relationship Id="rId25" Type="http://schemas.openxmlformats.org/officeDocument/2006/relationships/hyperlink" Target="https://podminky.urs.cz/item/CS_URS_2025_02/183106612" TargetMode="External"/><Relationship Id="rId33" Type="http://schemas.openxmlformats.org/officeDocument/2006/relationships/hyperlink" Target="https://vymery.bimplatforma.cz/version/240468_owuRbrSXA0W7wn-u_W0-BxwdQ2M-cEydk0oYa0Q-YtyxOZLYjEvODmgkHiF1WtfN7xrei0OrAQNxjxQ0Zr8PWA" TargetMode="External"/><Relationship Id="rId38" Type="http://schemas.openxmlformats.org/officeDocument/2006/relationships/hyperlink" Target="https://podminky.urs.cz/item/CS_URS_2025_02/566901262" TargetMode="External"/><Relationship Id="rId46" Type="http://schemas.openxmlformats.org/officeDocument/2006/relationships/hyperlink" Target="https://podminky.urs.cz/item/CS_URS_2025_02/577134211" TargetMode="External"/><Relationship Id="rId59" Type="http://schemas.openxmlformats.org/officeDocument/2006/relationships/hyperlink" Target="https://podminky.urs.cz/item/CS_URS_2025_02/915311112" TargetMode="External"/><Relationship Id="rId67" Type="http://schemas.openxmlformats.org/officeDocument/2006/relationships/hyperlink" Target="https://podminky.urs.cz/item/CS_URS_2025_02/919732211" TargetMode="External"/><Relationship Id="rId20" Type="http://schemas.openxmlformats.org/officeDocument/2006/relationships/hyperlink" Target="https://podminky.urs.cz/item/CS_URS_2025_02/181351006" TargetMode="External"/><Relationship Id="rId41" Type="http://schemas.openxmlformats.org/officeDocument/2006/relationships/hyperlink" Target="https://vymery.bimplatforma.cz/version/240468_kT9LdHvmiqn3aiqbyPJPJwa33nMtvsPaiPVbZ1WCl65MSfgeXcZvn6yaG1ra-WnIm7DCwG_iq7Kr29BX4DM_0A" TargetMode="External"/><Relationship Id="rId54" Type="http://schemas.openxmlformats.org/officeDocument/2006/relationships/hyperlink" Target="https://vymery.bimplatforma.cz/version/240468_U1L_pFfSWdF6TWXpO0xJVnhJ0eVuhdC77ccQWUXYBNqjSZbxY6p-7zj7EkL3cXL9O9VIYCscK31s3XjYMwAmJg" TargetMode="External"/><Relationship Id="rId62" Type="http://schemas.openxmlformats.org/officeDocument/2006/relationships/hyperlink" Target="https://vymery.bimplatforma.cz/version/240468_JBuSqr0JYkr8r20kkFwDUjr9doB2-MyzTt8OJNZqkQqvQaE3do9kh57ew5lc8C3WBUGl_2q_Cggx4aO2exAXtQ" TargetMode="External"/><Relationship Id="rId70" Type="http://schemas.openxmlformats.org/officeDocument/2006/relationships/hyperlink" Target="https://vymery.bimplatforma.cz/version/240468_D6CtW9HngC76tDc4vjh56DLYN970TbQrLsDuM9x1FSUNzVXy4A1rAoF4QijefDaEo74GFTyNKphdvK66px7aNw" TargetMode="External"/><Relationship Id="rId1" Type="http://schemas.openxmlformats.org/officeDocument/2006/relationships/hyperlink" Target="https://podminky.urs.cz/item/CS_URS_2025_02/113106123" TargetMode="External"/><Relationship Id="rId6" Type="http://schemas.openxmlformats.org/officeDocument/2006/relationships/hyperlink" Target="https://vymery.bimplatforma.cz/version/240468_5XSHHHBvfYBJZ5wYYS1udbRnBaHCHVH4KBMu__bLGpKHKZniB1_utUg2MAnWtsJ37mXFmBcNKWUeSFwQ4N5p8w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451573111" TargetMode="External"/><Relationship Id="rId13" Type="http://schemas.openxmlformats.org/officeDocument/2006/relationships/hyperlink" Target="https://podminky.urs.cz/item/CS_URS_2025_02/857264122" TargetMode="External"/><Relationship Id="rId18" Type="http://schemas.openxmlformats.org/officeDocument/2006/relationships/hyperlink" Target="https://podminky.urs.cz/item/CS_URS_2025_02/877161101" TargetMode="External"/><Relationship Id="rId26" Type="http://schemas.openxmlformats.org/officeDocument/2006/relationships/hyperlink" Target="https://podminky.urs.cz/item/CS_URS_2025_02/891261112" TargetMode="External"/><Relationship Id="rId39" Type="http://schemas.openxmlformats.org/officeDocument/2006/relationships/hyperlink" Target="https://podminky.urs.cz/item/CS_URS_2025_02/013254000" TargetMode="External"/><Relationship Id="rId3" Type="http://schemas.openxmlformats.org/officeDocument/2006/relationships/hyperlink" Target="https://podminky.urs.cz/item/CS_URS_2025_02/167151111" TargetMode="External"/><Relationship Id="rId21" Type="http://schemas.openxmlformats.org/officeDocument/2006/relationships/hyperlink" Target="https://podminky.urs.cz/item/CS_URS_2025_02/877251101" TargetMode="External"/><Relationship Id="rId34" Type="http://schemas.openxmlformats.org/officeDocument/2006/relationships/hyperlink" Target="https://podminky.urs.cz/item/CS_URS_2025_02/997013601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s://podminky.urs.cz/item/CS_URS_2025_02/175151101" TargetMode="External"/><Relationship Id="rId12" Type="http://schemas.openxmlformats.org/officeDocument/2006/relationships/hyperlink" Target="https://podminky.urs.cz/item/CS_URS_2025_02/857262122" TargetMode="External"/><Relationship Id="rId17" Type="http://schemas.openxmlformats.org/officeDocument/2006/relationships/hyperlink" Target="https://podminky.urs.cz/item/CS_URS_2025_02/871251211" TargetMode="External"/><Relationship Id="rId25" Type="http://schemas.openxmlformats.org/officeDocument/2006/relationships/hyperlink" Target="https://podminky.urs.cz/item/CS_URS_2025_02/891247111" TargetMode="External"/><Relationship Id="rId33" Type="http://schemas.openxmlformats.org/officeDocument/2006/relationships/hyperlink" Target="https://podminky.urs.cz/item/CS_URS_2025_02/997013509" TargetMode="External"/><Relationship Id="rId38" Type="http://schemas.openxmlformats.org/officeDocument/2006/relationships/hyperlink" Target="https://podminky.urs.cz/item/CS_URS_2025_02/012444000" TargetMode="External"/><Relationship Id="rId2" Type="http://schemas.openxmlformats.org/officeDocument/2006/relationships/hyperlink" Target="https://podminky.urs.cz/item/CS_URS_2025_02/162751117" TargetMode="External"/><Relationship Id="rId16" Type="http://schemas.openxmlformats.org/officeDocument/2006/relationships/hyperlink" Target="https://podminky.urs.cz/item/CS_URS_2025_02/871171211" TargetMode="External"/><Relationship Id="rId20" Type="http://schemas.openxmlformats.org/officeDocument/2006/relationships/hyperlink" Target="https://podminky.urs.cz/item/CS_URS_2025_02/877171101" TargetMode="External"/><Relationship Id="rId29" Type="http://schemas.openxmlformats.org/officeDocument/2006/relationships/hyperlink" Target="https://podminky.urs.cz/item/CS_URS_2025_02/899401113" TargetMode="External"/><Relationship Id="rId41" Type="http://schemas.openxmlformats.org/officeDocument/2006/relationships/hyperlink" Target="https://podminky.urs.cz/item/CS_URS_2025_02/033203000" TargetMode="External"/><Relationship Id="rId1" Type="http://schemas.openxmlformats.org/officeDocument/2006/relationships/hyperlink" Target="https://podminky.urs.cz/item/CS_URS_2025_02/132251254" TargetMode="External"/><Relationship Id="rId6" Type="http://schemas.openxmlformats.org/officeDocument/2006/relationships/hyperlink" Target="https://podminky.urs.cz/item/CS_URS_2025_02/174151101" TargetMode="External"/><Relationship Id="rId11" Type="http://schemas.openxmlformats.org/officeDocument/2006/relationships/hyperlink" Target="https://podminky.urs.cz/item/CS_URS_2025_02/857261131" TargetMode="External"/><Relationship Id="rId24" Type="http://schemas.openxmlformats.org/officeDocument/2006/relationships/hyperlink" Target="https://podminky.urs.cz/item/CS_URS_2025_02/891241112" TargetMode="External"/><Relationship Id="rId32" Type="http://schemas.openxmlformats.org/officeDocument/2006/relationships/hyperlink" Target="https://podminky.urs.cz/item/CS_URS_2025_02/997013501" TargetMode="External"/><Relationship Id="rId37" Type="http://schemas.openxmlformats.org/officeDocument/2006/relationships/hyperlink" Target="https://podminky.urs.cz/item/CS_URS_2025_02/012164000" TargetMode="External"/><Relationship Id="rId40" Type="http://schemas.openxmlformats.org/officeDocument/2006/relationships/hyperlink" Target="https://podminky.urs.cz/item/CS_URS_2025_02/032103000" TargetMode="External"/><Relationship Id="rId5" Type="http://schemas.openxmlformats.org/officeDocument/2006/relationships/hyperlink" Target="https://podminky.urs.cz/item/CS_URS_2025_02/171251201" TargetMode="External"/><Relationship Id="rId15" Type="http://schemas.openxmlformats.org/officeDocument/2006/relationships/hyperlink" Target="https://podminky.urs.cz/item/CS_URS_2025_02/871161211" TargetMode="External"/><Relationship Id="rId23" Type="http://schemas.openxmlformats.org/officeDocument/2006/relationships/hyperlink" Target="https://podminky.urs.cz/item/CS_URS_2025_02/891161322" TargetMode="External"/><Relationship Id="rId28" Type="http://schemas.openxmlformats.org/officeDocument/2006/relationships/hyperlink" Target="https://podminky.urs.cz/item/CS_URS_2025_02/899401112" TargetMode="External"/><Relationship Id="rId36" Type="http://schemas.openxmlformats.org/officeDocument/2006/relationships/hyperlink" Target="https://podminky.urs.cz/item/CS_URS_2025_02/998276124" TargetMode="External"/><Relationship Id="rId10" Type="http://schemas.openxmlformats.org/officeDocument/2006/relationships/hyperlink" Target="https://podminky.urs.cz/item/CS_URS_2025_02/857242122" TargetMode="External"/><Relationship Id="rId19" Type="http://schemas.openxmlformats.org/officeDocument/2006/relationships/hyperlink" Target="https://podminky.urs.cz/item/CS_URS_2025_02/877161118" TargetMode="External"/><Relationship Id="rId31" Type="http://schemas.openxmlformats.org/officeDocument/2006/relationships/hyperlink" Target="https://podminky.urs.cz/item/CS_URS_2025_02/899722113" TargetMode="External"/><Relationship Id="rId4" Type="http://schemas.openxmlformats.org/officeDocument/2006/relationships/hyperlink" Target="https://podminky.urs.cz/item/CS_URS_2025_02/171201231" TargetMode="External"/><Relationship Id="rId9" Type="http://schemas.openxmlformats.org/officeDocument/2006/relationships/hyperlink" Target="https://podminky.urs.cz/item/CS_URS_2025_02/850311811" TargetMode="External"/><Relationship Id="rId14" Type="http://schemas.openxmlformats.org/officeDocument/2006/relationships/hyperlink" Target="https://podminky.urs.cz/item/CS_URS_2025_02/871211811" TargetMode="External"/><Relationship Id="rId22" Type="http://schemas.openxmlformats.org/officeDocument/2006/relationships/hyperlink" Target="https://podminky.urs.cz/item/CS_URS_2025_02/877251112" TargetMode="External"/><Relationship Id="rId27" Type="http://schemas.openxmlformats.org/officeDocument/2006/relationships/hyperlink" Target="https://podminky.urs.cz/item/CS_URS_2025_02/891269111" TargetMode="External"/><Relationship Id="rId30" Type="http://schemas.openxmlformats.org/officeDocument/2006/relationships/hyperlink" Target="https://podminky.urs.cz/item/CS_URS_2025_02/899721111" TargetMode="External"/><Relationship Id="rId35" Type="http://schemas.openxmlformats.org/officeDocument/2006/relationships/hyperlink" Target="https://podminky.urs.cz/item/CS_URS_2025_02/998276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1201231" TargetMode="External"/><Relationship Id="rId13" Type="http://schemas.openxmlformats.org/officeDocument/2006/relationships/hyperlink" Target="https://podminky.urs.cz/item/CS_URS_2025_02/359901211" TargetMode="External"/><Relationship Id="rId18" Type="http://schemas.openxmlformats.org/officeDocument/2006/relationships/hyperlink" Target="https://podminky.urs.cz/item/CS_URS_2025_02/810441811" TargetMode="External"/><Relationship Id="rId26" Type="http://schemas.openxmlformats.org/officeDocument/2006/relationships/hyperlink" Target="https://podminky.urs.cz/item/CS_URS_2025_02/877390320" TargetMode="External"/><Relationship Id="rId39" Type="http://schemas.openxmlformats.org/officeDocument/2006/relationships/hyperlink" Target="https://podminky.urs.cz/item/CS_URS_2025_02/998276101" TargetMode="External"/><Relationship Id="rId3" Type="http://schemas.openxmlformats.org/officeDocument/2006/relationships/hyperlink" Target="https://podminky.urs.cz/item/CS_URS_2025_02/133254104" TargetMode="External"/><Relationship Id="rId21" Type="http://schemas.openxmlformats.org/officeDocument/2006/relationships/hyperlink" Target="https://podminky.urs.cz/item/CS_URS_2025_02/871390320" TargetMode="External"/><Relationship Id="rId34" Type="http://schemas.openxmlformats.org/officeDocument/2006/relationships/hyperlink" Target="https://podminky.urs.cz/item/CS_URS_2025_02/899104112" TargetMode="External"/><Relationship Id="rId42" Type="http://schemas.openxmlformats.org/officeDocument/2006/relationships/hyperlink" Target="https://podminky.urs.cz/item/CS_URS_2025_02/012444000" TargetMode="External"/><Relationship Id="rId47" Type="http://schemas.openxmlformats.org/officeDocument/2006/relationships/drawing" Target="../drawings/drawing4.xml"/><Relationship Id="rId7" Type="http://schemas.openxmlformats.org/officeDocument/2006/relationships/hyperlink" Target="https://podminky.urs.cz/item/CS_URS_2025_02/167151111" TargetMode="External"/><Relationship Id="rId12" Type="http://schemas.openxmlformats.org/officeDocument/2006/relationships/hyperlink" Target="https://podminky.urs.cz/item/CS_URS_2025_02/359901111" TargetMode="External"/><Relationship Id="rId17" Type="http://schemas.openxmlformats.org/officeDocument/2006/relationships/hyperlink" Target="https://podminky.urs.cz/item/CS_URS_2025_02/810351811" TargetMode="External"/><Relationship Id="rId25" Type="http://schemas.openxmlformats.org/officeDocument/2006/relationships/hyperlink" Target="https://podminky.urs.cz/item/CS_URS_2025_02/877360320" TargetMode="External"/><Relationship Id="rId33" Type="http://schemas.openxmlformats.org/officeDocument/2006/relationships/hyperlink" Target="https://podminky.urs.cz/item/CS_URS_2025_02/899103112" TargetMode="External"/><Relationship Id="rId38" Type="http://schemas.openxmlformats.org/officeDocument/2006/relationships/hyperlink" Target="https://podminky.urs.cz/item/CS_URS_2025_02/997013601" TargetMode="External"/><Relationship Id="rId46" Type="http://schemas.openxmlformats.org/officeDocument/2006/relationships/hyperlink" Target="https://podminky.urs.cz/item/CS_URS_2025_02/043203002" TargetMode="External"/><Relationship Id="rId2" Type="http://schemas.openxmlformats.org/officeDocument/2006/relationships/hyperlink" Target="https://podminky.urs.cz/item/CS_URS_2025_02/132254205" TargetMode="External"/><Relationship Id="rId16" Type="http://schemas.openxmlformats.org/officeDocument/2006/relationships/hyperlink" Target="https://podminky.urs.cz/item/CS_URS_2025_02/899623161" TargetMode="External"/><Relationship Id="rId20" Type="http://schemas.openxmlformats.org/officeDocument/2006/relationships/hyperlink" Target="https://podminky.urs.cz/item/CS_URS_2025_02/871360320" TargetMode="External"/><Relationship Id="rId29" Type="http://schemas.openxmlformats.org/officeDocument/2006/relationships/hyperlink" Target="https://podminky.urs.cz/item/CS_URS_2025_02/894411311" TargetMode="External"/><Relationship Id="rId41" Type="http://schemas.openxmlformats.org/officeDocument/2006/relationships/hyperlink" Target="https://podminky.urs.cz/item/CS_URS_2025_02/012164000" TargetMode="External"/><Relationship Id="rId1" Type="http://schemas.openxmlformats.org/officeDocument/2006/relationships/hyperlink" Target="https://podminky.urs.cz/item/CS_URS_2025_02/115101201" TargetMode="External"/><Relationship Id="rId6" Type="http://schemas.openxmlformats.org/officeDocument/2006/relationships/hyperlink" Target="https://podminky.urs.cz/item/CS_URS_2025_02/162751117" TargetMode="External"/><Relationship Id="rId11" Type="http://schemas.openxmlformats.org/officeDocument/2006/relationships/hyperlink" Target="https://podminky.urs.cz/item/CS_URS_2025_02/175151101" TargetMode="External"/><Relationship Id="rId24" Type="http://schemas.openxmlformats.org/officeDocument/2006/relationships/hyperlink" Target="https://podminky.urs.cz/item/CS_URS_2025_02/877310330" TargetMode="External"/><Relationship Id="rId32" Type="http://schemas.openxmlformats.org/officeDocument/2006/relationships/hyperlink" Target="https://podminky.urs.cz/item/CS_URS_2025_02/894414211" TargetMode="External"/><Relationship Id="rId37" Type="http://schemas.openxmlformats.org/officeDocument/2006/relationships/hyperlink" Target="https://podminky.urs.cz/item/CS_URS_2025_02/997013509" TargetMode="External"/><Relationship Id="rId40" Type="http://schemas.openxmlformats.org/officeDocument/2006/relationships/hyperlink" Target="https://podminky.urs.cz/item/CS_URS_2025_02/998276124" TargetMode="External"/><Relationship Id="rId45" Type="http://schemas.openxmlformats.org/officeDocument/2006/relationships/hyperlink" Target="https://podminky.urs.cz/item/CS_URS_2025_02/033203000" TargetMode="External"/><Relationship Id="rId5" Type="http://schemas.openxmlformats.org/officeDocument/2006/relationships/hyperlink" Target="https://podminky.urs.cz/item/CS_URS_2025_02/151101112" TargetMode="External"/><Relationship Id="rId15" Type="http://schemas.openxmlformats.org/officeDocument/2006/relationships/hyperlink" Target="https://podminky.urs.cz/item/CS_URS_2025_02/452311141" TargetMode="External"/><Relationship Id="rId23" Type="http://schemas.openxmlformats.org/officeDocument/2006/relationships/hyperlink" Target="https://podminky.urs.cz/item/CS_URS_2025_02/877310310" TargetMode="External"/><Relationship Id="rId28" Type="http://schemas.openxmlformats.org/officeDocument/2006/relationships/hyperlink" Target="https://podminky.urs.cz/item/CS_URS_2025_02/877420330" TargetMode="External"/><Relationship Id="rId36" Type="http://schemas.openxmlformats.org/officeDocument/2006/relationships/hyperlink" Target="https://podminky.urs.cz/item/CS_URS_2025_02/997013501" TargetMode="External"/><Relationship Id="rId10" Type="http://schemas.openxmlformats.org/officeDocument/2006/relationships/hyperlink" Target="https://podminky.urs.cz/item/CS_URS_2025_02/174151101" TargetMode="External"/><Relationship Id="rId19" Type="http://schemas.openxmlformats.org/officeDocument/2006/relationships/hyperlink" Target="https://podminky.urs.cz/item/CS_URS_2025_02/871310320" TargetMode="External"/><Relationship Id="rId31" Type="http://schemas.openxmlformats.org/officeDocument/2006/relationships/hyperlink" Target="https://podminky.urs.cz/item/CS_URS_2025_02/894414111" TargetMode="External"/><Relationship Id="rId44" Type="http://schemas.openxmlformats.org/officeDocument/2006/relationships/hyperlink" Target="https://podminky.urs.cz/item/CS_URS_2025_02/032103000" TargetMode="External"/><Relationship Id="rId4" Type="http://schemas.openxmlformats.org/officeDocument/2006/relationships/hyperlink" Target="https://podminky.urs.cz/item/CS_URS_2025_02/151101102" TargetMode="External"/><Relationship Id="rId9" Type="http://schemas.openxmlformats.org/officeDocument/2006/relationships/hyperlink" Target="https://podminky.urs.cz/item/CS_URS_2025_02/171251201" TargetMode="External"/><Relationship Id="rId14" Type="http://schemas.openxmlformats.org/officeDocument/2006/relationships/hyperlink" Target="https://podminky.urs.cz/item/CS_URS_2025_02/451573111" TargetMode="External"/><Relationship Id="rId22" Type="http://schemas.openxmlformats.org/officeDocument/2006/relationships/hyperlink" Target="https://podminky.urs.cz/item/CS_URS_2025_02/871420320" TargetMode="External"/><Relationship Id="rId27" Type="http://schemas.openxmlformats.org/officeDocument/2006/relationships/hyperlink" Target="https://podminky.urs.cz/item/CS_URS_2025_02/877390330" TargetMode="External"/><Relationship Id="rId30" Type="http://schemas.openxmlformats.org/officeDocument/2006/relationships/hyperlink" Target="https://podminky.urs.cz/item/CS_URS_2025_02/894412411" TargetMode="External"/><Relationship Id="rId35" Type="http://schemas.openxmlformats.org/officeDocument/2006/relationships/hyperlink" Target="https://podminky.urs.cz/item/CS_URS_2025_02/899722113" TargetMode="External"/><Relationship Id="rId43" Type="http://schemas.openxmlformats.org/officeDocument/2006/relationships/hyperlink" Target="https://podminky.urs.cz/item/CS_URS_2025_02/013254000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877310330" TargetMode="External"/><Relationship Id="rId13" Type="http://schemas.openxmlformats.org/officeDocument/2006/relationships/hyperlink" Target="https://podminky.urs.cz/item/CS_URS_2025_02/877420330" TargetMode="External"/><Relationship Id="rId18" Type="http://schemas.openxmlformats.org/officeDocument/2006/relationships/hyperlink" Target="https://podminky.urs.cz/item/CS_URS_2025_02/899103112" TargetMode="External"/><Relationship Id="rId26" Type="http://schemas.openxmlformats.org/officeDocument/2006/relationships/hyperlink" Target="https://podminky.urs.cz/item/CS_URS_2025_02/032103000" TargetMode="External"/><Relationship Id="rId3" Type="http://schemas.openxmlformats.org/officeDocument/2006/relationships/hyperlink" Target="https://podminky.urs.cz/item/CS_URS_2025_02/871310320" TargetMode="External"/><Relationship Id="rId21" Type="http://schemas.openxmlformats.org/officeDocument/2006/relationships/hyperlink" Target="https://podminky.urs.cz/item/CS_URS_2025_02/998276101" TargetMode="External"/><Relationship Id="rId7" Type="http://schemas.openxmlformats.org/officeDocument/2006/relationships/hyperlink" Target="https://podminky.urs.cz/item/CS_URS_2025_02/877310310" TargetMode="External"/><Relationship Id="rId12" Type="http://schemas.openxmlformats.org/officeDocument/2006/relationships/hyperlink" Target="https://podminky.urs.cz/item/CS_URS_2025_02/877420320" TargetMode="External"/><Relationship Id="rId17" Type="http://schemas.openxmlformats.org/officeDocument/2006/relationships/hyperlink" Target="https://podminky.urs.cz/item/CS_URS_2025_02/894414211" TargetMode="External"/><Relationship Id="rId25" Type="http://schemas.openxmlformats.org/officeDocument/2006/relationships/hyperlink" Target="https://podminky.urs.cz/item/CS_URS_2025_02/013254000" TargetMode="External"/><Relationship Id="rId2" Type="http://schemas.openxmlformats.org/officeDocument/2006/relationships/hyperlink" Target="https://podminky.urs.cz/item/CS_URS_2025_02/359901211" TargetMode="External"/><Relationship Id="rId16" Type="http://schemas.openxmlformats.org/officeDocument/2006/relationships/hyperlink" Target="https://podminky.urs.cz/item/CS_URS_2025_02/894414111" TargetMode="External"/><Relationship Id="rId20" Type="http://schemas.openxmlformats.org/officeDocument/2006/relationships/hyperlink" Target="https://podminky.urs.cz/item/CS_URS_2025_02/899722113" TargetMode="External"/><Relationship Id="rId29" Type="http://schemas.openxmlformats.org/officeDocument/2006/relationships/drawing" Target="../drawings/drawing5.xml"/><Relationship Id="rId1" Type="http://schemas.openxmlformats.org/officeDocument/2006/relationships/hyperlink" Target="https://podminky.urs.cz/item/CS_URS_2025_02/359901111" TargetMode="External"/><Relationship Id="rId6" Type="http://schemas.openxmlformats.org/officeDocument/2006/relationships/hyperlink" Target="https://podminky.urs.cz/item/CS_URS_2025_02/871420320" TargetMode="External"/><Relationship Id="rId11" Type="http://schemas.openxmlformats.org/officeDocument/2006/relationships/hyperlink" Target="https://podminky.urs.cz/item/CS_URS_2025_02/877390320" TargetMode="External"/><Relationship Id="rId24" Type="http://schemas.openxmlformats.org/officeDocument/2006/relationships/hyperlink" Target="https://podminky.urs.cz/item/CS_URS_2025_02/012444000" TargetMode="External"/><Relationship Id="rId5" Type="http://schemas.openxmlformats.org/officeDocument/2006/relationships/hyperlink" Target="https://podminky.urs.cz/item/CS_URS_2025_02/871390320" TargetMode="External"/><Relationship Id="rId15" Type="http://schemas.openxmlformats.org/officeDocument/2006/relationships/hyperlink" Target="https://podminky.urs.cz/item/CS_URS_2025_02/894412411" TargetMode="External"/><Relationship Id="rId23" Type="http://schemas.openxmlformats.org/officeDocument/2006/relationships/hyperlink" Target="https://podminky.urs.cz/item/CS_URS_2025_02/012164000" TargetMode="External"/><Relationship Id="rId28" Type="http://schemas.openxmlformats.org/officeDocument/2006/relationships/hyperlink" Target="https://podminky.urs.cz/item/CS_URS_2025_02/043203002" TargetMode="External"/><Relationship Id="rId10" Type="http://schemas.openxmlformats.org/officeDocument/2006/relationships/hyperlink" Target="https://podminky.urs.cz/item/CS_URS_2025_02/877390310" TargetMode="External"/><Relationship Id="rId19" Type="http://schemas.openxmlformats.org/officeDocument/2006/relationships/hyperlink" Target="https://podminky.urs.cz/item/CS_URS_2025_02/899104112" TargetMode="External"/><Relationship Id="rId4" Type="http://schemas.openxmlformats.org/officeDocument/2006/relationships/hyperlink" Target="https://podminky.urs.cz/item/CS_URS_2025_02/871360320" TargetMode="External"/><Relationship Id="rId9" Type="http://schemas.openxmlformats.org/officeDocument/2006/relationships/hyperlink" Target="https://podminky.urs.cz/item/CS_URS_2025_02/877360320" TargetMode="External"/><Relationship Id="rId14" Type="http://schemas.openxmlformats.org/officeDocument/2006/relationships/hyperlink" Target="https://podminky.urs.cz/item/CS_URS_2025_02/894411311" TargetMode="External"/><Relationship Id="rId22" Type="http://schemas.openxmlformats.org/officeDocument/2006/relationships/hyperlink" Target="https://podminky.urs.cz/item/CS_URS_2025_02/998276124" TargetMode="External"/><Relationship Id="rId27" Type="http://schemas.openxmlformats.org/officeDocument/2006/relationships/hyperlink" Target="https://podminky.urs.cz/item/CS_URS_2025_02/033203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30001000" TargetMode="External"/><Relationship Id="rId13" Type="http://schemas.openxmlformats.org/officeDocument/2006/relationships/hyperlink" Target="https://podminky.urs.cz/item/CS_URS_2024_01/039103000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https://podminky.urs.cz/item/CS_URS_2024_01/091003000" TargetMode="External"/><Relationship Id="rId7" Type="http://schemas.openxmlformats.org/officeDocument/2006/relationships/hyperlink" Target="https://podminky.urs.cz/item/CS_URS_2024_01/013254000" TargetMode="External"/><Relationship Id="rId12" Type="http://schemas.openxmlformats.org/officeDocument/2006/relationships/hyperlink" Target="https://podminky.urs.cz/item/CS_URS_2024_01/034503000" TargetMode="External"/><Relationship Id="rId17" Type="http://schemas.openxmlformats.org/officeDocument/2006/relationships/hyperlink" Target="https://podminky.urs.cz/item/CS_URS_2024_01/072103001" TargetMode="External"/><Relationship Id="rId2" Type="http://schemas.openxmlformats.org/officeDocument/2006/relationships/hyperlink" Target="https://podminky.urs.cz/item/CS_URS_2024_01/090001000" TargetMode="External"/><Relationship Id="rId16" Type="http://schemas.openxmlformats.org/officeDocument/2006/relationships/hyperlink" Target="https://podminky.urs.cz/item/CS_URS_2024_01/043154000" TargetMode="External"/><Relationship Id="rId1" Type="http://schemas.openxmlformats.org/officeDocument/2006/relationships/hyperlink" Target="https://podminky.urs.cz/item/CS_URS_2024_01/065002000" TargetMode="External"/><Relationship Id="rId6" Type="http://schemas.openxmlformats.org/officeDocument/2006/relationships/hyperlink" Target="https://podminky.urs.cz/item/CS_URS_2024_01/013002000" TargetMode="External"/><Relationship Id="rId11" Type="http://schemas.openxmlformats.org/officeDocument/2006/relationships/hyperlink" Target="https://podminky.urs.cz/item/CS_URS_2024_01/034103000" TargetMode="External"/><Relationship Id="rId5" Type="http://schemas.openxmlformats.org/officeDocument/2006/relationships/hyperlink" Target="https://podminky.urs.cz/item/CS_URS_2024_01/012002000" TargetMode="External"/><Relationship Id="rId15" Type="http://schemas.openxmlformats.org/officeDocument/2006/relationships/hyperlink" Target="https://podminky.urs.cz/item/CS_URS_2024_01/043103000" TargetMode="External"/><Relationship Id="rId10" Type="http://schemas.openxmlformats.org/officeDocument/2006/relationships/hyperlink" Target="https://podminky.urs.cz/item/CS_URS_2024_01/033103000" TargetMode="External"/><Relationship Id="rId4" Type="http://schemas.openxmlformats.org/officeDocument/2006/relationships/hyperlink" Target="https://podminky.urs.cz/item/CS_URS_2024_01/010001000" TargetMode="External"/><Relationship Id="rId9" Type="http://schemas.openxmlformats.org/officeDocument/2006/relationships/hyperlink" Target="https://podminky.urs.cz/item/CS_URS_2024_01/031203000" TargetMode="External"/><Relationship Id="rId14" Type="http://schemas.openxmlformats.org/officeDocument/2006/relationships/hyperlink" Target="https://podminky.urs.cz/item/CS_URS_2024_01/042503000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vymery.bimplatforma.cz/version/240468_owuRbrSXA0W7wn-u_W0-BxwdQ2M-cEydk0oYa0Q-YtyxOZLYjEvODmgkHiF1WtfN7xrei0OrAQNxjxQ0Zr8PWA" TargetMode="External"/><Relationship Id="rId13" Type="http://schemas.openxmlformats.org/officeDocument/2006/relationships/hyperlink" Target="https://vymery.bimplatforma.cz/version/240468_7nQHoL5clZXs5kWIJtfh6CinixEBzXLjGSFYzTeUMqGgLd8Hbs85oNaQ6xpO4ln4RpRRsqzEElI6l5AZD6thtQ" TargetMode="External"/><Relationship Id="rId18" Type="http://schemas.openxmlformats.org/officeDocument/2006/relationships/hyperlink" Target="https://vymery.bimplatforma.cz/version/240468_MIlnyqrs92rLe2-x0v2Xn4torYPqmkvyZq2N-uEDWZNURvzaVAwIYbGqBnDYO7bCT3aUsls72Ux8louVIF2Zmw" TargetMode="External"/><Relationship Id="rId3" Type="http://schemas.openxmlformats.org/officeDocument/2006/relationships/hyperlink" Target="https://vymery.bimplatforma.cz/version/240468_Y4q0-QF9cWXlsnQOtaQwSHcPW_AtjNUKIMFZfe6d-dlnhWJ2Q37hOmkHvr6C1qOm6EcKKEqNKVJq7okFKuveQw" TargetMode="External"/><Relationship Id="rId21" Type="http://schemas.openxmlformats.org/officeDocument/2006/relationships/hyperlink" Target="https://vymery.bimplatforma.cz/version/240468_D6CtW9HngC76tDc4vjh56DLYN970TbQrLsDuM9x1FSUNzVXy4A1rAoF4QijefDaEo74GFTyNKphdvK66px7aNw" TargetMode="External"/><Relationship Id="rId7" Type="http://schemas.openxmlformats.org/officeDocument/2006/relationships/hyperlink" Target="https://vymery.bimplatforma.cz/version/240468_eal2O2a8NaO9b_Ly3C9nIpwOTrD-N2EFvByfbW8wHbkzNf_h_Osdzq3y7tnBxcpjHnH5HCwF6MVfFI1CoLmwzA" TargetMode="External"/><Relationship Id="rId12" Type="http://schemas.openxmlformats.org/officeDocument/2006/relationships/hyperlink" Target="https://vymery.bimplatforma.cz/version/240468_kT9LdHvmiqn3aiqbyPJPJwa33nMtvsPaiPVbZ1WCl65MSfgeXcZvn6yaG1ra-WnIm7DCwG_iq7Kr29BX4DM_0A" TargetMode="External"/><Relationship Id="rId17" Type="http://schemas.openxmlformats.org/officeDocument/2006/relationships/hyperlink" Target="https://vymery.bimplatforma.cz/version/240468_azgcVvZvtusXdqOUTXupR1T5L31zSZ74phA1_Ytwe0E_KJPFm9Na-0xzb07KGQGimrHUi3pTSb5OUacB2QP72w" TargetMode="External"/><Relationship Id="rId2" Type="http://schemas.openxmlformats.org/officeDocument/2006/relationships/hyperlink" Target="https://vymery.bimplatforma.cz/version/240468_WWFeysLurIMOpo78WsMt9DmobUo9KReFHq6byY_-k-pnNtuAFi6Wg3Yc3PmaV13CqBJlYTGvIIqSlNB5A_2gNw" TargetMode="External"/><Relationship Id="rId16" Type="http://schemas.openxmlformats.org/officeDocument/2006/relationships/hyperlink" Target="https://vymery.bimplatforma.cz/version/240468_U1L_pFfSWdF6TWXpO0xJVnhJ0eVuhdC77ccQWUXYBNqjSZbxY6p-7zj7EkL3cXL9O9VIYCscK31s3XjYMwAmJg" TargetMode="External"/><Relationship Id="rId20" Type="http://schemas.openxmlformats.org/officeDocument/2006/relationships/hyperlink" Target="https://vymery.bimplatforma.cz/version/240468_pBWyQ_UMx5kvfMcrbWjqyavjZJeNMD0VmEkYVifn2u4_FpuiGK5R-LHJ1CewD_mRNw0243AuwrdiRmVE7LzfTw" TargetMode="External"/><Relationship Id="rId1" Type="http://schemas.openxmlformats.org/officeDocument/2006/relationships/hyperlink" Target="https://vymery.bimplatforma.cz/version/240468_5XSHHHBvfYBJZ5wYYS1udbRnBaHCHVH4KBMu__bLGpKHKZniB1_utUg2MAnWtsJ37mXFmBcNKWUeSFwQ4N5p8w" TargetMode="External"/><Relationship Id="rId6" Type="http://schemas.openxmlformats.org/officeDocument/2006/relationships/hyperlink" Target="https://vymery.bimplatforma.cz/version/240468_qvWdMhb6qbqGxufUnDzvsR1NEj-OiY9vYRJL1j94Uwf7F3W_6uJ_NOJ1LGxEfhWZOy7-igyiZ1fTwAFgbVm0_A" TargetMode="External"/><Relationship Id="rId11" Type="http://schemas.openxmlformats.org/officeDocument/2006/relationships/hyperlink" Target="https://vymery.bimplatforma.cz/version/240468_0jsc8qCsZt497hB8vtos0BjZxyN-FR_kLc6lPBXNXF_YW53F8hHLJqzVeJS1s385JD6sYjSA4OdXuwmcc8rVsw" TargetMode="External"/><Relationship Id="rId5" Type="http://schemas.openxmlformats.org/officeDocument/2006/relationships/hyperlink" Target="https://vymery.bimplatforma.cz/version/240468_eWdsou1r5t0xmz7k8hTgs8SRvk8fTEFDdpm6_ZYp0kOsPLsBP3GwnSaW2PljyB-QqysBNCZ4eEDsX0cTDi5-cw" TargetMode="External"/><Relationship Id="rId15" Type="http://schemas.openxmlformats.org/officeDocument/2006/relationships/hyperlink" Target="https://vymery.bimplatforma.cz/version/240468_V1C9Jjfi28zmTLIC23_sFebJPQb-z5yLR1_7LJC0ZdKRBDfWmzBPgZIN-WElsSQxExnBxKOK42ac20FTQjvuAg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https://vymery.bimplatforma.cz/version/240468_mF6kTTtiKlKhh4qnc4fjFYpwk_2gvyr0I0CUGXOPij6gIdnMFupymzqo_2xdR16igVhq_omk8V4a95i5EYh0uQ" TargetMode="External"/><Relationship Id="rId19" Type="http://schemas.openxmlformats.org/officeDocument/2006/relationships/hyperlink" Target="https://vymery.bimplatforma.cz/version/240468_JBuSqr0JYkr8r20kkFwDUjr9doB2-MyzTt8OJNZqkQqvQaE3do9kh57ew5lc8C3WBUGl_2q_Cggx4aO2exAXtQ" TargetMode="External"/><Relationship Id="rId4" Type="http://schemas.openxmlformats.org/officeDocument/2006/relationships/hyperlink" Target="https://vymery.bimplatforma.cz/version/240468_nl5RhfwXX1PuORKYpReVuGUdtkxQGP48L86Ko1L8ykKJ3bQViXLjf3mhM-h6cCG8OFIthgSTGtZmiR8tn3qyTw" TargetMode="External"/><Relationship Id="rId9" Type="http://schemas.openxmlformats.org/officeDocument/2006/relationships/hyperlink" Target="https://vymery.bimplatforma.cz/version/240468_eWX0ryZZoXlwIusonQpapXFbtWJf1kRxv26HojUZ8TlgDMvbFZDmgy8yP1kbNXAwO3-GHnWBzmXMOWCyD_2S7g" TargetMode="External"/><Relationship Id="rId14" Type="http://schemas.openxmlformats.org/officeDocument/2006/relationships/hyperlink" Target="https://vymery.bimplatforma.cz/version/240468_ZZo1yUg_pJVyAt7OwDUQuwE9nYk2X78ISJ3Jzc46pr2DiCQ2_PiZCM4M4th94hS1JqvYq1aelIHij4X6QCePzw" TargetMode="External"/><Relationship Id="rId22" Type="http://schemas.openxmlformats.org/officeDocument/2006/relationships/hyperlink" Target="https://vymery.bimplatforma.cz/version/240468_Dyf3G0gEx73uZvLA5DyKwQ266KMOkR72iH7lt3eZJOB0qYydnWjtXOzAHtfLfRkgYWaVV5HKjALselrBKAFVTw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90"/>
      <c r="AS2" s="390"/>
      <c r="AT2" s="390"/>
      <c r="AU2" s="390"/>
      <c r="AV2" s="390"/>
      <c r="AW2" s="390"/>
      <c r="AX2" s="390"/>
      <c r="AY2" s="390"/>
      <c r="AZ2" s="390"/>
      <c r="BA2" s="390"/>
      <c r="BB2" s="390"/>
      <c r="BC2" s="390"/>
      <c r="BD2" s="390"/>
      <c r="BE2" s="390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74" t="s">
        <v>14</v>
      </c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75"/>
      <c r="AH5" s="375"/>
      <c r="AI5" s="375"/>
      <c r="AJ5" s="375"/>
      <c r="AK5" s="375"/>
      <c r="AL5" s="375"/>
      <c r="AM5" s="375"/>
      <c r="AN5" s="375"/>
      <c r="AO5" s="375"/>
      <c r="AP5" s="24"/>
      <c r="AQ5" s="24"/>
      <c r="AR5" s="22"/>
      <c r="BE5" s="371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6" t="s">
        <v>17</v>
      </c>
      <c r="L6" s="375"/>
      <c r="M6" s="375"/>
      <c r="N6" s="375"/>
      <c r="O6" s="375"/>
      <c r="P6" s="375"/>
      <c r="Q6" s="375"/>
      <c r="R6" s="375"/>
      <c r="S6" s="375"/>
      <c r="T6" s="375"/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24"/>
      <c r="AQ6" s="24"/>
      <c r="AR6" s="22"/>
      <c r="BE6" s="372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72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72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2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72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72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2"/>
      <c r="BS12" s="19" t="s">
        <v>6</v>
      </c>
    </row>
    <row r="13" spans="1:74" s="1" customFormat="1" ht="12" customHeight="1">
      <c r="B13" s="23"/>
      <c r="C13" s="24"/>
      <c r="D13" s="31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31</v>
      </c>
      <c r="AO13" s="24"/>
      <c r="AP13" s="24"/>
      <c r="AQ13" s="24"/>
      <c r="AR13" s="22"/>
      <c r="BE13" s="372"/>
      <c r="BS13" s="19" t="s">
        <v>6</v>
      </c>
    </row>
    <row r="14" spans="1:74" ht="12.75">
      <c r="B14" s="23"/>
      <c r="C14" s="24"/>
      <c r="D14" s="24"/>
      <c r="E14" s="377" t="s">
        <v>31</v>
      </c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378"/>
      <c r="Y14" s="378"/>
      <c r="Z14" s="378"/>
      <c r="AA14" s="378"/>
      <c r="AB14" s="378"/>
      <c r="AC14" s="378"/>
      <c r="AD14" s="378"/>
      <c r="AE14" s="378"/>
      <c r="AF14" s="378"/>
      <c r="AG14" s="378"/>
      <c r="AH14" s="378"/>
      <c r="AI14" s="378"/>
      <c r="AJ14" s="378"/>
      <c r="AK14" s="31" t="s">
        <v>29</v>
      </c>
      <c r="AL14" s="24"/>
      <c r="AM14" s="24"/>
      <c r="AN14" s="33" t="s">
        <v>31</v>
      </c>
      <c r="AO14" s="24"/>
      <c r="AP14" s="24"/>
      <c r="AQ14" s="24"/>
      <c r="AR14" s="22"/>
      <c r="BE14" s="372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2"/>
      <c r="BS15" s="19" t="s">
        <v>4</v>
      </c>
    </row>
    <row r="16" spans="1:74" s="1" customFormat="1" ht="12" customHeight="1">
      <c r="B16" s="23"/>
      <c r="C16" s="24"/>
      <c r="D16" s="31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72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29</v>
      </c>
      <c r="AL17" s="24"/>
      <c r="AM17" s="24"/>
      <c r="AN17" s="29" t="s">
        <v>35</v>
      </c>
      <c r="AO17" s="24"/>
      <c r="AP17" s="24"/>
      <c r="AQ17" s="24"/>
      <c r="AR17" s="22"/>
      <c r="BE17" s="372"/>
      <c r="BS17" s="19" t="s">
        <v>36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2"/>
      <c r="BS18" s="19" t="s">
        <v>6</v>
      </c>
    </row>
    <row r="19" spans="1:71" s="1" customFormat="1" ht="12" customHeight="1">
      <c r="B19" s="23"/>
      <c r="C19" s="24"/>
      <c r="D19" s="31" t="s">
        <v>37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72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38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72"/>
      <c r="BS20" s="19" t="s">
        <v>36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2"/>
    </row>
    <row r="22" spans="1:71" s="1" customFormat="1" ht="12" customHeight="1">
      <c r="B22" s="23"/>
      <c r="C22" s="24"/>
      <c r="D22" s="31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2"/>
    </row>
    <row r="23" spans="1:71" s="1" customFormat="1" ht="131.25" customHeight="1">
      <c r="B23" s="23"/>
      <c r="C23" s="24"/>
      <c r="D23" s="24"/>
      <c r="E23" s="379" t="s">
        <v>40</v>
      </c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379"/>
      <c r="Q23" s="379"/>
      <c r="R23" s="379"/>
      <c r="S23" s="379"/>
      <c r="T23" s="379"/>
      <c r="U23" s="379"/>
      <c r="V23" s="379"/>
      <c r="W23" s="379"/>
      <c r="X23" s="379"/>
      <c r="Y23" s="379"/>
      <c r="Z23" s="379"/>
      <c r="AA23" s="379"/>
      <c r="AB23" s="379"/>
      <c r="AC23" s="379"/>
      <c r="AD23" s="379"/>
      <c r="AE23" s="379"/>
      <c r="AF23" s="379"/>
      <c r="AG23" s="379"/>
      <c r="AH23" s="379"/>
      <c r="AI23" s="379"/>
      <c r="AJ23" s="379"/>
      <c r="AK23" s="379"/>
      <c r="AL23" s="379"/>
      <c r="AM23" s="379"/>
      <c r="AN23" s="379"/>
      <c r="AO23" s="24"/>
      <c r="AP23" s="24"/>
      <c r="AQ23" s="24"/>
      <c r="AR23" s="22"/>
      <c r="BE23" s="372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2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2"/>
    </row>
    <row r="26" spans="1:71" s="2" customFormat="1" ht="25.9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0">
        <f>ROUND(AG54,2)</f>
        <v>0</v>
      </c>
      <c r="AL26" s="381"/>
      <c r="AM26" s="381"/>
      <c r="AN26" s="381"/>
      <c r="AO26" s="381"/>
      <c r="AP26" s="38"/>
      <c r="AQ26" s="38"/>
      <c r="AR26" s="41"/>
      <c r="BE26" s="372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2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2" t="s">
        <v>42</v>
      </c>
      <c r="M28" s="382"/>
      <c r="N28" s="382"/>
      <c r="O28" s="382"/>
      <c r="P28" s="382"/>
      <c r="Q28" s="38"/>
      <c r="R28" s="38"/>
      <c r="S28" s="38"/>
      <c r="T28" s="38"/>
      <c r="U28" s="38"/>
      <c r="V28" s="38"/>
      <c r="W28" s="382" t="s">
        <v>43</v>
      </c>
      <c r="X28" s="382"/>
      <c r="Y28" s="382"/>
      <c r="Z28" s="382"/>
      <c r="AA28" s="382"/>
      <c r="AB28" s="382"/>
      <c r="AC28" s="382"/>
      <c r="AD28" s="382"/>
      <c r="AE28" s="382"/>
      <c r="AF28" s="38"/>
      <c r="AG28" s="38"/>
      <c r="AH28" s="38"/>
      <c r="AI28" s="38"/>
      <c r="AJ28" s="38"/>
      <c r="AK28" s="382" t="s">
        <v>44</v>
      </c>
      <c r="AL28" s="382"/>
      <c r="AM28" s="382"/>
      <c r="AN28" s="382"/>
      <c r="AO28" s="382"/>
      <c r="AP28" s="38"/>
      <c r="AQ28" s="38"/>
      <c r="AR28" s="41"/>
      <c r="BE28" s="372"/>
    </row>
    <row r="29" spans="1:71" s="3" customFormat="1" ht="14.45" customHeight="1">
      <c r="B29" s="42"/>
      <c r="C29" s="43"/>
      <c r="D29" s="31" t="s">
        <v>45</v>
      </c>
      <c r="E29" s="43"/>
      <c r="F29" s="31" t="s">
        <v>46</v>
      </c>
      <c r="G29" s="43"/>
      <c r="H29" s="43"/>
      <c r="I29" s="43"/>
      <c r="J29" s="43"/>
      <c r="K29" s="43"/>
      <c r="L29" s="385">
        <v>0.21</v>
      </c>
      <c r="M29" s="384"/>
      <c r="N29" s="384"/>
      <c r="O29" s="384"/>
      <c r="P29" s="384"/>
      <c r="Q29" s="43"/>
      <c r="R29" s="43"/>
      <c r="S29" s="43"/>
      <c r="T29" s="43"/>
      <c r="U29" s="43"/>
      <c r="V29" s="43"/>
      <c r="W29" s="383">
        <f>ROUND(AZ54, 2)</f>
        <v>0</v>
      </c>
      <c r="X29" s="384"/>
      <c r="Y29" s="384"/>
      <c r="Z29" s="384"/>
      <c r="AA29" s="384"/>
      <c r="AB29" s="384"/>
      <c r="AC29" s="384"/>
      <c r="AD29" s="384"/>
      <c r="AE29" s="384"/>
      <c r="AF29" s="43"/>
      <c r="AG29" s="43"/>
      <c r="AH29" s="43"/>
      <c r="AI29" s="43"/>
      <c r="AJ29" s="43"/>
      <c r="AK29" s="383">
        <f>ROUND(AV54, 2)</f>
        <v>0</v>
      </c>
      <c r="AL29" s="384"/>
      <c r="AM29" s="384"/>
      <c r="AN29" s="384"/>
      <c r="AO29" s="384"/>
      <c r="AP29" s="43"/>
      <c r="AQ29" s="43"/>
      <c r="AR29" s="44"/>
      <c r="BE29" s="373"/>
    </row>
    <row r="30" spans="1:71" s="3" customFormat="1" ht="14.45" customHeight="1">
      <c r="B30" s="42"/>
      <c r="C30" s="43"/>
      <c r="D30" s="43"/>
      <c r="E30" s="43"/>
      <c r="F30" s="31" t="s">
        <v>47</v>
      </c>
      <c r="G30" s="43"/>
      <c r="H30" s="43"/>
      <c r="I30" s="43"/>
      <c r="J30" s="43"/>
      <c r="K30" s="43"/>
      <c r="L30" s="385">
        <v>0.12</v>
      </c>
      <c r="M30" s="384"/>
      <c r="N30" s="384"/>
      <c r="O30" s="384"/>
      <c r="P30" s="384"/>
      <c r="Q30" s="43"/>
      <c r="R30" s="43"/>
      <c r="S30" s="43"/>
      <c r="T30" s="43"/>
      <c r="U30" s="43"/>
      <c r="V30" s="43"/>
      <c r="W30" s="383">
        <f>ROUND(BA54, 2)</f>
        <v>0</v>
      </c>
      <c r="X30" s="384"/>
      <c r="Y30" s="384"/>
      <c r="Z30" s="384"/>
      <c r="AA30" s="384"/>
      <c r="AB30" s="384"/>
      <c r="AC30" s="384"/>
      <c r="AD30" s="384"/>
      <c r="AE30" s="384"/>
      <c r="AF30" s="43"/>
      <c r="AG30" s="43"/>
      <c r="AH30" s="43"/>
      <c r="AI30" s="43"/>
      <c r="AJ30" s="43"/>
      <c r="AK30" s="383">
        <f>ROUND(AW54, 2)</f>
        <v>0</v>
      </c>
      <c r="AL30" s="384"/>
      <c r="AM30" s="384"/>
      <c r="AN30" s="384"/>
      <c r="AO30" s="384"/>
      <c r="AP30" s="43"/>
      <c r="AQ30" s="43"/>
      <c r="AR30" s="44"/>
      <c r="BE30" s="373"/>
    </row>
    <row r="31" spans="1:71" s="3" customFormat="1" ht="14.45" hidden="1" customHeight="1">
      <c r="B31" s="42"/>
      <c r="C31" s="43"/>
      <c r="D31" s="43"/>
      <c r="E31" s="43"/>
      <c r="F31" s="31" t="s">
        <v>48</v>
      </c>
      <c r="G31" s="43"/>
      <c r="H31" s="43"/>
      <c r="I31" s="43"/>
      <c r="J31" s="43"/>
      <c r="K31" s="43"/>
      <c r="L31" s="385">
        <v>0.21</v>
      </c>
      <c r="M31" s="384"/>
      <c r="N31" s="384"/>
      <c r="O31" s="384"/>
      <c r="P31" s="384"/>
      <c r="Q31" s="43"/>
      <c r="R31" s="43"/>
      <c r="S31" s="43"/>
      <c r="T31" s="43"/>
      <c r="U31" s="43"/>
      <c r="V31" s="43"/>
      <c r="W31" s="383">
        <f>ROUND(BB54, 2)</f>
        <v>0</v>
      </c>
      <c r="X31" s="384"/>
      <c r="Y31" s="384"/>
      <c r="Z31" s="384"/>
      <c r="AA31" s="384"/>
      <c r="AB31" s="384"/>
      <c r="AC31" s="384"/>
      <c r="AD31" s="384"/>
      <c r="AE31" s="384"/>
      <c r="AF31" s="43"/>
      <c r="AG31" s="43"/>
      <c r="AH31" s="43"/>
      <c r="AI31" s="43"/>
      <c r="AJ31" s="43"/>
      <c r="AK31" s="383">
        <v>0</v>
      </c>
      <c r="AL31" s="384"/>
      <c r="AM31" s="384"/>
      <c r="AN31" s="384"/>
      <c r="AO31" s="384"/>
      <c r="AP31" s="43"/>
      <c r="AQ31" s="43"/>
      <c r="AR31" s="44"/>
      <c r="BE31" s="373"/>
    </row>
    <row r="32" spans="1:71" s="3" customFormat="1" ht="14.45" hidden="1" customHeight="1">
      <c r="B32" s="42"/>
      <c r="C32" s="43"/>
      <c r="D32" s="43"/>
      <c r="E32" s="43"/>
      <c r="F32" s="31" t="s">
        <v>49</v>
      </c>
      <c r="G32" s="43"/>
      <c r="H32" s="43"/>
      <c r="I32" s="43"/>
      <c r="J32" s="43"/>
      <c r="K32" s="43"/>
      <c r="L32" s="385">
        <v>0.12</v>
      </c>
      <c r="M32" s="384"/>
      <c r="N32" s="384"/>
      <c r="O32" s="384"/>
      <c r="P32" s="384"/>
      <c r="Q32" s="43"/>
      <c r="R32" s="43"/>
      <c r="S32" s="43"/>
      <c r="T32" s="43"/>
      <c r="U32" s="43"/>
      <c r="V32" s="43"/>
      <c r="W32" s="383">
        <f>ROUND(BC54, 2)</f>
        <v>0</v>
      </c>
      <c r="X32" s="384"/>
      <c r="Y32" s="384"/>
      <c r="Z32" s="384"/>
      <c r="AA32" s="384"/>
      <c r="AB32" s="384"/>
      <c r="AC32" s="384"/>
      <c r="AD32" s="384"/>
      <c r="AE32" s="384"/>
      <c r="AF32" s="43"/>
      <c r="AG32" s="43"/>
      <c r="AH32" s="43"/>
      <c r="AI32" s="43"/>
      <c r="AJ32" s="43"/>
      <c r="AK32" s="383">
        <v>0</v>
      </c>
      <c r="AL32" s="384"/>
      <c r="AM32" s="384"/>
      <c r="AN32" s="384"/>
      <c r="AO32" s="384"/>
      <c r="AP32" s="43"/>
      <c r="AQ32" s="43"/>
      <c r="AR32" s="44"/>
      <c r="BE32" s="373"/>
    </row>
    <row r="33" spans="1:57" s="3" customFormat="1" ht="14.45" hidden="1" customHeight="1">
      <c r="B33" s="42"/>
      <c r="C33" s="43"/>
      <c r="D33" s="43"/>
      <c r="E33" s="43"/>
      <c r="F33" s="31" t="s">
        <v>50</v>
      </c>
      <c r="G33" s="43"/>
      <c r="H33" s="43"/>
      <c r="I33" s="43"/>
      <c r="J33" s="43"/>
      <c r="K33" s="43"/>
      <c r="L33" s="385">
        <v>0</v>
      </c>
      <c r="M33" s="384"/>
      <c r="N33" s="384"/>
      <c r="O33" s="384"/>
      <c r="P33" s="384"/>
      <c r="Q33" s="43"/>
      <c r="R33" s="43"/>
      <c r="S33" s="43"/>
      <c r="T33" s="43"/>
      <c r="U33" s="43"/>
      <c r="V33" s="43"/>
      <c r="W33" s="383">
        <f>ROUND(BD54, 2)</f>
        <v>0</v>
      </c>
      <c r="X33" s="384"/>
      <c r="Y33" s="384"/>
      <c r="Z33" s="384"/>
      <c r="AA33" s="384"/>
      <c r="AB33" s="384"/>
      <c r="AC33" s="384"/>
      <c r="AD33" s="384"/>
      <c r="AE33" s="384"/>
      <c r="AF33" s="43"/>
      <c r="AG33" s="43"/>
      <c r="AH33" s="43"/>
      <c r="AI33" s="43"/>
      <c r="AJ33" s="43"/>
      <c r="AK33" s="383">
        <v>0</v>
      </c>
      <c r="AL33" s="384"/>
      <c r="AM33" s="384"/>
      <c r="AN33" s="384"/>
      <c r="AO33" s="384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52</v>
      </c>
      <c r="U35" s="47"/>
      <c r="V35" s="47"/>
      <c r="W35" s="47"/>
      <c r="X35" s="389" t="s">
        <v>53</v>
      </c>
      <c r="Y35" s="387"/>
      <c r="Z35" s="387"/>
      <c r="AA35" s="387"/>
      <c r="AB35" s="387"/>
      <c r="AC35" s="47"/>
      <c r="AD35" s="47"/>
      <c r="AE35" s="47"/>
      <c r="AF35" s="47"/>
      <c r="AG35" s="47"/>
      <c r="AH35" s="47"/>
      <c r="AI35" s="47"/>
      <c r="AJ35" s="47"/>
      <c r="AK35" s="386">
        <f>SUM(AK26:AK33)</f>
        <v>0</v>
      </c>
      <c r="AL35" s="387"/>
      <c r="AM35" s="387"/>
      <c r="AN35" s="387"/>
      <c r="AO35" s="388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2025-10-05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1" t="str">
        <f>K6</f>
        <v>I.etapa Stavební úpravy MK v ulici Souběžná, Heřmánkova, Daskabát v Třeboni</v>
      </c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Třeboň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3" t="str">
        <f>IF(AN8= "","",AN8)</f>
        <v>5. 10. 2025</v>
      </c>
      <c r="AN47" s="35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Třeboň, Palackého nám. 46/II, 379 01 Třeboň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32</v>
      </c>
      <c r="AJ49" s="38"/>
      <c r="AK49" s="38"/>
      <c r="AL49" s="38"/>
      <c r="AM49" s="354" t="str">
        <f>IF(E17="","",E17)</f>
        <v>INVENTE, s.r.o., Žerotínova 483/1, 370 04 Č. Buděj</v>
      </c>
      <c r="AN49" s="355"/>
      <c r="AO49" s="355"/>
      <c r="AP49" s="355"/>
      <c r="AQ49" s="38"/>
      <c r="AR49" s="41"/>
      <c r="AS49" s="356" t="s">
        <v>55</v>
      </c>
      <c r="AT49" s="35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30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37</v>
      </c>
      <c r="AJ50" s="38"/>
      <c r="AK50" s="38"/>
      <c r="AL50" s="38"/>
      <c r="AM50" s="354" t="str">
        <f>IF(E20="","",E20)</f>
        <v xml:space="preserve"> </v>
      </c>
      <c r="AN50" s="355"/>
      <c r="AO50" s="355"/>
      <c r="AP50" s="355"/>
      <c r="AQ50" s="38"/>
      <c r="AR50" s="41"/>
      <c r="AS50" s="358"/>
      <c r="AT50" s="35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0"/>
      <c r="AT51" s="36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2" t="s">
        <v>56</v>
      </c>
      <c r="D52" s="363"/>
      <c r="E52" s="363"/>
      <c r="F52" s="363"/>
      <c r="G52" s="363"/>
      <c r="H52" s="68"/>
      <c r="I52" s="365" t="s">
        <v>57</v>
      </c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4" t="s">
        <v>58</v>
      </c>
      <c r="AH52" s="363"/>
      <c r="AI52" s="363"/>
      <c r="AJ52" s="363"/>
      <c r="AK52" s="363"/>
      <c r="AL52" s="363"/>
      <c r="AM52" s="363"/>
      <c r="AN52" s="365" t="s">
        <v>59</v>
      </c>
      <c r="AO52" s="363"/>
      <c r="AP52" s="363"/>
      <c r="AQ52" s="69" t="s">
        <v>60</v>
      </c>
      <c r="AR52" s="41"/>
      <c r="AS52" s="70" t="s">
        <v>61</v>
      </c>
      <c r="AT52" s="71" t="s">
        <v>62</v>
      </c>
      <c r="AU52" s="71" t="s">
        <v>63</v>
      </c>
      <c r="AV52" s="71" t="s">
        <v>64</v>
      </c>
      <c r="AW52" s="71" t="s">
        <v>65</v>
      </c>
      <c r="AX52" s="71" t="s">
        <v>66</v>
      </c>
      <c r="AY52" s="71" t="s">
        <v>67</v>
      </c>
      <c r="AZ52" s="71" t="s">
        <v>68</v>
      </c>
      <c r="BA52" s="71" t="s">
        <v>69</v>
      </c>
      <c r="BB52" s="71" t="s">
        <v>70</v>
      </c>
      <c r="BC52" s="71" t="s">
        <v>71</v>
      </c>
      <c r="BD52" s="72" t="s">
        <v>72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73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9">
        <f>ROUND(SUM(AG55:AG60),2)</f>
        <v>0</v>
      </c>
      <c r="AH54" s="369"/>
      <c r="AI54" s="369"/>
      <c r="AJ54" s="369"/>
      <c r="AK54" s="369"/>
      <c r="AL54" s="369"/>
      <c r="AM54" s="369"/>
      <c r="AN54" s="370">
        <f t="shared" ref="AN54:AN60" si="0">SUM(AG54,AT54)</f>
        <v>0</v>
      </c>
      <c r="AO54" s="370"/>
      <c r="AP54" s="370"/>
      <c r="AQ54" s="80" t="s">
        <v>19</v>
      </c>
      <c r="AR54" s="81"/>
      <c r="AS54" s="82">
        <f>ROUND(SUM(AS55:AS60),2)</f>
        <v>0</v>
      </c>
      <c r="AT54" s="83">
        <f t="shared" ref="AT54:AT60" si="1">ROUND(SUM(AV54:AW54),2)</f>
        <v>0</v>
      </c>
      <c r="AU54" s="84">
        <f>ROUND(SUM(AU55:AU60),5)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ROUND(SUM(AZ55:AZ60),2)</f>
        <v>0</v>
      </c>
      <c r="BA54" s="83">
        <f>ROUND(SUM(BA55:BA60),2)</f>
        <v>0</v>
      </c>
      <c r="BB54" s="83">
        <f>ROUND(SUM(BB55:BB60),2)</f>
        <v>0</v>
      </c>
      <c r="BC54" s="83">
        <f>ROUND(SUM(BC55:BC60),2)</f>
        <v>0</v>
      </c>
      <c r="BD54" s="85">
        <f>ROUND(SUM(BD55:BD60),2)</f>
        <v>0</v>
      </c>
      <c r="BS54" s="86" t="s">
        <v>74</v>
      </c>
      <c r="BT54" s="86" t="s">
        <v>75</v>
      </c>
      <c r="BU54" s="87" t="s">
        <v>76</v>
      </c>
      <c r="BV54" s="86" t="s">
        <v>77</v>
      </c>
      <c r="BW54" s="86" t="s">
        <v>5</v>
      </c>
      <c r="BX54" s="86" t="s">
        <v>78</v>
      </c>
      <c r="CL54" s="86" t="s">
        <v>19</v>
      </c>
    </row>
    <row r="55" spans="1:91" s="7" customFormat="1" ht="24.75" customHeight="1">
      <c r="A55" s="88" t="s">
        <v>79</v>
      </c>
      <c r="B55" s="89"/>
      <c r="C55" s="90"/>
      <c r="D55" s="366" t="s">
        <v>80</v>
      </c>
      <c r="E55" s="366"/>
      <c r="F55" s="366"/>
      <c r="G55" s="366"/>
      <c r="H55" s="366"/>
      <c r="I55" s="91"/>
      <c r="J55" s="366" t="s">
        <v>81</v>
      </c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7">
        <f>'SO_101_1E - Komunikace, z...'!J30</f>
        <v>0</v>
      </c>
      <c r="AH55" s="368"/>
      <c r="AI55" s="368"/>
      <c r="AJ55" s="368"/>
      <c r="AK55" s="368"/>
      <c r="AL55" s="368"/>
      <c r="AM55" s="368"/>
      <c r="AN55" s="367">
        <f t="shared" si="0"/>
        <v>0</v>
      </c>
      <c r="AO55" s="368"/>
      <c r="AP55" s="368"/>
      <c r="AQ55" s="92" t="s">
        <v>82</v>
      </c>
      <c r="AR55" s="93"/>
      <c r="AS55" s="94">
        <v>0</v>
      </c>
      <c r="AT55" s="95">
        <f t="shared" si="1"/>
        <v>0</v>
      </c>
      <c r="AU55" s="96">
        <f>'SO_101_1E - Komunikace, z...'!P85</f>
        <v>0</v>
      </c>
      <c r="AV55" s="95">
        <f>'SO_101_1E - Komunikace, z...'!J33</f>
        <v>0</v>
      </c>
      <c r="AW55" s="95">
        <f>'SO_101_1E - Komunikace, z...'!J34</f>
        <v>0</v>
      </c>
      <c r="AX55" s="95">
        <f>'SO_101_1E - Komunikace, z...'!J35</f>
        <v>0</v>
      </c>
      <c r="AY55" s="95">
        <f>'SO_101_1E - Komunikace, z...'!J36</f>
        <v>0</v>
      </c>
      <c r="AZ55" s="95">
        <f>'SO_101_1E - Komunikace, z...'!F33</f>
        <v>0</v>
      </c>
      <c r="BA55" s="95">
        <f>'SO_101_1E - Komunikace, z...'!F34</f>
        <v>0</v>
      </c>
      <c r="BB55" s="95">
        <f>'SO_101_1E - Komunikace, z...'!F35</f>
        <v>0</v>
      </c>
      <c r="BC55" s="95">
        <f>'SO_101_1E - Komunikace, z...'!F36</f>
        <v>0</v>
      </c>
      <c r="BD55" s="97">
        <f>'SO_101_1E - Komunikace, z...'!F37</f>
        <v>0</v>
      </c>
      <c r="BT55" s="98" t="s">
        <v>83</v>
      </c>
      <c r="BV55" s="98" t="s">
        <v>77</v>
      </c>
      <c r="BW55" s="98" t="s">
        <v>84</v>
      </c>
      <c r="BX55" s="98" t="s">
        <v>5</v>
      </c>
      <c r="CL55" s="98" t="s">
        <v>19</v>
      </c>
      <c r="CM55" s="98" t="s">
        <v>85</v>
      </c>
    </row>
    <row r="56" spans="1:91" s="7" customFormat="1" ht="24.75" customHeight="1">
      <c r="A56" s="88" t="s">
        <v>79</v>
      </c>
      <c r="B56" s="89"/>
      <c r="C56" s="90"/>
      <c r="D56" s="366" t="s">
        <v>86</v>
      </c>
      <c r="E56" s="366"/>
      <c r="F56" s="366"/>
      <c r="G56" s="366"/>
      <c r="H56" s="366"/>
      <c r="I56" s="91"/>
      <c r="J56" s="366" t="s">
        <v>87</v>
      </c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7">
        <f>'SO_301_1E - Vodovod a vod...'!J30</f>
        <v>0</v>
      </c>
      <c r="AH56" s="368"/>
      <c r="AI56" s="368"/>
      <c r="AJ56" s="368"/>
      <c r="AK56" s="368"/>
      <c r="AL56" s="368"/>
      <c r="AM56" s="368"/>
      <c r="AN56" s="367">
        <f t="shared" si="0"/>
        <v>0</v>
      </c>
      <c r="AO56" s="368"/>
      <c r="AP56" s="368"/>
      <c r="AQ56" s="92" t="s">
        <v>82</v>
      </c>
      <c r="AR56" s="93"/>
      <c r="AS56" s="94">
        <v>0</v>
      </c>
      <c r="AT56" s="95">
        <f t="shared" si="1"/>
        <v>0</v>
      </c>
      <c r="AU56" s="96">
        <f>'SO_301_1E - Vodovod a vod...'!P89</f>
        <v>0</v>
      </c>
      <c r="AV56" s="95">
        <f>'SO_301_1E - Vodovod a vod...'!J33</f>
        <v>0</v>
      </c>
      <c r="AW56" s="95">
        <f>'SO_301_1E - Vodovod a vod...'!J34</f>
        <v>0</v>
      </c>
      <c r="AX56" s="95">
        <f>'SO_301_1E - Vodovod a vod...'!J35</f>
        <v>0</v>
      </c>
      <c r="AY56" s="95">
        <f>'SO_301_1E - Vodovod a vod...'!J36</f>
        <v>0</v>
      </c>
      <c r="AZ56" s="95">
        <f>'SO_301_1E - Vodovod a vod...'!F33</f>
        <v>0</v>
      </c>
      <c r="BA56" s="95">
        <f>'SO_301_1E - Vodovod a vod...'!F34</f>
        <v>0</v>
      </c>
      <c r="BB56" s="95">
        <f>'SO_301_1E - Vodovod a vod...'!F35</f>
        <v>0</v>
      </c>
      <c r="BC56" s="95">
        <f>'SO_301_1E - Vodovod a vod...'!F36</f>
        <v>0</v>
      </c>
      <c r="BD56" s="97">
        <f>'SO_301_1E - Vodovod a vod...'!F37</f>
        <v>0</v>
      </c>
      <c r="BT56" s="98" t="s">
        <v>83</v>
      </c>
      <c r="BV56" s="98" t="s">
        <v>77</v>
      </c>
      <c r="BW56" s="98" t="s">
        <v>88</v>
      </c>
      <c r="BX56" s="98" t="s">
        <v>5</v>
      </c>
      <c r="CL56" s="98" t="s">
        <v>19</v>
      </c>
      <c r="CM56" s="98" t="s">
        <v>85</v>
      </c>
    </row>
    <row r="57" spans="1:91" s="7" customFormat="1" ht="24.75" customHeight="1">
      <c r="A57" s="88" t="s">
        <v>79</v>
      </c>
      <c r="B57" s="89"/>
      <c r="C57" s="90"/>
      <c r="D57" s="366" t="s">
        <v>89</v>
      </c>
      <c r="E57" s="366"/>
      <c r="F57" s="366"/>
      <c r="G57" s="366"/>
      <c r="H57" s="366"/>
      <c r="I57" s="91"/>
      <c r="J57" s="366" t="s">
        <v>90</v>
      </c>
      <c r="K57" s="366"/>
      <c r="L57" s="366"/>
      <c r="M57" s="366"/>
      <c r="N57" s="366"/>
      <c r="O57" s="366"/>
      <c r="P57" s="366"/>
      <c r="Q57" s="366"/>
      <c r="R57" s="366"/>
      <c r="S57" s="366"/>
      <c r="T57" s="366"/>
      <c r="U57" s="366"/>
      <c r="V57" s="366"/>
      <c r="W57" s="366"/>
      <c r="X57" s="366"/>
      <c r="Y57" s="366"/>
      <c r="Z57" s="366"/>
      <c r="AA57" s="366"/>
      <c r="AB57" s="366"/>
      <c r="AC57" s="366"/>
      <c r="AD57" s="366"/>
      <c r="AE57" s="366"/>
      <c r="AF57" s="366"/>
      <c r="AG57" s="367">
        <f>'SO_302_1E - Jednotná kana...'!J30</f>
        <v>0</v>
      </c>
      <c r="AH57" s="368"/>
      <c r="AI57" s="368"/>
      <c r="AJ57" s="368"/>
      <c r="AK57" s="368"/>
      <c r="AL57" s="368"/>
      <c r="AM57" s="368"/>
      <c r="AN57" s="367">
        <f t="shared" si="0"/>
        <v>0</v>
      </c>
      <c r="AO57" s="368"/>
      <c r="AP57" s="368"/>
      <c r="AQ57" s="92" t="s">
        <v>82</v>
      </c>
      <c r="AR57" s="93"/>
      <c r="AS57" s="94">
        <v>0</v>
      </c>
      <c r="AT57" s="95">
        <f t="shared" si="1"/>
        <v>0</v>
      </c>
      <c r="AU57" s="96">
        <f>'SO_302_1E - Jednotná kana...'!P90</f>
        <v>0</v>
      </c>
      <c r="AV57" s="95">
        <f>'SO_302_1E - Jednotná kana...'!J33</f>
        <v>0</v>
      </c>
      <c r="AW57" s="95">
        <f>'SO_302_1E - Jednotná kana...'!J34</f>
        <v>0</v>
      </c>
      <c r="AX57" s="95">
        <f>'SO_302_1E - Jednotná kana...'!J35</f>
        <v>0</v>
      </c>
      <c r="AY57" s="95">
        <f>'SO_302_1E - Jednotná kana...'!J36</f>
        <v>0</v>
      </c>
      <c r="AZ57" s="95">
        <f>'SO_302_1E - Jednotná kana...'!F33</f>
        <v>0</v>
      </c>
      <c r="BA57" s="95">
        <f>'SO_302_1E - Jednotná kana...'!F34</f>
        <v>0</v>
      </c>
      <c r="BB57" s="95">
        <f>'SO_302_1E - Jednotná kana...'!F35</f>
        <v>0</v>
      </c>
      <c r="BC57" s="95">
        <f>'SO_302_1E - Jednotná kana...'!F36</f>
        <v>0</v>
      </c>
      <c r="BD57" s="97">
        <f>'SO_302_1E - Jednotná kana...'!F37</f>
        <v>0</v>
      </c>
      <c r="BT57" s="98" t="s">
        <v>83</v>
      </c>
      <c r="BV57" s="98" t="s">
        <v>77</v>
      </c>
      <c r="BW57" s="98" t="s">
        <v>91</v>
      </c>
      <c r="BX57" s="98" t="s">
        <v>5</v>
      </c>
      <c r="CL57" s="98" t="s">
        <v>19</v>
      </c>
      <c r="CM57" s="98" t="s">
        <v>85</v>
      </c>
    </row>
    <row r="58" spans="1:91" s="7" customFormat="1" ht="24.75" customHeight="1">
      <c r="A58" s="88" t="s">
        <v>79</v>
      </c>
      <c r="B58" s="89"/>
      <c r="C58" s="90"/>
      <c r="D58" s="366" t="s">
        <v>92</v>
      </c>
      <c r="E58" s="366"/>
      <c r="F58" s="366"/>
      <c r="G58" s="366"/>
      <c r="H58" s="366"/>
      <c r="I58" s="91"/>
      <c r="J58" s="366" t="s">
        <v>93</v>
      </c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366"/>
      <c r="AF58" s="366"/>
      <c r="AG58" s="367">
        <f>'SO_303_1E - Dešťová kanal...'!J30</f>
        <v>0</v>
      </c>
      <c r="AH58" s="368"/>
      <c r="AI58" s="368"/>
      <c r="AJ58" s="368"/>
      <c r="AK58" s="368"/>
      <c r="AL58" s="368"/>
      <c r="AM58" s="368"/>
      <c r="AN58" s="367">
        <f t="shared" si="0"/>
        <v>0</v>
      </c>
      <c r="AO58" s="368"/>
      <c r="AP58" s="368"/>
      <c r="AQ58" s="92" t="s">
        <v>82</v>
      </c>
      <c r="AR58" s="93"/>
      <c r="AS58" s="94">
        <v>0</v>
      </c>
      <c r="AT58" s="95">
        <f t="shared" si="1"/>
        <v>0</v>
      </c>
      <c r="AU58" s="96">
        <f>'SO_303_1E - Dešťová kanal...'!P87</f>
        <v>0</v>
      </c>
      <c r="AV58" s="95">
        <f>'SO_303_1E - Dešťová kanal...'!J33</f>
        <v>0</v>
      </c>
      <c r="AW58" s="95">
        <f>'SO_303_1E - Dešťová kanal...'!J34</f>
        <v>0</v>
      </c>
      <c r="AX58" s="95">
        <f>'SO_303_1E - Dešťová kanal...'!J35</f>
        <v>0</v>
      </c>
      <c r="AY58" s="95">
        <f>'SO_303_1E - Dešťová kanal...'!J36</f>
        <v>0</v>
      </c>
      <c r="AZ58" s="95">
        <f>'SO_303_1E - Dešťová kanal...'!F33</f>
        <v>0</v>
      </c>
      <c r="BA58" s="95">
        <f>'SO_303_1E - Dešťová kanal...'!F34</f>
        <v>0</v>
      </c>
      <c r="BB58" s="95">
        <f>'SO_303_1E - Dešťová kanal...'!F35</f>
        <v>0</v>
      </c>
      <c r="BC58" s="95">
        <f>'SO_303_1E - Dešťová kanal...'!F36</f>
        <v>0</v>
      </c>
      <c r="BD58" s="97">
        <f>'SO_303_1E - Dešťová kanal...'!F37</f>
        <v>0</v>
      </c>
      <c r="BT58" s="98" t="s">
        <v>83</v>
      </c>
      <c r="BV58" s="98" t="s">
        <v>77</v>
      </c>
      <c r="BW58" s="98" t="s">
        <v>94</v>
      </c>
      <c r="BX58" s="98" t="s">
        <v>5</v>
      </c>
      <c r="CL58" s="98" t="s">
        <v>19</v>
      </c>
      <c r="CM58" s="98" t="s">
        <v>85</v>
      </c>
    </row>
    <row r="59" spans="1:91" s="7" customFormat="1" ht="24.75" customHeight="1">
      <c r="A59" s="88" t="s">
        <v>79</v>
      </c>
      <c r="B59" s="89"/>
      <c r="C59" s="90"/>
      <c r="D59" s="366" t="s">
        <v>95</v>
      </c>
      <c r="E59" s="366"/>
      <c r="F59" s="366"/>
      <c r="G59" s="366"/>
      <c r="H59" s="366"/>
      <c r="I59" s="91"/>
      <c r="J59" s="366" t="s">
        <v>96</v>
      </c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  <c r="X59" s="366"/>
      <c r="Y59" s="366"/>
      <c r="Z59" s="366"/>
      <c r="AA59" s="366"/>
      <c r="AB59" s="366"/>
      <c r="AC59" s="366"/>
      <c r="AD59" s="366"/>
      <c r="AE59" s="366"/>
      <c r="AF59" s="366"/>
      <c r="AG59" s="367">
        <f>'SO_401_1E - Veřejné osvět...'!J30</f>
        <v>0</v>
      </c>
      <c r="AH59" s="368"/>
      <c r="AI59" s="368"/>
      <c r="AJ59" s="368"/>
      <c r="AK59" s="368"/>
      <c r="AL59" s="368"/>
      <c r="AM59" s="368"/>
      <c r="AN59" s="367">
        <f t="shared" si="0"/>
        <v>0</v>
      </c>
      <c r="AO59" s="368"/>
      <c r="AP59" s="368"/>
      <c r="AQ59" s="92" t="s">
        <v>82</v>
      </c>
      <c r="AR59" s="93"/>
      <c r="AS59" s="94">
        <v>0</v>
      </c>
      <c r="AT59" s="95">
        <f t="shared" si="1"/>
        <v>0</v>
      </c>
      <c r="AU59" s="96">
        <f>'SO_401_1E - Veřejné osvět...'!P82</f>
        <v>0</v>
      </c>
      <c r="AV59" s="95">
        <f>'SO_401_1E - Veřejné osvět...'!J33</f>
        <v>0</v>
      </c>
      <c r="AW59" s="95">
        <f>'SO_401_1E - Veřejné osvět...'!J34</f>
        <v>0</v>
      </c>
      <c r="AX59" s="95">
        <f>'SO_401_1E - Veřejné osvět...'!J35</f>
        <v>0</v>
      </c>
      <c r="AY59" s="95">
        <f>'SO_401_1E - Veřejné osvět...'!J36</f>
        <v>0</v>
      </c>
      <c r="AZ59" s="95">
        <f>'SO_401_1E - Veřejné osvět...'!F33</f>
        <v>0</v>
      </c>
      <c r="BA59" s="95">
        <f>'SO_401_1E - Veřejné osvět...'!F34</f>
        <v>0</v>
      </c>
      <c r="BB59" s="95">
        <f>'SO_401_1E - Veřejné osvět...'!F35</f>
        <v>0</v>
      </c>
      <c r="BC59" s="95">
        <f>'SO_401_1E - Veřejné osvět...'!F36</f>
        <v>0</v>
      </c>
      <c r="BD59" s="97">
        <f>'SO_401_1E - Veřejné osvět...'!F37</f>
        <v>0</v>
      </c>
      <c r="BT59" s="98" t="s">
        <v>83</v>
      </c>
      <c r="BV59" s="98" t="s">
        <v>77</v>
      </c>
      <c r="BW59" s="98" t="s">
        <v>97</v>
      </c>
      <c r="BX59" s="98" t="s">
        <v>5</v>
      </c>
      <c r="CL59" s="98" t="s">
        <v>19</v>
      </c>
      <c r="CM59" s="98" t="s">
        <v>85</v>
      </c>
    </row>
    <row r="60" spans="1:91" s="7" customFormat="1" ht="16.5" customHeight="1">
      <c r="A60" s="88" t="s">
        <v>79</v>
      </c>
      <c r="B60" s="89"/>
      <c r="C60" s="90"/>
      <c r="D60" s="366" t="s">
        <v>98</v>
      </c>
      <c r="E60" s="366"/>
      <c r="F60" s="366"/>
      <c r="G60" s="366"/>
      <c r="H60" s="366"/>
      <c r="I60" s="91"/>
      <c r="J60" s="366" t="s">
        <v>99</v>
      </c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  <c r="X60" s="366"/>
      <c r="Y60" s="366"/>
      <c r="Z60" s="366"/>
      <c r="AA60" s="366"/>
      <c r="AB60" s="366"/>
      <c r="AC60" s="366"/>
      <c r="AD60" s="366"/>
      <c r="AE60" s="366"/>
      <c r="AF60" s="366"/>
      <c r="AG60" s="367">
        <f>'VON_1E - Vedlejší a ostat...'!J30</f>
        <v>0</v>
      </c>
      <c r="AH60" s="368"/>
      <c r="AI60" s="368"/>
      <c r="AJ60" s="368"/>
      <c r="AK60" s="368"/>
      <c r="AL60" s="368"/>
      <c r="AM60" s="368"/>
      <c r="AN60" s="367">
        <f t="shared" si="0"/>
        <v>0</v>
      </c>
      <c r="AO60" s="368"/>
      <c r="AP60" s="368"/>
      <c r="AQ60" s="92" t="s">
        <v>82</v>
      </c>
      <c r="AR60" s="93"/>
      <c r="AS60" s="99">
        <v>0</v>
      </c>
      <c r="AT60" s="100">
        <f t="shared" si="1"/>
        <v>0</v>
      </c>
      <c r="AU60" s="101">
        <f>'VON_1E - Vedlejší a ostat...'!P86</f>
        <v>0</v>
      </c>
      <c r="AV60" s="100">
        <f>'VON_1E - Vedlejší a ostat...'!J33</f>
        <v>0</v>
      </c>
      <c r="AW60" s="100">
        <f>'VON_1E - Vedlejší a ostat...'!J34</f>
        <v>0</v>
      </c>
      <c r="AX60" s="100">
        <f>'VON_1E - Vedlejší a ostat...'!J35</f>
        <v>0</v>
      </c>
      <c r="AY60" s="100">
        <f>'VON_1E - Vedlejší a ostat...'!J36</f>
        <v>0</v>
      </c>
      <c r="AZ60" s="100">
        <f>'VON_1E - Vedlejší a ostat...'!F33</f>
        <v>0</v>
      </c>
      <c r="BA60" s="100">
        <f>'VON_1E - Vedlejší a ostat...'!F34</f>
        <v>0</v>
      </c>
      <c r="BB60" s="100">
        <f>'VON_1E - Vedlejší a ostat...'!F35</f>
        <v>0</v>
      </c>
      <c r="BC60" s="100">
        <f>'VON_1E - Vedlejší a ostat...'!F36</f>
        <v>0</v>
      </c>
      <c r="BD60" s="102">
        <f>'VON_1E - Vedlejší a ostat...'!F37</f>
        <v>0</v>
      </c>
      <c r="BT60" s="98" t="s">
        <v>83</v>
      </c>
      <c r="BV60" s="98" t="s">
        <v>77</v>
      </c>
      <c r="BW60" s="98" t="s">
        <v>100</v>
      </c>
      <c r="BX60" s="98" t="s">
        <v>5</v>
      </c>
      <c r="CL60" s="98" t="s">
        <v>19</v>
      </c>
      <c r="CM60" s="98" t="s">
        <v>85</v>
      </c>
    </row>
    <row r="61" spans="1:91" s="2" customFormat="1" ht="30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91" s="2" customFormat="1" ht="6.95" customHeight="1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41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</sheetData>
  <sheetProtection algorithmName="SHA-512" hashValue="Qenre7+6M+AZ39K//MuuVSLLJRruAKIL+7F1NTAk9wnin/SgEwcXWhWWBI+3B2/mZLCCF+S75iDXI/hdjFFrdg==" saltValue="/q8jDqP5sWtenzNPqzXzoqQoQJNZp4S/xMOUpkRB60xZBrEZ6YA6G2vesiQxO4PdeV/mLGJvYTuEWGjDcXdii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_101_1E - Komunikace, z...'!C2" display="/"/>
    <hyperlink ref="A56" location="'SO_301_1E - Vodovod a vod...'!C2" display="/"/>
    <hyperlink ref="A57" location="'SO_302_1E - Jednotná kana...'!C2" display="/"/>
    <hyperlink ref="A58" location="'SO_303_1E - Dešťová kanal...'!C2" display="/"/>
    <hyperlink ref="A59" location="'SO_401_1E - Veřejné osvět...'!C2" display="/"/>
    <hyperlink ref="A60" location="'VON_1E - Vedlejší a ostat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84</v>
      </c>
      <c r="AZ2" s="103" t="s">
        <v>101</v>
      </c>
      <c r="BA2" s="103" t="s">
        <v>102</v>
      </c>
      <c r="BB2" s="103" t="s">
        <v>19</v>
      </c>
      <c r="BC2" s="103" t="s">
        <v>103</v>
      </c>
      <c r="BD2" s="103" t="s">
        <v>104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85</v>
      </c>
      <c r="AZ3" s="103" t="s">
        <v>105</v>
      </c>
      <c r="BA3" s="103" t="s">
        <v>106</v>
      </c>
      <c r="BB3" s="103" t="s">
        <v>19</v>
      </c>
      <c r="BC3" s="103" t="s">
        <v>107</v>
      </c>
      <c r="BD3" s="103" t="s">
        <v>104</v>
      </c>
    </row>
    <row r="4" spans="1:5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  <c r="AZ4" s="103" t="s">
        <v>109</v>
      </c>
      <c r="BA4" s="103" t="s">
        <v>110</v>
      </c>
      <c r="BB4" s="103" t="s">
        <v>19</v>
      </c>
      <c r="BC4" s="103" t="s">
        <v>111</v>
      </c>
      <c r="BD4" s="103" t="s">
        <v>104</v>
      </c>
    </row>
    <row r="5" spans="1:56" s="1" customFormat="1" ht="6.95" customHeight="1">
      <c r="B5" s="22"/>
      <c r="L5" s="22"/>
      <c r="AZ5" s="103" t="s">
        <v>112</v>
      </c>
      <c r="BA5" s="103" t="s">
        <v>113</v>
      </c>
      <c r="BB5" s="103" t="s">
        <v>19</v>
      </c>
      <c r="BC5" s="103" t="s">
        <v>107</v>
      </c>
      <c r="BD5" s="103" t="s">
        <v>104</v>
      </c>
    </row>
    <row r="6" spans="1:56" s="1" customFormat="1" ht="12" customHeight="1">
      <c r="B6" s="22"/>
      <c r="D6" s="108" t="s">
        <v>16</v>
      </c>
      <c r="L6" s="22"/>
      <c r="AZ6" s="103" t="s">
        <v>114</v>
      </c>
      <c r="BA6" s="103" t="s">
        <v>115</v>
      </c>
      <c r="BB6" s="103" t="s">
        <v>19</v>
      </c>
      <c r="BC6" s="103" t="s">
        <v>116</v>
      </c>
      <c r="BD6" s="103" t="s">
        <v>104</v>
      </c>
    </row>
    <row r="7" spans="1:56" s="1" customFormat="1" ht="16.5" customHeight="1">
      <c r="B7" s="22"/>
      <c r="E7" s="391" t="str">
        <f>'Rekapitulace stavby'!K6</f>
        <v>I.etapa Stavební úpravy MK v ulici Souběžná, Heřmánkova, Daskabát v Třeboni</v>
      </c>
      <c r="F7" s="392"/>
      <c r="G7" s="392"/>
      <c r="H7" s="392"/>
      <c r="L7" s="22"/>
      <c r="AZ7" s="103" t="s">
        <v>117</v>
      </c>
      <c r="BA7" s="103" t="s">
        <v>118</v>
      </c>
      <c r="BB7" s="103" t="s">
        <v>19</v>
      </c>
      <c r="BC7" s="103" t="s">
        <v>111</v>
      </c>
      <c r="BD7" s="103" t="s">
        <v>104</v>
      </c>
    </row>
    <row r="8" spans="1:56" s="2" customFormat="1" ht="12" customHeight="1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3" t="s">
        <v>120</v>
      </c>
      <c r="BA8" s="103" t="s">
        <v>121</v>
      </c>
      <c r="BB8" s="103" t="s">
        <v>19</v>
      </c>
      <c r="BC8" s="103" t="s">
        <v>122</v>
      </c>
      <c r="BD8" s="103" t="s">
        <v>104</v>
      </c>
    </row>
    <row r="9" spans="1:56" s="2" customFormat="1" ht="16.5" customHeight="1">
      <c r="A9" s="36"/>
      <c r="B9" s="41"/>
      <c r="C9" s="36"/>
      <c r="D9" s="36"/>
      <c r="E9" s="393" t="s">
        <v>123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03" t="s">
        <v>124</v>
      </c>
      <c r="BA9" s="103" t="s">
        <v>125</v>
      </c>
      <c r="BB9" s="103" t="s">
        <v>19</v>
      </c>
      <c r="BC9" s="103" t="s">
        <v>126</v>
      </c>
      <c r="BD9" s="103" t="s">
        <v>104</v>
      </c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03" t="s">
        <v>127</v>
      </c>
      <c r="BA10" s="103" t="s">
        <v>128</v>
      </c>
      <c r="BB10" s="103" t="s">
        <v>19</v>
      </c>
      <c r="BC10" s="103" t="s">
        <v>129</v>
      </c>
      <c r="BD10" s="103" t="s">
        <v>104</v>
      </c>
    </row>
    <row r="11" spans="1:5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03" t="s">
        <v>130</v>
      </c>
      <c r="BA11" s="103" t="s">
        <v>131</v>
      </c>
      <c r="BB11" s="103" t="s">
        <v>19</v>
      </c>
      <c r="BC11" s="103" t="s">
        <v>132</v>
      </c>
      <c r="BD11" s="103" t="s">
        <v>104</v>
      </c>
    </row>
    <row r="12" spans="1:5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5. 10. 2025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03" t="s">
        <v>133</v>
      </c>
      <c r="BA12" s="103" t="s">
        <v>134</v>
      </c>
      <c r="BB12" s="103" t="s">
        <v>19</v>
      </c>
      <c r="BC12" s="103" t="s">
        <v>135</v>
      </c>
      <c r="BD12" s="103" t="s">
        <v>104</v>
      </c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03" t="s">
        <v>136</v>
      </c>
      <c r="BA13" s="103" t="s">
        <v>137</v>
      </c>
      <c r="BB13" s="103" t="s">
        <v>19</v>
      </c>
      <c r="BC13" s="103" t="s">
        <v>138</v>
      </c>
      <c r="BD13" s="103" t="s">
        <v>104</v>
      </c>
    </row>
    <row r="14" spans="1:5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03" t="s">
        <v>139</v>
      </c>
      <c r="BA14" s="103" t="s">
        <v>140</v>
      </c>
      <c r="BB14" s="103" t="s">
        <v>19</v>
      </c>
      <c r="BC14" s="103" t="s">
        <v>141</v>
      </c>
      <c r="BD14" s="103" t="s">
        <v>104</v>
      </c>
    </row>
    <row r="15" spans="1:5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03" t="s">
        <v>142</v>
      </c>
      <c r="BA15" s="103" t="s">
        <v>143</v>
      </c>
      <c r="BB15" s="103" t="s">
        <v>19</v>
      </c>
      <c r="BC15" s="103" t="s">
        <v>144</v>
      </c>
      <c r="BD15" s="103" t="s">
        <v>104</v>
      </c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03" t="s">
        <v>145</v>
      </c>
      <c r="BA16" s="103" t="s">
        <v>146</v>
      </c>
      <c r="BB16" s="103" t="s">
        <v>19</v>
      </c>
      <c r="BC16" s="103" t="s">
        <v>147</v>
      </c>
      <c r="BD16" s="103" t="s">
        <v>104</v>
      </c>
    </row>
    <row r="17" spans="1:56" s="2" customFormat="1" ht="12" customHeight="1">
      <c r="A17" s="36"/>
      <c r="B17" s="41"/>
      <c r="C17" s="36"/>
      <c r="D17" s="108" t="s">
        <v>30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03" t="s">
        <v>148</v>
      </c>
      <c r="BA17" s="103" t="s">
        <v>149</v>
      </c>
      <c r="BB17" s="103" t="s">
        <v>19</v>
      </c>
      <c r="BC17" s="103" t="s">
        <v>150</v>
      </c>
      <c r="BD17" s="103" t="s">
        <v>104</v>
      </c>
    </row>
    <row r="18" spans="1:56" s="2" customFormat="1" ht="18" customHeight="1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Z18" s="103" t="s">
        <v>151</v>
      </c>
      <c r="BA18" s="103" t="s">
        <v>152</v>
      </c>
      <c r="BB18" s="103" t="s">
        <v>19</v>
      </c>
      <c r="BC18" s="103" t="s">
        <v>153</v>
      </c>
      <c r="BD18" s="103" t="s">
        <v>104</v>
      </c>
    </row>
    <row r="19" spans="1:56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Z19" s="103" t="s">
        <v>154</v>
      </c>
      <c r="BA19" s="103" t="s">
        <v>155</v>
      </c>
      <c r="BB19" s="103" t="s">
        <v>19</v>
      </c>
      <c r="BC19" s="103" t="s">
        <v>156</v>
      </c>
      <c r="BD19" s="103" t="s">
        <v>104</v>
      </c>
    </row>
    <row r="20" spans="1:56" s="2" customFormat="1" ht="12" customHeight="1">
      <c r="A20" s="36"/>
      <c r="B20" s="41"/>
      <c r="C20" s="36"/>
      <c r="D20" s="108" t="s">
        <v>32</v>
      </c>
      <c r="E20" s="36"/>
      <c r="F20" s="36"/>
      <c r="G20" s="36"/>
      <c r="H20" s="36"/>
      <c r="I20" s="108" t="s">
        <v>26</v>
      </c>
      <c r="J20" s="110" t="s">
        <v>33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Z20" s="103" t="s">
        <v>157</v>
      </c>
      <c r="BA20" s="103" t="s">
        <v>158</v>
      </c>
      <c r="BB20" s="103" t="s">
        <v>19</v>
      </c>
      <c r="BC20" s="103" t="s">
        <v>159</v>
      </c>
      <c r="BD20" s="103" t="s">
        <v>104</v>
      </c>
    </row>
    <row r="21" spans="1:56" s="2" customFormat="1" ht="18" customHeight="1">
      <c r="A21" s="36"/>
      <c r="B21" s="41"/>
      <c r="C21" s="36"/>
      <c r="D21" s="36"/>
      <c r="E21" s="110" t="s">
        <v>34</v>
      </c>
      <c r="F21" s="36"/>
      <c r="G21" s="36"/>
      <c r="H21" s="36"/>
      <c r="I21" s="108" t="s">
        <v>29</v>
      </c>
      <c r="J21" s="110" t="s">
        <v>35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Z21" s="103" t="s">
        <v>160</v>
      </c>
      <c r="BA21" s="103" t="s">
        <v>161</v>
      </c>
      <c r="BB21" s="103" t="s">
        <v>19</v>
      </c>
      <c r="BC21" s="103" t="s">
        <v>162</v>
      </c>
      <c r="BD21" s="103" t="s">
        <v>104</v>
      </c>
    </row>
    <row r="22" spans="1:56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Z22" s="103" t="s">
        <v>163</v>
      </c>
      <c r="BA22" s="103" t="s">
        <v>164</v>
      </c>
      <c r="BB22" s="103" t="s">
        <v>19</v>
      </c>
      <c r="BC22" s="103" t="s">
        <v>165</v>
      </c>
      <c r="BD22" s="103" t="s">
        <v>104</v>
      </c>
    </row>
    <row r="23" spans="1:56" s="2" customFormat="1" ht="12" customHeight="1">
      <c r="A23" s="36"/>
      <c r="B23" s="41"/>
      <c r="C23" s="36"/>
      <c r="D23" s="108" t="s">
        <v>37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Z23" s="103" t="s">
        <v>166</v>
      </c>
      <c r="BA23" s="103" t="s">
        <v>167</v>
      </c>
      <c r="BB23" s="103" t="s">
        <v>19</v>
      </c>
      <c r="BC23" s="103" t="s">
        <v>168</v>
      </c>
      <c r="BD23" s="103" t="s">
        <v>104</v>
      </c>
    </row>
    <row r="24" spans="1:56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56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56" s="2" customFormat="1" ht="12" customHeight="1">
      <c r="A26" s="36"/>
      <c r="B26" s="41"/>
      <c r="C26" s="36"/>
      <c r="D26" s="108" t="s">
        <v>39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56" s="8" customFormat="1" ht="143.25" customHeight="1">
      <c r="A27" s="112"/>
      <c r="B27" s="113"/>
      <c r="C27" s="112"/>
      <c r="D27" s="112"/>
      <c r="E27" s="397" t="s">
        <v>40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56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56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56" s="2" customFormat="1" ht="25.35" customHeight="1">
      <c r="A30" s="36"/>
      <c r="B30" s="41"/>
      <c r="C30" s="36"/>
      <c r="D30" s="116" t="s">
        <v>41</v>
      </c>
      <c r="E30" s="36"/>
      <c r="F30" s="36"/>
      <c r="G30" s="36"/>
      <c r="H30" s="36"/>
      <c r="I30" s="36"/>
      <c r="J30" s="117">
        <f>ROUND(J85,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56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56" s="2" customFormat="1" ht="14.45" customHeight="1">
      <c r="A32" s="36"/>
      <c r="B32" s="41"/>
      <c r="C32" s="36"/>
      <c r="D32" s="36"/>
      <c r="E32" s="36"/>
      <c r="F32" s="118" t="s">
        <v>43</v>
      </c>
      <c r="G32" s="36"/>
      <c r="H32" s="36"/>
      <c r="I32" s="118" t="s">
        <v>42</v>
      </c>
      <c r="J32" s="118" t="s">
        <v>44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45</v>
      </c>
      <c r="E33" s="108" t="s">
        <v>46</v>
      </c>
      <c r="F33" s="120">
        <f>ROUND((SUM(BE85:BE460)),  2)</f>
        <v>0</v>
      </c>
      <c r="G33" s="36"/>
      <c r="H33" s="36"/>
      <c r="I33" s="121">
        <v>0.21</v>
      </c>
      <c r="J33" s="120">
        <f>ROUND(((SUM(BE85:BE460))*I33),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47</v>
      </c>
      <c r="F34" s="120">
        <f>ROUND((SUM(BF85:BF460)),  2)</f>
        <v>0</v>
      </c>
      <c r="G34" s="36"/>
      <c r="H34" s="36"/>
      <c r="I34" s="121">
        <v>0.12</v>
      </c>
      <c r="J34" s="120">
        <f>ROUND(((SUM(BF85:BF460))*I34),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48</v>
      </c>
      <c r="F35" s="120">
        <f>ROUND((SUM(BG85:BG460)),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49</v>
      </c>
      <c r="F36" s="120">
        <f>ROUND((SUM(BH85:BH460)),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50</v>
      </c>
      <c r="F37" s="120">
        <f>ROUND((SUM(BI85:BI460)),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169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8" t="str">
        <f>E7</f>
        <v>I.etapa Stavební úpravy MK v ulici Souběžná, Heřmánkova, Daskabát v Třeboni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SO_101_1E - Komunikace, zpevněné plochy a odvodnění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Třeboň</v>
      </c>
      <c r="G52" s="38"/>
      <c r="H52" s="38"/>
      <c r="I52" s="31" t="s">
        <v>23</v>
      </c>
      <c r="J52" s="61" t="str">
        <f>IF(J12="","",J12)</f>
        <v>5. 10. 2025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25</v>
      </c>
      <c r="D54" s="38"/>
      <c r="E54" s="38"/>
      <c r="F54" s="29" t="str">
        <f>E15</f>
        <v>Město Třeboň, Palackého nám. 46/II, 379 01 Třeboň</v>
      </c>
      <c r="G54" s="38"/>
      <c r="H54" s="38"/>
      <c r="I54" s="31" t="s">
        <v>32</v>
      </c>
      <c r="J54" s="34" t="str">
        <f>E21</f>
        <v>INVENTE, s.r.o., Žerotínova 483/1, 370 04 Č. Buděj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170</v>
      </c>
      <c r="D57" s="134"/>
      <c r="E57" s="134"/>
      <c r="F57" s="134"/>
      <c r="G57" s="134"/>
      <c r="H57" s="134"/>
      <c r="I57" s="134"/>
      <c r="J57" s="135" t="s">
        <v>171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73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172</v>
      </c>
    </row>
    <row r="60" spans="1:47" s="9" customFormat="1" ht="24.95" customHeight="1">
      <c r="B60" s="137"/>
      <c r="C60" s="138"/>
      <c r="D60" s="139" t="s">
        <v>173</v>
      </c>
      <c r="E60" s="140"/>
      <c r="F60" s="140"/>
      <c r="G60" s="140"/>
      <c r="H60" s="140"/>
      <c r="I60" s="140"/>
      <c r="J60" s="141">
        <f>J86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174</v>
      </c>
      <c r="E61" s="146"/>
      <c r="F61" s="146"/>
      <c r="G61" s="146"/>
      <c r="H61" s="146"/>
      <c r="I61" s="146"/>
      <c r="J61" s="147">
        <f>J87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175</v>
      </c>
      <c r="E62" s="146"/>
      <c r="F62" s="146"/>
      <c r="G62" s="146"/>
      <c r="H62" s="146"/>
      <c r="I62" s="146"/>
      <c r="J62" s="147">
        <f>J230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176</v>
      </c>
      <c r="E63" s="146"/>
      <c r="F63" s="146"/>
      <c r="G63" s="146"/>
      <c r="H63" s="146"/>
      <c r="I63" s="146"/>
      <c r="J63" s="147">
        <f>J353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177</v>
      </c>
      <c r="E64" s="146"/>
      <c r="F64" s="146"/>
      <c r="G64" s="146"/>
      <c r="H64" s="146"/>
      <c r="I64" s="146"/>
      <c r="J64" s="147">
        <f>J443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178</v>
      </c>
      <c r="E65" s="146"/>
      <c r="F65" s="146"/>
      <c r="G65" s="146"/>
      <c r="H65" s="146"/>
      <c r="I65" s="146"/>
      <c r="J65" s="147">
        <f>J454</f>
        <v>0</v>
      </c>
      <c r="K65" s="144"/>
      <c r="L65" s="148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179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98" t="str">
        <f>E7</f>
        <v>I.etapa Stavební úpravy MK v ulici Souběžná, Heřmánkova, Daskabát v Třeboni</v>
      </c>
      <c r="F75" s="399"/>
      <c r="G75" s="399"/>
      <c r="H75" s="399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119</v>
      </c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51" t="str">
        <f>E9</f>
        <v>SO_101_1E - Komunikace, zpevněné plochy a odvodnění</v>
      </c>
      <c r="F77" s="400"/>
      <c r="G77" s="400"/>
      <c r="H77" s="400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>Třeboň</v>
      </c>
      <c r="G79" s="38"/>
      <c r="H79" s="38"/>
      <c r="I79" s="31" t="s">
        <v>23</v>
      </c>
      <c r="J79" s="61" t="str">
        <f>IF(J12="","",J12)</f>
        <v>5. 10. 2025</v>
      </c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40.15" customHeight="1">
      <c r="A81" s="36"/>
      <c r="B81" s="37"/>
      <c r="C81" s="31" t="s">
        <v>25</v>
      </c>
      <c r="D81" s="38"/>
      <c r="E81" s="38"/>
      <c r="F81" s="29" t="str">
        <f>E15</f>
        <v>Město Třeboň, Palackého nám. 46/II, 379 01 Třeboň</v>
      </c>
      <c r="G81" s="38"/>
      <c r="H81" s="38"/>
      <c r="I81" s="31" t="s">
        <v>32</v>
      </c>
      <c r="J81" s="34" t="str">
        <f>E21</f>
        <v>INVENTE, s.r.o., Žerotínova 483/1, 370 04 Č. Buděj</v>
      </c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30</v>
      </c>
      <c r="D82" s="38"/>
      <c r="E82" s="38"/>
      <c r="F82" s="29" t="str">
        <f>IF(E18="","",E18)</f>
        <v>Vyplň údaj</v>
      </c>
      <c r="G82" s="38"/>
      <c r="H82" s="38"/>
      <c r="I82" s="31" t="s">
        <v>37</v>
      </c>
      <c r="J82" s="34" t="str">
        <f>E24</f>
        <v xml:space="preserve"> </v>
      </c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49"/>
      <c r="B84" s="150"/>
      <c r="C84" s="151" t="s">
        <v>180</v>
      </c>
      <c r="D84" s="152" t="s">
        <v>60</v>
      </c>
      <c r="E84" s="152" t="s">
        <v>56</v>
      </c>
      <c r="F84" s="152" t="s">
        <v>57</v>
      </c>
      <c r="G84" s="152" t="s">
        <v>181</v>
      </c>
      <c r="H84" s="152" t="s">
        <v>182</v>
      </c>
      <c r="I84" s="152" t="s">
        <v>183</v>
      </c>
      <c r="J84" s="152" t="s">
        <v>171</v>
      </c>
      <c r="K84" s="153" t="s">
        <v>184</v>
      </c>
      <c r="L84" s="154"/>
      <c r="M84" s="70" t="s">
        <v>19</v>
      </c>
      <c r="N84" s="71" t="s">
        <v>45</v>
      </c>
      <c r="O84" s="71" t="s">
        <v>185</v>
      </c>
      <c r="P84" s="71" t="s">
        <v>186</v>
      </c>
      <c r="Q84" s="71" t="s">
        <v>187</v>
      </c>
      <c r="R84" s="71" t="s">
        <v>188</v>
      </c>
      <c r="S84" s="71" t="s">
        <v>189</v>
      </c>
      <c r="T84" s="72" t="s">
        <v>190</v>
      </c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</row>
    <row r="85" spans="1:65" s="2" customFormat="1" ht="22.9" customHeight="1">
      <c r="A85" s="36"/>
      <c r="B85" s="37"/>
      <c r="C85" s="77" t="s">
        <v>191</v>
      </c>
      <c r="D85" s="38"/>
      <c r="E85" s="38"/>
      <c r="F85" s="38"/>
      <c r="G85" s="38"/>
      <c r="H85" s="38"/>
      <c r="I85" s="38"/>
      <c r="J85" s="155">
        <f>BK85</f>
        <v>0</v>
      </c>
      <c r="K85" s="38"/>
      <c r="L85" s="41"/>
      <c r="M85" s="73"/>
      <c r="N85" s="156"/>
      <c r="O85" s="74"/>
      <c r="P85" s="157">
        <f>P86</f>
        <v>0</v>
      </c>
      <c r="Q85" s="74"/>
      <c r="R85" s="157">
        <f>R86</f>
        <v>416.64140381000004</v>
      </c>
      <c r="S85" s="74"/>
      <c r="T85" s="158">
        <f>T86</f>
        <v>772.72032000000002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74</v>
      </c>
      <c r="AU85" s="19" t="s">
        <v>172</v>
      </c>
      <c r="BK85" s="159">
        <f>BK86</f>
        <v>0</v>
      </c>
    </row>
    <row r="86" spans="1:65" s="12" customFormat="1" ht="25.9" customHeight="1">
      <c r="B86" s="160"/>
      <c r="C86" s="161"/>
      <c r="D86" s="162" t="s">
        <v>74</v>
      </c>
      <c r="E86" s="163" t="s">
        <v>192</v>
      </c>
      <c r="F86" s="163" t="s">
        <v>193</v>
      </c>
      <c r="G86" s="161"/>
      <c r="H86" s="161"/>
      <c r="I86" s="164"/>
      <c r="J86" s="165">
        <f>BK86</f>
        <v>0</v>
      </c>
      <c r="K86" s="161"/>
      <c r="L86" s="166"/>
      <c r="M86" s="167"/>
      <c r="N86" s="168"/>
      <c r="O86" s="168"/>
      <c r="P86" s="169">
        <f>P87+P230+P353+P443+P454</f>
        <v>0</v>
      </c>
      <c r="Q86" s="168"/>
      <c r="R86" s="169">
        <f>R87+R230+R353+R443+R454</f>
        <v>416.64140381000004</v>
      </c>
      <c r="S86" s="168"/>
      <c r="T86" s="170">
        <f>T87+T230+T353+T443+T454</f>
        <v>772.72032000000002</v>
      </c>
      <c r="AR86" s="171" t="s">
        <v>83</v>
      </c>
      <c r="AT86" s="172" t="s">
        <v>74</v>
      </c>
      <c r="AU86" s="172" t="s">
        <v>75</v>
      </c>
      <c r="AY86" s="171" t="s">
        <v>194</v>
      </c>
      <c r="BK86" s="173">
        <f>BK87+BK230+BK353+BK443+BK454</f>
        <v>0</v>
      </c>
    </row>
    <row r="87" spans="1:65" s="12" customFormat="1" ht="22.9" customHeight="1">
      <c r="B87" s="160"/>
      <c r="C87" s="161"/>
      <c r="D87" s="162" t="s">
        <v>74</v>
      </c>
      <c r="E87" s="174" t="s">
        <v>83</v>
      </c>
      <c r="F87" s="174" t="s">
        <v>195</v>
      </c>
      <c r="G87" s="161"/>
      <c r="H87" s="161"/>
      <c r="I87" s="164"/>
      <c r="J87" s="175">
        <f>BK87</f>
        <v>0</v>
      </c>
      <c r="K87" s="161"/>
      <c r="L87" s="166"/>
      <c r="M87" s="167"/>
      <c r="N87" s="168"/>
      <c r="O87" s="168"/>
      <c r="P87" s="169">
        <f>SUM(P88:P229)</f>
        <v>0</v>
      </c>
      <c r="Q87" s="168"/>
      <c r="R87" s="169">
        <f>SUM(R88:R229)</f>
        <v>56.466703100000004</v>
      </c>
      <c r="S87" s="168"/>
      <c r="T87" s="170">
        <f>SUM(T88:T229)</f>
        <v>772.72032000000002</v>
      </c>
      <c r="AR87" s="171" t="s">
        <v>83</v>
      </c>
      <c r="AT87" s="172" t="s">
        <v>74</v>
      </c>
      <c r="AU87" s="172" t="s">
        <v>83</v>
      </c>
      <c r="AY87" s="171" t="s">
        <v>194</v>
      </c>
      <c r="BK87" s="173">
        <f>SUM(BK88:BK229)</f>
        <v>0</v>
      </c>
    </row>
    <row r="88" spans="1:65" s="2" customFormat="1" ht="16.5" customHeight="1">
      <c r="A88" s="36"/>
      <c r="B88" s="37"/>
      <c r="C88" s="176" t="s">
        <v>196</v>
      </c>
      <c r="D88" s="177" t="s">
        <v>197</v>
      </c>
      <c r="E88" s="178" t="s">
        <v>198</v>
      </c>
      <c r="F88" s="179" t="s">
        <v>199</v>
      </c>
      <c r="G88" s="180" t="s">
        <v>200</v>
      </c>
      <c r="H88" s="181">
        <v>36.200000000000003</v>
      </c>
      <c r="I88" s="182"/>
      <c r="J88" s="183">
        <f>ROUND(I88*H88,2)</f>
        <v>0</v>
      </c>
      <c r="K88" s="179" t="s">
        <v>201</v>
      </c>
      <c r="L88" s="41"/>
      <c r="M88" s="184" t="s">
        <v>19</v>
      </c>
      <c r="N88" s="185" t="s">
        <v>46</v>
      </c>
      <c r="O88" s="66"/>
      <c r="P88" s="186">
        <f>O88*H88</f>
        <v>0</v>
      </c>
      <c r="Q88" s="186">
        <v>0</v>
      </c>
      <c r="R88" s="186">
        <f>Q88*H88</f>
        <v>0</v>
      </c>
      <c r="S88" s="186">
        <v>0.26</v>
      </c>
      <c r="T88" s="187">
        <f>S88*H88</f>
        <v>9.4120000000000008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8" t="s">
        <v>202</v>
      </c>
      <c r="AT88" s="188" t="s">
        <v>197</v>
      </c>
      <c r="AU88" s="188" t="s">
        <v>85</v>
      </c>
      <c r="AY88" s="19" t="s">
        <v>194</v>
      </c>
      <c r="BE88" s="189">
        <f>IF(N88="základní",J88,0)</f>
        <v>0</v>
      </c>
      <c r="BF88" s="189">
        <f>IF(N88="snížená",J88,0)</f>
        <v>0</v>
      </c>
      <c r="BG88" s="189">
        <f>IF(N88="zákl. přenesená",J88,0)</f>
        <v>0</v>
      </c>
      <c r="BH88" s="189">
        <f>IF(N88="sníž. přenesená",J88,0)</f>
        <v>0</v>
      </c>
      <c r="BI88" s="189">
        <f>IF(N88="nulová",J88,0)</f>
        <v>0</v>
      </c>
      <c r="BJ88" s="19" t="s">
        <v>83</v>
      </c>
      <c r="BK88" s="189">
        <f>ROUND(I88*H88,2)</f>
        <v>0</v>
      </c>
      <c r="BL88" s="19" t="s">
        <v>202</v>
      </c>
      <c r="BM88" s="188" t="s">
        <v>203</v>
      </c>
    </row>
    <row r="89" spans="1:65" s="2" customFormat="1" ht="19.5">
      <c r="A89" s="36"/>
      <c r="B89" s="37"/>
      <c r="C89" s="38"/>
      <c r="D89" s="190" t="s">
        <v>204</v>
      </c>
      <c r="E89" s="38"/>
      <c r="F89" s="191" t="s">
        <v>205</v>
      </c>
      <c r="G89" s="38"/>
      <c r="H89" s="38"/>
      <c r="I89" s="192"/>
      <c r="J89" s="38"/>
      <c r="K89" s="38"/>
      <c r="L89" s="41"/>
      <c r="M89" s="193"/>
      <c r="N89" s="19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204</v>
      </c>
      <c r="AU89" s="19" t="s">
        <v>85</v>
      </c>
    </row>
    <row r="90" spans="1:65" s="2" customFormat="1" ht="11.25">
      <c r="A90" s="36"/>
      <c r="B90" s="37"/>
      <c r="C90" s="38"/>
      <c r="D90" s="195" t="s">
        <v>206</v>
      </c>
      <c r="E90" s="38"/>
      <c r="F90" s="196" t="s">
        <v>207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206</v>
      </c>
      <c r="AU90" s="19" t="s">
        <v>85</v>
      </c>
    </row>
    <row r="91" spans="1:65" s="13" customFormat="1" ht="11.25">
      <c r="B91" s="197"/>
      <c r="C91" s="198"/>
      <c r="D91" s="190" t="s">
        <v>208</v>
      </c>
      <c r="E91" s="199" t="s">
        <v>19</v>
      </c>
      <c r="F91" s="200" t="s">
        <v>209</v>
      </c>
      <c r="G91" s="198"/>
      <c r="H91" s="199" t="s">
        <v>19</v>
      </c>
      <c r="I91" s="201"/>
      <c r="J91" s="198"/>
      <c r="K91" s="198"/>
      <c r="L91" s="202"/>
      <c r="M91" s="203"/>
      <c r="N91" s="204"/>
      <c r="O91" s="204"/>
      <c r="P91" s="204"/>
      <c r="Q91" s="204"/>
      <c r="R91" s="204"/>
      <c r="S91" s="204"/>
      <c r="T91" s="205"/>
      <c r="AT91" s="206" t="s">
        <v>208</v>
      </c>
      <c r="AU91" s="206" t="s">
        <v>85</v>
      </c>
      <c r="AV91" s="13" t="s">
        <v>83</v>
      </c>
      <c r="AW91" s="13" t="s">
        <v>36</v>
      </c>
      <c r="AX91" s="13" t="s">
        <v>75</v>
      </c>
      <c r="AY91" s="206" t="s">
        <v>194</v>
      </c>
    </row>
    <row r="92" spans="1:65" s="13" customFormat="1" ht="11.25">
      <c r="B92" s="197"/>
      <c r="C92" s="198"/>
      <c r="D92" s="190" t="s">
        <v>208</v>
      </c>
      <c r="E92" s="199" t="s">
        <v>19</v>
      </c>
      <c r="F92" s="200" t="s">
        <v>210</v>
      </c>
      <c r="G92" s="198"/>
      <c r="H92" s="199" t="s">
        <v>19</v>
      </c>
      <c r="I92" s="201"/>
      <c r="J92" s="198"/>
      <c r="K92" s="198"/>
      <c r="L92" s="202"/>
      <c r="M92" s="203"/>
      <c r="N92" s="204"/>
      <c r="O92" s="204"/>
      <c r="P92" s="204"/>
      <c r="Q92" s="204"/>
      <c r="R92" s="204"/>
      <c r="S92" s="204"/>
      <c r="T92" s="205"/>
      <c r="AT92" s="206" t="s">
        <v>208</v>
      </c>
      <c r="AU92" s="206" t="s">
        <v>85</v>
      </c>
      <c r="AV92" s="13" t="s">
        <v>83</v>
      </c>
      <c r="AW92" s="13" t="s">
        <v>36</v>
      </c>
      <c r="AX92" s="13" t="s">
        <v>75</v>
      </c>
      <c r="AY92" s="206" t="s">
        <v>194</v>
      </c>
    </row>
    <row r="93" spans="1:65" s="14" customFormat="1" ht="11.25">
      <c r="B93" s="207"/>
      <c r="C93" s="208"/>
      <c r="D93" s="190" t="s">
        <v>208</v>
      </c>
      <c r="E93" s="209" t="s">
        <v>19</v>
      </c>
      <c r="F93" s="210" t="s">
        <v>148</v>
      </c>
      <c r="G93" s="208"/>
      <c r="H93" s="211">
        <v>36.200000000000003</v>
      </c>
      <c r="I93" s="212"/>
      <c r="J93" s="208"/>
      <c r="K93" s="208"/>
      <c r="L93" s="213"/>
      <c r="M93" s="214"/>
      <c r="N93" s="215"/>
      <c r="O93" s="215"/>
      <c r="P93" s="215"/>
      <c r="Q93" s="215"/>
      <c r="R93" s="215"/>
      <c r="S93" s="215"/>
      <c r="T93" s="216"/>
      <c r="AT93" s="217" t="s">
        <v>208</v>
      </c>
      <c r="AU93" s="217" t="s">
        <v>85</v>
      </c>
      <c r="AV93" s="14" t="s">
        <v>85</v>
      </c>
      <c r="AW93" s="14" t="s">
        <v>36</v>
      </c>
      <c r="AX93" s="14" t="s">
        <v>83</v>
      </c>
      <c r="AY93" s="217" t="s">
        <v>194</v>
      </c>
    </row>
    <row r="94" spans="1:65" s="2" customFormat="1" ht="16.5" customHeight="1">
      <c r="A94" s="36"/>
      <c r="B94" s="37"/>
      <c r="C94" s="176" t="s">
        <v>83</v>
      </c>
      <c r="D94" s="218" t="s">
        <v>197</v>
      </c>
      <c r="E94" s="178" t="s">
        <v>211</v>
      </c>
      <c r="F94" s="179" t="s">
        <v>212</v>
      </c>
      <c r="G94" s="180" t="s">
        <v>200</v>
      </c>
      <c r="H94" s="181">
        <v>1644.57</v>
      </c>
      <c r="I94" s="182"/>
      <c r="J94" s="183">
        <f>ROUND(I94*H94,2)</f>
        <v>0</v>
      </c>
      <c r="K94" s="179" t="s">
        <v>201</v>
      </c>
      <c r="L94" s="41"/>
      <c r="M94" s="184" t="s">
        <v>19</v>
      </c>
      <c r="N94" s="185" t="s">
        <v>46</v>
      </c>
      <c r="O94" s="66"/>
      <c r="P94" s="186">
        <f>O94*H94</f>
        <v>0</v>
      </c>
      <c r="Q94" s="186">
        <v>0</v>
      </c>
      <c r="R94" s="186">
        <f>Q94*H94</f>
        <v>0</v>
      </c>
      <c r="S94" s="186">
        <v>0.18</v>
      </c>
      <c r="T94" s="187">
        <f>S94*H94</f>
        <v>296.02259999999995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8" t="s">
        <v>202</v>
      </c>
      <c r="AT94" s="188" t="s">
        <v>197</v>
      </c>
      <c r="AU94" s="188" t="s">
        <v>85</v>
      </c>
      <c r="AY94" s="19" t="s">
        <v>194</v>
      </c>
      <c r="BE94" s="189">
        <f>IF(N94="základní",J94,0)</f>
        <v>0</v>
      </c>
      <c r="BF94" s="189">
        <f>IF(N94="snížená",J94,0)</f>
        <v>0</v>
      </c>
      <c r="BG94" s="189">
        <f>IF(N94="zákl. přenesená",J94,0)</f>
        <v>0</v>
      </c>
      <c r="BH94" s="189">
        <f>IF(N94="sníž. přenesená",J94,0)</f>
        <v>0</v>
      </c>
      <c r="BI94" s="189">
        <f>IF(N94="nulová",J94,0)</f>
        <v>0</v>
      </c>
      <c r="BJ94" s="19" t="s">
        <v>83</v>
      </c>
      <c r="BK94" s="189">
        <f>ROUND(I94*H94,2)</f>
        <v>0</v>
      </c>
      <c r="BL94" s="19" t="s">
        <v>202</v>
      </c>
      <c r="BM94" s="188" t="s">
        <v>213</v>
      </c>
    </row>
    <row r="95" spans="1:65" s="2" customFormat="1" ht="19.5">
      <c r="A95" s="36"/>
      <c r="B95" s="37"/>
      <c r="C95" s="38"/>
      <c r="D95" s="190" t="s">
        <v>204</v>
      </c>
      <c r="E95" s="38"/>
      <c r="F95" s="191" t="s">
        <v>214</v>
      </c>
      <c r="G95" s="38"/>
      <c r="H95" s="38"/>
      <c r="I95" s="192"/>
      <c r="J95" s="38"/>
      <c r="K95" s="38"/>
      <c r="L95" s="41"/>
      <c r="M95" s="193"/>
      <c r="N95" s="19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204</v>
      </c>
      <c r="AU95" s="19" t="s">
        <v>85</v>
      </c>
    </row>
    <row r="96" spans="1:65" s="2" customFormat="1" ht="11.25">
      <c r="A96" s="36"/>
      <c r="B96" s="37"/>
      <c r="C96" s="38"/>
      <c r="D96" s="195" t="s">
        <v>206</v>
      </c>
      <c r="E96" s="38"/>
      <c r="F96" s="196" t="s">
        <v>215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206</v>
      </c>
      <c r="AU96" s="19" t="s">
        <v>85</v>
      </c>
    </row>
    <row r="97" spans="1:65" s="13" customFormat="1" ht="11.25">
      <c r="B97" s="197"/>
      <c r="C97" s="198"/>
      <c r="D97" s="190" t="s">
        <v>208</v>
      </c>
      <c r="E97" s="199" t="s">
        <v>19</v>
      </c>
      <c r="F97" s="200" t="s">
        <v>209</v>
      </c>
      <c r="G97" s="198"/>
      <c r="H97" s="199" t="s">
        <v>19</v>
      </c>
      <c r="I97" s="201"/>
      <c r="J97" s="198"/>
      <c r="K97" s="198"/>
      <c r="L97" s="202"/>
      <c r="M97" s="203"/>
      <c r="N97" s="204"/>
      <c r="O97" s="204"/>
      <c r="P97" s="204"/>
      <c r="Q97" s="204"/>
      <c r="R97" s="204"/>
      <c r="S97" s="204"/>
      <c r="T97" s="205"/>
      <c r="AT97" s="206" t="s">
        <v>208</v>
      </c>
      <c r="AU97" s="206" t="s">
        <v>85</v>
      </c>
      <c r="AV97" s="13" t="s">
        <v>83</v>
      </c>
      <c r="AW97" s="13" t="s">
        <v>36</v>
      </c>
      <c r="AX97" s="13" t="s">
        <v>75</v>
      </c>
      <c r="AY97" s="206" t="s">
        <v>194</v>
      </c>
    </row>
    <row r="98" spans="1:65" s="13" customFormat="1" ht="11.25">
      <c r="B98" s="197"/>
      <c r="C98" s="198"/>
      <c r="D98" s="190" t="s">
        <v>208</v>
      </c>
      <c r="E98" s="199" t="s">
        <v>19</v>
      </c>
      <c r="F98" s="200" t="s">
        <v>216</v>
      </c>
      <c r="G98" s="198"/>
      <c r="H98" s="199" t="s">
        <v>19</v>
      </c>
      <c r="I98" s="201"/>
      <c r="J98" s="198"/>
      <c r="K98" s="198"/>
      <c r="L98" s="202"/>
      <c r="M98" s="203"/>
      <c r="N98" s="204"/>
      <c r="O98" s="204"/>
      <c r="P98" s="204"/>
      <c r="Q98" s="204"/>
      <c r="R98" s="204"/>
      <c r="S98" s="204"/>
      <c r="T98" s="205"/>
      <c r="AT98" s="206" t="s">
        <v>208</v>
      </c>
      <c r="AU98" s="206" t="s">
        <v>85</v>
      </c>
      <c r="AV98" s="13" t="s">
        <v>83</v>
      </c>
      <c r="AW98" s="13" t="s">
        <v>36</v>
      </c>
      <c r="AX98" s="13" t="s">
        <v>75</v>
      </c>
      <c r="AY98" s="206" t="s">
        <v>194</v>
      </c>
    </row>
    <row r="99" spans="1:65" s="13" customFormat="1" ht="11.25">
      <c r="B99" s="197"/>
      <c r="C99" s="198"/>
      <c r="D99" s="190" t="s">
        <v>208</v>
      </c>
      <c r="E99" s="199" t="s">
        <v>19</v>
      </c>
      <c r="F99" s="200" t="s">
        <v>217</v>
      </c>
      <c r="G99" s="198"/>
      <c r="H99" s="199" t="s">
        <v>19</v>
      </c>
      <c r="I99" s="201"/>
      <c r="J99" s="198"/>
      <c r="K99" s="198"/>
      <c r="L99" s="202"/>
      <c r="M99" s="203"/>
      <c r="N99" s="204"/>
      <c r="O99" s="204"/>
      <c r="P99" s="204"/>
      <c r="Q99" s="204"/>
      <c r="R99" s="204"/>
      <c r="S99" s="204"/>
      <c r="T99" s="205"/>
      <c r="AT99" s="206" t="s">
        <v>208</v>
      </c>
      <c r="AU99" s="206" t="s">
        <v>85</v>
      </c>
      <c r="AV99" s="13" t="s">
        <v>83</v>
      </c>
      <c r="AW99" s="13" t="s">
        <v>36</v>
      </c>
      <c r="AX99" s="13" t="s">
        <v>75</v>
      </c>
      <c r="AY99" s="206" t="s">
        <v>194</v>
      </c>
    </row>
    <row r="100" spans="1:65" s="13" customFormat="1" ht="11.25">
      <c r="B100" s="197"/>
      <c r="C100" s="198"/>
      <c r="D100" s="190" t="s">
        <v>208</v>
      </c>
      <c r="E100" s="199" t="s">
        <v>19</v>
      </c>
      <c r="F100" s="200" t="s">
        <v>218</v>
      </c>
      <c r="G100" s="198"/>
      <c r="H100" s="199" t="s">
        <v>19</v>
      </c>
      <c r="I100" s="201"/>
      <c r="J100" s="198"/>
      <c r="K100" s="198"/>
      <c r="L100" s="202"/>
      <c r="M100" s="203"/>
      <c r="N100" s="204"/>
      <c r="O100" s="204"/>
      <c r="P100" s="204"/>
      <c r="Q100" s="204"/>
      <c r="R100" s="204"/>
      <c r="S100" s="204"/>
      <c r="T100" s="205"/>
      <c r="AT100" s="206" t="s">
        <v>208</v>
      </c>
      <c r="AU100" s="206" t="s">
        <v>85</v>
      </c>
      <c r="AV100" s="13" t="s">
        <v>83</v>
      </c>
      <c r="AW100" s="13" t="s">
        <v>36</v>
      </c>
      <c r="AX100" s="13" t="s">
        <v>75</v>
      </c>
      <c r="AY100" s="206" t="s">
        <v>194</v>
      </c>
    </row>
    <row r="101" spans="1:65" s="13" customFormat="1" ht="11.25">
      <c r="B101" s="197"/>
      <c r="C101" s="198"/>
      <c r="D101" s="190" t="s">
        <v>208</v>
      </c>
      <c r="E101" s="199" t="s">
        <v>19</v>
      </c>
      <c r="F101" s="200" t="s">
        <v>219</v>
      </c>
      <c r="G101" s="198"/>
      <c r="H101" s="199" t="s">
        <v>19</v>
      </c>
      <c r="I101" s="201"/>
      <c r="J101" s="198"/>
      <c r="K101" s="198"/>
      <c r="L101" s="202"/>
      <c r="M101" s="203"/>
      <c r="N101" s="204"/>
      <c r="O101" s="204"/>
      <c r="P101" s="204"/>
      <c r="Q101" s="204"/>
      <c r="R101" s="204"/>
      <c r="S101" s="204"/>
      <c r="T101" s="205"/>
      <c r="AT101" s="206" t="s">
        <v>208</v>
      </c>
      <c r="AU101" s="206" t="s">
        <v>85</v>
      </c>
      <c r="AV101" s="13" t="s">
        <v>83</v>
      </c>
      <c r="AW101" s="13" t="s">
        <v>36</v>
      </c>
      <c r="AX101" s="13" t="s">
        <v>75</v>
      </c>
      <c r="AY101" s="206" t="s">
        <v>194</v>
      </c>
    </row>
    <row r="102" spans="1:65" s="13" customFormat="1" ht="11.25">
      <c r="B102" s="197"/>
      <c r="C102" s="198"/>
      <c r="D102" s="190" t="s">
        <v>208</v>
      </c>
      <c r="E102" s="199" t="s">
        <v>19</v>
      </c>
      <c r="F102" s="200" t="s">
        <v>220</v>
      </c>
      <c r="G102" s="198"/>
      <c r="H102" s="199" t="s">
        <v>19</v>
      </c>
      <c r="I102" s="201"/>
      <c r="J102" s="198"/>
      <c r="K102" s="198"/>
      <c r="L102" s="202"/>
      <c r="M102" s="203"/>
      <c r="N102" s="204"/>
      <c r="O102" s="204"/>
      <c r="P102" s="204"/>
      <c r="Q102" s="204"/>
      <c r="R102" s="204"/>
      <c r="S102" s="204"/>
      <c r="T102" s="205"/>
      <c r="AT102" s="206" t="s">
        <v>208</v>
      </c>
      <c r="AU102" s="206" t="s">
        <v>85</v>
      </c>
      <c r="AV102" s="13" t="s">
        <v>83</v>
      </c>
      <c r="AW102" s="13" t="s">
        <v>36</v>
      </c>
      <c r="AX102" s="13" t="s">
        <v>75</v>
      </c>
      <c r="AY102" s="206" t="s">
        <v>194</v>
      </c>
    </row>
    <row r="103" spans="1:65" s="13" customFormat="1" ht="11.25">
      <c r="B103" s="197"/>
      <c r="C103" s="198"/>
      <c r="D103" s="190" t="s">
        <v>208</v>
      </c>
      <c r="E103" s="199" t="s">
        <v>19</v>
      </c>
      <c r="F103" s="200" t="s">
        <v>221</v>
      </c>
      <c r="G103" s="198"/>
      <c r="H103" s="199" t="s">
        <v>19</v>
      </c>
      <c r="I103" s="201"/>
      <c r="J103" s="198"/>
      <c r="K103" s="198"/>
      <c r="L103" s="202"/>
      <c r="M103" s="203"/>
      <c r="N103" s="204"/>
      <c r="O103" s="204"/>
      <c r="P103" s="204"/>
      <c r="Q103" s="204"/>
      <c r="R103" s="204"/>
      <c r="S103" s="204"/>
      <c r="T103" s="205"/>
      <c r="AT103" s="206" t="s">
        <v>208</v>
      </c>
      <c r="AU103" s="206" t="s">
        <v>85</v>
      </c>
      <c r="AV103" s="13" t="s">
        <v>83</v>
      </c>
      <c r="AW103" s="13" t="s">
        <v>36</v>
      </c>
      <c r="AX103" s="13" t="s">
        <v>75</v>
      </c>
      <c r="AY103" s="206" t="s">
        <v>194</v>
      </c>
    </row>
    <row r="104" spans="1:65" s="13" customFormat="1" ht="11.25">
      <c r="B104" s="197"/>
      <c r="C104" s="198"/>
      <c r="D104" s="190" t="s">
        <v>208</v>
      </c>
      <c r="E104" s="199" t="s">
        <v>19</v>
      </c>
      <c r="F104" s="200" t="s">
        <v>222</v>
      </c>
      <c r="G104" s="198"/>
      <c r="H104" s="199" t="s">
        <v>19</v>
      </c>
      <c r="I104" s="201"/>
      <c r="J104" s="198"/>
      <c r="K104" s="198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208</v>
      </c>
      <c r="AU104" s="206" t="s">
        <v>85</v>
      </c>
      <c r="AV104" s="13" t="s">
        <v>83</v>
      </c>
      <c r="AW104" s="13" t="s">
        <v>36</v>
      </c>
      <c r="AX104" s="13" t="s">
        <v>75</v>
      </c>
      <c r="AY104" s="206" t="s">
        <v>194</v>
      </c>
    </row>
    <row r="105" spans="1:65" s="14" customFormat="1" ht="11.25">
      <c r="B105" s="207"/>
      <c r="C105" s="208"/>
      <c r="D105" s="190" t="s">
        <v>208</v>
      </c>
      <c r="E105" s="209" t="s">
        <v>19</v>
      </c>
      <c r="F105" s="210" t="s">
        <v>151</v>
      </c>
      <c r="G105" s="208"/>
      <c r="H105" s="211">
        <v>1644.57</v>
      </c>
      <c r="I105" s="212"/>
      <c r="J105" s="208"/>
      <c r="K105" s="208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208</v>
      </c>
      <c r="AU105" s="217" t="s">
        <v>85</v>
      </c>
      <c r="AV105" s="14" t="s">
        <v>85</v>
      </c>
      <c r="AW105" s="14" t="s">
        <v>36</v>
      </c>
      <c r="AX105" s="14" t="s">
        <v>83</v>
      </c>
      <c r="AY105" s="217" t="s">
        <v>194</v>
      </c>
    </row>
    <row r="106" spans="1:65" s="2" customFormat="1" ht="16.5" customHeight="1">
      <c r="A106" s="36"/>
      <c r="B106" s="37"/>
      <c r="C106" s="176" t="s">
        <v>85</v>
      </c>
      <c r="D106" s="219" t="s">
        <v>197</v>
      </c>
      <c r="E106" s="178" t="s">
        <v>223</v>
      </c>
      <c r="F106" s="179" t="s">
        <v>224</v>
      </c>
      <c r="G106" s="180" t="s">
        <v>200</v>
      </c>
      <c r="H106" s="181">
        <v>1644.57</v>
      </c>
      <c r="I106" s="182"/>
      <c r="J106" s="183">
        <f>ROUND(I106*H106,2)</f>
        <v>0</v>
      </c>
      <c r="K106" s="179" t="s">
        <v>201</v>
      </c>
      <c r="L106" s="41"/>
      <c r="M106" s="184" t="s">
        <v>19</v>
      </c>
      <c r="N106" s="185" t="s">
        <v>46</v>
      </c>
      <c r="O106" s="66"/>
      <c r="P106" s="186">
        <f>O106*H106</f>
        <v>0</v>
      </c>
      <c r="Q106" s="186">
        <v>3.0000000000000001E-5</v>
      </c>
      <c r="R106" s="186">
        <f>Q106*H106</f>
        <v>4.9337100000000002E-2</v>
      </c>
      <c r="S106" s="186">
        <v>0.23</v>
      </c>
      <c r="T106" s="187">
        <f>S106*H106</f>
        <v>378.25110000000001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202</v>
      </c>
      <c r="AT106" s="188" t="s">
        <v>197</v>
      </c>
      <c r="AU106" s="188" t="s">
        <v>85</v>
      </c>
      <c r="AY106" s="19" t="s">
        <v>194</v>
      </c>
      <c r="BE106" s="189">
        <f>IF(N106="základní",J106,0)</f>
        <v>0</v>
      </c>
      <c r="BF106" s="189">
        <f>IF(N106="snížená",J106,0)</f>
        <v>0</v>
      </c>
      <c r="BG106" s="189">
        <f>IF(N106="zákl. přenesená",J106,0)</f>
        <v>0</v>
      </c>
      <c r="BH106" s="189">
        <f>IF(N106="sníž. přenesená",J106,0)</f>
        <v>0</v>
      </c>
      <c r="BI106" s="189">
        <f>IF(N106="nulová",J106,0)</f>
        <v>0</v>
      </c>
      <c r="BJ106" s="19" t="s">
        <v>83</v>
      </c>
      <c r="BK106" s="189">
        <f>ROUND(I106*H106,2)</f>
        <v>0</v>
      </c>
      <c r="BL106" s="19" t="s">
        <v>202</v>
      </c>
      <c r="BM106" s="188" t="s">
        <v>225</v>
      </c>
    </row>
    <row r="107" spans="1:65" s="2" customFormat="1" ht="19.5">
      <c r="A107" s="36"/>
      <c r="B107" s="37"/>
      <c r="C107" s="38"/>
      <c r="D107" s="190" t="s">
        <v>204</v>
      </c>
      <c r="E107" s="38"/>
      <c r="F107" s="191" t="s">
        <v>226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204</v>
      </c>
      <c r="AU107" s="19" t="s">
        <v>85</v>
      </c>
    </row>
    <row r="108" spans="1:65" s="2" customFormat="1" ht="11.25">
      <c r="A108" s="36"/>
      <c r="B108" s="37"/>
      <c r="C108" s="38"/>
      <c r="D108" s="195" t="s">
        <v>206</v>
      </c>
      <c r="E108" s="38"/>
      <c r="F108" s="196" t="s">
        <v>227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206</v>
      </c>
      <c r="AU108" s="19" t="s">
        <v>85</v>
      </c>
    </row>
    <row r="109" spans="1:65" s="13" customFormat="1" ht="11.25">
      <c r="B109" s="197"/>
      <c r="C109" s="198"/>
      <c r="D109" s="190" t="s">
        <v>208</v>
      </c>
      <c r="E109" s="199" t="s">
        <v>19</v>
      </c>
      <c r="F109" s="200" t="s">
        <v>209</v>
      </c>
      <c r="G109" s="198"/>
      <c r="H109" s="199" t="s">
        <v>19</v>
      </c>
      <c r="I109" s="201"/>
      <c r="J109" s="198"/>
      <c r="K109" s="198"/>
      <c r="L109" s="202"/>
      <c r="M109" s="203"/>
      <c r="N109" s="204"/>
      <c r="O109" s="204"/>
      <c r="P109" s="204"/>
      <c r="Q109" s="204"/>
      <c r="R109" s="204"/>
      <c r="S109" s="204"/>
      <c r="T109" s="205"/>
      <c r="AT109" s="206" t="s">
        <v>208</v>
      </c>
      <c r="AU109" s="206" t="s">
        <v>85</v>
      </c>
      <c r="AV109" s="13" t="s">
        <v>83</v>
      </c>
      <c r="AW109" s="13" t="s">
        <v>36</v>
      </c>
      <c r="AX109" s="13" t="s">
        <v>75</v>
      </c>
      <c r="AY109" s="206" t="s">
        <v>194</v>
      </c>
    </row>
    <row r="110" spans="1:65" s="13" customFormat="1" ht="11.25">
      <c r="B110" s="197"/>
      <c r="C110" s="198"/>
      <c r="D110" s="190" t="s">
        <v>208</v>
      </c>
      <c r="E110" s="199" t="s">
        <v>19</v>
      </c>
      <c r="F110" s="200" t="s">
        <v>216</v>
      </c>
      <c r="G110" s="198"/>
      <c r="H110" s="199" t="s">
        <v>19</v>
      </c>
      <c r="I110" s="201"/>
      <c r="J110" s="198"/>
      <c r="K110" s="198"/>
      <c r="L110" s="202"/>
      <c r="M110" s="203"/>
      <c r="N110" s="204"/>
      <c r="O110" s="204"/>
      <c r="P110" s="204"/>
      <c r="Q110" s="204"/>
      <c r="R110" s="204"/>
      <c r="S110" s="204"/>
      <c r="T110" s="205"/>
      <c r="AT110" s="206" t="s">
        <v>208</v>
      </c>
      <c r="AU110" s="206" t="s">
        <v>85</v>
      </c>
      <c r="AV110" s="13" t="s">
        <v>83</v>
      </c>
      <c r="AW110" s="13" t="s">
        <v>36</v>
      </c>
      <c r="AX110" s="13" t="s">
        <v>75</v>
      </c>
      <c r="AY110" s="206" t="s">
        <v>194</v>
      </c>
    </row>
    <row r="111" spans="1:65" s="13" customFormat="1" ht="11.25">
      <c r="B111" s="197"/>
      <c r="C111" s="198"/>
      <c r="D111" s="190" t="s">
        <v>208</v>
      </c>
      <c r="E111" s="199" t="s">
        <v>19</v>
      </c>
      <c r="F111" s="200" t="s">
        <v>217</v>
      </c>
      <c r="G111" s="198"/>
      <c r="H111" s="199" t="s">
        <v>19</v>
      </c>
      <c r="I111" s="201"/>
      <c r="J111" s="198"/>
      <c r="K111" s="198"/>
      <c r="L111" s="202"/>
      <c r="M111" s="203"/>
      <c r="N111" s="204"/>
      <c r="O111" s="204"/>
      <c r="P111" s="204"/>
      <c r="Q111" s="204"/>
      <c r="R111" s="204"/>
      <c r="S111" s="204"/>
      <c r="T111" s="205"/>
      <c r="AT111" s="206" t="s">
        <v>208</v>
      </c>
      <c r="AU111" s="206" t="s">
        <v>85</v>
      </c>
      <c r="AV111" s="13" t="s">
        <v>83</v>
      </c>
      <c r="AW111" s="13" t="s">
        <v>36</v>
      </c>
      <c r="AX111" s="13" t="s">
        <v>75</v>
      </c>
      <c r="AY111" s="206" t="s">
        <v>194</v>
      </c>
    </row>
    <row r="112" spans="1:65" s="13" customFormat="1" ht="11.25">
      <c r="B112" s="197"/>
      <c r="C112" s="198"/>
      <c r="D112" s="190" t="s">
        <v>208</v>
      </c>
      <c r="E112" s="199" t="s">
        <v>19</v>
      </c>
      <c r="F112" s="200" t="s">
        <v>218</v>
      </c>
      <c r="G112" s="198"/>
      <c r="H112" s="199" t="s">
        <v>19</v>
      </c>
      <c r="I112" s="201"/>
      <c r="J112" s="198"/>
      <c r="K112" s="198"/>
      <c r="L112" s="202"/>
      <c r="M112" s="203"/>
      <c r="N112" s="204"/>
      <c r="O112" s="204"/>
      <c r="P112" s="204"/>
      <c r="Q112" s="204"/>
      <c r="R112" s="204"/>
      <c r="S112" s="204"/>
      <c r="T112" s="205"/>
      <c r="AT112" s="206" t="s">
        <v>208</v>
      </c>
      <c r="AU112" s="206" t="s">
        <v>85</v>
      </c>
      <c r="AV112" s="13" t="s">
        <v>83</v>
      </c>
      <c r="AW112" s="13" t="s">
        <v>36</v>
      </c>
      <c r="AX112" s="13" t="s">
        <v>75</v>
      </c>
      <c r="AY112" s="206" t="s">
        <v>194</v>
      </c>
    </row>
    <row r="113" spans="1:65" s="13" customFormat="1" ht="11.25">
      <c r="B113" s="197"/>
      <c r="C113" s="198"/>
      <c r="D113" s="190" t="s">
        <v>208</v>
      </c>
      <c r="E113" s="199" t="s">
        <v>19</v>
      </c>
      <c r="F113" s="200" t="s">
        <v>219</v>
      </c>
      <c r="G113" s="198"/>
      <c r="H113" s="199" t="s">
        <v>19</v>
      </c>
      <c r="I113" s="201"/>
      <c r="J113" s="198"/>
      <c r="K113" s="198"/>
      <c r="L113" s="202"/>
      <c r="M113" s="203"/>
      <c r="N113" s="204"/>
      <c r="O113" s="204"/>
      <c r="P113" s="204"/>
      <c r="Q113" s="204"/>
      <c r="R113" s="204"/>
      <c r="S113" s="204"/>
      <c r="T113" s="205"/>
      <c r="AT113" s="206" t="s">
        <v>208</v>
      </c>
      <c r="AU113" s="206" t="s">
        <v>85</v>
      </c>
      <c r="AV113" s="13" t="s">
        <v>83</v>
      </c>
      <c r="AW113" s="13" t="s">
        <v>36</v>
      </c>
      <c r="AX113" s="13" t="s">
        <v>75</v>
      </c>
      <c r="AY113" s="206" t="s">
        <v>194</v>
      </c>
    </row>
    <row r="114" spans="1:65" s="13" customFormat="1" ht="11.25">
      <c r="B114" s="197"/>
      <c r="C114" s="198"/>
      <c r="D114" s="190" t="s">
        <v>208</v>
      </c>
      <c r="E114" s="199" t="s">
        <v>19</v>
      </c>
      <c r="F114" s="200" t="s">
        <v>220</v>
      </c>
      <c r="G114" s="198"/>
      <c r="H114" s="199" t="s">
        <v>19</v>
      </c>
      <c r="I114" s="201"/>
      <c r="J114" s="198"/>
      <c r="K114" s="198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208</v>
      </c>
      <c r="AU114" s="206" t="s">
        <v>85</v>
      </c>
      <c r="AV114" s="13" t="s">
        <v>83</v>
      </c>
      <c r="AW114" s="13" t="s">
        <v>36</v>
      </c>
      <c r="AX114" s="13" t="s">
        <v>75</v>
      </c>
      <c r="AY114" s="206" t="s">
        <v>194</v>
      </c>
    </row>
    <row r="115" spans="1:65" s="13" customFormat="1" ht="11.25">
      <c r="B115" s="197"/>
      <c r="C115" s="198"/>
      <c r="D115" s="190" t="s">
        <v>208</v>
      </c>
      <c r="E115" s="199" t="s">
        <v>19</v>
      </c>
      <c r="F115" s="200" t="s">
        <v>221</v>
      </c>
      <c r="G115" s="198"/>
      <c r="H115" s="199" t="s">
        <v>19</v>
      </c>
      <c r="I115" s="201"/>
      <c r="J115" s="198"/>
      <c r="K115" s="198"/>
      <c r="L115" s="202"/>
      <c r="M115" s="203"/>
      <c r="N115" s="204"/>
      <c r="O115" s="204"/>
      <c r="P115" s="204"/>
      <c r="Q115" s="204"/>
      <c r="R115" s="204"/>
      <c r="S115" s="204"/>
      <c r="T115" s="205"/>
      <c r="AT115" s="206" t="s">
        <v>208</v>
      </c>
      <c r="AU115" s="206" t="s">
        <v>85</v>
      </c>
      <c r="AV115" s="13" t="s">
        <v>83</v>
      </c>
      <c r="AW115" s="13" t="s">
        <v>36</v>
      </c>
      <c r="AX115" s="13" t="s">
        <v>75</v>
      </c>
      <c r="AY115" s="206" t="s">
        <v>194</v>
      </c>
    </row>
    <row r="116" spans="1:65" s="13" customFormat="1" ht="11.25">
      <c r="B116" s="197"/>
      <c r="C116" s="198"/>
      <c r="D116" s="190" t="s">
        <v>208</v>
      </c>
      <c r="E116" s="199" t="s">
        <v>19</v>
      </c>
      <c r="F116" s="200" t="s">
        <v>222</v>
      </c>
      <c r="G116" s="198"/>
      <c r="H116" s="199" t="s">
        <v>19</v>
      </c>
      <c r="I116" s="201"/>
      <c r="J116" s="198"/>
      <c r="K116" s="198"/>
      <c r="L116" s="202"/>
      <c r="M116" s="203"/>
      <c r="N116" s="204"/>
      <c r="O116" s="204"/>
      <c r="P116" s="204"/>
      <c r="Q116" s="204"/>
      <c r="R116" s="204"/>
      <c r="S116" s="204"/>
      <c r="T116" s="205"/>
      <c r="AT116" s="206" t="s">
        <v>208</v>
      </c>
      <c r="AU116" s="206" t="s">
        <v>85</v>
      </c>
      <c r="AV116" s="13" t="s">
        <v>83</v>
      </c>
      <c r="AW116" s="13" t="s">
        <v>36</v>
      </c>
      <c r="AX116" s="13" t="s">
        <v>75</v>
      </c>
      <c r="AY116" s="206" t="s">
        <v>194</v>
      </c>
    </row>
    <row r="117" spans="1:65" s="14" customFormat="1" ht="11.25">
      <c r="B117" s="207"/>
      <c r="C117" s="208"/>
      <c r="D117" s="190" t="s">
        <v>208</v>
      </c>
      <c r="E117" s="209" t="s">
        <v>19</v>
      </c>
      <c r="F117" s="210" t="s">
        <v>151</v>
      </c>
      <c r="G117" s="208"/>
      <c r="H117" s="211">
        <v>1644.57</v>
      </c>
      <c r="I117" s="212"/>
      <c r="J117" s="208"/>
      <c r="K117" s="208"/>
      <c r="L117" s="213"/>
      <c r="M117" s="214"/>
      <c r="N117" s="215"/>
      <c r="O117" s="215"/>
      <c r="P117" s="215"/>
      <c r="Q117" s="215"/>
      <c r="R117" s="215"/>
      <c r="S117" s="215"/>
      <c r="T117" s="216"/>
      <c r="AT117" s="217" t="s">
        <v>208</v>
      </c>
      <c r="AU117" s="217" t="s">
        <v>85</v>
      </c>
      <c r="AV117" s="14" t="s">
        <v>85</v>
      </c>
      <c r="AW117" s="14" t="s">
        <v>36</v>
      </c>
      <c r="AX117" s="14" t="s">
        <v>83</v>
      </c>
      <c r="AY117" s="217" t="s">
        <v>194</v>
      </c>
    </row>
    <row r="118" spans="1:65" s="2" customFormat="1" ht="16.5" customHeight="1">
      <c r="A118" s="36"/>
      <c r="B118" s="37"/>
      <c r="C118" s="176" t="s">
        <v>104</v>
      </c>
      <c r="D118" s="177" t="s">
        <v>197</v>
      </c>
      <c r="E118" s="178" t="s">
        <v>228</v>
      </c>
      <c r="F118" s="179" t="s">
        <v>229</v>
      </c>
      <c r="G118" s="180" t="s">
        <v>230</v>
      </c>
      <c r="H118" s="181">
        <v>292.70999999999998</v>
      </c>
      <c r="I118" s="182"/>
      <c r="J118" s="183">
        <f>ROUND(I118*H118,2)</f>
        <v>0</v>
      </c>
      <c r="K118" s="179" t="s">
        <v>201</v>
      </c>
      <c r="L118" s="41"/>
      <c r="M118" s="184" t="s">
        <v>19</v>
      </c>
      <c r="N118" s="185" t="s">
        <v>46</v>
      </c>
      <c r="O118" s="66"/>
      <c r="P118" s="186">
        <f>O118*H118</f>
        <v>0</v>
      </c>
      <c r="Q118" s="186">
        <v>0</v>
      </c>
      <c r="R118" s="186">
        <f>Q118*H118</f>
        <v>0</v>
      </c>
      <c r="S118" s="186">
        <v>0.28999999999999998</v>
      </c>
      <c r="T118" s="187">
        <f>S118*H118</f>
        <v>84.885899999999992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8" t="s">
        <v>202</v>
      </c>
      <c r="AT118" s="188" t="s">
        <v>197</v>
      </c>
      <c r="AU118" s="188" t="s">
        <v>85</v>
      </c>
      <c r="AY118" s="19" t="s">
        <v>194</v>
      </c>
      <c r="BE118" s="189">
        <f>IF(N118="základní",J118,0)</f>
        <v>0</v>
      </c>
      <c r="BF118" s="189">
        <f>IF(N118="snížená",J118,0)</f>
        <v>0</v>
      </c>
      <c r="BG118" s="189">
        <f>IF(N118="zákl. přenesená",J118,0)</f>
        <v>0</v>
      </c>
      <c r="BH118" s="189">
        <f>IF(N118="sníž. přenesená",J118,0)</f>
        <v>0</v>
      </c>
      <c r="BI118" s="189">
        <f>IF(N118="nulová",J118,0)</f>
        <v>0</v>
      </c>
      <c r="BJ118" s="19" t="s">
        <v>83</v>
      </c>
      <c r="BK118" s="189">
        <f>ROUND(I118*H118,2)</f>
        <v>0</v>
      </c>
      <c r="BL118" s="19" t="s">
        <v>202</v>
      </c>
      <c r="BM118" s="188" t="s">
        <v>231</v>
      </c>
    </row>
    <row r="119" spans="1:65" s="2" customFormat="1" ht="19.5">
      <c r="A119" s="36"/>
      <c r="B119" s="37"/>
      <c r="C119" s="38"/>
      <c r="D119" s="190" t="s">
        <v>204</v>
      </c>
      <c r="E119" s="38"/>
      <c r="F119" s="191" t="s">
        <v>232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204</v>
      </c>
      <c r="AU119" s="19" t="s">
        <v>85</v>
      </c>
    </row>
    <row r="120" spans="1:65" s="2" customFormat="1" ht="11.25">
      <c r="A120" s="36"/>
      <c r="B120" s="37"/>
      <c r="C120" s="38"/>
      <c r="D120" s="195" t="s">
        <v>206</v>
      </c>
      <c r="E120" s="38"/>
      <c r="F120" s="196" t="s">
        <v>233</v>
      </c>
      <c r="G120" s="38"/>
      <c r="H120" s="38"/>
      <c r="I120" s="192"/>
      <c r="J120" s="38"/>
      <c r="K120" s="38"/>
      <c r="L120" s="41"/>
      <c r="M120" s="193"/>
      <c r="N120" s="19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206</v>
      </c>
      <c r="AU120" s="19" t="s">
        <v>85</v>
      </c>
    </row>
    <row r="121" spans="1:65" s="13" customFormat="1" ht="11.25">
      <c r="B121" s="197"/>
      <c r="C121" s="198"/>
      <c r="D121" s="190" t="s">
        <v>208</v>
      </c>
      <c r="E121" s="199" t="s">
        <v>19</v>
      </c>
      <c r="F121" s="200" t="s">
        <v>209</v>
      </c>
      <c r="G121" s="198"/>
      <c r="H121" s="199" t="s">
        <v>19</v>
      </c>
      <c r="I121" s="201"/>
      <c r="J121" s="198"/>
      <c r="K121" s="198"/>
      <c r="L121" s="202"/>
      <c r="M121" s="203"/>
      <c r="N121" s="204"/>
      <c r="O121" s="204"/>
      <c r="P121" s="204"/>
      <c r="Q121" s="204"/>
      <c r="R121" s="204"/>
      <c r="S121" s="204"/>
      <c r="T121" s="205"/>
      <c r="AT121" s="206" t="s">
        <v>208</v>
      </c>
      <c r="AU121" s="206" t="s">
        <v>85</v>
      </c>
      <c r="AV121" s="13" t="s">
        <v>83</v>
      </c>
      <c r="AW121" s="13" t="s">
        <v>36</v>
      </c>
      <c r="AX121" s="13" t="s">
        <v>75</v>
      </c>
      <c r="AY121" s="206" t="s">
        <v>194</v>
      </c>
    </row>
    <row r="122" spans="1:65" s="13" customFormat="1" ht="11.25">
      <c r="B122" s="197"/>
      <c r="C122" s="198"/>
      <c r="D122" s="190" t="s">
        <v>208</v>
      </c>
      <c r="E122" s="199" t="s">
        <v>19</v>
      </c>
      <c r="F122" s="200" t="s">
        <v>234</v>
      </c>
      <c r="G122" s="198"/>
      <c r="H122" s="199" t="s">
        <v>19</v>
      </c>
      <c r="I122" s="201"/>
      <c r="J122" s="198"/>
      <c r="K122" s="198"/>
      <c r="L122" s="202"/>
      <c r="M122" s="203"/>
      <c r="N122" s="204"/>
      <c r="O122" s="204"/>
      <c r="P122" s="204"/>
      <c r="Q122" s="204"/>
      <c r="R122" s="204"/>
      <c r="S122" s="204"/>
      <c r="T122" s="205"/>
      <c r="AT122" s="206" t="s">
        <v>208</v>
      </c>
      <c r="AU122" s="206" t="s">
        <v>85</v>
      </c>
      <c r="AV122" s="13" t="s">
        <v>83</v>
      </c>
      <c r="AW122" s="13" t="s">
        <v>36</v>
      </c>
      <c r="AX122" s="13" t="s">
        <v>75</v>
      </c>
      <c r="AY122" s="206" t="s">
        <v>194</v>
      </c>
    </row>
    <row r="123" spans="1:65" s="13" customFormat="1" ht="11.25">
      <c r="B123" s="197"/>
      <c r="C123" s="198"/>
      <c r="D123" s="190" t="s">
        <v>208</v>
      </c>
      <c r="E123" s="199" t="s">
        <v>19</v>
      </c>
      <c r="F123" s="200" t="s">
        <v>235</v>
      </c>
      <c r="G123" s="198"/>
      <c r="H123" s="199" t="s">
        <v>19</v>
      </c>
      <c r="I123" s="201"/>
      <c r="J123" s="198"/>
      <c r="K123" s="198"/>
      <c r="L123" s="202"/>
      <c r="M123" s="203"/>
      <c r="N123" s="204"/>
      <c r="O123" s="204"/>
      <c r="P123" s="204"/>
      <c r="Q123" s="204"/>
      <c r="R123" s="204"/>
      <c r="S123" s="204"/>
      <c r="T123" s="205"/>
      <c r="AT123" s="206" t="s">
        <v>208</v>
      </c>
      <c r="AU123" s="206" t="s">
        <v>85</v>
      </c>
      <c r="AV123" s="13" t="s">
        <v>83</v>
      </c>
      <c r="AW123" s="13" t="s">
        <v>36</v>
      </c>
      <c r="AX123" s="13" t="s">
        <v>75</v>
      </c>
      <c r="AY123" s="206" t="s">
        <v>194</v>
      </c>
    </row>
    <row r="124" spans="1:65" s="14" customFormat="1" ht="11.25">
      <c r="B124" s="207"/>
      <c r="C124" s="208"/>
      <c r="D124" s="190" t="s">
        <v>208</v>
      </c>
      <c r="E124" s="209" t="s">
        <v>19</v>
      </c>
      <c r="F124" s="210" t="s">
        <v>154</v>
      </c>
      <c r="G124" s="208"/>
      <c r="H124" s="211">
        <v>292.70999999999998</v>
      </c>
      <c r="I124" s="212"/>
      <c r="J124" s="208"/>
      <c r="K124" s="208"/>
      <c r="L124" s="213"/>
      <c r="M124" s="214"/>
      <c r="N124" s="215"/>
      <c r="O124" s="215"/>
      <c r="P124" s="215"/>
      <c r="Q124" s="215"/>
      <c r="R124" s="215"/>
      <c r="S124" s="215"/>
      <c r="T124" s="216"/>
      <c r="AT124" s="217" t="s">
        <v>208</v>
      </c>
      <c r="AU124" s="217" t="s">
        <v>85</v>
      </c>
      <c r="AV124" s="14" t="s">
        <v>85</v>
      </c>
      <c r="AW124" s="14" t="s">
        <v>36</v>
      </c>
      <c r="AX124" s="14" t="s">
        <v>83</v>
      </c>
      <c r="AY124" s="217" t="s">
        <v>194</v>
      </c>
    </row>
    <row r="125" spans="1:65" s="2" customFormat="1" ht="16.5" customHeight="1">
      <c r="A125" s="36"/>
      <c r="B125" s="37"/>
      <c r="C125" s="176" t="s">
        <v>202</v>
      </c>
      <c r="D125" s="177" t="s">
        <v>197</v>
      </c>
      <c r="E125" s="178" t="s">
        <v>236</v>
      </c>
      <c r="F125" s="179" t="s">
        <v>237</v>
      </c>
      <c r="G125" s="180" t="s">
        <v>230</v>
      </c>
      <c r="H125" s="181">
        <v>103.718</v>
      </c>
      <c r="I125" s="182"/>
      <c r="J125" s="183">
        <f>ROUND(I125*H125,2)</f>
        <v>0</v>
      </c>
      <c r="K125" s="179" t="s">
        <v>201</v>
      </c>
      <c r="L125" s="41"/>
      <c r="M125" s="184" t="s">
        <v>19</v>
      </c>
      <c r="N125" s="185" t="s">
        <v>46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0.04</v>
      </c>
      <c r="T125" s="187">
        <f>S125*H125</f>
        <v>4.14872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202</v>
      </c>
      <c r="AT125" s="188" t="s">
        <v>197</v>
      </c>
      <c r="AU125" s="188" t="s">
        <v>85</v>
      </c>
      <c r="AY125" s="19" t="s">
        <v>194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83</v>
      </c>
      <c r="BK125" s="189">
        <f>ROUND(I125*H125,2)</f>
        <v>0</v>
      </c>
      <c r="BL125" s="19" t="s">
        <v>202</v>
      </c>
      <c r="BM125" s="188" t="s">
        <v>238</v>
      </c>
    </row>
    <row r="126" spans="1:65" s="2" customFormat="1" ht="19.5">
      <c r="A126" s="36"/>
      <c r="B126" s="37"/>
      <c r="C126" s="38"/>
      <c r="D126" s="190" t="s">
        <v>204</v>
      </c>
      <c r="E126" s="38"/>
      <c r="F126" s="191" t="s">
        <v>239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204</v>
      </c>
      <c r="AU126" s="19" t="s">
        <v>85</v>
      </c>
    </row>
    <row r="127" spans="1:65" s="2" customFormat="1" ht="11.25">
      <c r="A127" s="36"/>
      <c r="B127" s="37"/>
      <c r="C127" s="38"/>
      <c r="D127" s="195" t="s">
        <v>206</v>
      </c>
      <c r="E127" s="38"/>
      <c r="F127" s="196" t="s">
        <v>240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206</v>
      </c>
      <c r="AU127" s="19" t="s">
        <v>85</v>
      </c>
    </row>
    <row r="128" spans="1:65" s="13" customFormat="1" ht="11.25">
      <c r="B128" s="197"/>
      <c r="C128" s="198"/>
      <c r="D128" s="190" t="s">
        <v>208</v>
      </c>
      <c r="E128" s="199" t="s">
        <v>19</v>
      </c>
      <c r="F128" s="200" t="s">
        <v>209</v>
      </c>
      <c r="G128" s="198"/>
      <c r="H128" s="199" t="s">
        <v>19</v>
      </c>
      <c r="I128" s="201"/>
      <c r="J128" s="198"/>
      <c r="K128" s="198"/>
      <c r="L128" s="202"/>
      <c r="M128" s="203"/>
      <c r="N128" s="204"/>
      <c r="O128" s="204"/>
      <c r="P128" s="204"/>
      <c r="Q128" s="204"/>
      <c r="R128" s="204"/>
      <c r="S128" s="204"/>
      <c r="T128" s="205"/>
      <c r="AT128" s="206" t="s">
        <v>208</v>
      </c>
      <c r="AU128" s="206" t="s">
        <v>85</v>
      </c>
      <c r="AV128" s="13" t="s">
        <v>83</v>
      </c>
      <c r="AW128" s="13" t="s">
        <v>36</v>
      </c>
      <c r="AX128" s="13" t="s">
        <v>75</v>
      </c>
      <c r="AY128" s="206" t="s">
        <v>194</v>
      </c>
    </row>
    <row r="129" spans="1:65" s="13" customFormat="1" ht="11.25">
      <c r="B129" s="197"/>
      <c r="C129" s="198"/>
      <c r="D129" s="190" t="s">
        <v>208</v>
      </c>
      <c r="E129" s="199" t="s">
        <v>19</v>
      </c>
      <c r="F129" s="200" t="s">
        <v>241</v>
      </c>
      <c r="G129" s="198"/>
      <c r="H129" s="199" t="s">
        <v>19</v>
      </c>
      <c r="I129" s="201"/>
      <c r="J129" s="198"/>
      <c r="K129" s="198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208</v>
      </c>
      <c r="AU129" s="206" t="s">
        <v>85</v>
      </c>
      <c r="AV129" s="13" t="s">
        <v>83</v>
      </c>
      <c r="AW129" s="13" t="s">
        <v>36</v>
      </c>
      <c r="AX129" s="13" t="s">
        <v>75</v>
      </c>
      <c r="AY129" s="206" t="s">
        <v>194</v>
      </c>
    </row>
    <row r="130" spans="1:65" s="14" customFormat="1" ht="11.25">
      <c r="B130" s="207"/>
      <c r="C130" s="208"/>
      <c r="D130" s="190" t="s">
        <v>208</v>
      </c>
      <c r="E130" s="209" t="s">
        <v>19</v>
      </c>
      <c r="F130" s="210" t="s">
        <v>157</v>
      </c>
      <c r="G130" s="208"/>
      <c r="H130" s="211">
        <v>103.718</v>
      </c>
      <c r="I130" s="212"/>
      <c r="J130" s="208"/>
      <c r="K130" s="208"/>
      <c r="L130" s="213"/>
      <c r="M130" s="214"/>
      <c r="N130" s="215"/>
      <c r="O130" s="215"/>
      <c r="P130" s="215"/>
      <c r="Q130" s="215"/>
      <c r="R130" s="215"/>
      <c r="S130" s="215"/>
      <c r="T130" s="216"/>
      <c r="AT130" s="217" t="s">
        <v>208</v>
      </c>
      <c r="AU130" s="217" t="s">
        <v>85</v>
      </c>
      <c r="AV130" s="14" t="s">
        <v>85</v>
      </c>
      <c r="AW130" s="14" t="s">
        <v>36</v>
      </c>
      <c r="AX130" s="14" t="s">
        <v>83</v>
      </c>
      <c r="AY130" s="217" t="s">
        <v>194</v>
      </c>
    </row>
    <row r="131" spans="1:65" s="2" customFormat="1" ht="16.5" customHeight="1">
      <c r="A131" s="36"/>
      <c r="B131" s="37"/>
      <c r="C131" s="176" t="s">
        <v>242</v>
      </c>
      <c r="D131" s="176" t="s">
        <v>197</v>
      </c>
      <c r="E131" s="178" t="s">
        <v>243</v>
      </c>
      <c r="F131" s="179" t="s">
        <v>244</v>
      </c>
      <c r="G131" s="180" t="s">
        <v>200</v>
      </c>
      <c r="H131" s="181">
        <v>150</v>
      </c>
      <c r="I131" s="182"/>
      <c r="J131" s="183">
        <f>ROUND(I131*H131,2)</f>
        <v>0</v>
      </c>
      <c r="K131" s="179" t="s">
        <v>201</v>
      </c>
      <c r="L131" s="41"/>
      <c r="M131" s="184" t="s">
        <v>19</v>
      </c>
      <c r="N131" s="185" t="s">
        <v>46</v>
      </c>
      <c r="O131" s="66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8" t="s">
        <v>202</v>
      </c>
      <c r="AT131" s="188" t="s">
        <v>197</v>
      </c>
      <c r="AU131" s="188" t="s">
        <v>85</v>
      </c>
      <c r="AY131" s="19" t="s">
        <v>194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9" t="s">
        <v>83</v>
      </c>
      <c r="BK131" s="189">
        <f>ROUND(I131*H131,2)</f>
        <v>0</v>
      </c>
      <c r="BL131" s="19" t="s">
        <v>202</v>
      </c>
      <c r="BM131" s="188" t="s">
        <v>245</v>
      </c>
    </row>
    <row r="132" spans="1:65" s="2" customFormat="1" ht="11.25">
      <c r="A132" s="36"/>
      <c r="B132" s="37"/>
      <c r="C132" s="38"/>
      <c r="D132" s="190" t="s">
        <v>204</v>
      </c>
      <c r="E132" s="38"/>
      <c r="F132" s="191" t="s">
        <v>246</v>
      </c>
      <c r="G132" s="38"/>
      <c r="H132" s="38"/>
      <c r="I132" s="192"/>
      <c r="J132" s="38"/>
      <c r="K132" s="38"/>
      <c r="L132" s="41"/>
      <c r="M132" s="193"/>
      <c r="N132" s="19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204</v>
      </c>
      <c r="AU132" s="19" t="s">
        <v>85</v>
      </c>
    </row>
    <row r="133" spans="1:65" s="2" customFormat="1" ht="11.25">
      <c r="A133" s="36"/>
      <c r="B133" s="37"/>
      <c r="C133" s="38"/>
      <c r="D133" s="195" t="s">
        <v>206</v>
      </c>
      <c r="E133" s="38"/>
      <c r="F133" s="196" t="s">
        <v>247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206</v>
      </c>
      <c r="AU133" s="19" t="s">
        <v>85</v>
      </c>
    </row>
    <row r="134" spans="1:65" s="2" customFormat="1" ht="24.2" customHeight="1">
      <c r="A134" s="36"/>
      <c r="B134" s="37"/>
      <c r="C134" s="176" t="s">
        <v>248</v>
      </c>
      <c r="D134" s="176" t="s">
        <v>197</v>
      </c>
      <c r="E134" s="178" t="s">
        <v>249</v>
      </c>
      <c r="F134" s="179" t="s">
        <v>250</v>
      </c>
      <c r="G134" s="180" t="s">
        <v>251</v>
      </c>
      <c r="H134" s="181">
        <v>347.63799999999998</v>
      </c>
      <c r="I134" s="182"/>
      <c r="J134" s="183">
        <f>ROUND(I134*H134,2)</f>
        <v>0</v>
      </c>
      <c r="K134" s="179" t="s">
        <v>201</v>
      </c>
      <c r="L134" s="41"/>
      <c r="M134" s="184" t="s">
        <v>19</v>
      </c>
      <c r="N134" s="185" t="s">
        <v>46</v>
      </c>
      <c r="O134" s="66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8" t="s">
        <v>202</v>
      </c>
      <c r="AT134" s="188" t="s">
        <v>197</v>
      </c>
      <c r="AU134" s="188" t="s">
        <v>85</v>
      </c>
      <c r="AY134" s="19" t="s">
        <v>194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9" t="s">
        <v>83</v>
      </c>
      <c r="BK134" s="189">
        <f>ROUND(I134*H134,2)</f>
        <v>0</v>
      </c>
      <c r="BL134" s="19" t="s">
        <v>202</v>
      </c>
      <c r="BM134" s="188" t="s">
        <v>252</v>
      </c>
    </row>
    <row r="135" spans="1:65" s="2" customFormat="1" ht="11.25">
      <c r="A135" s="36"/>
      <c r="B135" s="37"/>
      <c r="C135" s="38"/>
      <c r="D135" s="190" t="s">
        <v>204</v>
      </c>
      <c r="E135" s="38"/>
      <c r="F135" s="191" t="s">
        <v>253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204</v>
      </c>
      <c r="AU135" s="19" t="s">
        <v>85</v>
      </c>
    </row>
    <row r="136" spans="1:65" s="2" customFormat="1" ht="11.25">
      <c r="A136" s="36"/>
      <c r="B136" s="37"/>
      <c r="C136" s="38"/>
      <c r="D136" s="195" t="s">
        <v>206</v>
      </c>
      <c r="E136" s="38"/>
      <c r="F136" s="196" t="s">
        <v>254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206</v>
      </c>
      <c r="AU136" s="19" t="s">
        <v>85</v>
      </c>
    </row>
    <row r="137" spans="1:65" s="13" customFormat="1" ht="11.25">
      <c r="B137" s="197"/>
      <c r="C137" s="198"/>
      <c r="D137" s="190" t="s">
        <v>208</v>
      </c>
      <c r="E137" s="199" t="s">
        <v>19</v>
      </c>
      <c r="F137" s="200" t="s">
        <v>209</v>
      </c>
      <c r="G137" s="198"/>
      <c r="H137" s="199" t="s">
        <v>19</v>
      </c>
      <c r="I137" s="201"/>
      <c r="J137" s="198"/>
      <c r="K137" s="198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208</v>
      </c>
      <c r="AU137" s="206" t="s">
        <v>85</v>
      </c>
      <c r="AV137" s="13" t="s">
        <v>83</v>
      </c>
      <c r="AW137" s="13" t="s">
        <v>36</v>
      </c>
      <c r="AX137" s="13" t="s">
        <v>75</v>
      </c>
      <c r="AY137" s="206" t="s">
        <v>194</v>
      </c>
    </row>
    <row r="138" spans="1:65" s="13" customFormat="1" ht="11.25">
      <c r="B138" s="197"/>
      <c r="C138" s="198"/>
      <c r="D138" s="190" t="s">
        <v>208</v>
      </c>
      <c r="E138" s="199" t="s">
        <v>19</v>
      </c>
      <c r="F138" s="200" t="s">
        <v>255</v>
      </c>
      <c r="G138" s="198"/>
      <c r="H138" s="199" t="s">
        <v>19</v>
      </c>
      <c r="I138" s="201"/>
      <c r="J138" s="198"/>
      <c r="K138" s="198"/>
      <c r="L138" s="202"/>
      <c r="M138" s="203"/>
      <c r="N138" s="204"/>
      <c r="O138" s="204"/>
      <c r="P138" s="204"/>
      <c r="Q138" s="204"/>
      <c r="R138" s="204"/>
      <c r="S138" s="204"/>
      <c r="T138" s="205"/>
      <c r="AT138" s="206" t="s">
        <v>208</v>
      </c>
      <c r="AU138" s="206" t="s">
        <v>85</v>
      </c>
      <c r="AV138" s="13" t="s">
        <v>83</v>
      </c>
      <c r="AW138" s="13" t="s">
        <v>36</v>
      </c>
      <c r="AX138" s="13" t="s">
        <v>75</v>
      </c>
      <c r="AY138" s="206" t="s">
        <v>194</v>
      </c>
    </row>
    <row r="139" spans="1:65" s="13" customFormat="1" ht="11.25">
      <c r="B139" s="197"/>
      <c r="C139" s="198"/>
      <c r="D139" s="190" t="s">
        <v>208</v>
      </c>
      <c r="E139" s="199" t="s">
        <v>19</v>
      </c>
      <c r="F139" s="200" t="s">
        <v>256</v>
      </c>
      <c r="G139" s="198"/>
      <c r="H139" s="199" t="s">
        <v>19</v>
      </c>
      <c r="I139" s="201"/>
      <c r="J139" s="198"/>
      <c r="K139" s="198"/>
      <c r="L139" s="202"/>
      <c r="M139" s="203"/>
      <c r="N139" s="204"/>
      <c r="O139" s="204"/>
      <c r="P139" s="204"/>
      <c r="Q139" s="204"/>
      <c r="R139" s="204"/>
      <c r="S139" s="204"/>
      <c r="T139" s="205"/>
      <c r="AT139" s="206" t="s">
        <v>208</v>
      </c>
      <c r="AU139" s="206" t="s">
        <v>85</v>
      </c>
      <c r="AV139" s="13" t="s">
        <v>83</v>
      </c>
      <c r="AW139" s="13" t="s">
        <v>36</v>
      </c>
      <c r="AX139" s="13" t="s">
        <v>75</v>
      </c>
      <c r="AY139" s="206" t="s">
        <v>194</v>
      </c>
    </row>
    <row r="140" spans="1:65" s="13" customFormat="1" ht="11.25">
      <c r="B140" s="197"/>
      <c r="C140" s="198"/>
      <c r="D140" s="190" t="s">
        <v>208</v>
      </c>
      <c r="E140" s="199" t="s">
        <v>19</v>
      </c>
      <c r="F140" s="200" t="s">
        <v>257</v>
      </c>
      <c r="G140" s="198"/>
      <c r="H140" s="199" t="s">
        <v>19</v>
      </c>
      <c r="I140" s="201"/>
      <c r="J140" s="198"/>
      <c r="K140" s="198"/>
      <c r="L140" s="202"/>
      <c r="M140" s="203"/>
      <c r="N140" s="204"/>
      <c r="O140" s="204"/>
      <c r="P140" s="204"/>
      <c r="Q140" s="204"/>
      <c r="R140" s="204"/>
      <c r="S140" s="204"/>
      <c r="T140" s="205"/>
      <c r="AT140" s="206" t="s">
        <v>208</v>
      </c>
      <c r="AU140" s="206" t="s">
        <v>85</v>
      </c>
      <c r="AV140" s="13" t="s">
        <v>83</v>
      </c>
      <c r="AW140" s="13" t="s">
        <v>36</v>
      </c>
      <c r="AX140" s="13" t="s">
        <v>75</v>
      </c>
      <c r="AY140" s="206" t="s">
        <v>194</v>
      </c>
    </row>
    <row r="141" spans="1:65" s="13" customFormat="1" ht="11.25">
      <c r="B141" s="197"/>
      <c r="C141" s="198"/>
      <c r="D141" s="190" t="s">
        <v>208</v>
      </c>
      <c r="E141" s="199" t="s">
        <v>19</v>
      </c>
      <c r="F141" s="200" t="s">
        <v>258</v>
      </c>
      <c r="G141" s="198"/>
      <c r="H141" s="199" t="s">
        <v>19</v>
      </c>
      <c r="I141" s="201"/>
      <c r="J141" s="198"/>
      <c r="K141" s="198"/>
      <c r="L141" s="202"/>
      <c r="M141" s="203"/>
      <c r="N141" s="204"/>
      <c r="O141" s="204"/>
      <c r="P141" s="204"/>
      <c r="Q141" s="204"/>
      <c r="R141" s="204"/>
      <c r="S141" s="204"/>
      <c r="T141" s="205"/>
      <c r="AT141" s="206" t="s">
        <v>208</v>
      </c>
      <c r="AU141" s="206" t="s">
        <v>85</v>
      </c>
      <c r="AV141" s="13" t="s">
        <v>83</v>
      </c>
      <c r="AW141" s="13" t="s">
        <v>36</v>
      </c>
      <c r="AX141" s="13" t="s">
        <v>75</v>
      </c>
      <c r="AY141" s="206" t="s">
        <v>194</v>
      </c>
    </row>
    <row r="142" spans="1:65" s="13" customFormat="1" ht="11.25">
      <c r="B142" s="197"/>
      <c r="C142" s="198"/>
      <c r="D142" s="190" t="s">
        <v>208</v>
      </c>
      <c r="E142" s="199" t="s">
        <v>19</v>
      </c>
      <c r="F142" s="200" t="s">
        <v>259</v>
      </c>
      <c r="G142" s="198"/>
      <c r="H142" s="199" t="s">
        <v>19</v>
      </c>
      <c r="I142" s="201"/>
      <c r="J142" s="198"/>
      <c r="K142" s="198"/>
      <c r="L142" s="202"/>
      <c r="M142" s="203"/>
      <c r="N142" s="204"/>
      <c r="O142" s="204"/>
      <c r="P142" s="204"/>
      <c r="Q142" s="204"/>
      <c r="R142" s="204"/>
      <c r="S142" s="204"/>
      <c r="T142" s="205"/>
      <c r="AT142" s="206" t="s">
        <v>208</v>
      </c>
      <c r="AU142" s="206" t="s">
        <v>85</v>
      </c>
      <c r="AV142" s="13" t="s">
        <v>83</v>
      </c>
      <c r="AW142" s="13" t="s">
        <v>36</v>
      </c>
      <c r="AX142" s="13" t="s">
        <v>75</v>
      </c>
      <c r="AY142" s="206" t="s">
        <v>194</v>
      </c>
    </row>
    <row r="143" spans="1:65" s="13" customFormat="1" ht="11.25">
      <c r="B143" s="197"/>
      <c r="C143" s="198"/>
      <c r="D143" s="190" t="s">
        <v>208</v>
      </c>
      <c r="E143" s="199" t="s">
        <v>19</v>
      </c>
      <c r="F143" s="200" t="s">
        <v>260</v>
      </c>
      <c r="G143" s="198"/>
      <c r="H143" s="199" t="s">
        <v>19</v>
      </c>
      <c r="I143" s="201"/>
      <c r="J143" s="198"/>
      <c r="K143" s="198"/>
      <c r="L143" s="202"/>
      <c r="M143" s="203"/>
      <c r="N143" s="204"/>
      <c r="O143" s="204"/>
      <c r="P143" s="204"/>
      <c r="Q143" s="204"/>
      <c r="R143" s="204"/>
      <c r="S143" s="204"/>
      <c r="T143" s="205"/>
      <c r="AT143" s="206" t="s">
        <v>208</v>
      </c>
      <c r="AU143" s="206" t="s">
        <v>85</v>
      </c>
      <c r="AV143" s="13" t="s">
        <v>83</v>
      </c>
      <c r="AW143" s="13" t="s">
        <v>36</v>
      </c>
      <c r="AX143" s="13" t="s">
        <v>75</v>
      </c>
      <c r="AY143" s="206" t="s">
        <v>194</v>
      </c>
    </row>
    <row r="144" spans="1:65" s="13" customFormat="1" ht="11.25">
      <c r="B144" s="197"/>
      <c r="C144" s="198"/>
      <c r="D144" s="190" t="s">
        <v>208</v>
      </c>
      <c r="E144" s="199" t="s">
        <v>19</v>
      </c>
      <c r="F144" s="200" t="s">
        <v>261</v>
      </c>
      <c r="G144" s="198"/>
      <c r="H144" s="199" t="s">
        <v>19</v>
      </c>
      <c r="I144" s="201"/>
      <c r="J144" s="198"/>
      <c r="K144" s="198"/>
      <c r="L144" s="202"/>
      <c r="M144" s="203"/>
      <c r="N144" s="204"/>
      <c r="O144" s="204"/>
      <c r="P144" s="204"/>
      <c r="Q144" s="204"/>
      <c r="R144" s="204"/>
      <c r="S144" s="204"/>
      <c r="T144" s="205"/>
      <c r="AT144" s="206" t="s">
        <v>208</v>
      </c>
      <c r="AU144" s="206" t="s">
        <v>85</v>
      </c>
      <c r="AV144" s="13" t="s">
        <v>83</v>
      </c>
      <c r="AW144" s="13" t="s">
        <v>36</v>
      </c>
      <c r="AX144" s="13" t="s">
        <v>75</v>
      </c>
      <c r="AY144" s="206" t="s">
        <v>194</v>
      </c>
    </row>
    <row r="145" spans="1:65" s="13" customFormat="1" ht="11.25">
      <c r="B145" s="197"/>
      <c r="C145" s="198"/>
      <c r="D145" s="190" t="s">
        <v>208</v>
      </c>
      <c r="E145" s="199" t="s">
        <v>19</v>
      </c>
      <c r="F145" s="200" t="s">
        <v>262</v>
      </c>
      <c r="G145" s="198"/>
      <c r="H145" s="199" t="s">
        <v>19</v>
      </c>
      <c r="I145" s="201"/>
      <c r="J145" s="198"/>
      <c r="K145" s="198"/>
      <c r="L145" s="202"/>
      <c r="M145" s="203"/>
      <c r="N145" s="204"/>
      <c r="O145" s="204"/>
      <c r="P145" s="204"/>
      <c r="Q145" s="204"/>
      <c r="R145" s="204"/>
      <c r="S145" s="204"/>
      <c r="T145" s="205"/>
      <c r="AT145" s="206" t="s">
        <v>208</v>
      </c>
      <c r="AU145" s="206" t="s">
        <v>85</v>
      </c>
      <c r="AV145" s="13" t="s">
        <v>83</v>
      </c>
      <c r="AW145" s="13" t="s">
        <v>36</v>
      </c>
      <c r="AX145" s="13" t="s">
        <v>75</v>
      </c>
      <c r="AY145" s="206" t="s">
        <v>194</v>
      </c>
    </row>
    <row r="146" spans="1:65" s="14" customFormat="1" ht="11.25">
      <c r="B146" s="207"/>
      <c r="C146" s="208"/>
      <c r="D146" s="190" t="s">
        <v>208</v>
      </c>
      <c r="E146" s="209" t="s">
        <v>19</v>
      </c>
      <c r="F146" s="210" t="s">
        <v>160</v>
      </c>
      <c r="G146" s="208"/>
      <c r="H146" s="211">
        <v>347.63799999999998</v>
      </c>
      <c r="I146" s="212"/>
      <c r="J146" s="208"/>
      <c r="K146" s="208"/>
      <c r="L146" s="213"/>
      <c r="M146" s="214"/>
      <c r="N146" s="215"/>
      <c r="O146" s="215"/>
      <c r="P146" s="215"/>
      <c r="Q146" s="215"/>
      <c r="R146" s="215"/>
      <c r="S146" s="215"/>
      <c r="T146" s="216"/>
      <c r="AT146" s="217" t="s">
        <v>208</v>
      </c>
      <c r="AU146" s="217" t="s">
        <v>85</v>
      </c>
      <c r="AV146" s="14" t="s">
        <v>85</v>
      </c>
      <c r="AW146" s="14" t="s">
        <v>36</v>
      </c>
      <c r="AX146" s="14" t="s">
        <v>83</v>
      </c>
      <c r="AY146" s="217" t="s">
        <v>194</v>
      </c>
    </row>
    <row r="147" spans="1:65" s="2" customFormat="1" ht="24.2" customHeight="1">
      <c r="A147" s="36"/>
      <c r="B147" s="37"/>
      <c r="C147" s="176" t="s">
        <v>263</v>
      </c>
      <c r="D147" s="176" t="s">
        <v>197</v>
      </c>
      <c r="E147" s="178" t="s">
        <v>264</v>
      </c>
      <c r="F147" s="179" t="s">
        <v>250</v>
      </c>
      <c r="G147" s="180" t="s">
        <v>251</v>
      </c>
      <c r="H147" s="181">
        <v>350.45699999999999</v>
      </c>
      <c r="I147" s="182"/>
      <c r="J147" s="183">
        <f>ROUND(I147*H147,2)</f>
        <v>0</v>
      </c>
      <c r="K147" s="179" t="s">
        <v>201</v>
      </c>
      <c r="L147" s="41"/>
      <c r="M147" s="184" t="s">
        <v>19</v>
      </c>
      <c r="N147" s="185" t="s">
        <v>46</v>
      </c>
      <c r="O147" s="66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8" t="s">
        <v>202</v>
      </c>
      <c r="AT147" s="188" t="s">
        <v>197</v>
      </c>
      <c r="AU147" s="188" t="s">
        <v>85</v>
      </c>
      <c r="AY147" s="19" t="s">
        <v>194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9" t="s">
        <v>83</v>
      </c>
      <c r="BK147" s="189">
        <f>ROUND(I147*H147,2)</f>
        <v>0</v>
      </c>
      <c r="BL147" s="19" t="s">
        <v>202</v>
      </c>
      <c r="BM147" s="188" t="s">
        <v>265</v>
      </c>
    </row>
    <row r="148" spans="1:65" s="2" customFormat="1" ht="11.25">
      <c r="A148" s="36"/>
      <c r="B148" s="37"/>
      <c r="C148" s="38"/>
      <c r="D148" s="190" t="s">
        <v>204</v>
      </c>
      <c r="E148" s="38"/>
      <c r="F148" s="191" t="s">
        <v>253</v>
      </c>
      <c r="G148" s="38"/>
      <c r="H148" s="38"/>
      <c r="I148" s="192"/>
      <c r="J148" s="38"/>
      <c r="K148" s="38"/>
      <c r="L148" s="41"/>
      <c r="M148" s="193"/>
      <c r="N148" s="19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204</v>
      </c>
      <c r="AU148" s="19" t="s">
        <v>85</v>
      </c>
    </row>
    <row r="149" spans="1:65" s="2" customFormat="1" ht="11.25">
      <c r="A149" s="36"/>
      <c r="B149" s="37"/>
      <c r="C149" s="38"/>
      <c r="D149" s="195" t="s">
        <v>206</v>
      </c>
      <c r="E149" s="38"/>
      <c r="F149" s="196" t="s">
        <v>266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206</v>
      </c>
      <c r="AU149" s="19" t="s">
        <v>85</v>
      </c>
    </row>
    <row r="150" spans="1:65" s="2" customFormat="1" ht="19.5">
      <c r="A150" s="36"/>
      <c r="B150" s="37"/>
      <c r="C150" s="38"/>
      <c r="D150" s="190" t="s">
        <v>267</v>
      </c>
      <c r="E150" s="38"/>
      <c r="F150" s="220" t="s">
        <v>268</v>
      </c>
      <c r="G150" s="38"/>
      <c r="H150" s="38"/>
      <c r="I150" s="192"/>
      <c r="J150" s="38"/>
      <c r="K150" s="38"/>
      <c r="L150" s="41"/>
      <c r="M150" s="193"/>
      <c r="N150" s="19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267</v>
      </c>
      <c r="AU150" s="19" t="s">
        <v>85</v>
      </c>
    </row>
    <row r="151" spans="1:65" s="13" customFormat="1" ht="11.25">
      <c r="B151" s="197"/>
      <c r="C151" s="198"/>
      <c r="D151" s="190" t="s">
        <v>208</v>
      </c>
      <c r="E151" s="199" t="s">
        <v>19</v>
      </c>
      <c r="F151" s="200" t="s">
        <v>209</v>
      </c>
      <c r="G151" s="198"/>
      <c r="H151" s="199" t="s">
        <v>19</v>
      </c>
      <c r="I151" s="201"/>
      <c r="J151" s="198"/>
      <c r="K151" s="198"/>
      <c r="L151" s="202"/>
      <c r="M151" s="203"/>
      <c r="N151" s="204"/>
      <c r="O151" s="204"/>
      <c r="P151" s="204"/>
      <c r="Q151" s="204"/>
      <c r="R151" s="204"/>
      <c r="S151" s="204"/>
      <c r="T151" s="205"/>
      <c r="AT151" s="206" t="s">
        <v>208</v>
      </c>
      <c r="AU151" s="206" t="s">
        <v>85</v>
      </c>
      <c r="AV151" s="13" t="s">
        <v>83</v>
      </c>
      <c r="AW151" s="13" t="s">
        <v>36</v>
      </c>
      <c r="AX151" s="13" t="s">
        <v>75</v>
      </c>
      <c r="AY151" s="206" t="s">
        <v>194</v>
      </c>
    </row>
    <row r="152" spans="1:65" s="13" customFormat="1" ht="11.25">
      <c r="B152" s="197"/>
      <c r="C152" s="198"/>
      <c r="D152" s="190" t="s">
        <v>208</v>
      </c>
      <c r="E152" s="199" t="s">
        <v>19</v>
      </c>
      <c r="F152" s="200" t="s">
        <v>269</v>
      </c>
      <c r="G152" s="198"/>
      <c r="H152" s="199" t="s">
        <v>19</v>
      </c>
      <c r="I152" s="201"/>
      <c r="J152" s="198"/>
      <c r="K152" s="198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208</v>
      </c>
      <c r="AU152" s="206" t="s">
        <v>85</v>
      </c>
      <c r="AV152" s="13" t="s">
        <v>83</v>
      </c>
      <c r="AW152" s="13" t="s">
        <v>36</v>
      </c>
      <c r="AX152" s="13" t="s">
        <v>75</v>
      </c>
      <c r="AY152" s="206" t="s">
        <v>194</v>
      </c>
    </row>
    <row r="153" spans="1:65" s="13" customFormat="1" ht="11.25">
      <c r="B153" s="197"/>
      <c r="C153" s="198"/>
      <c r="D153" s="190" t="s">
        <v>208</v>
      </c>
      <c r="E153" s="199" t="s">
        <v>19</v>
      </c>
      <c r="F153" s="200" t="s">
        <v>270</v>
      </c>
      <c r="G153" s="198"/>
      <c r="H153" s="199" t="s">
        <v>19</v>
      </c>
      <c r="I153" s="201"/>
      <c r="J153" s="198"/>
      <c r="K153" s="198"/>
      <c r="L153" s="202"/>
      <c r="M153" s="203"/>
      <c r="N153" s="204"/>
      <c r="O153" s="204"/>
      <c r="P153" s="204"/>
      <c r="Q153" s="204"/>
      <c r="R153" s="204"/>
      <c r="S153" s="204"/>
      <c r="T153" s="205"/>
      <c r="AT153" s="206" t="s">
        <v>208</v>
      </c>
      <c r="AU153" s="206" t="s">
        <v>85</v>
      </c>
      <c r="AV153" s="13" t="s">
        <v>83</v>
      </c>
      <c r="AW153" s="13" t="s">
        <v>36</v>
      </c>
      <c r="AX153" s="13" t="s">
        <v>75</v>
      </c>
      <c r="AY153" s="206" t="s">
        <v>194</v>
      </c>
    </row>
    <row r="154" spans="1:65" s="13" customFormat="1" ht="11.25">
      <c r="B154" s="197"/>
      <c r="C154" s="198"/>
      <c r="D154" s="190" t="s">
        <v>208</v>
      </c>
      <c r="E154" s="199" t="s">
        <v>19</v>
      </c>
      <c r="F154" s="200" t="s">
        <v>271</v>
      </c>
      <c r="G154" s="198"/>
      <c r="H154" s="199" t="s">
        <v>19</v>
      </c>
      <c r="I154" s="201"/>
      <c r="J154" s="198"/>
      <c r="K154" s="198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208</v>
      </c>
      <c r="AU154" s="206" t="s">
        <v>85</v>
      </c>
      <c r="AV154" s="13" t="s">
        <v>83</v>
      </c>
      <c r="AW154" s="13" t="s">
        <v>36</v>
      </c>
      <c r="AX154" s="13" t="s">
        <v>75</v>
      </c>
      <c r="AY154" s="206" t="s">
        <v>194</v>
      </c>
    </row>
    <row r="155" spans="1:65" s="13" customFormat="1" ht="11.25">
      <c r="B155" s="197"/>
      <c r="C155" s="198"/>
      <c r="D155" s="190" t="s">
        <v>208</v>
      </c>
      <c r="E155" s="199" t="s">
        <v>19</v>
      </c>
      <c r="F155" s="200" t="s">
        <v>272</v>
      </c>
      <c r="G155" s="198"/>
      <c r="H155" s="199" t="s">
        <v>19</v>
      </c>
      <c r="I155" s="201"/>
      <c r="J155" s="198"/>
      <c r="K155" s="198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208</v>
      </c>
      <c r="AU155" s="206" t="s">
        <v>85</v>
      </c>
      <c r="AV155" s="13" t="s">
        <v>83</v>
      </c>
      <c r="AW155" s="13" t="s">
        <v>36</v>
      </c>
      <c r="AX155" s="13" t="s">
        <v>75</v>
      </c>
      <c r="AY155" s="206" t="s">
        <v>194</v>
      </c>
    </row>
    <row r="156" spans="1:65" s="13" customFormat="1" ht="11.25">
      <c r="B156" s="197"/>
      <c r="C156" s="198"/>
      <c r="D156" s="190" t="s">
        <v>208</v>
      </c>
      <c r="E156" s="199" t="s">
        <v>19</v>
      </c>
      <c r="F156" s="200" t="s">
        <v>273</v>
      </c>
      <c r="G156" s="198"/>
      <c r="H156" s="199" t="s">
        <v>19</v>
      </c>
      <c r="I156" s="201"/>
      <c r="J156" s="198"/>
      <c r="K156" s="198"/>
      <c r="L156" s="202"/>
      <c r="M156" s="203"/>
      <c r="N156" s="204"/>
      <c r="O156" s="204"/>
      <c r="P156" s="204"/>
      <c r="Q156" s="204"/>
      <c r="R156" s="204"/>
      <c r="S156" s="204"/>
      <c r="T156" s="205"/>
      <c r="AT156" s="206" t="s">
        <v>208</v>
      </c>
      <c r="AU156" s="206" t="s">
        <v>85</v>
      </c>
      <c r="AV156" s="13" t="s">
        <v>83</v>
      </c>
      <c r="AW156" s="13" t="s">
        <v>36</v>
      </c>
      <c r="AX156" s="13" t="s">
        <v>75</v>
      </c>
      <c r="AY156" s="206" t="s">
        <v>194</v>
      </c>
    </row>
    <row r="157" spans="1:65" s="14" customFormat="1" ht="11.25">
      <c r="B157" s="207"/>
      <c r="C157" s="208"/>
      <c r="D157" s="190" t="s">
        <v>208</v>
      </c>
      <c r="E157" s="209" t="s">
        <v>19</v>
      </c>
      <c r="F157" s="210" t="s">
        <v>163</v>
      </c>
      <c r="G157" s="208"/>
      <c r="H157" s="211">
        <v>350.45699999999999</v>
      </c>
      <c r="I157" s="212"/>
      <c r="J157" s="208"/>
      <c r="K157" s="208"/>
      <c r="L157" s="213"/>
      <c r="M157" s="214"/>
      <c r="N157" s="215"/>
      <c r="O157" s="215"/>
      <c r="P157" s="215"/>
      <c r="Q157" s="215"/>
      <c r="R157" s="215"/>
      <c r="S157" s="215"/>
      <c r="T157" s="216"/>
      <c r="AT157" s="217" t="s">
        <v>208</v>
      </c>
      <c r="AU157" s="217" t="s">
        <v>85</v>
      </c>
      <c r="AV157" s="14" t="s">
        <v>85</v>
      </c>
      <c r="AW157" s="14" t="s">
        <v>36</v>
      </c>
      <c r="AX157" s="14" t="s">
        <v>83</v>
      </c>
      <c r="AY157" s="217" t="s">
        <v>194</v>
      </c>
    </row>
    <row r="158" spans="1:65" s="2" customFormat="1" ht="24.2" customHeight="1">
      <c r="A158" s="36"/>
      <c r="B158" s="37"/>
      <c r="C158" s="176" t="s">
        <v>274</v>
      </c>
      <c r="D158" s="176" t="s">
        <v>197</v>
      </c>
      <c r="E158" s="178" t="s">
        <v>275</v>
      </c>
      <c r="F158" s="179" t="s">
        <v>276</v>
      </c>
      <c r="G158" s="180" t="s">
        <v>251</v>
      </c>
      <c r="H158" s="181">
        <v>699.82299999999998</v>
      </c>
      <c r="I158" s="182"/>
      <c r="J158" s="183">
        <f>ROUND(I158*H158,2)</f>
        <v>0</v>
      </c>
      <c r="K158" s="179" t="s">
        <v>277</v>
      </c>
      <c r="L158" s="41"/>
      <c r="M158" s="184" t="s">
        <v>19</v>
      </c>
      <c r="N158" s="185" t="s">
        <v>46</v>
      </c>
      <c r="O158" s="66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8" t="s">
        <v>202</v>
      </c>
      <c r="AT158" s="188" t="s">
        <v>197</v>
      </c>
      <c r="AU158" s="188" t="s">
        <v>85</v>
      </c>
      <c r="AY158" s="19" t="s">
        <v>194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9" t="s">
        <v>83</v>
      </c>
      <c r="BK158" s="189">
        <f>ROUND(I158*H158,2)</f>
        <v>0</v>
      </c>
      <c r="BL158" s="19" t="s">
        <v>202</v>
      </c>
      <c r="BM158" s="188" t="s">
        <v>278</v>
      </c>
    </row>
    <row r="159" spans="1:65" s="2" customFormat="1" ht="19.5">
      <c r="A159" s="36"/>
      <c r="B159" s="37"/>
      <c r="C159" s="38"/>
      <c r="D159" s="190" t="s">
        <v>204</v>
      </c>
      <c r="E159" s="38"/>
      <c r="F159" s="191" t="s">
        <v>279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204</v>
      </c>
      <c r="AU159" s="19" t="s">
        <v>85</v>
      </c>
    </row>
    <row r="160" spans="1:65" s="14" customFormat="1" ht="11.25">
      <c r="B160" s="207"/>
      <c r="C160" s="208"/>
      <c r="D160" s="190" t="s">
        <v>208</v>
      </c>
      <c r="E160" s="221" t="s">
        <v>19</v>
      </c>
      <c r="F160" s="209" t="s">
        <v>280</v>
      </c>
      <c r="G160" s="208"/>
      <c r="H160" s="211">
        <v>698.09500000000003</v>
      </c>
      <c r="I160" s="212"/>
      <c r="J160" s="208"/>
      <c r="K160" s="208"/>
      <c r="L160" s="213"/>
      <c r="M160" s="214"/>
      <c r="N160" s="215"/>
      <c r="O160" s="215"/>
      <c r="P160" s="215"/>
      <c r="Q160" s="215"/>
      <c r="R160" s="215"/>
      <c r="S160" s="215"/>
      <c r="T160" s="216"/>
      <c r="AT160" s="217" t="s">
        <v>208</v>
      </c>
      <c r="AU160" s="217" t="s">
        <v>85</v>
      </c>
      <c r="AV160" s="14" t="s">
        <v>85</v>
      </c>
      <c r="AW160" s="14" t="s">
        <v>36</v>
      </c>
      <c r="AX160" s="14" t="s">
        <v>75</v>
      </c>
      <c r="AY160" s="217" t="s">
        <v>194</v>
      </c>
    </row>
    <row r="161" spans="1:65" s="14" customFormat="1" ht="11.25">
      <c r="B161" s="207"/>
      <c r="C161" s="208"/>
      <c r="D161" s="190" t="s">
        <v>208</v>
      </c>
      <c r="E161" s="221" t="s">
        <v>19</v>
      </c>
      <c r="F161" s="209" t="s">
        <v>281</v>
      </c>
      <c r="G161" s="208"/>
      <c r="H161" s="211">
        <v>1.728</v>
      </c>
      <c r="I161" s="212"/>
      <c r="J161" s="208"/>
      <c r="K161" s="208"/>
      <c r="L161" s="213"/>
      <c r="M161" s="214"/>
      <c r="N161" s="215"/>
      <c r="O161" s="215"/>
      <c r="P161" s="215"/>
      <c r="Q161" s="215"/>
      <c r="R161" s="215"/>
      <c r="S161" s="215"/>
      <c r="T161" s="216"/>
      <c r="AT161" s="217" t="s">
        <v>208</v>
      </c>
      <c r="AU161" s="217" t="s">
        <v>85</v>
      </c>
      <c r="AV161" s="14" t="s">
        <v>85</v>
      </c>
      <c r="AW161" s="14" t="s">
        <v>36</v>
      </c>
      <c r="AX161" s="14" t="s">
        <v>75</v>
      </c>
      <c r="AY161" s="217" t="s">
        <v>194</v>
      </c>
    </row>
    <row r="162" spans="1:65" s="15" customFormat="1" ht="11.25">
      <c r="B162" s="222"/>
      <c r="C162" s="223"/>
      <c r="D162" s="190" t="s">
        <v>208</v>
      </c>
      <c r="E162" s="224" t="s">
        <v>19</v>
      </c>
      <c r="F162" s="225" t="s">
        <v>282</v>
      </c>
      <c r="G162" s="223"/>
      <c r="H162" s="226">
        <v>699.82299999999998</v>
      </c>
      <c r="I162" s="227"/>
      <c r="J162" s="223"/>
      <c r="K162" s="223"/>
      <c r="L162" s="228"/>
      <c r="M162" s="229"/>
      <c r="N162" s="230"/>
      <c r="O162" s="230"/>
      <c r="P162" s="230"/>
      <c r="Q162" s="230"/>
      <c r="R162" s="230"/>
      <c r="S162" s="230"/>
      <c r="T162" s="231"/>
      <c r="AT162" s="232" t="s">
        <v>208</v>
      </c>
      <c r="AU162" s="232" t="s">
        <v>85</v>
      </c>
      <c r="AV162" s="15" t="s">
        <v>202</v>
      </c>
      <c r="AW162" s="15" t="s">
        <v>36</v>
      </c>
      <c r="AX162" s="15" t="s">
        <v>83</v>
      </c>
      <c r="AY162" s="232" t="s">
        <v>194</v>
      </c>
    </row>
    <row r="163" spans="1:65" s="2" customFormat="1" ht="24.2" customHeight="1">
      <c r="A163" s="36"/>
      <c r="B163" s="37"/>
      <c r="C163" s="176" t="s">
        <v>283</v>
      </c>
      <c r="D163" s="176" t="s">
        <v>197</v>
      </c>
      <c r="E163" s="178" t="s">
        <v>284</v>
      </c>
      <c r="F163" s="179" t="s">
        <v>285</v>
      </c>
      <c r="G163" s="180" t="s">
        <v>200</v>
      </c>
      <c r="H163" s="181">
        <v>187.24</v>
      </c>
      <c r="I163" s="182"/>
      <c r="J163" s="183">
        <f>ROUND(I163*H163,2)</f>
        <v>0</v>
      </c>
      <c r="K163" s="179" t="s">
        <v>201</v>
      </c>
      <c r="L163" s="41"/>
      <c r="M163" s="184" t="s">
        <v>19</v>
      </c>
      <c r="N163" s="185" t="s">
        <v>46</v>
      </c>
      <c r="O163" s="66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8" t="s">
        <v>202</v>
      </c>
      <c r="AT163" s="188" t="s">
        <v>197</v>
      </c>
      <c r="AU163" s="188" t="s">
        <v>85</v>
      </c>
      <c r="AY163" s="19" t="s">
        <v>194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9" t="s">
        <v>83</v>
      </c>
      <c r="BK163" s="189">
        <f>ROUND(I163*H163,2)</f>
        <v>0</v>
      </c>
      <c r="BL163" s="19" t="s">
        <v>202</v>
      </c>
      <c r="BM163" s="188" t="s">
        <v>286</v>
      </c>
    </row>
    <row r="164" spans="1:65" s="2" customFormat="1" ht="19.5">
      <c r="A164" s="36"/>
      <c r="B164" s="37"/>
      <c r="C164" s="38"/>
      <c r="D164" s="190" t="s">
        <v>204</v>
      </c>
      <c r="E164" s="38"/>
      <c r="F164" s="191" t="s">
        <v>287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204</v>
      </c>
      <c r="AU164" s="19" t="s">
        <v>85</v>
      </c>
    </row>
    <row r="165" spans="1:65" s="2" customFormat="1" ht="11.25">
      <c r="A165" s="36"/>
      <c r="B165" s="37"/>
      <c r="C165" s="38"/>
      <c r="D165" s="195" t="s">
        <v>206</v>
      </c>
      <c r="E165" s="38"/>
      <c r="F165" s="196" t="s">
        <v>288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206</v>
      </c>
      <c r="AU165" s="19" t="s">
        <v>85</v>
      </c>
    </row>
    <row r="166" spans="1:65" s="13" customFormat="1" ht="11.25">
      <c r="B166" s="197"/>
      <c r="C166" s="198"/>
      <c r="D166" s="190" t="s">
        <v>208</v>
      </c>
      <c r="E166" s="199" t="s">
        <v>19</v>
      </c>
      <c r="F166" s="200" t="s">
        <v>209</v>
      </c>
      <c r="G166" s="198"/>
      <c r="H166" s="199" t="s">
        <v>19</v>
      </c>
      <c r="I166" s="201"/>
      <c r="J166" s="198"/>
      <c r="K166" s="198"/>
      <c r="L166" s="202"/>
      <c r="M166" s="203"/>
      <c r="N166" s="204"/>
      <c r="O166" s="204"/>
      <c r="P166" s="204"/>
      <c r="Q166" s="204"/>
      <c r="R166" s="204"/>
      <c r="S166" s="204"/>
      <c r="T166" s="205"/>
      <c r="AT166" s="206" t="s">
        <v>208</v>
      </c>
      <c r="AU166" s="206" t="s">
        <v>85</v>
      </c>
      <c r="AV166" s="13" t="s">
        <v>83</v>
      </c>
      <c r="AW166" s="13" t="s">
        <v>36</v>
      </c>
      <c r="AX166" s="13" t="s">
        <v>75</v>
      </c>
      <c r="AY166" s="206" t="s">
        <v>194</v>
      </c>
    </row>
    <row r="167" spans="1:65" s="13" customFormat="1" ht="11.25">
      <c r="B167" s="197"/>
      <c r="C167" s="198"/>
      <c r="D167" s="190" t="s">
        <v>208</v>
      </c>
      <c r="E167" s="199" t="s">
        <v>19</v>
      </c>
      <c r="F167" s="200" t="s">
        <v>289</v>
      </c>
      <c r="G167" s="198"/>
      <c r="H167" s="199" t="s">
        <v>19</v>
      </c>
      <c r="I167" s="201"/>
      <c r="J167" s="198"/>
      <c r="K167" s="198"/>
      <c r="L167" s="202"/>
      <c r="M167" s="203"/>
      <c r="N167" s="204"/>
      <c r="O167" s="204"/>
      <c r="P167" s="204"/>
      <c r="Q167" s="204"/>
      <c r="R167" s="204"/>
      <c r="S167" s="204"/>
      <c r="T167" s="205"/>
      <c r="AT167" s="206" t="s">
        <v>208</v>
      </c>
      <c r="AU167" s="206" t="s">
        <v>85</v>
      </c>
      <c r="AV167" s="13" t="s">
        <v>83</v>
      </c>
      <c r="AW167" s="13" t="s">
        <v>36</v>
      </c>
      <c r="AX167" s="13" t="s">
        <v>75</v>
      </c>
      <c r="AY167" s="206" t="s">
        <v>194</v>
      </c>
    </row>
    <row r="168" spans="1:65" s="14" customFormat="1" ht="11.25">
      <c r="B168" s="207"/>
      <c r="C168" s="208"/>
      <c r="D168" s="190" t="s">
        <v>208</v>
      </c>
      <c r="E168" s="209" t="s">
        <v>19</v>
      </c>
      <c r="F168" s="210" t="s">
        <v>166</v>
      </c>
      <c r="G168" s="208"/>
      <c r="H168" s="211">
        <v>187.24</v>
      </c>
      <c r="I168" s="212"/>
      <c r="J168" s="208"/>
      <c r="K168" s="208"/>
      <c r="L168" s="213"/>
      <c r="M168" s="214"/>
      <c r="N168" s="215"/>
      <c r="O168" s="215"/>
      <c r="P168" s="215"/>
      <c r="Q168" s="215"/>
      <c r="R168" s="215"/>
      <c r="S168" s="215"/>
      <c r="T168" s="216"/>
      <c r="AT168" s="217" t="s">
        <v>208</v>
      </c>
      <c r="AU168" s="217" t="s">
        <v>85</v>
      </c>
      <c r="AV168" s="14" t="s">
        <v>85</v>
      </c>
      <c r="AW168" s="14" t="s">
        <v>36</v>
      </c>
      <c r="AX168" s="14" t="s">
        <v>83</v>
      </c>
      <c r="AY168" s="217" t="s">
        <v>194</v>
      </c>
    </row>
    <row r="169" spans="1:65" s="2" customFormat="1" ht="16.5" customHeight="1">
      <c r="A169" s="36"/>
      <c r="B169" s="37"/>
      <c r="C169" s="176" t="s">
        <v>290</v>
      </c>
      <c r="D169" s="176" t="s">
        <v>197</v>
      </c>
      <c r="E169" s="178" t="s">
        <v>291</v>
      </c>
      <c r="F169" s="179" t="s">
        <v>292</v>
      </c>
      <c r="G169" s="180" t="s">
        <v>200</v>
      </c>
      <c r="H169" s="181">
        <v>1644.57</v>
      </c>
      <c r="I169" s="182"/>
      <c r="J169" s="183">
        <f>ROUND(I169*H169,2)</f>
        <v>0</v>
      </c>
      <c r="K169" s="179" t="s">
        <v>201</v>
      </c>
      <c r="L169" s="41"/>
      <c r="M169" s="184" t="s">
        <v>19</v>
      </c>
      <c r="N169" s="185" t="s">
        <v>46</v>
      </c>
      <c r="O169" s="66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202</v>
      </c>
      <c r="AT169" s="188" t="s">
        <v>197</v>
      </c>
      <c r="AU169" s="188" t="s">
        <v>85</v>
      </c>
      <c r="AY169" s="19" t="s">
        <v>194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9" t="s">
        <v>83</v>
      </c>
      <c r="BK169" s="189">
        <f>ROUND(I169*H169,2)</f>
        <v>0</v>
      </c>
      <c r="BL169" s="19" t="s">
        <v>202</v>
      </c>
      <c r="BM169" s="188" t="s">
        <v>293</v>
      </c>
    </row>
    <row r="170" spans="1:65" s="2" customFormat="1" ht="11.25">
      <c r="A170" s="36"/>
      <c r="B170" s="37"/>
      <c r="C170" s="38"/>
      <c r="D170" s="190" t="s">
        <v>204</v>
      </c>
      <c r="E170" s="38"/>
      <c r="F170" s="191" t="s">
        <v>294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204</v>
      </c>
      <c r="AU170" s="19" t="s">
        <v>85</v>
      </c>
    </row>
    <row r="171" spans="1:65" s="2" customFormat="1" ht="11.25">
      <c r="A171" s="36"/>
      <c r="B171" s="37"/>
      <c r="C171" s="38"/>
      <c r="D171" s="195" t="s">
        <v>206</v>
      </c>
      <c r="E171" s="38"/>
      <c r="F171" s="196" t="s">
        <v>295</v>
      </c>
      <c r="G171" s="38"/>
      <c r="H171" s="38"/>
      <c r="I171" s="192"/>
      <c r="J171" s="38"/>
      <c r="K171" s="38"/>
      <c r="L171" s="41"/>
      <c r="M171" s="193"/>
      <c r="N171" s="19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206</v>
      </c>
      <c r="AU171" s="19" t="s">
        <v>85</v>
      </c>
    </row>
    <row r="172" spans="1:65" s="13" customFormat="1" ht="11.25">
      <c r="B172" s="197"/>
      <c r="C172" s="198"/>
      <c r="D172" s="190" t="s">
        <v>208</v>
      </c>
      <c r="E172" s="199" t="s">
        <v>19</v>
      </c>
      <c r="F172" s="200" t="s">
        <v>209</v>
      </c>
      <c r="G172" s="198"/>
      <c r="H172" s="199" t="s">
        <v>19</v>
      </c>
      <c r="I172" s="201"/>
      <c r="J172" s="198"/>
      <c r="K172" s="198"/>
      <c r="L172" s="202"/>
      <c r="M172" s="203"/>
      <c r="N172" s="204"/>
      <c r="O172" s="204"/>
      <c r="P172" s="204"/>
      <c r="Q172" s="204"/>
      <c r="R172" s="204"/>
      <c r="S172" s="204"/>
      <c r="T172" s="205"/>
      <c r="AT172" s="206" t="s">
        <v>208</v>
      </c>
      <c r="AU172" s="206" t="s">
        <v>85</v>
      </c>
      <c r="AV172" s="13" t="s">
        <v>83</v>
      </c>
      <c r="AW172" s="13" t="s">
        <v>36</v>
      </c>
      <c r="AX172" s="13" t="s">
        <v>75</v>
      </c>
      <c r="AY172" s="206" t="s">
        <v>194</v>
      </c>
    </row>
    <row r="173" spans="1:65" s="13" customFormat="1" ht="11.25">
      <c r="B173" s="197"/>
      <c r="C173" s="198"/>
      <c r="D173" s="190" t="s">
        <v>208</v>
      </c>
      <c r="E173" s="199" t="s">
        <v>19</v>
      </c>
      <c r="F173" s="200" t="s">
        <v>216</v>
      </c>
      <c r="G173" s="198"/>
      <c r="H173" s="199" t="s">
        <v>19</v>
      </c>
      <c r="I173" s="201"/>
      <c r="J173" s="198"/>
      <c r="K173" s="198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208</v>
      </c>
      <c r="AU173" s="206" t="s">
        <v>85</v>
      </c>
      <c r="AV173" s="13" t="s">
        <v>83</v>
      </c>
      <c r="AW173" s="13" t="s">
        <v>36</v>
      </c>
      <c r="AX173" s="13" t="s">
        <v>75</v>
      </c>
      <c r="AY173" s="206" t="s">
        <v>194</v>
      </c>
    </row>
    <row r="174" spans="1:65" s="13" customFormat="1" ht="11.25">
      <c r="B174" s="197"/>
      <c r="C174" s="198"/>
      <c r="D174" s="190" t="s">
        <v>208</v>
      </c>
      <c r="E174" s="199" t="s">
        <v>19</v>
      </c>
      <c r="F174" s="200" t="s">
        <v>217</v>
      </c>
      <c r="G174" s="198"/>
      <c r="H174" s="199" t="s">
        <v>19</v>
      </c>
      <c r="I174" s="201"/>
      <c r="J174" s="198"/>
      <c r="K174" s="198"/>
      <c r="L174" s="202"/>
      <c r="M174" s="203"/>
      <c r="N174" s="204"/>
      <c r="O174" s="204"/>
      <c r="P174" s="204"/>
      <c r="Q174" s="204"/>
      <c r="R174" s="204"/>
      <c r="S174" s="204"/>
      <c r="T174" s="205"/>
      <c r="AT174" s="206" t="s">
        <v>208</v>
      </c>
      <c r="AU174" s="206" t="s">
        <v>85</v>
      </c>
      <c r="AV174" s="13" t="s">
        <v>83</v>
      </c>
      <c r="AW174" s="13" t="s">
        <v>36</v>
      </c>
      <c r="AX174" s="13" t="s">
        <v>75</v>
      </c>
      <c r="AY174" s="206" t="s">
        <v>194</v>
      </c>
    </row>
    <row r="175" spans="1:65" s="13" customFormat="1" ht="11.25">
      <c r="B175" s="197"/>
      <c r="C175" s="198"/>
      <c r="D175" s="190" t="s">
        <v>208</v>
      </c>
      <c r="E175" s="199" t="s">
        <v>19</v>
      </c>
      <c r="F175" s="200" t="s">
        <v>218</v>
      </c>
      <c r="G175" s="198"/>
      <c r="H175" s="199" t="s">
        <v>19</v>
      </c>
      <c r="I175" s="201"/>
      <c r="J175" s="198"/>
      <c r="K175" s="198"/>
      <c r="L175" s="202"/>
      <c r="M175" s="203"/>
      <c r="N175" s="204"/>
      <c r="O175" s="204"/>
      <c r="P175" s="204"/>
      <c r="Q175" s="204"/>
      <c r="R175" s="204"/>
      <c r="S175" s="204"/>
      <c r="T175" s="205"/>
      <c r="AT175" s="206" t="s">
        <v>208</v>
      </c>
      <c r="AU175" s="206" t="s">
        <v>85</v>
      </c>
      <c r="AV175" s="13" t="s">
        <v>83</v>
      </c>
      <c r="AW175" s="13" t="s">
        <v>36</v>
      </c>
      <c r="AX175" s="13" t="s">
        <v>75</v>
      </c>
      <c r="AY175" s="206" t="s">
        <v>194</v>
      </c>
    </row>
    <row r="176" spans="1:65" s="13" customFormat="1" ht="11.25">
      <c r="B176" s="197"/>
      <c r="C176" s="198"/>
      <c r="D176" s="190" t="s">
        <v>208</v>
      </c>
      <c r="E176" s="199" t="s">
        <v>19</v>
      </c>
      <c r="F176" s="200" t="s">
        <v>219</v>
      </c>
      <c r="G176" s="198"/>
      <c r="H176" s="199" t="s">
        <v>19</v>
      </c>
      <c r="I176" s="201"/>
      <c r="J176" s="198"/>
      <c r="K176" s="198"/>
      <c r="L176" s="202"/>
      <c r="M176" s="203"/>
      <c r="N176" s="204"/>
      <c r="O176" s="204"/>
      <c r="P176" s="204"/>
      <c r="Q176" s="204"/>
      <c r="R176" s="204"/>
      <c r="S176" s="204"/>
      <c r="T176" s="205"/>
      <c r="AT176" s="206" t="s">
        <v>208</v>
      </c>
      <c r="AU176" s="206" t="s">
        <v>85</v>
      </c>
      <c r="AV176" s="13" t="s">
        <v>83</v>
      </c>
      <c r="AW176" s="13" t="s">
        <v>36</v>
      </c>
      <c r="AX176" s="13" t="s">
        <v>75</v>
      </c>
      <c r="AY176" s="206" t="s">
        <v>194</v>
      </c>
    </row>
    <row r="177" spans="1:65" s="13" customFormat="1" ht="11.25">
      <c r="B177" s="197"/>
      <c r="C177" s="198"/>
      <c r="D177" s="190" t="s">
        <v>208</v>
      </c>
      <c r="E177" s="199" t="s">
        <v>19</v>
      </c>
      <c r="F177" s="200" t="s">
        <v>220</v>
      </c>
      <c r="G177" s="198"/>
      <c r="H177" s="199" t="s">
        <v>19</v>
      </c>
      <c r="I177" s="201"/>
      <c r="J177" s="198"/>
      <c r="K177" s="198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208</v>
      </c>
      <c r="AU177" s="206" t="s">
        <v>85</v>
      </c>
      <c r="AV177" s="13" t="s">
        <v>83</v>
      </c>
      <c r="AW177" s="13" t="s">
        <v>36</v>
      </c>
      <c r="AX177" s="13" t="s">
        <v>75</v>
      </c>
      <c r="AY177" s="206" t="s">
        <v>194</v>
      </c>
    </row>
    <row r="178" spans="1:65" s="13" customFormat="1" ht="11.25">
      <c r="B178" s="197"/>
      <c r="C178" s="198"/>
      <c r="D178" s="190" t="s">
        <v>208</v>
      </c>
      <c r="E178" s="199" t="s">
        <v>19</v>
      </c>
      <c r="F178" s="200" t="s">
        <v>221</v>
      </c>
      <c r="G178" s="198"/>
      <c r="H178" s="199" t="s">
        <v>19</v>
      </c>
      <c r="I178" s="201"/>
      <c r="J178" s="198"/>
      <c r="K178" s="198"/>
      <c r="L178" s="202"/>
      <c r="M178" s="203"/>
      <c r="N178" s="204"/>
      <c r="O178" s="204"/>
      <c r="P178" s="204"/>
      <c r="Q178" s="204"/>
      <c r="R178" s="204"/>
      <c r="S178" s="204"/>
      <c r="T178" s="205"/>
      <c r="AT178" s="206" t="s">
        <v>208</v>
      </c>
      <c r="AU178" s="206" t="s">
        <v>85</v>
      </c>
      <c r="AV178" s="13" t="s">
        <v>83</v>
      </c>
      <c r="AW178" s="13" t="s">
        <v>36</v>
      </c>
      <c r="AX178" s="13" t="s">
        <v>75</v>
      </c>
      <c r="AY178" s="206" t="s">
        <v>194</v>
      </c>
    </row>
    <row r="179" spans="1:65" s="13" customFormat="1" ht="11.25">
      <c r="B179" s="197"/>
      <c r="C179" s="198"/>
      <c r="D179" s="190" t="s">
        <v>208</v>
      </c>
      <c r="E179" s="199" t="s">
        <v>19</v>
      </c>
      <c r="F179" s="200" t="s">
        <v>222</v>
      </c>
      <c r="G179" s="198"/>
      <c r="H179" s="199" t="s">
        <v>19</v>
      </c>
      <c r="I179" s="201"/>
      <c r="J179" s="198"/>
      <c r="K179" s="198"/>
      <c r="L179" s="202"/>
      <c r="M179" s="203"/>
      <c r="N179" s="204"/>
      <c r="O179" s="204"/>
      <c r="P179" s="204"/>
      <c r="Q179" s="204"/>
      <c r="R179" s="204"/>
      <c r="S179" s="204"/>
      <c r="T179" s="205"/>
      <c r="AT179" s="206" t="s">
        <v>208</v>
      </c>
      <c r="AU179" s="206" t="s">
        <v>85</v>
      </c>
      <c r="AV179" s="13" t="s">
        <v>83</v>
      </c>
      <c r="AW179" s="13" t="s">
        <v>36</v>
      </c>
      <c r="AX179" s="13" t="s">
        <v>75</v>
      </c>
      <c r="AY179" s="206" t="s">
        <v>194</v>
      </c>
    </row>
    <row r="180" spans="1:65" s="14" customFormat="1" ht="11.25">
      <c r="B180" s="207"/>
      <c r="C180" s="208"/>
      <c r="D180" s="190" t="s">
        <v>208</v>
      </c>
      <c r="E180" s="209" t="s">
        <v>19</v>
      </c>
      <c r="F180" s="210" t="s">
        <v>151</v>
      </c>
      <c r="G180" s="208"/>
      <c r="H180" s="211">
        <v>1644.57</v>
      </c>
      <c r="I180" s="212"/>
      <c r="J180" s="208"/>
      <c r="K180" s="208"/>
      <c r="L180" s="213"/>
      <c r="M180" s="214"/>
      <c r="N180" s="215"/>
      <c r="O180" s="215"/>
      <c r="P180" s="215"/>
      <c r="Q180" s="215"/>
      <c r="R180" s="215"/>
      <c r="S180" s="215"/>
      <c r="T180" s="216"/>
      <c r="AT180" s="217" t="s">
        <v>208</v>
      </c>
      <c r="AU180" s="217" t="s">
        <v>85</v>
      </c>
      <c r="AV180" s="14" t="s">
        <v>85</v>
      </c>
      <c r="AW180" s="14" t="s">
        <v>36</v>
      </c>
      <c r="AX180" s="14" t="s">
        <v>83</v>
      </c>
      <c r="AY180" s="217" t="s">
        <v>194</v>
      </c>
    </row>
    <row r="181" spans="1:65" s="2" customFormat="1" ht="21.75" customHeight="1">
      <c r="A181" s="36"/>
      <c r="B181" s="37"/>
      <c r="C181" s="176" t="s">
        <v>296</v>
      </c>
      <c r="D181" s="176" t="s">
        <v>197</v>
      </c>
      <c r="E181" s="178" t="s">
        <v>297</v>
      </c>
      <c r="F181" s="179" t="s">
        <v>298</v>
      </c>
      <c r="G181" s="180" t="s">
        <v>200</v>
      </c>
      <c r="H181" s="181">
        <v>187.24</v>
      </c>
      <c r="I181" s="182"/>
      <c r="J181" s="183">
        <f>ROUND(I181*H181,2)</f>
        <v>0</v>
      </c>
      <c r="K181" s="179" t="s">
        <v>201</v>
      </c>
      <c r="L181" s="41"/>
      <c r="M181" s="184" t="s">
        <v>19</v>
      </c>
      <c r="N181" s="185" t="s">
        <v>46</v>
      </c>
      <c r="O181" s="66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8" t="s">
        <v>202</v>
      </c>
      <c r="AT181" s="188" t="s">
        <v>197</v>
      </c>
      <c r="AU181" s="188" t="s">
        <v>85</v>
      </c>
      <c r="AY181" s="19" t="s">
        <v>194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9" t="s">
        <v>83</v>
      </c>
      <c r="BK181" s="189">
        <f>ROUND(I181*H181,2)</f>
        <v>0</v>
      </c>
      <c r="BL181" s="19" t="s">
        <v>202</v>
      </c>
      <c r="BM181" s="188" t="s">
        <v>299</v>
      </c>
    </row>
    <row r="182" spans="1:65" s="2" customFormat="1" ht="19.5">
      <c r="A182" s="36"/>
      <c r="B182" s="37"/>
      <c r="C182" s="38"/>
      <c r="D182" s="190" t="s">
        <v>204</v>
      </c>
      <c r="E182" s="38"/>
      <c r="F182" s="191" t="s">
        <v>300</v>
      </c>
      <c r="G182" s="38"/>
      <c r="H182" s="38"/>
      <c r="I182" s="192"/>
      <c r="J182" s="38"/>
      <c r="K182" s="38"/>
      <c r="L182" s="41"/>
      <c r="M182" s="193"/>
      <c r="N182" s="19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204</v>
      </c>
      <c r="AU182" s="19" t="s">
        <v>85</v>
      </c>
    </row>
    <row r="183" spans="1:65" s="2" customFormat="1" ht="11.25">
      <c r="A183" s="36"/>
      <c r="B183" s="37"/>
      <c r="C183" s="38"/>
      <c r="D183" s="195" t="s">
        <v>206</v>
      </c>
      <c r="E183" s="38"/>
      <c r="F183" s="196" t="s">
        <v>301</v>
      </c>
      <c r="G183" s="38"/>
      <c r="H183" s="38"/>
      <c r="I183" s="192"/>
      <c r="J183" s="38"/>
      <c r="K183" s="38"/>
      <c r="L183" s="41"/>
      <c r="M183" s="193"/>
      <c r="N183" s="19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206</v>
      </c>
      <c r="AU183" s="19" t="s">
        <v>85</v>
      </c>
    </row>
    <row r="184" spans="1:65" s="13" customFormat="1" ht="11.25">
      <c r="B184" s="197"/>
      <c r="C184" s="198"/>
      <c r="D184" s="190" t="s">
        <v>208</v>
      </c>
      <c r="E184" s="199" t="s">
        <v>19</v>
      </c>
      <c r="F184" s="200" t="s">
        <v>209</v>
      </c>
      <c r="G184" s="198"/>
      <c r="H184" s="199" t="s">
        <v>19</v>
      </c>
      <c r="I184" s="201"/>
      <c r="J184" s="198"/>
      <c r="K184" s="198"/>
      <c r="L184" s="202"/>
      <c r="M184" s="203"/>
      <c r="N184" s="204"/>
      <c r="O184" s="204"/>
      <c r="P184" s="204"/>
      <c r="Q184" s="204"/>
      <c r="R184" s="204"/>
      <c r="S184" s="204"/>
      <c r="T184" s="205"/>
      <c r="AT184" s="206" t="s">
        <v>208</v>
      </c>
      <c r="AU184" s="206" t="s">
        <v>85</v>
      </c>
      <c r="AV184" s="13" t="s">
        <v>83</v>
      </c>
      <c r="AW184" s="13" t="s">
        <v>36</v>
      </c>
      <c r="AX184" s="13" t="s">
        <v>75</v>
      </c>
      <c r="AY184" s="206" t="s">
        <v>194</v>
      </c>
    </row>
    <row r="185" spans="1:65" s="13" customFormat="1" ht="11.25">
      <c r="B185" s="197"/>
      <c r="C185" s="198"/>
      <c r="D185" s="190" t="s">
        <v>208</v>
      </c>
      <c r="E185" s="199" t="s">
        <v>19</v>
      </c>
      <c r="F185" s="200" t="s">
        <v>289</v>
      </c>
      <c r="G185" s="198"/>
      <c r="H185" s="199" t="s">
        <v>19</v>
      </c>
      <c r="I185" s="201"/>
      <c r="J185" s="198"/>
      <c r="K185" s="198"/>
      <c r="L185" s="202"/>
      <c r="M185" s="203"/>
      <c r="N185" s="204"/>
      <c r="O185" s="204"/>
      <c r="P185" s="204"/>
      <c r="Q185" s="204"/>
      <c r="R185" s="204"/>
      <c r="S185" s="204"/>
      <c r="T185" s="205"/>
      <c r="AT185" s="206" t="s">
        <v>208</v>
      </c>
      <c r="AU185" s="206" t="s">
        <v>85</v>
      </c>
      <c r="AV185" s="13" t="s">
        <v>83</v>
      </c>
      <c r="AW185" s="13" t="s">
        <v>36</v>
      </c>
      <c r="AX185" s="13" t="s">
        <v>75</v>
      </c>
      <c r="AY185" s="206" t="s">
        <v>194</v>
      </c>
    </row>
    <row r="186" spans="1:65" s="14" customFormat="1" ht="11.25">
      <c r="B186" s="207"/>
      <c r="C186" s="208"/>
      <c r="D186" s="190" t="s">
        <v>208</v>
      </c>
      <c r="E186" s="209" t="s">
        <v>19</v>
      </c>
      <c r="F186" s="210" t="s">
        <v>166</v>
      </c>
      <c r="G186" s="208"/>
      <c r="H186" s="211">
        <v>187.24</v>
      </c>
      <c r="I186" s="212"/>
      <c r="J186" s="208"/>
      <c r="K186" s="208"/>
      <c r="L186" s="213"/>
      <c r="M186" s="214"/>
      <c r="N186" s="215"/>
      <c r="O186" s="215"/>
      <c r="P186" s="215"/>
      <c r="Q186" s="215"/>
      <c r="R186" s="215"/>
      <c r="S186" s="215"/>
      <c r="T186" s="216"/>
      <c r="AT186" s="217" t="s">
        <v>208</v>
      </c>
      <c r="AU186" s="217" t="s">
        <v>85</v>
      </c>
      <c r="AV186" s="14" t="s">
        <v>85</v>
      </c>
      <c r="AW186" s="14" t="s">
        <v>36</v>
      </c>
      <c r="AX186" s="14" t="s">
        <v>83</v>
      </c>
      <c r="AY186" s="217" t="s">
        <v>194</v>
      </c>
    </row>
    <row r="187" spans="1:65" s="2" customFormat="1" ht="16.5" customHeight="1">
      <c r="A187" s="36"/>
      <c r="B187" s="37"/>
      <c r="C187" s="233" t="s">
        <v>8</v>
      </c>
      <c r="D187" s="233" t="s">
        <v>302</v>
      </c>
      <c r="E187" s="234" t="s">
        <v>303</v>
      </c>
      <c r="F187" s="235" t="s">
        <v>304</v>
      </c>
      <c r="G187" s="236" t="s">
        <v>305</v>
      </c>
      <c r="H187" s="237">
        <v>53.924999999999997</v>
      </c>
      <c r="I187" s="238"/>
      <c r="J187" s="239">
        <f>ROUND(I187*H187,2)</f>
        <v>0</v>
      </c>
      <c r="K187" s="235" t="s">
        <v>201</v>
      </c>
      <c r="L187" s="240"/>
      <c r="M187" s="241" t="s">
        <v>19</v>
      </c>
      <c r="N187" s="242" t="s">
        <v>46</v>
      </c>
      <c r="O187" s="66"/>
      <c r="P187" s="186">
        <f>O187*H187</f>
        <v>0</v>
      </c>
      <c r="Q187" s="186">
        <v>1</v>
      </c>
      <c r="R187" s="186">
        <f>Q187*H187</f>
        <v>53.924999999999997</v>
      </c>
      <c r="S187" s="186">
        <v>0</v>
      </c>
      <c r="T187" s="18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8" t="s">
        <v>274</v>
      </c>
      <c r="AT187" s="188" t="s">
        <v>302</v>
      </c>
      <c r="AU187" s="188" t="s">
        <v>85</v>
      </c>
      <c r="AY187" s="19" t="s">
        <v>194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83</v>
      </c>
      <c r="BK187" s="189">
        <f>ROUND(I187*H187,2)</f>
        <v>0</v>
      </c>
      <c r="BL187" s="19" t="s">
        <v>202</v>
      </c>
      <c r="BM187" s="188" t="s">
        <v>306</v>
      </c>
    </row>
    <row r="188" spans="1:65" s="2" customFormat="1" ht="11.25">
      <c r="A188" s="36"/>
      <c r="B188" s="37"/>
      <c r="C188" s="38"/>
      <c r="D188" s="190" t="s">
        <v>204</v>
      </c>
      <c r="E188" s="38"/>
      <c r="F188" s="191" t="s">
        <v>304</v>
      </c>
      <c r="G188" s="38"/>
      <c r="H188" s="38"/>
      <c r="I188" s="192"/>
      <c r="J188" s="38"/>
      <c r="K188" s="38"/>
      <c r="L188" s="41"/>
      <c r="M188" s="193"/>
      <c r="N188" s="19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204</v>
      </c>
      <c r="AU188" s="19" t="s">
        <v>85</v>
      </c>
    </row>
    <row r="189" spans="1:65" s="14" customFormat="1" ht="11.25">
      <c r="B189" s="207"/>
      <c r="C189" s="208"/>
      <c r="D189" s="190" t="s">
        <v>208</v>
      </c>
      <c r="E189" s="208"/>
      <c r="F189" s="209" t="s">
        <v>307</v>
      </c>
      <c r="G189" s="208"/>
      <c r="H189" s="211">
        <v>53.924999999999997</v>
      </c>
      <c r="I189" s="212"/>
      <c r="J189" s="208"/>
      <c r="K189" s="208"/>
      <c r="L189" s="213"/>
      <c r="M189" s="214"/>
      <c r="N189" s="215"/>
      <c r="O189" s="215"/>
      <c r="P189" s="215"/>
      <c r="Q189" s="215"/>
      <c r="R189" s="215"/>
      <c r="S189" s="215"/>
      <c r="T189" s="216"/>
      <c r="AT189" s="217" t="s">
        <v>208</v>
      </c>
      <c r="AU189" s="217" t="s">
        <v>85</v>
      </c>
      <c r="AV189" s="14" t="s">
        <v>85</v>
      </c>
      <c r="AW189" s="14" t="s">
        <v>4</v>
      </c>
      <c r="AX189" s="14" t="s">
        <v>83</v>
      </c>
      <c r="AY189" s="217" t="s">
        <v>194</v>
      </c>
    </row>
    <row r="190" spans="1:65" s="2" customFormat="1" ht="16.5" customHeight="1">
      <c r="A190" s="36"/>
      <c r="B190" s="37"/>
      <c r="C190" s="176" t="s">
        <v>308</v>
      </c>
      <c r="D190" s="176" t="s">
        <v>197</v>
      </c>
      <c r="E190" s="178" t="s">
        <v>309</v>
      </c>
      <c r="F190" s="179" t="s">
        <v>310</v>
      </c>
      <c r="G190" s="180" t="s">
        <v>200</v>
      </c>
      <c r="H190" s="181">
        <v>187.24</v>
      </c>
      <c r="I190" s="182"/>
      <c r="J190" s="183">
        <f>ROUND(I190*H190,2)</f>
        <v>0</v>
      </c>
      <c r="K190" s="179" t="s">
        <v>201</v>
      </c>
      <c r="L190" s="41"/>
      <c r="M190" s="184" t="s">
        <v>19</v>
      </c>
      <c r="N190" s="185" t="s">
        <v>46</v>
      </c>
      <c r="O190" s="66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8" t="s">
        <v>202</v>
      </c>
      <c r="AT190" s="188" t="s">
        <v>197</v>
      </c>
      <c r="AU190" s="188" t="s">
        <v>85</v>
      </c>
      <c r="AY190" s="19" t="s">
        <v>194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9" t="s">
        <v>83</v>
      </c>
      <c r="BK190" s="189">
        <f>ROUND(I190*H190,2)</f>
        <v>0</v>
      </c>
      <c r="BL190" s="19" t="s">
        <v>202</v>
      </c>
      <c r="BM190" s="188" t="s">
        <v>311</v>
      </c>
    </row>
    <row r="191" spans="1:65" s="2" customFormat="1" ht="11.25">
      <c r="A191" s="36"/>
      <c r="B191" s="37"/>
      <c r="C191" s="38"/>
      <c r="D191" s="190" t="s">
        <v>204</v>
      </c>
      <c r="E191" s="38"/>
      <c r="F191" s="191" t="s">
        <v>312</v>
      </c>
      <c r="G191" s="38"/>
      <c r="H191" s="38"/>
      <c r="I191" s="192"/>
      <c r="J191" s="38"/>
      <c r="K191" s="38"/>
      <c r="L191" s="41"/>
      <c r="M191" s="193"/>
      <c r="N191" s="19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204</v>
      </c>
      <c r="AU191" s="19" t="s">
        <v>85</v>
      </c>
    </row>
    <row r="192" spans="1:65" s="2" customFormat="1" ht="11.25">
      <c r="A192" s="36"/>
      <c r="B192" s="37"/>
      <c r="C192" s="38"/>
      <c r="D192" s="195" t="s">
        <v>206</v>
      </c>
      <c r="E192" s="38"/>
      <c r="F192" s="196" t="s">
        <v>313</v>
      </c>
      <c r="G192" s="38"/>
      <c r="H192" s="38"/>
      <c r="I192" s="192"/>
      <c r="J192" s="38"/>
      <c r="K192" s="38"/>
      <c r="L192" s="41"/>
      <c r="M192" s="193"/>
      <c r="N192" s="19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206</v>
      </c>
      <c r="AU192" s="19" t="s">
        <v>85</v>
      </c>
    </row>
    <row r="193" spans="1:65" s="13" customFormat="1" ht="11.25">
      <c r="B193" s="197"/>
      <c r="C193" s="198"/>
      <c r="D193" s="190" t="s">
        <v>208</v>
      </c>
      <c r="E193" s="199" t="s">
        <v>19</v>
      </c>
      <c r="F193" s="200" t="s">
        <v>209</v>
      </c>
      <c r="G193" s="198"/>
      <c r="H193" s="199" t="s">
        <v>19</v>
      </c>
      <c r="I193" s="201"/>
      <c r="J193" s="198"/>
      <c r="K193" s="198"/>
      <c r="L193" s="202"/>
      <c r="M193" s="203"/>
      <c r="N193" s="204"/>
      <c r="O193" s="204"/>
      <c r="P193" s="204"/>
      <c r="Q193" s="204"/>
      <c r="R193" s="204"/>
      <c r="S193" s="204"/>
      <c r="T193" s="205"/>
      <c r="AT193" s="206" t="s">
        <v>208</v>
      </c>
      <c r="AU193" s="206" t="s">
        <v>85</v>
      </c>
      <c r="AV193" s="13" t="s">
        <v>83</v>
      </c>
      <c r="AW193" s="13" t="s">
        <v>36</v>
      </c>
      <c r="AX193" s="13" t="s">
        <v>75</v>
      </c>
      <c r="AY193" s="206" t="s">
        <v>194</v>
      </c>
    </row>
    <row r="194" spans="1:65" s="13" customFormat="1" ht="11.25">
      <c r="B194" s="197"/>
      <c r="C194" s="198"/>
      <c r="D194" s="190" t="s">
        <v>208</v>
      </c>
      <c r="E194" s="199" t="s">
        <v>19</v>
      </c>
      <c r="F194" s="200" t="s">
        <v>289</v>
      </c>
      <c r="G194" s="198"/>
      <c r="H194" s="199" t="s">
        <v>19</v>
      </c>
      <c r="I194" s="201"/>
      <c r="J194" s="198"/>
      <c r="K194" s="198"/>
      <c r="L194" s="202"/>
      <c r="M194" s="203"/>
      <c r="N194" s="204"/>
      <c r="O194" s="204"/>
      <c r="P194" s="204"/>
      <c r="Q194" s="204"/>
      <c r="R194" s="204"/>
      <c r="S194" s="204"/>
      <c r="T194" s="205"/>
      <c r="AT194" s="206" t="s">
        <v>208</v>
      </c>
      <c r="AU194" s="206" t="s">
        <v>85</v>
      </c>
      <c r="AV194" s="13" t="s">
        <v>83</v>
      </c>
      <c r="AW194" s="13" t="s">
        <v>36</v>
      </c>
      <c r="AX194" s="13" t="s">
        <v>75</v>
      </c>
      <c r="AY194" s="206" t="s">
        <v>194</v>
      </c>
    </row>
    <row r="195" spans="1:65" s="14" customFormat="1" ht="11.25">
      <c r="B195" s="207"/>
      <c r="C195" s="208"/>
      <c r="D195" s="190" t="s">
        <v>208</v>
      </c>
      <c r="E195" s="209" t="s">
        <v>19</v>
      </c>
      <c r="F195" s="210" t="s">
        <v>166</v>
      </c>
      <c r="G195" s="208"/>
      <c r="H195" s="211">
        <v>187.24</v>
      </c>
      <c r="I195" s="212"/>
      <c r="J195" s="208"/>
      <c r="K195" s="208"/>
      <c r="L195" s="213"/>
      <c r="M195" s="214"/>
      <c r="N195" s="215"/>
      <c r="O195" s="215"/>
      <c r="P195" s="215"/>
      <c r="Q195" s="215"/>
      <c r="R195" s="215"/>
      <c r="S195" s="215"/>
      <c r="T195" s="216"/>
      <c r="AT195" s="217" t="s">
        <v>208</v>
      </c>
      <c r="AU195" s="217" t="s">
        <v>85</v>
      </c>
      <c r="AV195" s="14" t="s">
        <v>85</v>
      </c>
      <c r="AW195" s="14" t="s">
        <v>36</v>
      </c>
      <c r="AX195" s="14" t="s">
        <v>83</v>
      </c>
      <c r="AY195" s="217" t="s">
        <v>194</v>
      </c>
    </row>
    <row r="196" spans="1:65" s="2" customFormat="1" ht="16.5" customHeight="1">
      <c r="A196" s="36"/>
      <c r="B196" s="37"/>
      <c r="C196" s="233" t="s">
        <v>314</v>
      </c>
      <c r="D196" s="233" t="s">
        <v>302</v>
      </c>
      <c r="E196" s="234" t="s">
        <v>315</v>
      </c>
      <c r="F196" s="235" t="s">
        <v>316</v>
      </c>
      <c r="G196" s="236" t="s">
        <v>317</v>
      </c>
      <c r="H196" s="237">
        <v>28.085999999999999</v>
      </c>
      <c r="I196" s="238"/>
      <c r="J196" s="239">
        <f>ROUND(I196*H196,2)</f>
        <v>0</v>
      </c>
      <c r="K196" s="235" t="s">
        <v>201</v>
      </c>
      <c r="L196" s="240"/>
      <c r="M196" s="241" t="s">
        <v>19</v>
      </c>
      <c r="N196" s="242" t="s">
        <v>46</v>
      </c>
      <c r="O196" s="66"/>
      <c r="P196" s="186">
        <f>O196*H196</f>
        <v>0</v>
      </c>
      <c r="Q196" s="186">
        <v>1E-3</v>
      </c>
      <c r="R196" s="186">
        <f>Q196*H196</f>
        <v>2.8086E-2</v>
      </c>
      <c r="S196" s="186">
        <v>0</v>
      </c>
      <c r="T196" s="18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8" t="s">
        <v>274</v>
      </c>
      <c r="AT196" s="188" t="s">
        <v>302</v>
      </c>
      <c r="AU196" s="188" t="s">
        <v>85</v>
      </c>
      <c r="AY196" s="19" t="s">
        <v>194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9" t="s">
        <v>83</v>
      </c>
      <c r="BK196" s="189">
        <f>ROUND(I196*H196,2)</f>
        <v>0</v>
      </c>
      <c r="BL196" s="19" t="s">
        <v>202</v>
      </c>
      <c r="BM196" s="188" t="s">
        <v>318</v>
      </c>
    </row>
    <row r="197" spans="1:65" s="2" customFormat="1" ht="11.25">
      <c r="A197" s="36"/>
      <c r="B197" s="37"/>
      <c r="C197" s="38"/>
      <c r="D197" s="190" t="s">
        <v>204</v>
      </c>
      <c r="E197" s="38"/>
      <c r="F197" s="191" t="s">
        <v>316</v>
      </c>
      <c r="G197" s="38"/>
      <c r="H197" s="38"/>
      <c r="I197" s="192"/>
      <c r="J197" s="38"/>
      <c r="K197" s="38"/>
      <c r="L197" s="41"/>
      <c r="M197" s="193"/>
      <c r="N197" s="19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204</v>
      </c>
      <c r="AU197" s="19" t="s">
        <v>85</v>
      </c>
    </row>
    <row r="198" spans="1:65" s="14" customFormat="1" ht="11.25">
      <c r="B198" s="207"/>
      <c r="C198" s="208"/>
      <c r="D198" s="190" t="s">
        <v>208</v>
      </c>
      <c r="E198" s="208"/>
      <c r="F198" s="209" t="s">
        <v>319</v>
      </c>
      <c r="G198" s="208"/>
      <c r="H198" s="211">
        <v>28.085999999999999</v>
      </c>
      <c r="I198" s="212"/>
      <c r="J198" s="208"/>
      <c r="K198" s="208"/>
      <c r="L198" s="213"/>
      <c r="M198" s="214"/>
      <c r="N198" s="215"/>
      <c r="O198" s="215"/>
      <c r="P198" s="215"/>
      <c r="Q198" s="215"/>
      <c r="R198" s="215"/>
      <c r="S198" s="215"/>
      <c r="T198" s="216"/>
      <c r="AT198" s="217" t="s">
        <v>208</v>
      </c>
      <c r="AU198" s="217" t="s">
        <v>85</v>
      </c>
      <c r="AV198" s="14" t="s">
        <v>85</v>
      </c>
      <c r="AW198" s="14" t="s">
        <v>4</v>
      </c>
      <c r="AX198" s="14" t="s">
        <v>83</v>
      </c>
      <c r="AY198" s="217" t="s">
        <v>194</v>
      </c>
    </row>
    <row r="199" spans="1:65" s="2" customFormat="1" ht="21.75" customHeight="1">
      <c r="A199" s="36"/>
      <c r="B199" s="37"/>
      <c r="C199" s="176" t="s">
        <v>320</v>
      </c>
      <c r="D199" s="176" t="s">
        <v>197</v>
      </c>
      <c r="E199" s="178" t="s">
        <v>321</v>
      </c>
      <c r="F199" s="179" t="s">
        <v>322</v>
      </c>
      <c r="G199" s="180" t="s">
        <v>323</v>
      </c>
      <c r="H199" s="181">
        <v>1</v>
      </c>
      <c r="I199" s="182"/>
      <c r="J199" s="183">
        <f>ROUND(I199*H199,2)</f>
        <v>0</v>
      </c>
      <c r="K199" s="179" t="s">
        <v>201</v>
      </c>
      <c r="L199" s="41"/>
      <c r="M199" s="184" t="s">
        <v>19</v>
      </c>
      <c r="N199" s="185" t="s">
        <v>46</v>
      </c>
      <c r="O199" s="66"/>
      <c r="P199" s="186">
        <f>O199*H199</f>
        <v>0</v>
      </c>
      <c r="Q199" s="186">
        <v>0</v>
      </c>
      <c r="R199" s="186">
        <f>Q199*H199</f>
        <v>0</v>
      </c>
      <c r="S199" s="186">
        <v>0</v>
      </c>
      <c r="T199" s="18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8" t="s">
        <v>202</v>
      </c>
      <c r="AT199" s="188" t="s">
        <v>197</v>
      </c>
      <c r="AU199" s="188" t="s">
        <v>85</v>
      </c>
      <c r="AY199" s="19" t="s">
        <v>194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19" t="s">
        <v>83</v>
      </c>
      <c r="BK199" s="189">
        <f>ROUND(I199*H199,2)</f>
        <v>0</v>
      </c>
      <c r="BL199" s="19" t="s">
        <v>202</v>
      </c>
      <c r="BM199" s="188" t="s">
        <v>324</v>
      </c>
    </row>
    <row r="200" spans="1:65" s="2" customFormat="1" ht="19.5">
      <c r="A200" s="36"/>
      <c r="B200" s="37"/>
      <c r="C200" s="38"/>
      <c r="D200" s="190" t="s">
        <v>204</v>
      </c>
      <c r="E200" s="38"/>
      <c r="F200" s="191" t="s">
        <v>325</v>
      </c>
      <c r="G200" s="38"/>
      <c r="H200" s="38"/>
      <c r="I200" s="192"/>
      <c r="J200" s="38"/>
      <c r="K200" s="38"/>
      <c r="L200" s="41"/>
      <c r="M200" s="193"/>
      <c r="N200" s="19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204</v>
      </c>
      <c r="AU200" s="19" t="s">
        <v>85</v>
      </c>
    </row>
    <row r="201" spans="1:65" s="2" customFormat="1" ht="11.25">
      <c r="A201" s="36"/>
      <c r="B201" s="37"/>
      <c r="C201" s="38"/>
      <c r="D201" s="195" t="s">
        <v>206</v>
      </c>
      <c r="E201" s="38"/>
      <c r="F201" s="196" t="s">
        <v>326</v>
      </c>
      <c r="G201" s="38"/>
      <c r="H201" s="38"/>
      <c r="I201" s="192"/>
      <c r="J201" s="38"/>
      <c r="K201" s="38"/>
      <c r="L201" s="41"/>
      <c r="M201" s="193"/>
      <c r="N201" s="19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206</v>
      </c>
      <c r="AU201" s="19" t="s">
        <v>85</v>
      </c>
    </row>
    <row r="202" spans="1:65" s="2" customFormat="1" ht="19.5">
      <c r="A202" s="36"/>
      <c r="B202" s="37"/>
      <c r="C202" s="38"/>
      <c r="D202" s="190" t="s">
        <v>267</v>
      </c>
      <c r="E202" s="38"/>
      <c r="F202" s="220" t="s">
        <v>327</v>
      </c>
      <c r="G202" s="38"/>
      <c r="H202" s="38"/>
      <c r="I202" s="192"/>
      <c r="J202" s="38"/>
      <c r="K202" s="38"/>
      <c r="L202" s="41"/>
      <c r="M202" s="193"/>
      <c r="N202" s="19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267</v>
      </c>
      <c r="AU202" s="19" t="s">
        <v>85</v>
      </c>
    </row>
    <row r="203" spans="1:65" s="14" customFormat="1" ht="11.25">
      <c r="B203" s="207"/>
      <c r="C203" s="208"/>
      <c r="D203" s="190" t="s">
        <v>208</v>
      </c>
      <c r="E203" s="221" t="s">
        <v>19</v>
      </c>
      <c r="F203" s="209" t="s">
        <v>83</v>
      </c>
      <c r="G203" s="208"/>
      <c r="H203" s="211">
        <v>1</v>
      </c>
      <c r="I203" s="212"/>
      <c r="J203" s="208"/>
      <c r="K203" s="208"/>
      <c r="L203" s="213"/>
      <c r="M203" s="214"/>
      <c r="N203" s="215"/>
      <c r="O203" s="215"/>
      <c r="P203" s="215"/>
      <c r="Q203" s="215"/>
      <c r="R203" s="215"/>
      <c r="S203" s="215"/>
      <c r="T203" s="216"/>
      <c r="AT203" s="217" t="s">
        <v>208</v>
      </c>
      <c r="AU203" s="217" t="s">
        <v>85</v>
      </c>
      <c r="AV203" s="14" t="s">
        <v>85</v>
      </c>
      <c r="AW203" s="14" t="s">
        <v>36</v>
      </c>
      <c r="AX203" s="14" t="s">
        <v>83</v>
      </c>
      <c r="AY203" s="217" t="s">
        <v>194</v>
      </c>
    </row>
    <row r="204" spans="1:65" s="2" customFormat="1" ht="16.5" customHeight="1">
      <c r="A204" s="36"/>
      <c r="B204" s="37"/>
      <c r="C204" s="233" t="s">
        <v>328</v>
      </c>
      <c r="D204" s="233" t="s">
        <v>302</v>
      </c>
      <c r="E204" s="234" t="s">
        <v>329</v>
      </c>
      <c r="F204" s="235" t="s">
        <v>330</v>
      </c>
      <c r="G204" s="236" t="s">
        <v>305</v>
      </c>
      <c r="H204" s="237">
        <v>1.6850000000000001</v>
      </c>
      <c r="I204" s="238"/>
      <c r="J204" s="239">
        <f>ROUND(I204*H204,2)</f>
        <v>0</v>
      </c>
      <c r="K204" s="235" t="s">
        <v>201</v>
      </c>
      <c r="L204" s="240"/>
      <c r="M204" s="241" t="s">
        <v>19</v>
      </c>
      <c r="N204" s="242" t="s">
        <v>46</v>
      </c>
      <c r="O204" s="66"/>
      <c r="P204" s="186">
        <f>O204*H204</f>
        <v>0</v>
      </c>
      <c r="Q204" s="186">
        <v>1</v>
      </c>
      <c r="R204" s="186">
        <f>Q204*H204</f>
        <v>1.6850000000000001</v>
      </c>
      <c r="S204" s="186">
        <v>0</v>
      </c>
      <c r="T204" s="18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8" t="s">
        <v>274</v>
      </c>
      <c r="AT204" s="188" t="s">
        <v>302</v>
      </c>
      <c r="AU204" s="188" t="s">
        <v>85</v>
      </c>
      <c r="AY204" s="19" t="s">
        <v>194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9" t="s">
        <v>83</v>
      </c>
      <c r="BK204" s="189">
        <f>ROUND(I204*H204,2)</f>
        <v>0</v>
      </c>
      <c r="BL204" s="19" t="s">
        <v>202</v>
      </c>
      <c r="BM204" s="188" t="s">
        <v>331</v>
      </c>
    </row>
    <row r="205" spans="1:65" s="2" customFormat="1" ht="11.25">
      <c r="A205" s="36"/>
      <c r="B205" s="37"/>
      <c r="C205" s="38"/>
      <c r="D205" s="190" t="s">
        <v>204</v>
      </c>
      <c r="E205" s="38"/>
      <c r="F205" s="191" t="s">
        <v>330</v>
      </c>
      <c r="G205" s="38"/>
      <c r="H205" s="38"/>
      <c r="I205" s="192"/>
      <c r="J205" s="38"/>
      <c r="K205" s="38"/>
      <c r="L205" s="41"/>
      <c r="M205" s="193"/>
      <c r="N205" s="19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204</v>
      </c>
      <c r="AU205" s="19" t="s">
        <v>85</v>
      </c>
    </row>
    <row r="206" spans="1:65" s="14" customFormat="1" ht="11.25">
      <c r="B206" s="207"/>
      <c r="C206" s="208"/>
      <c r="D206" s="190" t="s">
        <v>208</v>
      </c>
      <c r="E206" s="221" t="s">
        <v>19</v>
      </c>
      <c r="F206" s="209" t="s">
        <v>332</v>
      </c>
      <c r="G206" s="208"/>
      <c r="H206" s="211">
        <v>1.6850000000000001</v>
      </c>
      <c r="I206" s="212"/>
      <c r="J206" s="208"/>
      <c r="K206" s="208"/>
      <c r="L206" s="213"/>
      <c r="M206" s="214"/>
      <c r="N206" s="215"/>
      <c r="O206" s="215"/>
      <c r="P206" s="215"/>
      <c r="Q206" s="215"/>
      <c r="R206" s="215"/>
      <c r="S206" s="215"/>
      <c r="T206" s="216"/>
      <c r="AT206" s="217" t="s">
        <v>208</v>
      </c>
      <c r="AU206" s="217" t="s">
        <v>85</v>
      </c>
      <c r="AV206" s="14" t="s">
        <v>85</v>
      </c>
      <c r="AW206" s="14" t="s">
        <v>36</v>
      </c>
      <c r="AX206" s="14" t="s">
        <v>83</v>
      </c>
      <c r="AY206" s="217" t="s">
        <v>194</v>
      </c>
    </row>
    <row r="207" spans="1:65" s="2" customFormat="1" ht="16.5" customHeight="1">
      <c r="A207" s="36"/>
      <c r="B207" s="37"/>
      <c r="C207" s="233" t="s">
        <v>333</v>
      </c>
      <c r="D207" s="233" t="s">
        <v>302</v>
      </c>
      <c r="E207" s="234" t="s">
        <v>303</v>
      </c>
      <c r="F207" s="235" t="s">
        <v>304</v>
      </c>
      <c r="G207" s="236" t="s">
        <v>305</v>
      </c>
      <c r="H207" s="237">
        <v>0.77800000000000002</v>
      </c>
      <c r="I207" s="238"/>
      <c r="J207" s="239">
        <f>ROUND(I207*H207,2)</f>
        <v>0</v>
      </c>
      <c r="K207" s="235" t="s">
        <v>201</v>
      </c>
      <c r="L207" s="240"/>
      <c r="M207" s="241" t="s">
        <v>19</v>
      </c>
      <c r="N207" s="242" t="s">
        <v>46</v>
      </c>
      <c r="O207" s="66"/>
      <c r="P207" s="186">
        <f>O207*H207</f>
        <v>0</v>
      </c>
      <c r="Q207" s="186">
        <v>1</v>
      </c>
      <c r="R207" s="186">
        <f>Q207*H207</f>
        <v>0.77800000000000002</v>
      </c>
      <c r="S207" s="186">
        <v>0</v>
      </c>
      <c r="T207" s="18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8" t="s">
        <v>274</v>
      </c>
      <c r="AT207" s="188" t="s">
        <v>302</v>
      </c>
      <c r="AU207" s="188" t="s">
        <v>85</v>
      </c>
      <c r="AY207" s="19" t="s">
        <v>194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9" t="s">
        <v>83</v>
      </c>
      <c r="BK207" s="189">
        <f>ROUND(I207*H207,2)</f>
        <v>0</v>
      </c>
      <c r="BL207" s="19" t="s">
        <v>202</v>
      </c>
      <c r="BM207" s="188" t="s">
        <v>334</v>
      </c>
    </row>
    <row r="208" spans="1:65" s="2" customFormat="1" ht="11.25">
      <c r="A208" s="36"/>
      <c r="B208" s="37"/>
      <c r="C208" s="38"/>
      <c r="D208" s="190" t="s">
        <v>204</v>
      </c>
      <c r="E208" s="38"/>
      <c r="F208" s="191" t="s">
        <v>304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204</v>
      </c>
      <c r="AU208" s="19" t="s">
        <v>85</v>
      </c>
    </row>
    <row r="209" spans="1:65" s="14" customFormat="1" ht="11.25">
      <c r="B209" s="207"/>
      <c r="C209" s="208"/>
      <c r="D209" s="190" t="s">
        <v>208</v>
      </c>
      <c r="E209" s="221" t="s">
        <v>19</v>
      </c>
      <c r="F209" s="209" t="s">
        <v>335</v>
      </c>
      <c r="G209" s="208"/>
      <c r="H209" s="211">
        <v>0.77800000000000002</v>
      </c>
      <c r="I209" s="212"/>
      <c r="J209" s="208"/>
      <c r="K209" s="208"/>
      <c r="L209" s="213"/>
      <c r="M209" s="214"/>
      <c r="N209" s="215"/>
      <c r="O209" s="215"/>
      <c r="P209" s="215"/>
      <c r="Q209" s="215"/>
      <c r="R209" s="215"/>
      <c r="S209" s="215"/>
      <c r="T209" s="216"/>
      <c r="AT209" s="217" t="s">
        <v>208</v>
      </c>
      <c r="AU209" s="217" t="s">
        <v>85</v>
      </c>
      <c r="AV209" s="14" t="s">
        <v>85</v>
      </c>
      <c r="AW209" s="14" t="s">
        <v>36</v>
      </c>
      <c r="AX209" s="14" t="s">
        <v>83</v>
      </c>
      <c r="AY209" s="217" t="s">
        <v>194</v>
      </c>
    </row>
    <row r="210" spans="1:65" s="2" customFormat="1" ht="21.75" customHeight="1">
      <c r="A210" s="36"/>
      <c r="B210" s="37"/>
      <c r="C210" s="176" t="s">
        <v>336</v>
      </c>
      <c r="D210" s="176" t="s">
        <v>197</v>
      </c>
      <c r="E210" s="178" t="s">
        <v>337</v>
      </c>
      <c r="F210" s="179" t="s">
        <v>338</v>
      </c>
      <c r="G210" s="180" t="s">
        <v>230</v>
      </c>
      <c r="H210" s="181">
        <v>4.8</v>
      </c>
      <c r="I210" s="182"/>
      <c r="J210" s="183">
        <f>ROUND(I210*H210,2)</f>
        <v>0</v>
      </c>
      <c r="K210" s="179" t="s">
        <v>201</v>
      </c>
      <c r="L210" s="41"/>
      <c r="M210" s="184" t="s">
        <v>19</v>
      </c>
      <c r="N210" s="185" t="s">
        <v>46</v>
      </c>
      <c r="O210" s="66"/>
      <c r="P210" s="186">
        <f>O210*H210</f>
        <v>0</v>
      </c>
      <c r="Q210" s="186">
        <v>0</v>
      </c>
      <c r="R210" s="186">
        <f>Q210*H210</f>
        <v>0</v>
      </c>
      <c r="S210" s="186">
        <v>0</v>
      </c>
      <c r="T210" s="18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8" t="s">
        <v>202</v>
      </c>
      <c r="AT210" s="188" t="s">
        <v>197</v>
      </c>
      <c r="AU210" s="188" t="s">
        <v>85</v>
      </c>
      <c r="AY210" s="19" t="s">
        <v>194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9" t="s">
        <v>83</v>
      </c>
      <c r="BK210" s="189">
        <f>ROUND(I210*H210,2)</f>
        <v>0</v>
      </c>
      <c r="BL210" s="19" t="s">
        <v>202</v>
      </c>
      <c r="BM210" s="188" t="s">
        <v>339</v>
      </c>
    </row>
    <row r="211" spans="1:65" s="2" customFormat="1" ht="19.5">
      <c r="A211" s="36"/>
      <c r="B211" s="37"/>
      <c r="C211" s="38"/>
      <c r="D211" s="190" t="s">
        <v>204</v>
      </c>
      <c r="E211" s="38"/>
      <c r="F211" s="191" t="s">
        <v>340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204</v>
      </c>
      <c r="AU211" s="19" t="s">
        <v>85</v>
      </c>
    </row>
    <row r="212" spans="1:65" s="2" customFormat="1" ht="11.25">
      <c r="A212" s="36"/>
      <c r="B212" s="37"/>
      <c r="C212" s="38"/>
      <c r="D212" s="195" t="s">
        <v>206</v>
      </c>
      <c r="E212" s="38"/>
      <c r="F212" s="196" t="s">
        <v>341</v>
      </c>
      <c r="G212" s="38"/>
      <c r="H212" s="38"/>
      <c r="I212" s="192"/>
      <c r="J212" s="38"/>
      <c r="K212" s="38"/>
      <c r="L212" s="41"/>
      <c r="M212" s="193"/>
      <c r="N212" s="194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206</v>
      </c>
      <c r="AU212" s="19" t="s">
        <v>85</v>
      </c>
    </row>
    <row r="213" spans="1:65" s="2" customFormat="1" ht="19.5">
      <c r="A213" s="36"/>
      <c r="B213" s="37"/>
      <c r="C213" s="38"/>
      <c r="D213" s="190" t="s">
        <v>267</v>
      </c>
      <c r="E213" s="38"/>
      <c r="F213" s="220" t="s">
        <v>327</v>
      </c>
      <c r="G213" s="38"/>
      <c r="H213" s="38"/>
      <c r="I213" s="192"/>
      <c r="J213" s="38"/>
      <c r="K213" s="38"/>
      <c r="L213" s="41"/>
      <c r="M213" s="193"/>
      <c r="N213" s="19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267</v>
      </c>
      <c r="AU213" s="19" t="s">
        <v>85</v>
      </c>
    </row>
    <row r="214" spans="1:65" s="14" customFormat="1" ht="11.25">
      <c r="B214" s="207"/>
      <c r="C214" s="208"/>
      <c r="D214" s="190" t="s">
        <v>208</v>
      </c>
      <c r="E214" s="221" t="s">
        <v>19</v>
      </c>
      <c r="F214" s="209" t="s">
        <v>342</v>
      </c>
      <c r="G214" s="208"/>
      <c r="H214" s="211">
        <v>4.8</v>
      </c>
      <c r="I214" s="212"/>
      <c r="J214" s="208"/>
      <c r="K214" s="208"/>
      <c r="L214" s="213"/>
      <c r="M214" s="214"/>
      <c r="N214" s="215"/>
      <c r="O214" s="215"/>
      <c r="P214" s="215"/>
      <c r="Q214" s="215"/>
      <c r="R214" s="215"/>
      <c r="S214" s="215"/>
      <c r="T214" s="216"/>
      <c r="AT214" s="217" t="s">
        <v>208</v>
      </c>
      <c r="AU214" s="217" t="s">
        <v>85</v>
      </c>
      <c r="AV214" s="14" t="s">
        <v>85</v>
      </c>
      <c r="AW214" s="14" t="s">
        <v>36</v>
      </c>
      <c r="AX214" s="14" t="s">
        <v>83</v>
      </c>
      <c r="AY214" s="217" t="s">
        <v>194</v>
      </c>
    </row>
    <row r="215" spans="1:65" s="2" customFormat="1" ht="16.5" customHeight="1">
      <c r="A215" s="36"/>
      <c r="B215" s="37"/>
      <c r="C215" s="233" t="s">
        <v>343</v>
      </c>
      <c r="D215" s="233" t="s">
        <v>302</v>
      </c>
      <c r="E215" s="234" t="s">
        <v>344</v>
      </c>
      <c r="F215" s="235" t="s">
        <v>345</v>
      </c>
      <c r="G215" s="236" t="s">
        <v>200</v>
      </c>
      <c r="H215" s="237">
        <v>5.76</v>
      </c>
      <c r="I215" s="238"/>
      <c r="J215" s="239">
        <f>ROUND(I215*H215,2)</f>
        <v>0</v>
      </c>
      <c r="K215" s="235" t="s">
        <v>277</v>
      </c>
      <c r="L215" s="240"/>
      <c r="M215" s="241" t="s">
        <v>19</v>
      </c>
      <c r="N215" s="242" t="s">
        <v>46</v>
      </c>
      <c r="O215" s="66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274</v>
      </c>
      <c r="AT215" s="188" t="s">
        <v>302</v>
      </c>
      <c r="AU215" s="188" t="s">
        <v>85</v>
      </c>
      <c r="AY215" s="19" t="s">
        <v>194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83</v>
      </c>
      <c r="BK215" s="189">
        <f>ROUND(I215*H215,2)</f>
        <v>0</v>
      </c>
      <c r="BL215" s="19" t="s">
        <v>202</v>
      </c>
      <c r="BM215" s="188" t="s">
        <v>346</v>
      </c>
    </row>
    <row r="216" spans="1:65" s="2" customFormat="1" ht="11.25">
      <c r="A216" s="36"/>
      <c r="B216" s="37"/>
      <c r="C216" s="38"/>
      <c r="D216" s="190" t="s">
        <v>204</v>
      </c>
      <c r="E216" s="38"/>
      <c r="F216" s="191" t="s">
        <v>345</v>
      </c>
      <c r="G216" s="38"/>
      <c r="H216" s="38"/>
      <c r="I216" s="192"/>
      <c r="J216" s="38"/>
      <c r="K216" s="38"/>
      <c r="L216" s="41"/>
      <c r="M216" s="193"/>
      <c r="N216" s="19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204</v>
      </c>
      <c r="AU216" s="19" t="s">
        <v>85</v>
      </c>
    </row>
    <row r="217" spans="1:65" s="14" customFormat="1" ht="11.25">
      <c r="B217" s="207"/>
      <c r="C217" s="208"/>
      <c r="D217" s="190" t="s">
        <v>208</v>
      </c>
      <c r="E217" s="208"/>
      <c r="F217" s="209" t="s">
        <v>347</v>
      </c>
      <c r="G217" s="208"/>
      <c r="H217" s="211">
        <v>5.76</v>
      </c>
      <c r="I217" s="212"/>
      <c r="J217" s="208"/>
      <c r="K217" s="208"/>
      <c r="L217" s="213"/>
      <c r="M217" s="214"/>
      <c r="N217" s="215"/>
      <c r="O217" s="215"/>
      <c r="P217" s="215"/>
      <c r="Q217" s="215"/>
      <c r="R217" s="215"/>
      <c r="S217" s="215"/>
      <c r="T217" s="216"/>
      <c r="AT217" s="217" t="s">
        <v>208</v>
      </c>
      <c r="AU217" s="217" t="s">
        <v>85</v>
      </c>
      <c r="AV217" s="14" t="s">
        <v>85</v>
      </c>
      <c r="AW217" s="14" t="s">
        <v>4</v>
      </c>
      <c r="AX217" s="14" t="s">
        <v>83</v>
      </c>
      <c r="AY217" s="217" t="s">
        <v>194</v>
      </c>
    </row>
    <row r="218" spans="1:65" s="2" customFormat="1" ht="16.5" customHeight="1">
      <c r="A218" s="36"/>
      <c r="B218" s="37"/>
      <c r="C218" s="176" t="s">
        <v>348</v>
      </c>
      <c r="D218" s="176" t="s">
        <v>197</v>
      </c>
      <c r="E218" s="178" t="s">
        <v>349</v>
      </c>
      <c r="F218" s="179" t="s">
        <v>350</v>
      </c>
      <c r="G218" s="180" t="s">
        <v>323</v>
      </c>
      <c r="H218" s="181">
        <v>1</v>
      </c>
      <c r="I218" s="182"/>
      <c r="J218" s="183">
        <f>ROUND(I218*H218,2)</f>
        <v>0</v>
      </c>
      <c r="K218" s="179" t="s">
        <v>201</v>
      </c>
      <c r="L218" s="41"/>
      <c r="M218" s="184" t="s">
        <v>19</v>
      </c>
      <c r="N218" s="185" t="s">
        <v>46</v>
      </c>
      <c r="O218" s="66"/>
      <c r="P218" s="186">
        <f>O218*H218</f>
        <v>0</v>
      </c>
      <c r="Q218" s="186">
        <v>0</v>
      </c>
      <c r="R218" s="186">
        <f>Q218*H218</f>
        <v>0</v>
      </c>
      <c r="S218" s="186">
        <v>0</v>
      </c>
      <c r="T218" s="18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8" t="s">
        <v>202</v>
      </c>
      <c r="AT218" s="188" t="s">
        <v>197</v>
      </c>
      <c r="AU218" s="188" t="s">
        <v>85</v>
      </c>
      <c r="AY218" s="19" t="s">
        <v>194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19" t="s">
        <v>83</v>
      </c>
      <c r="BK218" s="189">
        <f>ROUND(I218*H218,2)</f>
        <v>0</v>
      </c>
      <c r="BL218" s="19" t="s">
        <v>202</v>
      </c>
      <c r="BM218" s="188" t="s">
        <v>351</v>
      </c>
    </row>
    <row r="219" spans="1:65" s="2" customFormat="1" ht="19.5">
      <c r="A219" s="36"/>
      <c r="B219" s="37"/>
      <c r="C219" s="38"/>
      <c r="D219" s="190" t="s">
        <v>204</v>
      </c>
      <c r="E219" s="38"/>
      <c r="F219" s="191" t="s">
        <v>352</v>
      </c>
      <c r="G219" s="38"/>
      <c r="H219" s="38"/>
      <c r="I219" s="192"/>
      <c r="J219" s="38"/>
      <c r="K219" s="38"/>
      <c r="L219" s="41"/>
      <c r="M219" s="193"/>
      <c r="N219" s="19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204</v>
      </c>
      <c r="AU219" s="19" t="s">
        <v>85</v>
      </c>
    </row>
    <row r="220" spans="1:65" s="2" customFormat="1" ht="11.25">
      <c r="A220" s="36"/>
      <c r="B220" s="37"/>
      <c r="C220" s="38"/>
      <c r="D220" s="195" t="s">
        <v>206</v>
      </c>
      <c r="E220" s="38"/>
      <c r="F220" s="196" t="s">
        <v>353</v>
      </c>
      <c r="G220" s="38"/>
      <c r="H220" s="38"/>
      <c r="I220" s="192"/>
      <c r="J220" s="38"/>
      <c r="K220" s="38"/>
      <c r="L220" s="41"/>
      <c r="M220" s="193"/>
      <c r="N220" s="19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206</v>
      </c>
      <c r="AU220" s="19" t="s">
        <v>85</v>
      </c>
    </row>
    <row r="221" spans="1:65" s="2" customFormat="1" ht="19.5">
      <c r="A221" s="36"/>
      <c r="B221" s="37"/>
      <c r="C221" s="38"/>
      <c r="D221" s="190" t="s">
        <v>267</v>
      </c>
      <c r="E221" s="38"/>
      <c r="F221" s="220" t="s">
        <v>327</v>
      </c>
      <c r="G221" s="38"/>
      <c r="H221" s="38"/>
      <c r="I221" s="192"/>
      <c r="J221" s="38"/>
      <c r="K221" s="38"/>
      <c r="L221" s="41"/>
      <c r="M221" s="193"/>
      <c r="N221" s="19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267</v>
      </c>
      <c r="AU221" s="19" t="s">
        <v>85</v>
      </c>
    </row>
    <row r="222" spans="1:65" s="2" customFormat="1" ht="21.75" customHeight="1">
      <c r="A222" s="36"/>
      <c r="B222" s="37"/>
      <c r="C222" s="176" t="s">
        <v>354</v>
      </c>
      <c r="D222" s="176" t="s">
        <v>197</v>
      </c>
      <c r="E222" s="178" t="s">
        <v>355</v>
      </c>
      <c r="F222" s="179" t="s">
        <v>356</v>
      </c>
      <c r="G222" s="180" t="s">
        <v>323</v>
      </c>
      <c r="H222" s="181">
        <v>1</v>
      </c>
      <c r="I222" s="182"/>
      <c r="J222" s="183">
        <f>ROUND(I222*H222,2)</f>
        <v>0</v>
      </c>
      <c r="K222" s="179" t="s">
        <v>201</v>
      </c>
      <c r="L222" s="41"/>
      <c r="M222" s="184" t="s">
        <v>19</v>
      </c>
      <c r="N222" s="185" t="s">
        <v>46</v>
      </c>
      <c r="O222" s="66"/>
      <c r="P222" s="186">
        <f>O222*H222</f>
        <v>0</v>
      </c>
      <c r="Q222" s="186">
        <v>0</v>
      </c>
      <c r="R222" s="186">
        <f>Q222*H222</f>
        <v>0</v>
      </c>
      <c r="S222" s="186">
        <v>0</v>
      </c>
      <c r="T222" s="18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8" t="s">
        <v>202</v>
      </c>
      <c r="AT222" s="188" t="s">
        <v>197</v>
      </c>
      <c r="AU222" s="188" t="s">
        <v>85</v>
      </c>
      <c r="AY222" s="19" t="s">
        <v>194</v>
      </c>
      <c r="BE222" s="189">
        <f>IF(N222="základní",J222,0)</f>
        <v>0</v>
      </c>
      <c r="BF222" s="189">
        <f>IF(N222="snížená",J222,0)</f>
        <v>0</v>
      </c>
      <c r="BG222" s="189">
        <f>IF(N222="zákl. přenesená",J222,0)</f>
        <v>0</v>
      </c>
      <c r="BH222" s="189">
        <f>IF(N222="sníž. přenesená",J222,0)</f>
        <v>0</v>
      </c>
      <c r="BI222" s="189">
        <f>IF(N222="nulová",J222,0)</f>
        <v>0</v>
      </c>
      <c r="BJ222" s="19" t="s">
        <v>83</v>
      </c>
      <c r="BK222" s="189">
        <f>ROUND(I222*H222,2)</f>
        <v>0</v>
      </c>
      <c r="BL222" s="19" t="s">
        <v>202</v>
      </c>
      <c r="BM222" s="188" t="s">
        <v>357</v>
      </c>
    </row>
    <row r="223" spans="1:65" s="2" customFormat="1" ht="11.25">
      <c r="A223" s="36"/>
      <c r="B223" s="37"/>
      <c r="C223" s="38"/>
      <c r="D223" s="190" t="s">
        <v>204</v>
      </c>
      <c r="E223" s="38"/>
      <c r="F223" s="191" t="s">
        <v>358</v>
      </c>
      <c r="G223" s="38"/>
      <c r="H223" s="38"/>
      <c r="I223" s="192"/>
      <c r="J223" s="38"/>
      <c r="K223" s="38"/>
      <c r="L223" s="41"/>
      <c r="M223" s="193"/>
      <c r="N223" s="19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204</v>
      </c>
      <c r="AU223" s="19" t="s">
        <v>85</v>
      </c>
    </row>
    <row r="224" spans="1:65" s="2" customFormat="1" ht="11.25">
      <c r="A224" s="36"/>
      <c r="B224" s="37"/>
      <c r="C224" s="38"/>
      <c r="D224" s="195" t="s">
        <v>206</v>
      </c>
      <c r="E224" s="38"/>
      <c r="F224" s="196" t="s">
        <v>359</v>
      </c>
      <c r="G224" s="38"/>
      <c r="H224" s="38"/>
      <c r="I224" s="192"/>
      <c r="J224" s="38"/>
      <c r="K224" s="38"/>
      <c r="L224" s="41"/>
      <c r="M224" s="193"/>
      <c r="N224" s="19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206</v>
      </c>
      <c r="AU224" s="19" t="s">
        <v>85</v>
      </c>
    </row>
    <row r="225" spans="1:65" s="2" customFormat="1" ht="19.5">
      <c r="A225" s="36"/>
      <c r="B225" s="37"/>
      <c r="C225" s="38"/>
      <c r="D225" s="190" t="s">
        <v>267</v>
      </c>
      <c r="E225" s="38"/>
      <c r="F225" s="220" t="s">
        <v>327</v>
      </c>
      <c r="G225" s="38"/>
      <c r="H225" s="38"/>
      <c r="I225" s="192"/>
      <c r="J225" s="38"/>
      <c r="K225" s="38"/>
      <c r="L225" s="41"/>
      <c r="M225" s="193"/>
      <c r="N225" s="19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267</v>
      </c>
      <c r="AU225" s="19" t="s">
        <v>85</v>
      </c>
    </row>
    <row r="226" spans="1:65" s="2" customFormat="1" ht="16.5" customHeight="1">
      <c r="A226" s="36"/>
      <c r="B226" s="37"/>
      <c r="C226" s="176" t="s">
        <v>360</v>
      </c>
      <c r="D226" s="176" t="s">
        <v>197</v>
      </c>
      <c r="E226" s="178" t="s">
        <v>361</v>
      </c>
      <c r="F226" s="179" t="s">
        <v>362</v>
      </c>
      <c r="G226" s="180" t="s">
        <v>323</v>
      </c>
      <c r="H226" s="181">
        <v>1</v>
      </c>
      <c r="I226" s="182"/>
      <c r="J226" s="183">
        <f>ROUND(I226*H226,2)</f>
        <v>0</v>
      </c>
      <c r="K226" s="179" t="s">
        <v>201</v>
      </c>
      <c r="L226" s="41"/>
      <c r="M226" s="184" t="s">
        <v>19</v>
      </c>
      <c r="N226" s="185" t="s">
        <v>46</v>
      </c>
      <c r="O226" s="66"/>
      <c r="P226" s="186">
        <f>O226*H226</f>
        <v>0</v>
      </c>
      <c r="Q226" s="186">
        <v>1.2800000000000001E-3</v>
      </c>
      <c r="R226" s="186">
        <f>Q226*H226</f>
        <v>1.2800000000000001E-3</v>
      </c>
      <c r="S226" s="186">
        <v>0</v>
      </c>
      <c r="T226" s="187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8" t="s">
        <v>202</v>
      </c>
      <c r="AT226" s="188" t="s">
        <v>197</v>
      </c>
      <c r="AU226" s="188" t="s">
        <v>85</v>
      </c>
      <c r="AY226" s="19" t="s">
        <v>194</v>
      </c>
      <c r="BE226" s="189">
        <f>IF(N226="základní",J226,0)</f>
        <v>0</v>
      </c>
      <c r="BF226" s="189">
        <f>IF(N226="snížená",J226,0)</f>
        <v>0</v>
      </c>
      <c r="BG226" s="189">
        <f>IF(N226="zákl. přenesená",J226,0)</f>
        <v>0</v>
      </c>
      <c r="BH226" s="189">
        <f>IF(N226="sníž. přenesená",J226,0)</f>
        <v>0</v>
      </c>
      <c r="BI226" s="189">
        <f>IF(N226="nulová",J226,0)</f>
        <v>0</v>
      </c>
      <c r="BJ226" s="19" t="s">
        <v>83</v>
      </c>
      <c r="BK226" s="189">
        <f>ROUND(I226*H226,2)</f>
        <v>0</v>
      </c>
      <c r="BL226" s="19" t="s">
        <v>202</v>
      </c>
      <c r="BM226" s="188" t="s">
        <v>363</v>
      </c>
    </row>
    <row r="227" spans="1:65" s="2" customFormat="1" ht="11.25">
      <c r="A227" s="36"/>
      <c r="B227" s="37"/>
      <c r="C227" s="38"/>
      <c r="D227" s="190" t="s">
        <v>204</v>
      </c>
      <c r="E227" s="38"/>
      <c r="F227" s="191" t="s">
        <v>364</v>
      </c>
      <c r="G227" s="38"/>
      <c r="H227" s="38"/>
      <c r="I227" s="192"/>
      <c r="J227" s="38"/>
      <c r="K227" s="38"/>
      <c r="L227" s="41"/>
      <c r="M227" s="193"/>
      <c r="N227" s="19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204</v>
      </c>
      <c r="AU227" s="19" t="s">
        <v>85</v>
      </c>
    </row>
    <row r="228" spans="1:65" s="2" customFormat="1" ht="11.25">
      <c r="A228" s="36"/>
      <c r="B228" s="37"/>
      <c r="C228" s="38"/>
      <c r="D228" s="195" t="s">
        <v>206</v>
      </c>
      <c r="E228" s="38"/>
      <c r="F228" s="196" t="s">
        <v>365</v>
      </c>
      <c r="G228" s="38"/>
      <c r="H228" s="38"/>
      <c r="I228" s="192"/>
      <c r="J228" s="38"/>
      <c r="K228" s="38"/>
      <c r="L228" s="41"/>
      <c r="M228" s="193"/>
      <c r="N228" s="19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206</v>
      </c>
      <c r="AU228" s="19" t="s">
        <v>85</v>
      </c>
    </row>
    <row r="229" spans="1:65" s="2" customFormat="1" ht="19.5">
      <c r="A229" s="36"/>
      <c r="B229" s="37"/>
      <c r="C229" s="38"/>
      <c r="D229" s="190" t="s">
        <v>267</v>
      </c>
      <c r="E229" s="38"/>
      <c r="F229" s="220" t="s">
        <v>327</v>
      </c>
      <c r="G229" s="38"/>
      <c r="H229" s="38"/>
      <c r="I229" s="192"/>
      <c r="J229" s="38"/>
      <c r="K229" s="38"/>
      <c r="L229" s="41"/>
      <c r="M229" s="193"/>
      <c r="N229" s="19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267</v>
      </c>
      <c r="AU229" s="19" t="s">
        <v>85</v>
      </c>
    </row>
    <row r="230" spans="1:65" s="12" customFormat="1" ht="22.9" customHeight="1">
      <c r="B230" s="160"/>
      <c r="C230" s="161"/>
      <c r="D230" s="162" t="s">
        <v>74</v>
      </c>
      <c r="E230" s="174" t="s">
        <v>242</v>
      </c>
      <c r="F230" s="174" t="s">
        <v>366</v>
      </c>
      <c r="G230" s="161"/>
      <c r="H230" s="161"/>
      <c r="I230" s="164"/>
      <c r="J230" s="175">
        <f>BK230</f>
        <v>0</v>
      </c>
      <c r="K230" s="161"/>
      <c r="L230" s="166"/>
      <c r="M230" s="167"/>
      <c r="N230" s="168"/>
      <c r="O230" s="168"/>
      <c r="P230" s="169">
        <f>SUM(P231:P352)</f>
        <v>0</v>
      </c>
      <c r="Q230" s="168"/>
      <c r="R230" s="169">
        <f>SUM(R231:R352)</f>
        <v>229.63620380000003</v>
      </c>
      <c r="S230" s="168"/>
      <c r="T230" s="170">
        <f>SUM(T231:T352)</f>
        <v>0</v>
      </c>
      <c r="AR230" s="171" t="s">
        <v>83</v>
      </c>
      <c r="AT230" s="172" t="s">
        <v>74</v>
      </c>
      <c r="AU230" s="172" t="s">
        <v>83</v>
      </c>
      <c r="AY230" s="171" t="s">
        <v>194</v>
      </c>
      <c r="BK230" s="173">
        <f>SUM(BK231:BK352)</f>
        <v>0</v>
      </c>
    </row>
    <row r="231" spans="1:65" s="2" customFormat="1" ht="16.5" customHeight="1">
      <c r="A231" s="36"/>
      <c r="B231" s="37"/>
      <c r="C231" s="176" t="s">
        <v>367</v>
      </c>
      <c r="D231" s="176" t="s">
        <v>197</v>
      </c>
      <c r="E231" s="178" t="s">
        <v>368</v>
      </c>
      <c r="F231" s="179" t="s">
        <v>369</v>
      </c>
      <c r="G231" s="180" t="s">
        <v>200</v>
      </c>
      <c r="H231" s="181">
        <v>1168.19</v>
      </c>
      <c r="I231" s="182"/>
      <c r="J231" s="183">
        <f>ROUND(I231*H231,2)</f>
        <v>0</v>
      </c>
      <c r="K231" s="179" t="s">
        <v>277</v>
      </c>
      <c r="L231" s="41"/>
      <c r="M231" s="184" t="s">
        <v>19</v>
      </c>
      <c r="N231" s="185" t="s">
        <v>46</v>
      </c>
      <c r="O231" s="66"/>
      <c r="P231" s="186">
        <f>O231*H231</f>
        <v>0</v>
      </c>
      <c r="Q231" s="186">
        <v>0</v>
      </c>
      <c r="R231" s="186">
        <f>Q231*H231</f>
        <v>0</v>
      </c>
      <c r="S231" s="186">
        <v>0</v>
      </c>
      <c r="T231" s="187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8" t="s">
        <v>202</v>
      </c>
      <c r="AT231" s="188" t="s">
        <v>197</v>
      </c>
      <c r="AU231" s="188" t="s">
        <v>85</v>
      </c>
      <c r="AY231" s="19" t="s">
        <v>194</v>
      </c>
      <c r="BE231" s="189">
        <f>IF(N231="základní",J231,0)</f>
        <v>0</v>
      </c>
      <c r="BF231" s="189">
        <f>IF(N231="snížená",J231,0)</f>
        <v>0</v>
      </c>
      <c r="BG231" s="189">
        <f>IF(N231="zákl. přenesená",J231,0)</f>
        <v>0</v>
      </c>
      <c r="BH231" s="189">
        <f>IF(N231="sníž. přenesená",J231,0)</f>
        <v>0</v>
      </c>
      <c r="BI231" s="189">
        <f>IF(N231="nulová",J231,0)</f>
        <v>0</v>
      </c>
      <c r="BJ231" s="19" t="s">
        <v>83</v>
      </c>
      <c r="BK231" s="189">
        <f>ROUND(I231*H231,2)</f>
        <v>0</v>
      </c>
      <c r="BL231" s="19" t="s">
        <v>202</v>
      </c>
      <c r="BM231" s="188" t="s">
        <v>370</v>
      </c>
    </row>
    <row r="232" spans="1:65" s="2" customFormat="1" ht="11.25">
      <c r="A232" s="36"/>
      <c r="B232" s="37"/>
      <c r="C232" s="38"/>
      <c r="D232" s="190" t="s">
        <v>204</v>
      </c>
      <c r="E232" s="38"/>
      <c r="F232" s="191" t="s">
        <v>371</v>
      </c>
      <c r="G232" s="38"/>
      <c r="H232" s="38"/>
      <c r="I232" s="192"/>
      <c r="J232" s="38"/>
      <c r="K232" s="38"/>
      <c r="L232" s="41"/>
      <c r="M232" s="193"/>
      <c r="N232" s="19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204</v>
      </c>
      <c r="AU232" s="19" t="s">
        <v>85</v>
      </c>
    </row>
    <row r="233" spans="1:65" s="2" customFormat="1" ht="19.5">
      <c r="A233" s="36"/>
      <c r="B233" s="37"/>
      <c r="C233" s="38"/>
      <c r="D233" s="190" t="s">
        <v>267</v>
      </c>
      <c r="E233" s="38"/>
      <c r="F233" s="220" t="s">
        <v>268</v>
      </c>
      <c r="G233" s="38"/>
      <c r="H233" s="38"/>
      <c r="I233" s="192"/>
      <c r="J233" s="38"/>
      <c r="K233" s="38"/>
      <c r="L233" s="41"/>
      <c r="M233" s="193"/>
      <c r="N233" s="19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267</v>
      </c>
      <c r="AU233" s="19" t="s">
        <v>85</v>
      </c>
    </row>
    <row r="234" spans="1:65" s="13" customFormat="1" ht="11.25">
      <c r="B234" s="197"/>
      <c r="C234" s="198"/>
      <c r="D234" s="190" t="s">
        <v>208</v>
      </c>
      <c r="E234" s="199" t="s">
        <v>19</v>
      </c>
      <c r="F234" s="200" t="s">
        <v>209</v>
      </c>
      <c r="G234" s="198"/>
      <c r="H234" s="199" t="s">
        <v>19</v>
      </c>
      <c r="I234" s="201"/>
      <c r="J234" s="198"/>
      <c r="K234" s="198"/>
      <c r="L234" s="202"/>
      <c r="M234" s="203"/>
      <c r="N234" s="204"/>
      <c r="O234" s="204"/>
      <c r="P234" s="204"/>
      <c r="Q234" s="204"/>
      <c r="R234" s="204"/>
      <c r="S234" s="204"/>
      <c r="T234" s="205"/>
      <c r="AT234" s="206" t="s">
        <v>208</v>
      </c>
      <c r="AU234" s="206" t="s">
        <v>85</v>
      </c>
      <c r="AV234" s="13" t="s">
        <v>83</v>
      </c>
      <c r="AW234" s="13" t="s">
        <v>36</v>
      </c>
      <c r="AX234" s="13" t="s">
        <v>75</v>
      </c>
      <c r="AY234" s="206" t="s">
        <v>194</v>
      </c>
    </row>
    <row r="235" spans="1:65" s="13" customFormat="1" ht="11.25">
      <c r="B235" s="197"/>
      <c r="C235" s="198"/>
      <c r="D235" s="190" t="s">
        <v>208</v>
      </c>
      <c r="E235" s="199" t="s">
        <v>19</v>
      </c>
      <c r="F235" s="200" t="s">
        <v>269</v>
      </c>
      <c r="G235" s="198"/>
      <c r="H235" s="199" t="s">
        <v>19</v>
      </c>
      <c r="I235" s="201"/>
      <c r="J235" s="198"/>
      <c r="K235" s="198"/>
      <c r="L235" s="202"/>
      <c r="M235" s="203"/>
      <c r="N235" s="204"/>
      <c r="O235" s="204"/>
      <c r="P235" s="204"/>
      <c r="Q235" s="204"/>
      <c r="R235" s="204"/>
      <c r="S235" s="204"/>
      <c r="T235" s="205"/>
      <c r="AT235" s="206" t="s">
        <v>208</v>
      </c>
      <c r="AU235" s="206" t="s">
        <v>85</v>
      </c>
      <c r="AV235" s="13" t="s">
        <v>83</v>
      </c>
      <c r="AW235" s="13" t="s">
        <v>36</v>
      </c>
      <c r="AX235" s="13" t="s">
        <v>75</v>
      </c>
      <c r="AY235" s="206" t="s">
        <v>194</v>
      </c>
    </row>
    <row r="236" spans="1:65" s="13" customFormat="1" ht="11.25">
      <c r="B236" s="197"/>
      <c r="C236" s="198"/>
      <c r="D236" s="190" t="s">
        <v>208</v>
      </c>
      <c r="E236" s="199" t="s">
        <v>19</v>
      </c>
      <c r="F236" s="200" t="s">
        <v>216</v>
      </c>
      <c r="G236" s="198"/>
      <c r="H236" s="199" t="s">
        <v>19</v>
      </c>
      <c r="I236" s="201"/>
      <c r="J236" s="198"/>
      <c r="K236" s="198"/>
      <c r="L236" s="202"/>
      <c r="M236" s="203"/>
      <c r="N236" s="204"/>
      <c r="O236" s="204"/>
      <c r="P236" s="204"/>
      <c r="Q236" s="204"/>
      <c r="R236" s="204"/>
      <c r="S236" s="204"/>
      <c r="T236" s="205"/>
      <c r="AT236" s="206" t="s">
        <v>208</v>
      </c>
      <c r="AU236" s="206" t="s">
        <v>85</v>
      </c>
      <c r="AV236" s="13" t="s">
        <v>83</v>
      </c>
      <c r="AW236" s="13" t="s">
        <v>36</v>
      </c>
      <c r="AX236" s="13" t="s">
        <v>75</v>
      </c>
      <c r="AY236" s="206" t="s">
        <v>194</v>
      </c>
    </row>
    <row r="237" spans="1:65" s="13" customFormat="1" ht="11.25">
      <c r="B237" s="197"/>
      <c r="C237" s="198"/>
      <c r="D237" s="190" t="s">
        <v>208</v>
      </c>
      <c r="E237" s="199" t="s">
        <v>19</v>
      </c>
      <c r="F237" s="200" t="s">
        <v>218</v>
      </c>
      <c r="G237" s="198"/>
      <c r="H237" s="199" t="s">
        <v>19</v>
      </c>
      <c r="I237" s="201"/>
      <c r="J237" s="198"/>
      <c r="K237" s="198"/>
      <c r="L237" s="202"/>
      <c r="M237" s="203"/>
      <c r="N237" s="204"/>
      <c r="O237" s="204"/>
      <c r="P237" s="204"/>
      <c r="Q237" s="204"/>
      <c r="R237" s="204"/>
      <c r="S237" s="204"/>
      <c r="T237" s="205"/>
      <c r="AT237" s="206" t="s">
        <v>208</v>
      </c>
      <c r="AU237" s="206" t="s">
        <v>85</v>
      </c>
      <c r="AV237" s="13" t="s">
        <v>83</v>
      </c>
      <c r="AW237" s="13" t="s">
        <v>36</v>
      </c>
      <c r="AX237" s="13" t="s">
        <v>75</v>
      </c>
      <c r="AY237" s="206" t="s">
        <v>194</v>
      </c>
    </row>
    <row r="238" spans="1:65" s="13" customFormat="1" ht="11.25">
      <c r="B238" s="197"/>
      <c r="C238" s="198"/>
      <c r="D238" s="190" t="s">
        <v>208</v>
      </c>
      <c r="E238" s="199" t="s">
        <v>19</v>
      </c>
      <c r="F238" s="200" t="s">
        <v>217</v>
      </c>
      <c r="G238" s="198"/>
      <c r="H238" s="199" t="s">
        <v>19</v>
      </c>
      <c r="I238" s="201"/>
      <c r="J238" s="198"/>
      <c r="K238" s="198"/>
      <c r="L238" s="202"/>
      <c r="M238" s="203"/>
      <c r="N238" s="204"/>
      <c r="O238" s="204"/>
      <c r="P238" s="204"/>
      <c r="Q238" s="204"/>
      <c r="R238" s="204"/>
      <c r="S238" s="204"/>
      <c r="T238" s="205"/>
      <c r="AT238" s="206" t="s">
        <v>208</v>
      </c>
      <c r="AU238" s="206" t="s">
        <v>85</v>
      </c>
      <c r="AV238" s="13" t="s">
        <v>83</v>
      </c>
      <c r="AW238" s="13" t="s">
        <v>36</v>
      </c>
      <c r="AX238" s="13" t="s">
        <v>75</v>
      </c>
      <c r="AY238" s="206" t="s">
        <v>194</v>
      </c>
    </row>
    <row r="239" spans="1:65" s="13" customFormat="1" ht="11.25">
      <c r="B239" s="197"/>
      <c r="C239" s="198"/>
      <c r="D239" s="190" t="s">
        <v>208</v>
      </c>
      <c r="E239" s="199" t="s">
        <v>19</v>
      </c>
      <c r="F239" s="200" t="s">
        <v>222</v>
      </c>
      <c r="G239" s="198"/>
      <c r="H239" s="199" t="s">
        <v>19</v>
      </c>
      <c r="I239" s="201"/>
      <c r="J239" s="198"/>
      <c r="K239" s="198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208</v>
      </c>
      <c r="AU239" s="206" t="s">
        <v>85</v>
      </c>
      <c r="AV239" s="13" t="s">
        <v>83</v>
      </c>
      <c r="AW239" s="13" t="s">
        <v>36</v>
      </c>
      <c r="AX239" s="13" t="s">
        <v>75</v>
      </c>
      <c r="AY239" s="206" t="s">
        <v>194</v>
      </c>
    </row>
    <row r="240" spans="1:65" s="14" customFormat="1" ht="11.25">
      <c r="B240" s="207"/>
      <c r="C240" s="208"/>
      <c r="D240" s="190" t="s">
        <v>208</v>
      </c>
      <c r="E240" s="209" t="s">
        <v>19</v>
      </c>
      <c r="F240" s="210" t="s">
        <v>101</v>
      </c>
      <c r="G240" s="208"/>
      <c r="H240" s="211">
        <v>1168.19</v>
      </c>
      <c r="I240" s="212"/>
      <c r="J240" s="208"/>
      <c r="K240" s="208"/>
      <c r="L240" s="213"/>
      <c r="M240" s="214"/>
      <c r="N240" s="215"/>
      <c r="O240" s="215"/>
      <c r="P240" s="215"/>
      <c r="Q240" s="215"/>
      <c r="R240" s="215"/>
      <c r="S240" s="215"/>
      <c r="T240" s="216"/>
      <c r="AT240" s="217" t="s">
        <v>208</v>
      </c>
      <c r="AU240" s="217" t="s">
        <v>85</v>
      </c>
      <c r="AV240" s="14" t="s">
        <v>85</v>
      </c>
      <c r="AW240" s="14" t="s">
        <v>36</v>
      </c>
      <c r="AX240" s="14" t="s">
        <v>83</v>
      </c>
      <c r="AY240" s="217" t="s">
        <v>194</v>
      </c>
    </row>
    <row r="241" spans="1:65" s="2" customFormat="1" ht="16.5" customHeight="1">
      <c r="A241" s="36"/>
      <c r="B241" s="37"/>
      <c r="C241" s="233" t="s">
        <v>372</v>
      </c>
      <c r="D241" s="233" t="s">
        <v>302</v>
      </c>
      <c r="E241" s="234" t="s">
        <v>373</v>
      </c>
      <c r="F241" s="235" t="s">
        <v>374</v>
      </c>
      <c r="G241" s="236" t="s">
        <v>305</v>
      </c>
      <c r="H241" s="237">
        <v>378.25099999999998</v>
      </c>
      <c r="I241" s="238"/>
      <c r="J241" s="239">
        <f>ROUND(I241*H241,2)</f>
        <v>0</v>
      </c>
      <c r="K241" s="235" t="s">
        <v>277</v>
      </c>
      <c r="L241" s="240"/>
      <c r="M241" s="241" t="s">
        <v>19</v>
      </c>
      <c r="N241" s="242" t="s">
        <v>46</v>
      </c>
      <c r="O241" s="66"/>
      <c r="P241" s="186">
        <f>O241*H241</f>
        <v>0</v>
      </c>
      <c r="Q241" s="186">
        <v>0</v>
      </c>
      <c r="R241" s="186">
        <f>Q241*H241</f>
        <v>0</v>
      </c>
      <c r="S241" s="186">
        <v>0</v>
      </c>
      <c r="T241" s="187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8" t="s">
        <v>274</v>
      </c>
      <c r="AT241" s="188" t="s">
        <v>302</v>
      </c>
      <c r="AU241" s="188" t="s">
        <v>85</v>
      </c>
      <c r="AY241" s="19" t="s">
        <v>194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9" t="s">
        <v>83</v>
      </c>
      <c r="BK241" s="189">
        <f>ROUND(I241*H241,2)</f>
        <v>0</v>
      </c>
      <c r="BL241" s="19" t="s">
        <v>202</v>
      </c>
      <c r="BM241" s="188" t="s">
        <v>375</v>
      </c>
    </row>
    <row r="242" spans="1:65" s="2" customFormat="1" ht="11.25">
      <c r="A242" s="36"/>
      <c r="B242" s="37"/>
      <c r="C242" s="38"/>
      <c r="D242" s="190" t="s">
        <v>204</v>
      </c>
      <c r="E242" s="38"/>
      <c r="F242" s="191" t="s">
        <v>374</v>
      </c>
      <c r="G242" s="38"/>
      <c r="H242" s="38"/>
      <c r="I242" s="192"/>
      <c r="J242" s="38"/>
      <c r="K242" s="38"/>
      <c r="L242" s="41"/>
      <c r="M242" s="193"/>
      <c r="N242" s="19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204</v>
      </c>
      <c r="AU242" s="19" t="s">
        <v>85</v>
      </c>
    </row>
    <row r="243" spans="1:65" s="2" customFormat="1" ht="16.5" customHeight="1">
      <c r="A243" s="36"/>
      <c r="B243" s="37"/>
      <c r="C243" s="176" t="s">
        <v>376</v>
      </c>
      <c r="D243" s="176" t="s">
        <v>197</v>
      </c>
      <c r="E243" s="178" t="s">
        <v>377</v>
      </c>
      <c r="F243" s="179" t="s">
        <v>378</v>
      </c>
      <c r="G243" s="180" t="s">
        <v>200</v>
      </c>
      <c r="H243" s="181">
        <v>697.44</v>
      </c>
      <c r="I243" s="182"/>
      <c r="J243" s="183">
        <f>ROUND(I243*H243,2)</f>
        <v>0</v>
      </c>
      <c r="K243" s="179" t="s">
        <v>201</v>
      </c>
      <c r="L243" s="41"/>
      <c r="M243" s="184" t="s">
        <v>19</v>
      </c>
      <c r="N243" s="185" t="s">
        <v>46</v>
      </c>
      <c r="O243" s="66"/>
      <c r="P243" s="186">
        <f>O243*H243</f>
        <v>0</v>
      </c>
      <c r="Q243" s="186">
        <v>0</v>
      </c>
      <c r="R243" s="186">
        <f>Q243*H243</f>
        <v>0</v>
      </c>
      <c r="S243" s="186">
        <v>0</v>
      </c>
      <c r="T243" s="18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8" t="s">
        <v>202</v>
      </c>
      <c r="AT243" s="188" t="s">
        <v>197</v>
      </c>
      <c r="AU243" s="188" t="s">
        <v>85</v>
      </c>
      <c r="AY243" s="19" t="s">
        <v>194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19" t="s">
        <v>83</v>
      </c>
      <c r="BK243" s="189">
        <f>ROUND(I243*H243,2)</f>
        <v>0</v>
      </c>
      <c r="BL243" s="19" t="s">
        <v>202</v>
      </c>
      <c r="BM243" s="188" t="s">
        <v>379</v>
      </c>
    </row>
    <row r="244" spans="1:65" s="2" customFormat="1" ht="11.25">
      <c r="A244" s="36"/>
      <c r="B244" s="37"/>
      <c r="C244" s="38"/>
      <c r="D244" s="190" t="s">
        <v>204</v>
      </c>
      <c r="E244" s="38"/>
      <c r="F244" s="191" t="s">
        <v>380</v>
      </c>
      <c r="G244" s="38"/>
      <c r="H244" s="38"/>
      <c r="I244" s="192"/>
      <c r="J244" s="38"/>
      <c r="K244" s="38"/>
      <c r="L244" s="41"/>
      <c r="M244" s="193"/>
      <c r="N244" s="19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204</v>
      </c>
      <c r="AU244" s="19" t="s">
        <v>85</v>
      </c>
    </row>
    <row r="245" spans="1:65" s="2" customFormat="1" ht="11.25">
      <c r="A245" s="36"/>
      <c r="B245" s="37"/>
      <c r="C245" s="38"/>
      <c r="D245" s="195" t="s">
        <v>206</v>
      </c>
      <c r="E245" s="38"/>
      <c r="F245" s="196" t="s">
        <v>381</v>
      </c>
      <c r="G245" s="38"/>
      <c r="H245" s="38"/>
      <c r="I245" s="192"/>
      <c r="J245" s="38"/>
      <c r="K245" s="38"/>
      <c r="L245" s="41"/>
      <c r="M245" s="193"/>
      <c r="N245" s="19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206</v>
      </c>
      <c r="AU245" s="19" t="s">
        <v>85</v>
      </c>
    </row>
    <row r="246" spans="1:65" s="2" customFormat="1" ht="39">
      <c r="A246" s="36"/>
      <c r="B246" s="37"/>
      <c r="C246" s="38"/>
      <c r="D246" s="190" t="s">
        <v>267</v>
      </c>
      <c r="E246" s="38"/>
      <c r="F246" s="220" t="s">
        <v>382</v>
      </c>
      <c r="G246" s="38"/>
      <c r="H246" s="38"/>
      <c r="I246" s="192"/>
      <c r="J246" s="38"/>
      <c r="K246" s="38"/>
      <c r="L246" s="41"/>
      <c r="M246" s="193"/>
      <c r="N246" s="19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267</v>
      </c>
      <c r="AU246" s="19" t="s">
        <v>85</v>
      </c>
    </row>
    <row r="247" spans="1:65" s="13" customFormat="1" ht="11.25">
      <c r="B247" s="197"/>
      <c r="C247" s="198"/>
      <c r="D247" s="190" t="s">
        <v>208</v>
      </c>
      <c r="E247" s="199" t="s">
        <v>19</v>
      </c>
      <c r="F247" s="200" t="s">
        <v>209</v>
      </c>
      <c r="G247" s="198"/>
      <c r="H247" s="199" t="s">
        <v>19</v>
      </c>
      <c r="I247" s="201"/>
      <c r="J247" s="198"/>
      <c r="K247" s="198"/>
      <c r="L247" s="202"/>
      <c r="M247" s="203"/>
      <c r="N247" s="204"/>
      <c r="O247" s="204"/>
      <c r="P247" s="204"/>
      <c r="Q247" s="204"/>
      <c r="R247" s="204"/>
      <c r="S247" s="204"/>
      <c r="T247" s="205"/>
      <c r="AT247" s="206" t="s">
        <v>208</v>
      </c>
      <c r="AU247" s="206" t="s">
        <v>85</v>
      </c>
      <c r="AV247" s="13" t="s">
        <v>83</v>
      </c>
      <c r="AW247" s="13" t="s">
        <v>36</v>
      </c>
      <c r="AX247" s="13" t="s">
        <v>75</v>
      </c>
      <c r="AY247" s="206" t="s">
        <v>194</v>
      </c>
    </row>
    <row r="248" spans="1:65" s="13" customFormat="1" ht="11.25">
      <c r="B248" s="197"/>
      <c r="C248" s="198"/>
      <c r="D248" s="190" t="s">
        <v>208</v>
      </c>
      <c r="E248" s="199" t="s">
        <v>19</v>
      </c>
      <c r="F248" s="200" t="s">
        <v>216</v>
      </c>
      <c r="G248" s="198"/>
      <c r="H248" s="199" t="s">
        <v>19</v>
      </c>
      <c r="I248" s="201"/>
      <c r="J248" s="198"/>
      <c r="K248" s="198"/>
      <c r="L248" s="202"/>
      <c r="M248" s="203"/>
      <c r="N248" s="204"/>
      <c r="O248" s="204"/>
      <c r="P248" s="204"/>
      <c r="Q248" s="204"/>
      <c r="R248" s="204"/>
      <c r="S248" s="204"/>
      <c r="T248" s="205"/>
      <c r="AT248" s="206" t="s">
        <v>208</v>
      </c>
      <c r="AU248" s="206" t="s">
        <v>85</v>
      </c>
      <c r="AV248" s="13" t="s">
        <v>83</v>
      </c>
      <c r="AW248" s="13" t="s">
        <v>36</v>
      </c>
      <c r="AX248" s="13" t="s">
        <v>75</v>
      </c>
      <c r="AY248" s="206" t="s">
        <v>194</v>
      </c>
    </row>
    <row r="249" spans="1:65" s="14" customFormat="1" ht="11.25">
      <c r="B249" s="207"/>
      <c r="C249" s="208"/>
      <c r="D249" s="190" t="s">
        <v>208</v>
      </c>
      <c r="E249" s="209" t="s">
        <v>19</v>
      </c>
      <c r="F249" s="210" t="s">
        <v>105</v>
      </c>
      <c r="G249" s="208"/>
      <c r="H249" s="211">
        <v>697.44</v>
      </c>
      <c r="I249" s="212"/>
      <c r="J249" s="208"/>
      <c r="K249" s="208"/>
      <c r="L249" s="213"/>
      <c r="M249" s="214"/>
      <c r="N249" s="215"/>
      <c r="O249" s="215"/>
      <c r="P249" s="215"/>
      <c r="Q249" s="215"/>
      <c r="R249" s="215"/>
      <c r="S249" s="215"/>
      <c r="T249" s="216"/>
      <c r="AT249" s="217" t="s">
        <v>208</v>
      </c>
      <c r="AU249" s="217" t="s">
        <v>85</v>
      </c>
      <c r="AV249" s="14" t="s">
        <v>85</v>
      </c>
      <c r="AW249" s="14" t="s">
        <v>36</v>
      </c>
      <c r="AX249" s="14" t="s">
        <v>83</v>
      </c>
      <c r="AY249" s="217" t="s">
        <v>194</v>
      </c>
    </row>
    <row r="250" spans="1:65" s="2" customFormat="1" ht="16.5" customHeight="1">
      <c r="A250" s="36"/>
      <c r="B250" s="37"/>
      <c r="C250" s="176" t="s">
        <v>383</v>
      </c>
      <c r="D250" s="176" t="s">
        <v>197</v>
      </c>
      <c r="E250" s="178" t="s">
        <v>384</v>
      </c>
      <c r="F250" s="179" t="s">
        <v>385</v>
      </c>
      <c r="G250" s="180" t="s">
        <v>200</v>
      </c>
      <c r="H250" s="181">
        <v>697.44</v>
      </c>
      <c r="I250" s="182"/>
      <c r="J250" s="183">
        <f>ROUND(I250*H250,2)</f>
        <v>0</v>
      </c>
      <c r="K250" s="179" t="s">
        <v>201</v>
      </c>
      <c r="L250" s="41"/>
      <c r="M250" s="184" t="s">
        <v>19</v>
      </c>
      <c r="N250" s="185" t="s">
        <v>46</v>
      </c>
      <c r="O250" s="66"/>
      <c r="P250" s="186">
        <f>O250*H250</f>
        <v>0</v>
      </c>
      <c r="Q250" s="186">
        <v>0</v>
      </c>
      <c r="R250" s="186">
        <f>Q250*H250</f>
        <v>0</v>
      </c>
      <c r="S250" s="186">
        <v>0</v>
      </c>
      <c r="T250" s="18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8" t="s">
        <v>202</v>
      </c>
      <c r="AT250" s="188" t="s">
        <v>197</v>
      </c>
      <c r="AU250" s="188" t="s">
        <v>85</v>
      </c>
      <c r="AY250" s="19" t="s">
        <v>194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9" t="s">
        <v>83</v>
      </c>
      <c r="BK250" s="189">
        <f>ROUND(I250*H250,2)</f>
        <v>0</v>
      </c>
      <c r="BL250" s="19" t="s">
        <v>202</v>
      </c>
      <c r="BM250" s="188" t="s">
        <v>386</v>
      </c>
    </row>
    <row r="251" spans="1:65" s="2" customFormat="1" ht="11.25">
      <c r="A251" s="36"/>
      <c r="B251" s="37"/>
      <c r="C251" s="38"/>
      <c r="D251" s="190" t="s">
        <v>204</v>
      </c>
      <c r="E251" s="38"/>
      <c r="F251" s="191" t="s">
        <v>387</v>
      </c>
      <c r="G251" s="38"/>
      <c r="H251" s="38"/>
      <c r="I251" s="192"/>
      <c r="J251" s="38"/>
      <c r="K251" s="38"/>
      <c r="L251" s="41"/>
      <c r="M251" s="193"/>
      <c r="N251" s="19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204</v>
      </c>
      <c r="AU251" s="19" t="s">
        <v>85</v>
      </c>
    </row>
    <row r="252" spans="1:65" s="2" customFormat="1" ht="11.25">
      <c r="A252" s="36"/>
      <c r="B252" s="37"/>
      <c r="C252" s="38"/>
      <c r="D252" s="195" t="s">
        <v>206</v>
      </c>
      <c r="E252" s="38"/>
      <c r="F252" s="196" t="s">
        <v>388</v>
      </c>
      <c r="G252" s="38"/>
      <c r="H252" s="38"/>
      <c r="I252" s="192"/>
      <c r="J252" s="38"/>
      <c r="K252" s="38"/>
      <c r="L252" s="41"/>
      <c r="M252" s="193"/>
      <c r="N252" s="194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206</v>
      </c>
      <c r="AU252" s="19" t="s">
        <v>85</v>
      </c>
    </row>
    <row r="253" spans="1:65" s="2" customFormat="1" ht="19.5">
      <c r="A253" s="36"/>
      <c r="B253" s="37"/>
      <c r="C253" s="38"/>
      <c r="D253" s="190" t="s">
        <v>267</v>
      </c>
      <c r="E253" s="38"/>
      <c r="F253" s="220" t="s">
        <v>389</v>
      </c>
      <c r="G253" s="38"/>
      <c r="H253" s="38"/>
      <c r="I253" s="192"/>
      <c r="J253" s="38"/>
      <c r="K253" s="38"/>
      <c r="L253" s="41"/>
      <c r="M253" s="193"/>
      <c r="N253" s="19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267</v>
      </c>
      <c r="AU253" s="19" t="s">
        <v>85</v>
      </c>
    </row>
    <row r="254" spans="1:65" s="13" customFormat="1" ht="11.25">
      <c r="B254" s="197"/>
      <c r="C254" s="198"/>
      <c r="D254" s="190" t="s">
        <v>208</v>
      </c>
      <c r="E254" s="199" t="s">
        <v>19</v>
      </c>
      <c r="F254" s="200" t="s">
        <v>209</v>
      </c>
      <c r="G254" s="198"/>
      <c r="H254" s="199" t="s">
        <v>19</v>
      </c>
      <c r="I254" s="201"/>
      <c r="J254" s="198"/>
      <c r="K254" s="198"/>
      <c r="L254" s="202"/>
      <c r="M254" s="203"/>
      <c r="N254" s="204"/>
      <c r="O254" s="204"/>
      <c r="P254" s="204"/>
      <c r="Q254" s="204"/>
      <c r="R254" s="204"/>
      <c r="S254" s="204"/>
      <c r="T254" s="205"/>
      <c r="AT254" s="206" t="s">
        <v>208</v>
      </c>
      <c r="AU254" s="206" t="s">
        <v>85</v>
      </c>
      <c r="AV254" s="13" t="s">
        <v>83</v>
      </c>
      <c r="AW254" s="13" t="s">
        <v>36</v>
      </c>
      <c r="AX254" s="13" t="s">
        <v>75</v>
      </c>
      <c r="AY254" s="206" t="s">
        <v>194</v>
      </c>
    </row>
    <row r="255" spans="1:65" s="13" customFormat="1" ht="11.25">
      <c r="B255" s="197"/>
      <c r="C255" s="198"/>
      <c r="D255" s="190" t="s">
        <v>208</v>
      </c>
      <c r="E255" s="199" t="s">
        <v>19</v>
      </c>
      <c r="F255" s="200" t="s">
        <v>216</v>
      </c>
      <c r="G255" s="198"/>
      <c r="H255" s="199" t="s">
        <v>19</v>
      </c>
      <c r="I255" s="201"/>
      <c r="J255" s="198"/>
      <c r="K255" s="198"/>
      <c r="L255" s="202"/>
      <c r="M255" s="203"/>
      <c r="N255" s="204"/>
      <c r="O255" s="204"/>
      <c r="P255" s="204"/>
      <c r="Q255" s="204"/>
      <c r="R255" s="204"/>
      <c r="S255" s="204"/>
      <c r="T255" s="205"/>
      <c r="AT255" s="206" t="s">
        <v>208</v>
      </c>
      <c r="AU255" s="206" t="s">
        <v>85</v>
      </c>
      <c r="AV255" s="13" t="s">
        <v>83</v>
      </c>
      <c r="AW255" s="13" t="s">
        <v>36</v>
      </c>
      <c r="AX255" s="13" t="s">
        <v>75</v>
      </c>
      <c r="AY255" s="206" t="s">
        <v>194</v>
      </c>
    </row>
    <row r="256" spans="1:65" s="14" customFormat="1" ht="11.25">
      <c r="B256" s="207"/>
      <c r="C256" s="208"/>
      <c r="D256" s="190" t="s">
        <v>208</v>
      </c>
      <c r="E256" s="209" t="s">
        <v>19</v>
      </c>
      <c r="F256" s="210" t="s">
        <v>105</v>
      </c>
      <c r="G256" s="208"/>
      <c r="H256" s="211">
        <v>697.44</v>
      </c>
      <c r="I256" s="212"/>
      <c r="J256" s="208"/>
      <c r="K256" s="208"/>
      <c r="L256" s="213"/>
      <c r="M256" s="214"/>
      <c r="N256" s="215"/>
      <c r="O256" s="215"/>
      <c r="P256" s="215"/>
      <c r="Q256" s="215"/>
      <c r="R256" s="215"/>
      <c r="S256" s="215"/>
      <c r="T256" s="216"/>
      <c r="AT256" s="217" t="s">
        <v>208</v>
      </c>
      <c r="AU256" s="217" t="s">
        <v>85</v>
      </c>
      <c r="AV256" s="14" t="s">
        <v>85</v>
      </c>
      <c r="AW256" s="14" t="s">
        <v>36</v>
      </c>
      <c r="AX256" s="14" t="s">
        <v>83</v>
      </c>
      <c r="AY256" s="217" t="s">
        <v>194</v>
      </c>
    </row>
    <row r="257" spans="1:65" s="2" customFormat="1" ht="16.5" customHeight="1">
      <c r="A257" s="36"/>
      <c r="B257" s="37"/>
      <c r="C257" s="176" t="s">
        <v>390</v>
      </c>
      <c r="D257" s="176" t="s">
        <v>197</v>
      </c>
      <c r="E257" s="178" t="s">
        <v>384</v>
      </c>
      <c r="F257" s="179" t="s">
        <v>385</v>
      </c>
      <c r="G257" s="180" t="s">
        <v>200</v>
      </c>
      <c r="H257" s="181">
        <v>947.13</v>
      </c>
      <c r="I257" s="182"/>
      <c r="J257" s="183">
        <f>ROUND(I257*H257,2)</f>
        <v>0</v>
      </c>
      <c r="K257" s="179" t="s">
        <v>201</v>
      </c>
      <c r="L257" s="41"/>
      <c r="M257" s="184" t="s">
        <v>19</v>
      </c>
      <c r="N257" s="185" t="s">
        <v>46</v>
      </c>
      <c r="O257" s="66"/>
      <c r="P257" s="186">
        <f>O257*H257</f>
        <v>0</v>
      </c>
      <c r="Q257" s="186">
        <v>0</v>
      </c>
      <c r="R257" s="186">
        <f>Q257*H257</f>
        <v>0</v>
      </c>
      <c r="S257" s="186">
        <v>0</v>
      </c>
      <c r="T257" s="18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8" t="s">
        <v>202</v>
      </c>
      <c r="AT257" s="188" t="s">
        <v>197</v>
      </c>
      <c r="AU257" s="188" t="s">
        <v>85</v>
      </c>
      <c r="AY257" s="19" t="s">
        <v>194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9" t="s">
        <v>83</v>
      </c>
      <c r="BK257" s="189">
        <f>ROUND(I257*H257,2)</f>
        <v>0</v>
      </c>
      <c r="BL257" s="19" t="s">
        <v>202</v>
      </c>
      <c r="BM257" s="188" t="s">
        <v>391</v>
      </c>
    </row>
    <row r="258" spans="1:65" s="2" customFormat="1" ht="11.25">
      <c r="A258" s="36"/>
      <c r="B258" s="37"/>
      <c r="C258" s="38"/>
      <c r="D258" s="190" t="s">
        <v>204</v>
      </c>
      <c r="E258" s="38"/>
      <c r="F258" s="191" t="s">
        <v>387</v>
      </c>
      <c r="G258" s="38"/>
      <c r="H258" s="38"/>
      <c r="I258" s="192"/>
      <c r="J258" s="38"/>
      <c r="K258" s="38"/>
      <c r="L258" s="41"/>
      <c r="M258" s="193"/>
      <c r="N258" s="19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204</v>
      </c>
      <c r="AU258" s="19" t="s">
        <v>85</v>
      </c>
    </row>
    <row r="259" spans="1:65" s="2" customFormat="1" ht="11.25">
      <c r="A259" s="36"/>
      <c r="B259" s="37"/>
      <c r="C259" s="38"/>
      <c r="D259" s="195" t="s">
        <v>206</v>
      </c>
      <c r="E259" s="38"/>
      <c r="F259" s="196" t="s">
        <v>388</v>
      </c>
      <c r="G259" s="38"/>
      <c r="H259" s="38"/>
      <c r="I259" s="192"/>
      <c r="J259" s="38"/>
      <c r="K259" s="38"/>
      <c r="L259" s="41"/>
      <c r="M259" s="193"/>
      <c r="N259" s="19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206</v>
      </c>
      <c r="AU259" s="19" t="s">
        <v>85</v>
      </c>
    </row>
    <row r="260" spans="1:65" s="2" customFormat="1" ht="19.5">
      <c r="A260" s="36"/>
      <c r="B260" s="37"/>
      <c r="C260" s="38"/>
      <c r="D260" s="190" t="s">
        <v>267</v>
      </c>
      <c r="E260" s="38"/>
      <c r="F260" s="220" t="s">
        <v>392</v>
      </c>
      <c r="G260" s="38"/>
      <c r="H260" s="38"/>
      <c r="I260" s="192"/>
      <c r="J260" s="38"/>
      <c r="K260" s="38"/>
      <c r="L260" s="41"/>
      <c r="M260" s="193"/>
      <c r="N260" s="19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267</v>
      </c>
      <c r="AU260" s="19" t="s">
        <v>85</v>
      </c>
    </row>
    <row r="261" spans="1:65" s="13" customFormat="1" ht="11.25">
      <c r="B261" s="197"/>
      <c r="C261" s="198"/>
      <c r="D261" s="190" t="s">
        <v>208</v>
      </c>
      <c r="E261" s="199" t="s">
        <v>19</v>
      </c>
      <c r="F261" s="200" t="s">
        <v>209</v>
      </c>
      <c r="G261" s="198"/>
      <c r="H261" s="199" t="s">
        <v>19</v>
      </c>
      <c r="I261" s="201"/>
      <c r="J261" s="198"/>
      <c r="K261" s="198"/>
      <c r="L261" s="202"/>
      <c r="M261" s="203"/>
      <c r="N261" s="204"/>
      <c r="O261" s="204"/>
      <c r="P261" s="204"/>
      <c r="Q261" s="204"/>
      <c r="R261" s="204"/>
      <c r="S261" s="204"/>
      <c r="T261" s="205"/>
      <c r="AT261" s="206" t="s">
        <v>208</v>
      </c>
      <c r="AU261" s="206" t="s">
        <v>85</v>
      </c>
      <c r="AV261" s="13" t="s">
        <v>83</v>
      </c>
      <c r="AW261" s="13" t="s">
        <v>36</v>
      </c>
      <c r="AX261" s="13" t="s">
        <v>75</v>
      </c>
      <c r="AY261" s="206" t="s">
        <v>194</v>
      </c>
    </row>
    <row r="262" spans="1:65" s="13" customFormat="1" ht="11.25">
      <c r="B262" s="197"/>
      <c r="C262" s="198"/>
      <c r="D262" s="190" t="s">
        <v>208</v>
      </c>
      <c r="E262" s="199" t="s">
        <v>19</v>
      </c>
      <c r="F262" s="200" t="s">
        <v>217</v>
      </c>
      <c r="G262" s="198"/>
      <c r="H262" s="199" t="s">
        <v>19</v>
      </c>
      <c r="I262" s="201"/>
      <c r="J262" s="198"/>
      <c r="K262" s="198"/>
      <c r="L262" s="202"/>
      <c r="M262" s="203"/>
      <c r="N262" s="204"/>
      <c r="O262" s="204"/>
      <c r="P262" s="204"/>
      <c r="Q262" s="204"/>
      <c r="R262" s="204"/>
      <c r="S262" s="204"/>
      <c r="T262" s="205"/>
      <c r="AT262" s="206" t="s">
        <v>208</v>
      </c>
      <c r="AU262" s="206" t="s">
        <v>85</v>
      </c>
      <c r="AV262" s="13" t="s">
        <v>83</v>
      </c>
      <c r="AW262" s="13" t="s">
        <v>36</v>
      </c>
      <c r="AX262" s="13" t="s">
        <v>75</v>
      </c>
      <c r="AY262" s="206" t="s">
        <v>194</v>
      </c>
    </row>
    <row r="263" spans="1:65" s="13" customFormat="1" ht="11.25">
      <c r="B263" s="197"/>
      <c r="C263" s="198"/>
      <c r="D263" s="190" t="s">
        <v>208</v>
      </c>
      <c r="E263" s="199" t="s">
        <v>19</v>
      </c>
      <c r="F263" s="200" t="s">
        <v>218</v>
      </c>
      <c r="G263" s="198"/>
      <c r="H263" s="199" t="s">
        <v>19</v>
      </c>
      <c r="I263" s="201"/>
      <c r="J263" s="198"/>
      <c r="K263" s="198"/>
      <c r="L263" s="202"/>
      <c r="M263" s="203"/>
      <c r="N263" s="204"/>
      <c r="O263" s="204"/>
      <c r="P263" s="204"/>
      <c r="Q263" s="204"/>
      <c r="R263" s="204"/>
      <c r="S263" s="204"/>
      <c r="T263" s="205"/>
      <c r="AT263" s="206" t="s">
        <v>208</v>
      </c>
      <c r="AU263" s="206" t="s">
        <v>85</v>
      </c>
      <c r="AV263" s="13" t="s">
        <v>83</v>
      </c>
      <c r="AW263" s="13" t="s">
        <v>36</v>
      </c>
      <c r="AX263" s="13" t="s">
        <v>75</v>
      </c>
      <c r="AY263" s="206" t="s">
        <v>194</v>
      </c>
    </row>
    <row r="264" spans="1:65" s="13" customFormat="1" ht="11.25">
      <c r="B264" s="197"/>
      <c r="C264" s="198"/>
      <c r="D264" s="190" t="s">
        <v>208</v>
      </c>
      <c r="E264" s="199" t="s">
        <v>19</v>
      </c>
      <c r="F264" s="200" t="s">
        <v>219</v>
      </c>
      <c r="G264" s="198"/>
      <c r="H264" s="199" t="s">
        <v>19</v>
      </c>
      <c r="I264" s="201"/>
      <c r="J264" s="198"/>
      <c r="K264" s="198"/>
      <c r="L264" s="202"/>
      <c r="M264" s="203"/>
      <c r="N264" s="204"/>
      <c r="O264" s="204"/>
      <c r="P264" s="204"/>
      <c r="Q264" s="204"/>
      <c r="R264" s="204"/>
      <c r="S264" s="204"/>
      <c r="T264" s="205"/>
      <c r="AT264" s="206" t="s">
        <v>208</v>
      </c>
      <c r="AU264" s="206" t="s">
        <v>85</v>
      </c>
      <c r="AV264" s="13" t="s">
        <v>83</v>
      </c>
      <c r="AW264" s="13" t="s">
        <v>36</v>
      </c>
      <c r="AX264" s="13" t="s">
        <v>75</v>
      </c>
      <c r="AY264" s="206" t="s">
        <v>194</v>
      </c>
    </row>
    <row r="265" spans="1:65" s="13" customFormat="1" ht="11.25">
      <c r="B265" s="197"/>
      <c r="C265" s="198"/>
      <c r="D265" s="190" t="s">
        <v>208</v>
      </c>
      <c r="E265" s="199" t="s">
        <v>19</v>
      </c>
      <c r="F265" s="200" t="s">
        <v>220</v>
      </c>
      <c r="G265" s="198"/>
      <c r="H265" s="199" t="s">
        <v>19</v>
      </c>
      <c r="I265" s="201"/>
      <c r="J265" s="198"/>
      <c r="K265" s="198"/>
      <c r="L265" s="202"/>
      <c r="M265" s="203"/>
      <c r="N265" s="204"/>
      <c r="O265" s="204"/>
      <c r="P265" s="204"/>
      <c r="Q265" s="204"/>
      <c r="R265" s="204"/>
      <c r="S265" s="204"/>
      <c r="T265" s="205"/>
      <c r="AT265" s="206" t="s">
        <v>208</v>
      </c>
      <c r="AU265" s="206" t="s">
        <v>85</v>
      </c>
      <c r="AV265" s="13" t="s">
        <v>83</v>
      </c>
      <c r="AW265" s="13" t="s">
        <v>36</v>
      </c>
      <c r="AX265" s="13" t="s">
        <v>75</v>
      </c>
      <c r="AY265" s="206" t="s">
        <v>194</v>
      </c>
    </row>
    <row r="266" spans="1:65" s="13" customFormat="1" ht="11.25">
      <c r="B266" s="197"/>
      <c r="C266" s="198"/>
      <c r="D266" s="190" t="s">
        <v>208</v>
      </c>
      <c r="E266" s="199" t="s">
        <v>19</v>
      </c>
      <c r="F266" s="200" t="s">
        <v>221</v>
      </c>
      <c r="G266" s="198"/>
      <c r="H266" s="199" t="s">
        <v>19</v>
      </c>
      <c r="I266" s="201"/>
      <c r="J266" s="198"/>
      <c r="K266" s="198"/>
      <c r="L266" s="202"/>
      <c r="M266" s="203"/>
      <c r="N266" s="204"/>
      <c r="O266" s="204"/>
      <c r="P266" s="204"/>
      <c r="Q266" s="204"/>
      <c r="R266" s="204"/>
      <c r="S266" s="204"/>
      <c r="T266" s="205"/>
      <c r="AT266" s="206" t="s">
        <v>208</v>
      </c>
      <c r="AU266" s="206" t="s">
        <v>85</v>
      </c>
      <c r="AV266" s="13" t="s">
        <v>83</v>
      </c>
      <c r="AW266" s="13" t="s">
        <v>36</v>
      </c>
      <c r="AX266" s="13" t="s">
        <v>75</v>
      </c>
      <c r="AY266" s="206" t="s">
        <v>194</v>
      </c>
    </row>
    <row r="267" spans="1:65" s="13" customFormat="1" ht="11.25">
      <c r="B267" s="197"/>
      <c r="C267" s="198"/>
      <c r="D267" s="190" t="s">
        <v>208</v>
      </c>
      <c r="E267" s="199" t="s">
        <v>19</v>
      </c>
      <c r="F267" s="200" t="s">
        <v>222</v>
      </c>
      <c r="G267" s="198"/>
      <c r="H267" s="199" t="s">
        <v>19</v>
      </c>
      <c r="I267" s="201"/>
      <c r="J267" s="198"/>
      <c r="K267" s="198"/>
      <c r="L267" s="202"/>
      <c r="M267" s="203"/>
      <c r="N267" s="204"/>
      <c r="O267" s="204"/>
      <c r="P267" s="204"/>
      <c r="Q267" s="204"/>
      <c r="R267" s="204"/>
      <c r="S267" s="204"/>
      <c r="T267" s="205"/>
      <c r="AT267" s="206" t="s">
        <v>208</v>
      </c>
      <c r="AU267" s="206" t="s">
        <v>85</v>
      </c>
      <c r="AV267" s="13" t="s">
        <v>83</v>
      </c>
      <c r="AW267" s="13" t="s">
        <v>36</v>
      </c>
      <c r="AX267" s="13" t="s">
        <v>75</v>
      </c>
      <c r="AY267" s="206" t="s">
        <v>194</v>
      </c>
    </row>
    <row r="268" spans="1:65" s="14" customFormat="1" ht="11.25">
      <c r="B268" s="207"/>
      <c r="C268" s="208"/>
      <c r="D268" s="190" t="s">
        <v>208</v>
      </c>
      <c r="E268" s="209" t="s">
        <v>19</v>
      </c>
      <c r="F268" s="210" t="s">
        <v>109</v>
      </c>
      <c r="G268" s="208"/>
      <c r="H268" s="211">
        <v>947.13</v>
      </c>
      <c r="I268" s="212"/>
      <c r="J268" s="208"/>
      <c r="K268" s="208"/>
      <c r="L268" s="213"/>
      <c r="M268" s="214"/>
      <c r="N268" s="215"/>
      <c r="O268" s="215"/>
      <c r="P268" s="215"/>
      <c r="Q268" s="215"/>
      <c r="R268" s="215"/>
      <c r="S268" s="215"/>
      <c r="T268" s="216"/>
      <c r="AT268" s="217" t="s">
        <v>208</v>
      </c>
      <c r="AU268" s="217" t="s">
        <v>85</v>
      </c>
      <c r="AV268" s="14" t="s">
        <v>85</v>
      </c>
      <c r="AW268" s="14" t="s">
        <v>36</v>
      </c>
      <c r="AX268" s="14" t="s">
        <v>83</v>
      </c>
      <c r="AY268" s="217" t="s">
        <v>194</v>
      </c>
    </row>
    <row r="269" spans="1:65" s="2" customFormat="1" ht="16.5" customHeight="1">
      <c r="A269" s="36"/>
      <c r="B269" s="37"/>
      <c r="C269" s="176" t="s">
        <v>7</v>
      </c>
      <c r="D269" s="176" t="s">
        <v>197</v>
      </c>
      <c r="E269" s="178" t="s">
        <v>393</v>
      </c>
      <c r="F269" s="179" t="s">
        <v>394</v>
      </c>
      <c r="G269" s="180" t="s">
        <v>200</v>
      </c>
      <c r="H269" s="181">
        <v>697.44</v>
      </c>
      <c r="I269" s="182"/>
      <c r="J269" s="183">
        <f>ROUND(I269*H269,2)</f>
        <v>0</v>
      </c>
      <c r="K269" s="179" t="s">
        <v>201</v>
      </c>
      <c r="L269" s="41"/>
      <c r="M269" s="184" t="s">
        <v>19</v>
      </c>
      <c r="N269" s="185" t="s">
        <v>46</v>
      </c>
      <c r="O269" s="66"/>
      <c r="P269" s="186">
        <f>O269*H269</f>
        <v>0</v>
      </c>
      <c r="Q269" s="186">
        <v>0</v>
      </c>
      <c r="R269" s="186">
        <f>Q269*H269</f>
        <v>0</v>
      </c>
      <c r="S269" s="186">
        <v>0</v>
      </c>
      <c r="T269" s="187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8" t="s">
        <v>202</v>
      </c>
      <c r="AT269" s="188" t="s">
        <v>197</v>
      </c>
      <c r="AU269" s="188" t="s">
        <v>85</v>
      </c>
      <c r="AY269" s="19" t="s">
        <v>194</v>
      </c>
      <c r="BE269" s="189">
        <f>IF(N269="základní",J269,0)</f>
        <v>0</v>
      </c>
      <c r="BF269" s="189">
        <f>IF(N269="snížená",J269,0)</f>
        <v>0</v>
      </c>
      <c r="BG269" s="189">
        <f>IF(N269="zákl. přenesená",J269,0)</f>
        <v>0</v>
      </c>
      <c r="BH269" s="189">
        <f>IF(N269="sníž. přenesená",J269,0)</f>
        <v>0</v>
      </c>
      <c r="BI269" s="189">
        <f>IF(N269="nulová",J269,0)</f>
        <v>0</v>
      </c>
      <c r="BJ269" s="19" t="s">
        <v>83</v>
      </c>
      <c r="BK269" s="189">
        <f>ROUND(I269*H269,2)</f>
        <v>0</v>
      </c>
      <c r="BL269" s="19" t="s">
        <v>202</v>
      </c>
      <c r="BM269" s="188" t="s">
        <v>395</v>
      </c>
    </row>
    <row r="270" spans="1:65" s="2" customFormat="1" ht="19.5">
      <c r="A270" s="36"/>
      <c r="B270" s="37"/>
      <c r="C270" s="38"/>
      <c r="D270" s="190" t="s">
        <v>204</v>
      </c>
      <c r="E270" s="38"/>
      <c r="F270" s="191" t="s">
        <v>396</v>
      </c>
      <c r="G270" s="38"/>
      <c r="H270" s="38"/>
      <c r="I270" s="192"/>
      <c r="J270" s="38"/>
      <c r="K270" s="38"/>
      <c r="L270" s="41"/>
      <c r="M270" s="193"/>
      <c r="N270" s="194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204</v>
      </c>
      <c r="AU270" s="19" t="s">
        <v>85</v>
      </c>
    </row>
    <row r="271" spans="1:65" s="2" customFormat="1" ht="11.25">
      <c r="A271" s="36"/>
      <c r="B271" s="37"/>
      <c r="C271" s="38"/>
      <c r="D271" s="195" t="s">
        <v>206</v>
      </c>
      <c r="E271" s="38"/>
      <c r="F271" s="196" t="s">
        <v>397</v>
      </c>
      <c r="G271" s="38"/>
      <c r="H271" s="38"/>
      <c r="I271" s="192"/>
      <c r="J271" s="38"/>
      <c r="K271" s="38"/>
      <c r="L271" s="41"/>
      <c r="M271" s="193"/>
      <c r="N271" s="194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206</v>
      </c>
      <c r="AU271" s="19" t="s">
        <v>85</v>
      </c>
    </row>
    <row r="272" spans="1:65" s="13" customFormat="1" ht="11.25">
      <c r="B272" s="197"/>
      <c r="C272" s="198"/>
      <c r="D272" s="190" t="s">
        <v>208</v>
      </c>
      <c r="E272" s="199" t="s">
        <v>19</v>
      </c>
      <c r="F272" s="200" t="s">
        <v>209</v>
      </c>
      <c r="G272" s="198"/>
      <c r="H272" s="199" t="s">
        <v>19</v>
      </c>
      <c r="I272" s="201"/>
      <c r="J272" s="198"/>
      <c r="K272" s="198"/>
      <c r="L272" s="202"/>
      <c r="M272" s="203"/>
      <c r="N272" s="204"/>
      <c r="O272" s="204"/>
      <c r="P272" s="204"/>
      <c r="Q272" s="204"/>
      <c r="R272" s="204"/>
      <c r="S272" s="204"/>
      <c r="T272" s="205"/>
      <c r="AT272" s="206" t="s">
        <v>208</v>
      </c>
      <c r="AU272" s="206" t="s">
        <v>85</v>
      </c>
      <c r="AV272" s="13" t="s">
        <v>83</v>
      </c>
      <c r="AW272" s="13" t="s">
        <v>36</v>
      </c>
      <c r="AX272" s="13" t="s">
        <v>75</v>
      </c>
      <c r="AY272" s="206" t="s">
        <v>194</v>
      </c>
    </row>
    <row r="273" spans="1:65" s="13" customFormat="1" ht="11.25">
      <c r="B273" s="197"/>
      <c r="C273" s="198"/>
      <c r="D273" s="190" t="s">
        <v>208</v>
      </c>
      <c r="E273" s="199" t="s">
        <v>19</v>
      </c>
      <c r="F273" s="200" t="s">
        <v>216</v>
      </c>
      <c r="G273" s="198"/>
      <c r="H273" s="199" t="s">
        <v>19</v>
      </c>
      <c r="I273" s="201"/>
      <c r="J273" s="198"/>
      <c r="K273" s="198"/>
      <c r="L273" s="202"/>
      <c r="M273" s="203"/>
      <c r="N273" s="204"/>
      <c r="O273" s="204"/>
      <c r="P273" s="204"/>
      <c r="Q273" s="204"/>
      <c r="R273" s="204"/>
      <c r="S273" s="204"/>
      <c r="T273" s="205"/>
      <c r="AT273" s="206" t="s">
        <v>208</v>
      </c>
      <c r="AU273" s="206" t="s">
        <v>85</v>
      </c>
      <c r="AV273" s="13" t="s">
        <v>83</v>
      </c>
      <c r="AW273" s="13" t="s">
        <v>36</v>
      </c>
      <c r="AX273" s="13" t="s">
        <v>75</v>
      </c>
      <c r="AY273" s="206" t="s">
        <v>194</v>
      </c>
    </row>
    <row r="274" spans="1:65" s="14" customFormat="1" ht="11.25">
      <c r="B274" s="207"/>
      <c r="C274" s="208"/>
      <c r="D274" s="190" t="s">
        <v>208</v>
      </c>
      <c r="E274" s="209" t="s">
        <v>19</v>
      </c>
      <c r="F274" s="210" t="s">
        <v>112</v>
      </c>
      <c r="G274" s="208"/>
      <c r="H274" s="211">
        <v>697.44</v>
      </c>
      <c r="I274" s="212"/>
      <c r="J274" s="208"/>
      <c r="K274" s="208"/>
      <c r="L274" s="213"/>
      <c r="M274" s="214"/>
      <c r="N274" s="215"/>
      <c r="O274" s="215"/>
      <c r="P274" s="215"/>
      <c r="Q274" s="215"/>
      <c r="R274" s="215"/>
      <c r="S274" s="215"/>
      <c r="T274" s="216"/>
      <c r="AT274" s="217" t="s">
        <v>208</v>
      </c>
      <c r="AU274" s="217" t="s">
        <v>85</v>
      </c>
      <c r="AV274" s="14" t="s">
        <v>85</v>
      </c>
      <c r="AW274" s="14" t="s">
        <v>36</v>
      </c>
      <c r="AX274" s="14" t="s">
        <v>83</v>
      </c>
      <c r="AY274" s="217" t="s">
        <v>194</v>
      </c>
    </row>
    <row r="275" spans="1:65" s="2" customFormat="1" ht="24.2" customHeight="1">
      <c r="A275" s="36"/>
      <c r="B275" s="37"/>
      <c r="C275" s="176" t="s">
        <v>398</v>
      </c>
      <c r="D275" s="176" t="s">
        <v>197</v>
      </c>
      <c r="E275" s="178" t="s">
        <v>399</v>
      </c>
      <c r="F275" s="179" t="s">
        <v>400</v>
      </c>
      <c r="G275" s="180" t="s">
        <v>200</v>
      </c>
      <c r="H275" s="181">
        <v>32.6</v>
      </c>
      <c r="I275" s="182"/>
      <c r="J275" s="183">
        <f>ROUND(I275*H275,2)</f>
        <v>0</v>
      </c>
      <c r="K275" s="179" t="s">
        <v>201</v>
      </c>
      <c r="L275" s="41"/>
      <c r="M275" s="184" t="s">
        <v>19</v>
      </c>
      <c r="N275" s="185" t="s">
        <v>46</v>
      </c>
      <c r="O275" s="66"/>
      <c r="P275" s="186">
        <f>O275*H275</f>
        <v>0</v>
      </c>
      <c r="Q275" s="186">
        <v>0.39561000000000002</v>
      </c>
      <c r="R275" s="186">
        <f>Q275*H275</f>
        <v>12.896886</v>
      </c>
      <c r="S275" s="186">
        <v>0</v>
      </c>
      <c r="T275" s="18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8" t="s">
        <v>202</v>
      </c>
      <c r="AT275" s="188" t="s">
        <v>197</v>
      </c>
      <c r="AU275" s="188" t="s">
        <v>85</v>
      </c>
      <c r="AY275" s="19" t="s">
        <v>194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9" t="s">
        <v>83</v>
      </c>
      <c r="BK275" s="189">
        <f>ROUND(I275*H275,2)</f>
        <v>0</v>
      </c>
      <c r="BL275" s="19" t="s">
        <v>202</v>
      </c>
      <c r="BM275" s="188" t="s">
        <v>401</v>
      </c>
    </row>
    <row r="276" spans="1:65" s="2" customFormat="1" ht="19.5">
      <c r="A276" s="36"/>
      <c r="B276" s="37"/>
      <c r="C276" s="38"/>
      <c r="D276" s="190" t="s">
        <v>204</v>
      </c>
      <c r="E276" s="38"/>
      <c r="F276" s="191" t="s">
        <v>402</v>
      </c>
      <c r="G276" s="38"/>
      <c r="H276" s="38"/>
      <c r="I276" s="192"/>
      <c r="J276" s="38"/>
      <c r="K276" s="38"/>
      <c r="L276" s="41"/>
      <c r="M276" s="193"/>
      <c r="N276" s="19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204</v>
      </c>
      <c r="AU276" s="19" t="s">
        <v>85</v>
      </c>
    </row>
    <row r="277" spans="1:65" s="2" customFormat="1" ht="11.25">
      <c r="A277" s="36"/>
      <c r="B277" s="37"/>
      <c r="C277" s="38"/>
      <c r="D277" s="195" t="s">
        <v>206</v>
      </c>
      <c r="E277" s="38"/>
      <c r="F277" s="196" t="s">
        <v>403</v>
      </c>
      <c r="G277" s="38"/>
      <c r="H277" s="38"/>
      <c r="I277" s="192"/>
      <c r="J277" s="38"/>
      <c r="K277" s="38"/>
      <c r="L277" s="41"/>
      <c r="M277" s="193"/>
      <c r="N277" s="19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206</v>
      </c>
      <c r="AU277" s="19" t="s">
        <v>85</v>
      </c>
    </row>
    <row r="278" spans="1:65" s="13" customFormat="1" ht="11.25">
      <c r="B278" s="197"/>
      <c r="C278" s="198"/>
      <c r="D278" s="190" t="s">
        <v>208</v>
      </c>
      <c r="E278" s="199" t="s">
        <v>19</v>
      </c>
      <c r="F278" s="200" t="s">
        <v>209</v>
      </c>
      <c r="G278" s="198"/>
      <c r="H278" s="199" t="s">
        <v>19</v>
      </c>
      <c r="I278" s="201"/>
      <c r="J278" s="198"/>
      <c r="K278" s="198"/>
      <c r="L278" s="202"/>
      <c r="M278" s="203"/>
      <c r="N278" s="204"/>
      <c r="O278" s="204"/>
      <c r="P278" s="204"/>
      <c r="Q278" s="204"/>
      <c r="R278" s="204"/>
      <c r="S278" s="204"/>
      <c r="T278" s="205"/>
      <c r="AT278" s="206" t="s">
        <v>208</v>
      </c>
      <c r="AU278" s="206" t="s">
        <v>85</v>
      </c>
      <c r="AV278" s="13" t="s">
        <v>83</v>
      </c>
      <c r="AW278" s="13" t="s">
        <v>36</v>
      </c>
      <c r="AX278" s="13" t="s">
        <v>75</v>
      </c>
      <c r="AY278" s="206" t="s">
        <v>194</v>
      </c>
    </row>
    <row r="279" spans="1:65" s="13" customFormat="1" ht="11.25">
      <c r="B279" s="197"/>
      <c r="C279" s="198"/>
      <c r="D279" s="190" t="s">
        <v>208</v>
      </c>
      <c r="E279" s="199" t="s">
        <v>19</v>
      </c>
      <c r="F279" s="200" t="s">
        <v>404</v>
      </c>
      <c r="G279" s="198"/>
      <c r="H279" s="199" t="s">
        <v>19</v>
      </c>
      <c r="I279" s="201"/>
      <c r="J279" s="198"/>
      <c r="K279" s="198"/>
      <c r="L279" s="202"/>
      <c r="M279" s="203"/>
      <c r="N279" s="204"/>
      <c r="O279" s="204"/>
      <c r="P279" s="204"/>
      <c r="Q279" s="204"/>
      <c r="R279" s="204"/>
      <c r="S279" s="204"/>
      <c r="T279" s="205"/>
      <c r="AT279" s="206" t="s">
        <v>208</v>
      </c>
      <c r="AU279" s="206" t="s">
        <v>85</v>
      </c>
      <c r="AV279" s="13" t="s">
        <v>83</v>
      </c>
      <c r="AW279" s="13" t="s">
        <v>36</v>
      </c>
      <c r="AX279" s="13" t="s">
        <v>75</v>
      </c>
      <c r="AY279" s="206" t="s">
        <v>194</v>
      </c>
    </row>
    <row r="280" spans="1:65" s="14" customFormat="1" ht="11.25">
      <c r="B280" s="207"/>
      <c r="C280" s="208"/>
      <c r="D280" s="190" t="s">
        <v>208</v>
      </c>
      <c r="E280" s="209" t="s">
        <v>19</v>
      </c>
      <c r="F280" s="210" t="s">
        <v>114</v>
      </c>
      <c r="G280" s="208"/>
      <c r="H280" s="211">
        <v>32.6</v>
      </c>
      <c r="I280" s="212"/>
      <c r="J280" s="208"/>
      <c r="K280" s="208"/>
      <c r="L280" s="213"/>
      <c r="M280" s="214"/>
      <c r="N280" s="215"/>
      <c r="O280" s="215"/>
      <c r="P280" s="215"/>
      <c r="Q280" s="215"/>
      <c r="R280" s="215"/>
      <c r="S280" s="215"/>
      <c r="T280" s="216"/>
      <c r="AT280" s="217" t="s">
        <v>208</v>
      </c>
      <c r="AU280" s="217" t="s">
        <v>85</v>
      </c>
      <c r="AV280" s="14" t="s">
        <v>85</v>
      </c>
      <c r="AW280" s="14" t="s">
        <v>36</v>
      </c>
      <c r="AX280" s="14" t="s">
        <v>83</v>
      </c>
      <c r="AY280" s="217" t="s">
        <v>194</v>
      </c>
    </row>
    <row r="281" spans="1:65" s="2" customFormat="1" ht="16.5" customHeight="1">
      <c r="A281" s="36"/>
      <c r="B281" s="37"/>
      <c r="C281" s="176" t="s">
        <v>405</v>
      </c>
      <c r="D281" s="176" t="s">
        <v>197</v>
      </c>
      <c r="E281" s="178" t="s">
        <v>406</v>
      </c>
      <c r="F281" s="179" t="s">
        <v>407</v>
      </c>
      <c r="G281" s="180" t="s">
        <v>200</v>
      </c>
      <c r="H281" s="181">
        <v>947.13</v>
      </c>
      <c r="I281" s="182"/>
      <c r="J281" s="183">
        <f>ROUND(I281*H281,2)</f>
        <v>0</v>
      </c>
      <c r="K281" s="179" t="s">
        <v>201</v>
      </c>
      <c r="L281" s="41"/>
      <c r="M281" s="184" t="s">
        <v>19</v>
      </c>
      <c r="N281" s="185" t="s">
        <v>46</v>
      </c>
      <c r="O281" s="66"/>
      <c r="P281" s="186">
        <f>O281*H281</f>
        <v>0</v>
      </c>
      <c r="Q281" s="186">
        <v>0</v>
      </c>
      <c r="R281" s="186">
        <f>Q281*H281</f>
        <v>0</v>
      </c>
      <c r="S281" s="186">
        <v>0</v>
      </c>
      <c r="T281" s="18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8" t="s">
        <v>202</v>
      </c>
      <c r="AT281" s="188" t="s">
        <v>197</v>
      </c>
      <c r="AU281" s="188" t="s">
        <v>85</v>
      </c>
      <c r="AY281" s="19" t="s">
        <v>194</v>
      </c>
      <c r="BE281" s="189">
        <f>IF(N281="základní",J281,0)</f>
        <v>0</v>
      </c>
      <c r="BF281" s="189">
        <f>IF(N281="snížená",J281,0)</f>
        <v>0</v>
      </c>
      <c r="BG281" s="189">
        <f>IF(N281="zákl. přenesená",J281,0)</f>
        <v>0</v>
      </c>
      <c r="BH281" s="189">
        <f>IF(N281="sníž. přenesená",J281,0)</f>
        <v>0</v>
      </c>
      <c r="BI281" s="189">
        <f>IF(N281="nulová",J281,0)</f>
        <v>0</v>
      </c>
      <c r="BJ281" s="19" t="s">
        <v>83</v>
      </c>
      <c r="BK281" s="189">
        <f>ROUND(I281*H281,2)</f>
        <v>0</v>
      </c>
      <c r="BL281" s="19" t="s">
        <v>202</v>
      </c>
      <c r="BM281" s="188" t="s">
        <v>408</v>
      </c>
    </row>
    <row r="282" spans="1:65" s="2" customFormat="1" ht="11.25">
      <c r="A282" s="36"/>
      <c r="B282" s="37"/>
      <c r="C282" s="38"/>
      <c r="D282" s="190" t="s">
        <v>204</v>
      </c>
      <c r="E282" s="38"/>
      <c r="F282" s="191" t="s">
        <v>409</v>
      </c>
      <c r="G282" s="38"/>
      <c r="H282" s="38"/>
      <c r="I282" s="192"/>
      <c r="J282" s="38"/>
      <c r="K282" s="38"/>
      <c r="L282" s="41"/>
      <c r="M282" s="193"/>
      <c r="N282" s="19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204</v>
      </c>
      <c r="AU282" s="19" t="s">
        <v>85</v>
      </c>
    </row>
    <row r="283" spans="1:65" s="2" customFormat="1" ht="11.25">
      <c r="A283" s="36"/>
      <c r="B283" s="37"/>
      <c r="C283" s="38"/>
      <c r="D283" s="195" t="s">
        <v>206</v>
      </c>
      <c r="E283" s="38"/>
      <c r="F283" s="196" t="s">
        <v>410</v>
      </c>
      <c r="G283" s="38"/>
      <c r="H283" s="38"/>
      <c r="I283" s="192"/>
      <c r="J283" s="38"/>
      <c r="K283" s="38"/>
      <c r="L283" s="41"/>
      <c r="M283" s="193"/>
      <c r="N283" s="194"/>
      <c r="O283" s="66"/>
      <c r="P283" s="66"/>
      <c r="Q283" s="66"/>
      <c r="R283" s="66"/>
      <c r="S283" s="66"/>
      <c r="T283" s="67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T283" s="19" t="s">
        <v>206</v>
      </c>
      <c r="AU283" s="19" t="s">
        <v>85</v>
      </c>
    </row>
    <row r="284" spans="1:65" s="13" customFormat="1" ht="11.25">
      <c r="B284" s="197"/>
      <c r="C284" s="198"/>
      <c r="D284" s="190" t="s">
        <v>208</v>
      </c>
      <c r="E284" s="199" t="s">
        <v>19</v>
      </c>
      <c r="F284" s="200" t="s">
        <v>209</v>
      </c>
      <c r="G284" s="198"/>
      <c r="H284" s="199" t="s">
        <v>19</v>
      </c>
      <c r="I284" s="201"/>
      <c r="J284" s="198"/>
      <c r="K284" s="198"/>
      <c r="L284" s="202"/>
      <c r="M284" s="203"/>
      <c r="N284" s="204"/>
      <c r="O284" s="204"/>
      <c r="P284" s="204"/>
      <c r="Q284" s="204"/>
      <c r="R284" s="204"/>
      <c r="S284" s="204"/>
      <c r="T284" s="205"/>
      <c r="AT284" s="206" t="s">
        <v>208</v>
      </c>
      <c r="AU284" s="206" t="s">
        <v>85</v>
      </c>
      <c r="AV284" s="13" t="s">
        <v>83</v>
      </c>
      <c r="AW284" s="13" t="s">
        <v>36</v>
      </c>
      <c r="AX284" s="13" t="s">
        <v>75</v>
      </c>
      <c r="AY284" s="206" t="s">
        <v>194</v>
      </c>
    </row>
    <row r="285" spans="1:65" s="13" customFormat="1" ht="11.25">
      <c r="B285" s="197"/>
      <c r="C285" s="198"/>
      <c r="D285" s="190" t="s">
        <v>208</v>
      </c>
      <c r="E285" s="199" t="s">
        <v>19</v>
      </c>
      <c r="F285" s="200" t="s">
        <v>217</v>
      </c>
      <c r="G285" s="198"/>
      <c r="H285" s="199" t="s">
        <v>19</v>
      </c>
      <c r="I285" s="201"/>
      <c r="J285" s="198"/>
      <c r="K285" s="198"/>
      <c r="L285" s="202"/>
      <c r="M285" s="203"/>
      <c r="N285" s="204"/>
      <c r="O285" s="204"/>
      <c r="P285" s="204"/>
      <c r="Q285" s="204"/>
      <c r="R285" s="204"/>
      <c r="S285" s="204"/>
      <c r="T285" s="205"/>
      <c r="AT285" s="206" t="s">
        <v>208</v>
      </c>
      <c r="AU285" s="206" t="s">
        <v>85</v>
      </c>
      <c r="AV285" s="13" t="s">
        <v>83</v>
      </c>
      <c r="AW285" s="13" t="s">
        <v>36</v>
      </c>
      <c r="AX285" s="13" t="s">
        <v>75</v>
      </c>
      <c r="AY285" s="206" t="s">
        <v>194</v>
      </c>
    </row>
    <row r="286" spans="1:65" s="13" customFormat="1" ht="11.25">
      <c r="B286" s="197"/>
      <c r="C286" s="198"/>
      <c r="D286" s="190" t="s">
        <v>208</v>
      </c>
      <c r="E286" s="199" t="s">
        <v>19</v>
      </c>
      <c r="F286" s="200" t="s">
        <v>218</v>
      </c>
      <c r="G286" s="198"/>
      <c r="H286" s="199" t="s">
        <v>19</v>
      </c>
      <c r="I286" s="201"/>
      <c r="J286" s="198"/>
      <c r="K286" s="198"/>
      <c r="L286" s="202"/>
      <c r="M286" s="203"/>
      <c r="N286" s="204"/>
      <c r="O286" s="204"/>
      <c r="P286" s="204"/>
      <c r="Q286" s="204"/>
      <c r="R286" s="204"/>
      <c r="S286" s="204"/>
      <c r="T286" s="205"/>
      <c r="AT286" s="206" t="s">
        <v>208</v>
      </c>
      <c r="AU286" s="206" t="s">
        <v>85</v>
      </c>
      <c r="AV286" s="13" t="s">
        <v>83</v>
      </c>
      <c r="AW286" s="13" t="s">
        <v>36</v>
      </c>
      <c r="AX286" s="13" t="s">
        <v>75</v>
      </c>
      <c r="AY286" s="206" t="s">
        <v>194</v>
      </c>
    </row>
    <row r="287" spans="1:65" s="13" customFormat="1" ht="11.25">
      <c r="B287" s="197"/>
      <c r="C287" s="198"/>
      <c r="D287" s="190" t="s">
        <v>208</v>
      </c>
      <c r="E287" s="199" t="s">
        <v>19</v>
      </c>
      <c r="F287" s="200" t="s">
        <v>219</v>
      </c>
      <c r="G287" s="198"/>
      <c r="H287" s="199" t="s">
        <v>19</v>
      </c>
      <c r="I287" s="201"/>
      <c r="J287" s="198"/>
      <c r="K287" s="198"/>
      <c r="L287" s="202"/>
      <c r="M287" s="203"/>
      <c r="N287" s="204"/>
      <c r="O287" s="204"/>
      <c r="P287" s="204"/>
      <c r="Q287" s="204"/>
      <c r="R287" s="204"/>
      <c r="S287" s="204"/>
      <c r="T287" s="205"/>
      <c r="AT287" s="206" t="s">
        <v>208</v>
      </c>
      <c r="AU287" s="206" t="s">
        <v>85</v>
      </c>
      <c r="AV287" s="13" t="s">
        <v>83</v>
      </c>
      <c r="AW287" s="13" t="s">
        <v>36</v>
      </c>
      <c r="AX287" s="13" t="s">
        <v>75</v>
      </c>
      <c r="AY287" s="206" t="s">
        <v>194</v>
      </c>
    </row>
    <row r="288" spans="1:65" s="13" customFormat="1" ht="11.25">
      <c r="B288" s="197"/>
      <c r="C288" s="198"/>
      <c r="D288" s="190" t="s">
        <v>208</v>
      </c>
      <c r="E288" s="199" t="s">
        <v>19</v>
      </c>
      <c r="F288" s="200" t="s">
        <v>220</v>
      </c>
      <c r="G288" s="198"/>
      <c r="H288" s="199" t="s">
        <v>19</v>
      </c>
      <c r="I288" s="201"/>
      <c r="J288" s="198"/>
      <c r="K288" s="198"/>
      <c r="L288" s="202"/>
      <c r="M288" s="203"/>
      <c r="N288" s="204"/>
      <c r="O288" s="204"/>
      <c r="P288" s="204"/>
      <c r="Q288" s="204"/>
      <c r="R288" s="204"/>
      <c r="S288" s="204"/>
      <c r="T288" s="205"/>
      <c r="AT288" s="206" t="s">
        <v>208</v>
      </c>
      <c r="AU288" s="206" t="s">
        <v>85</v>
      </c>
      <c r="AV288" s="13" t="s">
        <v>83</v>
      </c>
      <c r="AW288" s="13" t="s">
        <v>36</v>
      </c>
      <c r="AX288" s="13" t="s">
        <v>75</v>
      </c>
      <c r="AY288" s="206" t="s">
        <v>194</v>
      </c>
    </row>
    <row r="289" spans="1:65" s="13" customFormat="1" ht="11.25">
      <c r="B289" s="197"/>
      <c r="C289" s="198"/>
      <c r="D289" s="190" t="s">
        <v>208</v>
      </c>
      <c r="E289" s="199" t="s">
        <v>19</v>
      </c>
      <c r="F289" s="200" t="s">
        <v>221</v>
      </c>
      <c r="G289" s="198"/>
      <c r="H289" s="199" t="s">
        <v>19</v>
      </c>
      <c r="I289" s="201"/>
      <c r="J289" s="198"/>
      <c r="K289" s="198"/>
      <c r="L289" s="202"/>
      <c r="M289" s="203"/>
      <c r="N289" s="204"/>
      <c r="O289" s="204"/>
      <c r="P289" s="204"/>
      <c r="Q289" s="204"/>
      <c r="R289" s="204"/>
      <c r="S289" s="204"/>
      <c r="T289" s="205"/>
      <c r="AT289" s="206" t="s">
        <v>208</v>
      </c>
      <c r="AU289" s="206" t="s">
        <v>85</v>
      </c>
      <c r="AV289" s="13" t="s">
        <v>83</v>
      </c>
      <c r="AW289" s="13" t="s">
        <v>36</v>
      </c>
      <c r="AX289" s="13" t="s">
        <v>75</v>
      </c>
      <c r="AY289" s="206" t="s">
        <v>194</v>
      </c>
    </row>
    <row r="290" spans="1:65" s="13" customFormat="1" ht="11.25">
      <c r="B290" s="197"/>
      <c r="C290" s="198"/>
      <c r="D290" s="190" t="s">
        <v>208</v>
      </c>
      <c r="E290" s="199" t="s">
        <v>19</v>
      </c>
      <c r="F290" s="200" t="s">
        <v>222</v>
      </c>
      <c r="G290" s="198"/>
      <c r="H290" s="199" t="s">
        <v>19</v>
      </c>
      <c r="I290" s="201"/>
      <c r="J290" s="198"/>
      <c r="K290" s="198"/>
      <c r="L290" s="202"/>
      <c r="M290" s="203"/>
      <c r="N290" s="204"/>
      <c r="O290" s="204"/>
      <c r="P290" s="204"/>
      <c r="Q290" s="204"/>
      <c r="R290" s="204"/>
      <c r="S290" s="204"/>
      <c r="T290" s="205"/>
      <c r="AT290" s="206" t="s">
        <v>208</v>
      </c>
      <c r="AU290" s="206" t="s">
        <v>85</v>
      </c>
      <c r="AV290" s="13" t="s">
        <v>83</v>
      </c>
      <c r="AW290" s="13" t="s">
        <v>36</v>
      </c>
      <c r="AX290" s="13" t="s">
        <v>75</v>
      </c>
      <c r="AY290" s="206" t="s">
        <v>194</v>
      </c>
    </row>
    <row r="291" spans="1:65" s="14" customFormat="1" ht="11.25">
      <c r="B291" s="207"/>
      <c r="C291" s="208"/>
      <c r="D291" s="190" t="s">
        <v>208</v>
      </c>
      <c r="E291" s="209" t="s">
        <v>19</v>
      </c>
      <c r="F291" s="210" t="s">
        <v>117</v>
      </c>
      <c r="G291" s="208"/>
      <c r="H291" s="211">
        <v>947.13</v>
      </c>
      <c r="I291" s="212"/>
      <c r="J291" s="208"/>
      <c r="K291" s="208"/>
      <c r="L291" s="213"/>
      <c r="M291" s="214"/>
      <c r="N291" s="215"/>
      <c r="O291" s="215"/>
      <c r="P291" s="215"/>
      <c r="Q291" s="215"/>
      <c r="R291" s="215"/>
      <c r="S291" s="215"/>
      <c r="T291" s="216"/>
      <c r="AT291" s="217" t="s">
        <v>208</v>
      </c>
      <c r="AU291" s="217" t="s">
        <v>85</v>
      </c>
      <c r="AV291" s="14" t="s">
        <v>85</v>
      </c>
      <c r="AW291" s="14" t="s">
        <v>36</v>
      </c>
      <c r="AX291" s="14" t="s">
        <v>83</v>
      </c>
      <c r="AY291" s="217" t="s">
        <v>194</v>
      </c>
    </row>
    <row r="292" spans="1:65" s="2" customFormat="1" ht="16.5" customHeight="1">
      <c r="A292" s="36"/>
      <c r="B292" s="37"/>
      <c r="C292" s="176" t="s">
        <v>411</v>
      </c>
      <c r="D292" s="176" t="s">
        <v>197</v>
      </c>
      <c r="E292" s="178" t="s">
        <v>412</v>
      </c>
      <c r="F292" s="179" t="s">
        <v>413</v>
      </c>
      <c r="G292" s="180" t="s">
        <v>200</v>
      </c>
      <c r="H292" s="181">
        <v>697.44</v>
      </c>
      <c r="I292" s="182"/>
      <c r="J292" s="183">
        <f>ROUND(I292*H292,2)</f>
        <v>0</v>
      </c>
      <c r="K292" s="179" t="s">
        <v>201</v>
      </c>
      <c r="L292" s="41"/>
      <c r="M292" s="184" t="s">
        <v>19</v>
      </c>
      <c r="N292" s="185" t="s">
        <v>46</v>
      </c>
      <c r="O292" s="66"/>
      <c r="P292" s="186">
        <f>O292*H292</f>
        <v>0</v>
      </c>
      <c r="Q292" s="186">
        <v>0</v>
      </c>
      <c r="R292" s="186">
        <f>Q292*H292</f>
        <v>0</v>
      </c>
      <c r="S292" s="186">
        <v>0</v>
      </c>
      <c r="T292" s="187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188" t="s">
        <v>202</v>
      </c>
      <c r="AT292" s="188" t="s">
        <v>197</v>
      </c>
      <c r="AU292" s="188" t="s">
        <v>85</v>
      </c>
      <c r="AY292" s="19" t="s">
        <v>194</v>
      </c>
      <c r="BE292" s="189">
        <f>IF(N292="základní",J292,0)</f>
        <v>0</v>
      </c>
      <c r="BF292" s="189">
        <f>IF(N292="snížená",J292,0)</f>
        <v>0</v>
      </c>
      <c r="BG292" s="189">
        <f>IF(N292="zákl. přenesená",J292,0)</f>
        <v>0</v>
      </c>
      <c r="BH292" s="189">
        <f>IF(N292="sníž. přenesená",J292,0)</f>
        <v>0</v>
      </c>
      <c r="BI292" s="189">
        <f>IF(N292="nulová",J292,0)</f>
        <v>0</v>
      </c>
      <c r="BJ292" s="19" t="s">
        <v>83</v>
      </c>
      <c r="BK292" s="189">
        <f>ROUND(I292*H292,2)</f>
        <v>0</v>
      </c>
      <c r="BL292" s="19" t="s">
        <v>202</v>
      </c>
      <c r="BM292" s="188" t="s">
        <v>414</v>
      </c>
    </row>
    <row r="293" spans="1:65" s="2" customFormat="1" ht="11.25">
      <c r="A293" s="36"/>
      <c r="B293" s="37"/>
      <c r="C293" s="38"/>
      <c r="D293" s="190" t="s">
        <v>204</v>
      </c>
      <c r="E293" s="38"/>
      <c r="F293" s="191" t="s">
        <v>415</v>
      </c>
      <c r="G293" s="38"/>
      <c r="H293" s="38"/>
      <c r="I293" s="192"/>
      <c r="J293" s="38"/>
      <c r="K293" s="38"/>
      <c r="L293" s="41"/>
      <c r="M293" s="193"/>
      <c r="N293" s="194"/>
      <c r="O293" s="66"/>
      <c r="P293" s="66"/>
      <c r="Q293" s="66"/>
      <c r="R293" s="66"/>
      <c r="S293" s="66"/>
      <c r="T293" s="67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9" t="s">
        <v>204</v>
      </c>
      <c r="AU293" s="19" t="s">
        <v>85</v>
      </c>
    </row>
    <row r="294" spans="1:65" s="2" customFormat="1" ht="11.25">
      <c r="A294" s="36"/>
      <c r="B294" s="37"/>
      <c r="C294" s="38"/>
      <c r="D294" s="195" t="s">
        <v>206</v>
      </c>
      <c r="E294" s="38"/>
      <c r="F294" s="196" t="s">
        <v>416</v>
      </c>
      <c r="G294" s="38"/>
      <c r="H294" s="38"/>
      <c r="I294" s="192"/>
      <c r="J294" s="38"/>
      <c r="K294" s="38"/>
      <c r="L294" s="41"/>
      <c r="M294" s="193"/>
      <c r="N294" s="19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206</v>
      </c>
      <c r="AU294" s="19" t="s">
        <v>85</v>
      </c>
    </row>
    <row r="295" spans="1:65" s="13" customFormat="1" ht="11.25">
      <c r="B295" s="197"/>
      <c r="C295" s="198"/>
      <c r="D295" s="190" t="s">
        <v>208</v>
      </c>
      <c r="E295" s="199" t="s">
        <v>19</v>
      </c>
      <c r="F295" s="200" t="s">
        <v>209</v>
      </c>
      <c r="G295" s="198"/>
      <c r="H295" s="199" t="s">
        <v>19</v>
      </c>
      <c r="I295" s="201"/>
      <c r="J295" s="198"/>
      <c r="K295" s="198"/>
      <c r="L295" s="202"/>
      <c r="M295" s="203"/>
      <c r="N295" s="204"/>
      <c r="O295" s="204"/>
      <c r="P295" s="204"/>
      <c r="Q295" s="204"/>
      <c r="R295" s="204"/>
      <c r="S295" s="204"/>
      <c r="T295" s="205"/>
      <c r="AT295" s="206" t="s">
        <v>208</v>
      </c>
      <c r="AU295" s="206" t="s">
        <v>85</v>
      </c>
      <c r="AV295" s="13" t="s">
        <v>83</v>
      </c>
      <c r="AW295" s="13" t="s">
        <v>36</v>
      </c>
      <c r="AX295" s="13" t="s">
        <v>75</v>
      </c>
      <c r="AY295" s="206" t="s">
        <v>194</v>
      </c>
    </row>
    <row r="296" spans="1:65" s="13" customFormat="1" ht="11.25">
      <c r="B296" s="197"/>
      <c r="C296" s="198"/>
      <c r="D296" s="190" t="s">
        <v>208</v>
      </c>
      <c r="E296" s="199" t="s">
        <v>19</v>
      </c>
      <c r="F296" s="200" t="s">
        <v>216</v>
      </c>
      <c r="G296" s="198"/>
      <c r="H296" s="199" t="s">
        <v>19</v>
      </c>
      <c r="I296" s="201"/>
      <c r="J296" s="198"/>
      <c r="K296" s="198"/>
      <c r="L296" s="202"/>
      <c r="M296" s="203"/>
      <c r="N296" s="204"/>
      <c r="O296" s="204"/>
      <c r="P296" s="204"/>
      <c r="Q296" s="204"/>
      <c r="R296" s="204"/>
      <c r="S296" s="204"/>
      <c r="T296" s="205"/>
      <c r="AT296" s="206" t="s">
        <v>208</v>
      </c>
      <c r="AU296" s="206" t="s">
        <v>85</v>
      </c>
      <c r="AV296" s="13" t="s">
        <v>83</v>
      </c>
      <c r="AW296" s="13" t="s">
        <v>36</v>
      </c>
      <c r="AX296" s="13" t="s">
        <v>75</v>
      </c>
      <c r="AY296" s="206" t="s">
        <v>194</v>
      </c>
    </row>
    <row r="297" spans="1:65" s="14" customFormat="1" ht="11.25">
      <c r="B297" s="207"/>
      <c r="C297" s="208"/>
      <c r="D297" s="190" t="s">
        <v>208</v>
      </c>
      <c r="E297" s="209" t="s">
        <v>19</v>
      </c>
      <c r="F297" s="210" t="s">
        <v>112</v>
      </c>
      <c r="G297" s="208"/>
      <c r="H297" s="211">
        <v>697.44</v>
      </c>
      <c r="I297" s="212"/>
      <c r="J297" s="208"/>
      <c r="K297" s="208"/>
      <c r="L297" s="213"/>
      <c r="M297" s="214"/>
      <c r="N297" s="215"/>
      <c r="O297" s="215"/>
      <c r="P297" s="215"/>
      <c r="Q297" s="215"/>
      <c r="R297" s="215"/>
      <c r="S297" s="215"/>
      <c r="T297" s="216"/>
      <c r="AT297" s="217" t="s">
        <v>208</v>
      </c>
      <c r="AU297" s="217" t="s">
        <v>85</v>
      </c>
      <c r="AV297" s="14" t="s">
        <v>85</v>
      </c>
      <c r="AW297" s="14" t="s">
        <v>36</v>
      </c>
      <c r="AX297" s="14" t="s">
        <v>83</v>
      </c>
      <c r="AY297" s="217" t="s">
        <v>194</v>
      </c>
    </row>
    <row r="298" spans="1:65" s="2" customFormat="1" ht="16.5" customHeight="1">
      <c r="A298" s="36"/>
      <c r="B298" s="37"/>
      <c r="C298" s="176" t="s">
        <v>417</v>
      </c>
      <c r="D298" s="176" t="s">
        <v>197</v>
      </c>
      <c r="E298" s="178" t="s">
        <v>418</v>
      </c>
      <c r="F298" s="179" t="s">
        <v>419</v>
      </c>
      <c r="G298" s="180" t="s">
        <v>200</v>
      </c>
      <c r="H298" s="181">
        <v>697.44</v>
      </c>
      <c r="I298" s="182"/>
      <c r="J298" s="183">
        <f>ROUND(I298*H298,2)</f>
        <v>0</v>
      </c>
      <c r="K298" s="179" t="s">
        <v>201</v>
      </c>
      <c r="L298" s="41"/>
      <c r="M298" s="184" t="s">
        <v>19</v>
      </c>
      <c r="N298" s="185" t="s">
        <v>46</v>
      </c>
      <c r="O298" s="66"/>
      <c r="P298" s="186">
        <f>O298*H298</f>
        <v>0</v>
      </c>
      <c r="Q298" s="186">
        <v>0</v>
      </c>
      <c r="R298" s="186">
        <f>Q298*H298</f>
        <v>0</v>
      </c>
      <c r="S298" s="186">
        <v>0</v>
      </c>
      <c r="T298" s="187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188" t="s">
        <v>202</v>
      </c>
      <c r="AT298" s="188" t="s">
        <v>197</v>
      </c>
      <c r="AU298" s="188" t="s">
        <v>85</v>
      </c>
      <c r="AY298" s="19" t="s">
        <v>194</v>
      </c>
      <c r="BE298" s="189">
        <f>IF(N298="základní",J298,0)</f>
        <v>0</v>
      </c>
      <c r="BF298" s="189">
        <f>IF(N298="snížená",J298,0)</f>
        <v>0</v>
      </c>
      <c r="BG298" s="189">
        <f>IF(N298="zákl. přenesená",J298,0)</f>
        <v>0</v>
      </c>
      <c r="BH298" s="189">
        <f>IF(N298="sníž. přenesená",J298,0)</f>
        <v>0</v>
      </c>
      <c r="BI298" s="189">
        <f>IF(N298="nulová",J298,0)</f>
        <v>0</v>
      </c>
      <c r="BJ298" s="19" t="s">
        <v>83</v>
      </c>
      <c r="BK298" s="189">
        <f>ROUND(I298*H298,2)</f>
        <v>0</v>
      </c>
      <c r="BL298" s="19" t="s">
        <v>202</v>
      </c>
      <c r="BM298" s="188" t="s">
        <v>420</v>
      </c>
    </row>
    <row r="299" spans="1:65" s="2" customFormat="1" ht="11.25">
      <c r="A299" s="36"/>
      <c r="B299" s="37"/>
      <c r="C299" s="38"/>
      <c r="D299" s="190" t="s">
        <v>204</v>
      </c>
      <c r="E299" s="38"/>
      <c r="F299" s="191" t="s">
        <v>421</v>
      </c>
      <c r="G299" s="38"/>
      <c r="H299" s="38"/>
      <c r="I299" s="192"/>
      <c r="J299" s="38"/>
      <c r="K299" s="38"/>
      <c r="L299" s="41"/>
      <c r="M299" s="193"/>
      <c r="N299" s="19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204</v>
      </c>
      <c r="AU299" s="19" t="s">
        <v>85</v>
      </c>
    </row>
    <row r="300" spans="1:65" s="2" customFormat="1" ht="11.25">
      <c r="A300" s="36"/>
      <c r="B300" s="37"/>
      <c r="C300" s="38"/>
      <c r="D300" s="195" t="s">
        <v>206</v>
      </c>
      <c r="E300" s="38"/>
      <c r="F300" s="196" t="s">
        <v>422</v>
      </c>
      <c r="G300" s="38"/>
      <c r="H300" s="38"/>
      <c r="I300" s="192"/>
      <c r="J300" s="38"/>
      <c r="K300" s="38"/>
      <c r="L300" s="41"/>
      <c r="M300" s="193"/>
      <c r="N300" s="194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206</v>
      </c>
      <c r="AU300" s="19" t="s">
        <v>85</v>
      </c>
    </row>
    <row r="301" spans="1:65" s="13" customFormat="1" ht="11.25">
      <c r="B301" s="197"/>
      <c r="C301" s="198"/>
      <c r="D301" s="190" t="s">
        <v>208</v>
      </c>
      <c r="E301" s="199" t="s">
        <v>19</v>
      </c>
      <c r="F301" s="200" t="s">
        <v>209</v>
      </c>
      <c r="G301" s="198"/>
      <c r="H301" s="199" t="s">
        <v>19</v>
      </c>
      <c r="I301" s="201"/>
      <c r="J301" s="198"/>
      <c r="K301" s="198"/>
      <c r="L301" s="202"/>
      <c r="M301" s="203"/>
      <c r="N301" s="204"/>
      <c r="O301" s="204"/>
      <c r="P301" s="204"/>
      <c r="Q301" s="204"/>
      <c r="R301" s="204"/>
      <c r="S301" s="204"/>
      <c r="T301" s="205"/>
      <c r="AT301" s="206" t="s">
        <v>208</v>
      </c>
      <c r="AU301" s="206" t="s">
        <v>85</v>
      </c>
      <c r="AV301" s="13" t="s">
        <v>83</v>
      </c>
      <c r="AW301" s="13" t="s">
        <v>36</v>
      </c>
      <c r="AX301" s="13" t="s">
        <v>75</v>
      </c>
      <c r="AY301" s="206" t="s">
        <v>194</v>
      </c>
    </row>
    <row r="302" spans="1:65" s="13" customFormat="1" ht="11.25">
      <c r="B302" s="197"/>
      <c r="C302" s="198"/>
      <c r="D302" s="190" t="s">
        <v>208</v>
      </c>
      <c r="E302" s="199" t="s">
        <v>19</v>
      </c>
      <c r="F302" s="200" t="s">
        <v>216</v>
      </c>
      <c r="G302" s="198"/>
      <c r="H302" s="199" t="s">
        <v>19</v>
      </c>
      <c r="I302" s="201"/>
      <c r="J302" s="198"/>
      <c r="K302" s="198"/>
      <c r="L302" s="202"/>
      <c r="M302" s="203"/>
      <c r="N302" s="204"/>
      <c r="O302" s="204"/>
      <c r="P302" s="204"/>
      <c r="Q302" s="204"/>
      <c r="R302" s="204"/>
      <c r="S302" s="204"/>
      <c r="T302" s="205"/>
      <c r="AT302" s="206" t="s">
        <v>208</v>
      </c>
      <c r="AU302" s="206" t="s">
        <v>85</v>
      </c>
      <c r="AV302" s="13" t="s">
        <v>83</v>
      </c>
      <c r="AW302" s="13" t="s">
        <v>36</v>
      </c>
      <c r="AX302" s="13" t="s">
        <v>75</v>
      </c>
      <c r="AY302" s="206" t="s">
        <v>194</v>
      </c>
    </row>
    <row r="303" spans="1:65" s="14" customFormat="1" ht="11.25">
      <c r="B303" s="207"/>
      <c r="C303" s="208"/>
      <c r="D303" s="190" t="s">
        <v>208</v>
      </c>
      <c r="E303" s="209" t="s">
        <v>19</v>
      </c>
      <c r="F303" s="210" t="s">
        <v>112</v>
      </c>
      <c r="G303" s="208"/>
      <c r="H303" s="211">
        <v>697.44</v>
      </c>
      <c r="I303" s="212"/>
      <c r="J303" s="208"/>
      <c r="K303" s="208"/>
      <c r="L303" s="213"/>
      <c r="M303" s="214"/>
      <c r="N303" s="215"/>
      <c r="O303" s="215"/>
      <c r="P303" s="215"/>
      <c r="Q303" s="215"/>
      <c r="R303" s="215"/>
      <c r="S303" s="215"/>
      <c r="T303" s="216"/>
      <c r="AT303" s="217" t="s">
        <v>208</v>
      </c>
      <c r="AU303" s="217" t="s">
        <v>85</v>
      </c>
      <c r="AV303" s="14" t="s">
        <v>85</v>
      </c>
      <c r="AW303" s="14" t="s">
        <v>36</v>
      </c>
      <c r="AX303" s="14" t="s">
        <v>83</v>
      </c>
      <c r="AY303" s="217" t="s">
        <v>194</v>
      </c>
    </row>
    <row r="304" spans="1:65" s="2" customFormat="1" ht="16.5" customHeight="1">
      <c r="A304" s="36"/>
      <c r="B304" s="37"/>
      <c r="C304" s="176" t="s">
        <v>423</v>
      </c>
      <c r="D304" s="176" t="s">
        <v>197</v>
      </c>
      <c r="E304" s="178" t="s">
        <v>424</v>
      </c>
      <c r="F304" s="179" t="s">
        <v>425</v>
      </c>
      <c r="G304" s="180" t="s">
        <v>200</v>
      </c>
      <c r="H304" s="181">
        <v>697.44</v>
      </c>
      <c r="I304" s="182"/>
      <c r="J304" s="183">
        <f>ROUND(I304*H304,2)</f>
        <v>0</v>
      </c>
      <c r="K304" s="179" t="s">
        <v>201</v>
      </c>
      <c r="L304" s="41"/>
      <c r="M304" s="184" t="s">
        <v>19</v>
      </c>
      <c r="N304" s="185" t="s">
        <v>46</v>
      </c>
      <c r="O304" s="66"/>
      <c r="P304" s="186">
        <f>O304*H304</f>
        <v>0</v>
      </c>
      <c r="Q304" s="186">
        <v>0</v>
      </c>
      <c r="R304" s="186">
        <f>Q304*H304</f>
        <v>0</v>
      </c>
      <c r="S304" s="186">
        <v>0</v>
      </c>
      <c r="T304" s="187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188" t="s">
        <v>202</v>
      </c>
      <c r="AT304" s="188" t="s">
        <v>197</v>
      </c>
      <c r="AU304" s="188" t="s">
        <v>85</v>
      </c>
      <c r="AY304" s="19" t="s">
        <v>194</v>
      </c>
      <c r="BE304" s="189">
        <f>IF(N304="základní",J304,0)</f>
        <v>0</v>
      </c>
      <c r="BF304" s="189">
        <f>IF(N304="snížená",J304,0)</f>
        <v>0</v>
      </c>
      <c r="BG304" s="189">
        <f>IF(N304="zákl. přenesená",J304,0)</f>
        <v>0</v>
      </c>
      <c r="BH304" s="189">
        <f>IF(N304="sníž. přenesená",J304,0)</f>
        <v>0</v>
      </c>
      <c r="BI304" s="189">
        <f>IF(N304="nulová",J304,0)</f>
        <v>0</v>
      </c>
      <c r="BJ304" s="19" t="s">
        <v>83</v>
      </c>
      <c r="BK304" s="189">
        <f>ROUND(I304*H304,2)</f>
        <v>0</v>
      </c>
      <c r="BL304" s="19" t="s">
        <v>202</v>
      </c>
      <c r="BM304" s="188" t="s">
        <v>426</v>
      </c>
    </row>
    <row r="305" spans="1:65" s="2" customFormat="1" ht="19.5">
      <c r="A305" s="36"/>
      <c r="B305" s="37"/>
      <c r="C305" s="38"/>
      <c r="D305" s="190" t="s">
        <v>204</v>
      </c>
      <c r="E305" s="38"/>
      <c r="F305" s="191" t="s">
        <v>427</v>
      </c>
      <c r="G305" s="38"/>
      <c r="H305" s="38"/>
      <c r="I305" s="192"/>
      <c r="J305" s="38"/>
      <c r="K305" s="38"/>
      <c r="L305" s="41"/>
      <c r="M305" s="193"/>
      <c r="N305" s="194"/>
      <c r="O305" s="66"/>
      <c r="P305" s="66"/>
      <c r="Q305" s="66"/>
      <c r="R305" s="66"/>
      <c r="S305" s="66"/>
      <c r="T305" s="67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T305" s="19" t="s">
        <v>204</v>
      </c>
      <c r="AU305" s="19" t="s">
        <v>85</v>
      </c>
    </row>
    <row r="306" spans="1:65" s="2" customFormat="1" ht="11.25">
      <c r="A306" s="36"/>
      <c r="B306" s="37"/>
      <c r="C306" s="38"/>
      <c r="D306" s="195" t="s">
        <v>206</v>
      </c>
      <c r="E306" s="38"/>
      <c r="F306" s="196" t="s">
        <v>428</v>
      </c>
      <c r="G306" s="38"/>
      <c r="H306" s="38"/>
      <c r="I306" s="192"/>
      <c r="J306" s="38"/>
      <c r="K306" s="38"/>
      <c r="L306" s="41"/>
      <c r="M306" s="193"/>
      <c r="N306" s="194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206</v>
      </c>
      <c r="AU306" s="19" t="s">
        <v>85</v>
      </c>
    </row>
    <row r="307" spans="1:65" s="13" customFormat="1" ht="11.25">
      <c r="B307" s="197"/>
      <c r="C307" s="198"/>
      <c r="D307" s="190" t="s">
        <v>208</v>
      </c>
      <c r="E307" s="199" t="s">
        <v>19</v>
      </c>
      <c r="F307" s="200" t="s">
        <v>209</v>
      </c>
      <c r="G307" s="198"/>
      <c r="H307" s="199" t="s">
        <v>19</v>
      </c>
      <c r="I307" s="201"/>
      <c r="J307" s="198"/>
      <c r="K307" s="198"/>
      <c r="L307" s="202"/>
      <c r="M307" s="203"/>
      <c r="N307" s="204"/>
      <c r="O307" s="204"/>
      <c r="P307" s="204"/>
      <c r="Q307" s="204"/>
      <c r="R307" s="204"/>
      <c r="S307" s="204"/>
      <c r="T307" s="205"/>
      <c r="AT307" s="206" t="s">
        <v>208</v>
      </c>
      <c r="AU307" s="206" t="s">
        <v>85</v>
      </c>
      <c r="AV307" s="13" t="s">
        <v>83</v>
      </c>
      <c r="AW307" s="13" t="s">
        <v>36</v>
      </c>
      <c r="AX307" s="13" t="s">
        <v>75</v>
      </c>
      <c r="AY307" s="206" t="s">
        <v>194</v>
      </c>
    </row>
    <row r="308" spans="1:65" s="13" customFormat="1" ht="11.25">
      <c r="B308" s="197"/>
      <c r="C308" s="198"/>
      <c r="D308" s="190" t="s">
        <v>208</v>
      </c>
      <c r="E308" s="199" t="s">
        <v>19</v>
      </c>
      <c r="F308" s="200" t="s">
        <v>216</v>
      </c>
      <c r="G308" s="198"/>
      <c r="H308" s="199" t="s">
        <v>19</v>
      </c>
      <c r="I308" s="201"/>
      <c r="J308" s="198"/>
      <c r="K308" s="198"/>
      <c r="L308" s="202"/>
      <c r="M308" s="203"/>
      <c r="N308" s="204"/>
      <c r="O308" s="204"/>
      <c r="P308" s="204"/>
      <c r="Q308" s="204"/>
      <c r="R308" s="204"/>
      <c r="S308" s="204"/>
      <c r="T308" s="205"/>
      <c r="AT308" s="206" t="s">
        <v>208</v>
      </c>
      <c r="AU308" s="206" t="s">
        <v>85</v>
      </c>
      <c r="AV308" s="13" t="s">
        <v>83</v>
      </c>
      <c r="AW308" s="13" t="s">
        <v>36</v>
      </c>
      <c r="AX308" s="13" t="s">
        <v>75</v>
      </c>
      <c r="AY308" s="206" t="s">
        <v>194</v>
      </c>
    </row>
    <row r="309" spans="1:65" s="14" customFormat="1" ht="11.25">
      <c r="B309" s="207"/>
      <c r="C309" s="208"/>
      <c r="D309" s="190" t="s">
        <v>208</v>
      </c>
      <c r="E309" s="209" t="s">
        <v>19</v>
      </c>
      <c r="F309" s="210" t="s">
        <v>112</v>
      </c>
      <c r="G309" s="208"/>
      <c r="H309" s="211">
        <v>697.44</v>
      </c>
      <c r="I309" s="212"/>
      <c r="J309" s="208"/>
      <c r="K309" s="208"/>
      <c r="L309" s="213"/>
      <c r="M309" s="214"/>
      <c r="N309" s="215"/>
      <c r="O309" s="215"/>
      <c r="P309" s="215"/>
      <c r="Q309" s="215"/>
      <c r="R309" s="215"/>
      <c r="S309" s="215"/>
      <c r="T309" s="216"/>
      <c r="AT309" s="217" t="s">
        <v>208</v>
      </c>
      <c r="AU309" s="217" t="s">
        <v>85</v>
      </c>
      <c r="AV309" s="14" t="s">
        <v>85</v>
      </c>
      <c r="AW309" s="14" t="s">
        <v>36</v>
      </c>
      <c r="AX309" s="14" t="s">
        <v>83</v>
      </c>
      <c r="AY309" s="217" t="s">
        <v>194</v>
      </c>
    </row>
    <row r="310" spans="1:65" s="2" customFormat="1" ht="16.5" customHeight="1">
      <c r="A310" s="36"/>
      <c r="B310" s="37"/>
      <c r="C310" s="176" t="s">
        <v>429</v>
      </c>
      <c r="D310" s="176" t="s">
        <v>197</v>
      </c>
      <c r="E310" s="178" t="s">
        <v>430</v>
      </c>
      <c r="F310" s="179" t="s">
        <v>431</v>
      </c>
      <c r="G310" s="180" t="s">
        <v>200</v>
      </c>
      <c r="H310" s="181">
        <v>476.38</v>
      </c>
      <c r="I310" s="182"/>
      <c r="J310" s="183">
        <f>ROUND(I310*H310,2)</f>
        <v>0</v>
      </c>
      <c r="K310" s="179" t="s">
        <v>201</v>
      </c>
      <c r="L310" s="41"/>
      <c r="M310" s="184" t="s">
        <v>19</v>
      </c>
      <c r="N310" s="185" t="s">
        <v>46</v>
      </c>
      <c r="O310" s="66"/>
      <c r="P310" s="186">
        <f>O310*H310</f>
        <v>0</v>
      </c>
      <c r="Q310" s="186">
        <v>8.9219999999999994E-2</v>
      </c>
      <c r="R310" s="186">
        <f>Q310*H310</f>
        <v>42.5026236</v>
      </c>
      <c r="S310" s="186">
        <v>0</v>
      </c>
      <c r="T310" s="187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8" t="s">
        <v>202</v>
      </c>
      <c r="AT310" s="188" t="s">
        <v>197</v>
      </c>
      <c r="AU310" s="188" t="s">
        <v>85</v>
      </c>
      <c r="AY310" s="19" t="s">
        <v>194</v>
      </c>
      <c r="BE310" s="189">
        <f>IF(N310="základní",J310,0)</f>
        <v>0</v>
      </c>
      <c r="BF310" s="189">
        <f>IF(N310="snížená",J310,0)</f>
        <v>0</v>
      </c>
      <c r="BG310" s="189">
        <f>IF(N310="zákl. přenesená",J310,0)</f>
        <v>0</v>
      </c>
      <c r="BH310" s="189">
        <f>IF(N310="sníž. přenesená",J310,0)</f>
        <v>0</v>
      </c>
      <c r="BI310" s="189">
        <f>IF(N310="nulová",J310,0)</f>
        <v>0</v>
      </c>
      <c r="BJ310" s="19" t="s">
        <v>83</v>
      </c>
      <c r="BK310" s="189">
        <f>ROUND(I310*H310,2)</f>
        <v>0</v>
      </c>
      <c r="BL310" s="19" t="s">
        <v>202</v>
      </c>
      <c r="BM310" s="188" t="s">
        <v>432</v>
      </c>
    </row>
    <row r="311" spans="1:65" s="2" customFormat="1" ht="29.25">
      <c r="A311" s="36"/>
      <c r="B311" s="37"/>
      <c r="C311" s="38"/>
      <c r="D311" s="190" t="s">
        <v>204</v>
      </c>
      <c r="E311" s="38"/>
      <c r="F311" s="191" t="s">
        <v>433</v>
      </c>
      <c r="G311" s="38"/>
      <c r="H311" s="38"/>
      <c r="I311" s="192"/>
      <c r="J311" s="38"/>
      <c r="K311" s="38"/>
      <c r="L311" s="41"/>
      <c r="M311" s="193"/>
      <c r="N311" s="19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204</v>
      </c>
      <c r="AU311" s="19" t="s">
        <v>85</v>
      </c>
    </row>
    <row r="312" spans="1:65" s="2" customFormat="1" ht="11.25">
      <c r="A312" s="36"/>
      <c r="B312" s="37"/>
      <c r="C312" s="38"/>
      <c r="D312" s="195" t="s">
        <v>206</v>
      </c>
      <c r="E312" s="38"/>
      <c r="F312" s="196" t="s">
        <v>434</v>
      </c>
      <c r="G312" s="38"/>
      <c r="H312" s="38"/>
      <c r="I312" s="192"/>
      <c r="J312" s="38"/>
      <c r="K312" s="38"/>
      <c r="L312" s="41"/>
      <c r="M312" s="193"/>
      <c r="N312" s="194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206</v>
      </c>
      <c r="AU312" s="19" t="s">
        <v>85</v>
      </c>
    </row>
    <row r="313" spans="1:65" s="2" customFormat="1" ht="16.5" customHeight="1">
      <c r="A313" s="36"/>
      <c r="B313" s="37"/>
      <c r="C313" s="233" t="s">
        <v>435</v>
      </c>
      <c r="D313" s="233" t="s">
        <v>302</v>
      </c>
      <c r="E313" s="234" t="s">
        <v>436</v>
      </c>
      <c r="F313" s="235" t="s">
        <v>437</v>
      </c>
      <c r="G313" s="236" t="s">
        <v>200</v>
      </c>
      <c r="H313" s="237">
        <v>491.24299999999999</v>
      </c>
      <c r="I313" s="238"/>
      <c r="J313" s="239">
        <f>ROUND(I313*H313,2)</f>
        <v>0</v>
      </c>
      <c r="K313" s="235" t="s">
        <v>201</v>
      </c>
      <c r="L313" s="240"/>
      <c r="M313" s="241" t="s">
        <v>19</v>
      </c>
      <c r="N313" s="242" t="s">
        <v>46</v>
      </c>
      <c r="O313" s="66"/>
      <c r="P313" s="186">
        <f>O313*H313</f>
        <v>0</v>
      </c>
      <c r="Q313" s="186">
        <v>0.13200000000000001</v>
      </c>
      <c r="R313" s="186">
        <f>Q313*H313</f>
        <v>64.844076000000001</v>
      </c>
      <c r="S313" s="186">
        <v>0</v>
      </c>
      <c r="T313" s="187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188" t="s">
        <v>274</v>
      </c>
      <c r="AT313" s="188" t="s">
        <v>302</v>
      </c>
      <c r="AU313" s="188" t="s">
        <v>85</v>
      </c>
      <c r="AY313" s="19" t="s">
        <v>194</v>
      </c>
      <c r="BE313" s="189">
        <f>IF(N313="základní",J313,0)</f>
        <v>0</v>
      </c>
      <c r="BF313" s="189">
        <f>IF(N313="snížená",J313,0)</f>
        <v>0</v>
      </c>
      <c r="BG313" s="189">
        <f>IF(N313="zákl. přenesená",J313,0)</f>
        <v>0</v>
      </c>
      <c r="BH313" s="189">
        <f>IF(N313="sníž. přenesená",J313,0)</f>
        <v>0</v>
      </c>
      <c r="BI313" s="189">
        <f>IF(N313="nulová",J313,0)</f>
        <v>0</v>
      </c>
      <c r="BJ313" s="19" t="s">
        <v>83</v>
      </c>
      <c r="BK313" s="189">
        <f>ROUND(I313*H313,2)</f>
        <v>0</v>
      </c>
      <c r="BL313" s="19" t="s">
        <v>202</v>
      </c>
      <c r="BM313" s="188" t="s">
        <v>438</v>
      </c>
    </row>
    <row r="314" spans="1:65" s="2" customFormat="1" ht="11.25">
      <c r="A314" s="36"/>
      <c r="B314" s="37"/>
      <c r="C314" s="38"/>
      <c r="D314" s="190" t="s">
        <v>204</v>
      </c>
      <c r="E314" s="38"/>
      <c r="F314" s="191" t="s">
        <v>437</v>
      </c>
      <c r="G314" s="38"/>
      <c r="H314" s="38"/>
      <c r="I314" s="192"/>
      <c r="J314" s="38"/>
      <c r="K314" s="38"/>
      <c r="L314" s="41"/>
      <c r="M314" s="193"/>
      <c r="N314" s="19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204</v>
      </c>
      <c r="AU314" s="19" t="s">
        <v>85</v>
      </c>
    </row>
    <row r="315" spans="1:65" s="13" customFormat="1" ht="11.25">
      <c r="B315" s="197"/>
      <c r="C315" s="198"/>
      <c r="D315" s="190" t="s">
        <v>208</v>
      </c>
      <c r="E315" s="199" t="s">
        <v>19</v>
      </c>
      <c r="F315" s="200" t="s">
        <v>209</v>
      </c>
      <c r="G315" s="198"/>
      <c r="H315" s="199" t="s">
        <v>19</v>
      </c>
      <c r="I315" s="201"/>
      <c r="J315" s="198"/>
      <c r="K315" s="198"/>
      <c r="L315" s="202"/>
      <c r="M315" s="203"/>
      <c r="N315" s="204"/>
      <c r="O315" s="204"/>
      <c r="P315" s="204"/>
      <c r="Q315" s="204"/>
      <c r="R315" s="204"/>
      <c r="S315" s="204"/>
      <c r="T315" s="205"/>
      <c r="AT315" s="206" t="s">
        <v>208</v>
      </c>
      <c r="AU315" s="206" t="s">
        <v>85</v>
      </c>
      <c r="AV315" s="13" t="s">
        <v>83</v>
      </c>
      <c r="AW315" s="13" t="s">
        <v>36</v>
      </c>
      <c r="AX315" s="13" t="s">
        <v>75</v>
      </c>
      <c r="AY315" s="206" t="s">
        <v>194</v>
      </c>
    </row>
    <row r="316" spans="1:65" s="13" customFormat="1" ht="11.25">
      <c r="B316" s="197"/>
      <c r="C316" s="198"/>
      <c r="D316" s="190" t="s">
        <v>208</v>
      </c>
      <c r="E316" s="199" t="s">
        <v>19</v>
      </c>
      <c r="F316" s="200" t="s">
        <v>220</v>
      </c>
      <c r="G316" s="198"/>
      <c r="H316" s="199" t="s">
        <v>19</v>
      </c>
      <c r="I316" s="201"/>
      <c r="J316" s="198"/>
      <c r="K316" s="198"/>
      <c r="L316" s="202"/>
      <c r="M316" s="203"/>
      <c r="N316" s="204"/>
      <c r="O316" s="204"/>
      <c r="P316" s="204"/>
      <c r="Q316" s="204"/>
      <c r="R316" s="204"/>
      <c r="S316" s="204"/>
      <c r="T316" s="205"/>
      <c r="AT316" s="206" t="s">
        <v>208</v>
      </c>
      <c r="AU316" s="206" t="s">
        <v>85</v>
      </c>
      <c r="AV316" s="13" t="s">
        <v>83</v>
      </c>
      <c r="AW316" s="13" t="s">
        <v>36</v>
      </c>
      <c r="AX316" s="13" t="s">
        <v>75</v>
      </c>
      <c r="AY316" s="206" t="s">
        <v>194</v>
      </c>
    </row>
    <row r="317" spans="1:65" s="13" customFormat="1" ht="11.25">
      <c r="B317" s="197"/>
      <c r="C317" s="198"/>
      <c r="D317" s="190" t="s">
        <v>208</v>
      </c>
      <c r="E317" s="199" t="s">
        <v>19</v>
      </c>
      <c r="F317" s="200" t="s">
        <v>221</v>
      </c>
      <c r="G317" s="198"/>
      <c r="H317" s="199" t="s">
        <v>19</v>
      </c>
      <c r="I317" s="201"/>
      <c r="J317" s="198"/>
      <c r="K317" s="198"/>
      <c r="L317" s="202"/>
      <c r="M317" s="203"/>
      <c r="N317" s="204"/>
      <c r="O317" s="204"/>
      <c r="P317" s="204"/>
      <c r="Q317" s="204"/>
      <c r="R317" s="204"/>
      <c r="S317" s="204"/>
      <c r="T317" s="205"/>
      <c r="AT317" s="206" t="s">
        <v>208</v>
      </c>
      <c r="AU317" s="206" t="s">
        <v>85</v>
      </c>
      <c r="AV317" s="13" t="s">
        <v>83</v>
      </c>
      <c r="AW317" s="13" t="s">
        <v>36</v>
      </c>
      <c r="AX317" s="13" t="s">
        <v>75</v>
      </c>
      <c r="AY317" s="206" t="s">
        <v>194</v>
      </c>
    </row>
    <row r="318" spans="1:65" s="14" customFormat="1" ht="11.25">
      <c r="B318" s="207"/>
      <c r="C318" s="208"/>
      <c r="D318" s="190" t="s">
        <v>208</v>
      </c>
      <c r="E318" s="209" t="s">
        <v>19</v>
      </c>
      <c r="F318" s="210" t="s">
        <v>120</v>
      </c>
      <c r="G318" s="208"/>
      <c r="H318" s="211">
        <v>467.85</v>
      </c>
      <c r="I318" s="212"/>
      <c r="J318" s="208"/>
      <c r="K318" s="208"/>
      <c r="L318" s="213"/>
      <c r="M318" s="214"/>
      <c r="N318" s="215"/>
      <c r="O318" s="215"/>
      <c r="P318" s="215"/>
      <c r="Q318" s="215"/>
      <c r="R318" s="215"/>
      <c r="S318" s="215"/>
      <c r="T318" s="216"/>
      <c r="AT318" s="217" t="s">
        <v>208</v>
      </c>
      <c r="AU318" s="217" t="s">
        <v>85</v>
      </c>
      <c r="AV318" s="14" t="s">
        <v>85</v>
      </c>
      <c r="AW318" s="14" t="s">
        <v>36</v>
      </c>
      <c r="AX318" s="14" t="s">
        <v>83</v>
      </c>
      <c r="AY318" s="217" t="s">
        <v>194</v>
      </c>
    </row>
    <row r="319" spans="1:65" s="14" customFormat="1" ht="11.25">
      <c r="B319" s="207"/>
      <c r="C319" s="208"/>
      <c r="D319" s="190" t="s">
        <v>208</v>
      </c>
      <c r="E319" s="208"/>
      <c r="F319" s="209" t="s">
        <v>439</v>
      </c>
      <c r="G319" s="208"/>
      <c r="H319" s="211">
        <v>491.24299999999999</v>
      </c>
      <c r="I319" s="212"/>
      <c r="J319" s="208"/>
      <c r="K319" s="208"/>
      <c r="L319" s="213"/>
      <c r="M319" s="214"/>
      <c r="N319" s="215"/>
      <c r="O319" s="215"/>
      <c r="P319" s="215"/>
      <c r="Q319" s="215"/>
      <c r="R319" s="215"/>
      <c r="S319" s="215"/>
      <c r="T319" s="216"/>
      <c r="AT319" s="217" t="s">
        <v>208</v>
      </c>
      <c r="AU319" s="217" t="s">
        <v>85</v>
      </c>
      <c r="AV319" s="14" t="s">
        <v>85</v>
      </c>
      <c r="AW319" s="14" t="s">
        <v>4</v>
      </c>
      <c r="AX319" s="14" t="s">
        <v>83</v>
      </c>
      <c r="AY319" s="217" t="s">
        <v>194</v>
      </c>
    </row>
    <row r="320" spans="1:65" s="2" customFormat="1" ht="16.5" customHeight="1">
      <c r="A320" s="36"/>
      <c r="B320" s="37"/>
      <c r="C320" s="233" t="s">
        <v>440</v>
      </c>
      <c r="D320" s="233" t="s">
        <v>302</v>
      </c>
      <c r="E320" s="234" t="s">
        <v>441</v>
      </c>
      <c r="F320" s="235" t="s">
        <v>442</v>
      </c>
      <c r="G320" s="236" t="s">
        <v>200</v>
      </c>
      <c r="H320" s="237">
        <v>8.9570000000000007</v>
      </c>
      <c r="I320" s="238"/>
      <c r="J320" s="239">
        <f>ROUND(I320*H320,2)</f>
        <v>0</v>
      </c>
      <c r="K320" s="235" t="s">
        <v>201</v>
      </c>
      <c r="L320" s="240"/>
      <c r="M320" s="241" t="s">
        <v>19</v>
      </c>
      <c r="N320" s="242" t="s">
        <v>46</v>
      </c>
      <c r="O320" s="66"/>
      <c r="P320" s="186">
        <f>O320*H320</f>
        <v>0</v>
      </c>
      <c r="Q320" s="186">
        <v>0.13100000000000001</v>
      </c>
      <c r="R320" s="186">
        <f>Q320*H320</f>
        <v>1.173367</v>
      </c>
      <c r="S320" s="186">
        <v>0</v>
      </c>
      <c r="T320" s="187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8" t="s">
        <v>274</v>
      </c>
      <c r="AT320" s="188" t="s">
        <v>302</v>
      </c>
      <c r="AU320" s="188" t="s">
        <v>85</v>
      </c>
      <c r="AY320" s="19" t="s">
        <v>194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9" t="s">
        <v>83</v>
      </c>
      <c r="BK320" s="189">
        <f>ROUND(I320*H320,2)</f>
        <v>0</v>
      </c>
      <c r="BL320" s="19" t="s">
        <v>202</v>
      </c>
      <c r="BM320" s="188" t="s">
        <v>443</v>
      </c>
    </row>
    <row r="321" spans="1:65" s="2" customFormat="1" ht="11.25">
      <c r="A321" s="36"/>
      <c r="B321" s="37"/>
      <c r="C321" s="38"/>
      <c r="D321" s="190" t="s">
        <v>204</v>
      </c>
      <c r="E321" s="38"/>
      <c r="F321" s="191" t="s">
        <v>442</v>
      </c>
      <c r="G321" s="38"/>
      <c r="H321" s="38"/>
      <c r="I321" s="192"/>
      <c r="J321" s="38"/>
      <c r="K321" s="38"/>
      <c r="L321" s="41"/>
      <c r="M321" s="193"/>
      <c r="N321" s="19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204</v>
      </c>
      <c r="AU321" s="19" t="s">
        <v>85</v>
      </c>
    </row>
    <row r="322" spans="1:65" s="13" customFormat="1" ht="11.25">
      <c r="B322" s="197"/>
      <c r="C322" s="198"/>
      <c r="D322" s="190" t="s">
        <v>208</v>
      </c>
      <c r="E322" s="199" t="s">
        <v>19</v>
      </c>
      <c r="F322" s="200" t="s">
        <v>209</v>
      </c>
      <c r="G322" s="198"/>
      <c r="H322" s="199" t="s">
        <v>19</v>
      </c>
      <c r="I322" s="201"/>
      <c r="J322" s="198"/>
      <c r="K322" s="198"/>
      <c r="L322" s="202"/>
      <c r="M322" s="203"/>
      <c r="N322" s="204"/>
      <c r="O322" s="204"/>
      <c r="P322" s="204"/>
      <c r="Q322" s="204"/>
      <c r="R322" s="204"/>
      <c r="S322" s="204"/>
      <c r="T322" s="205"/>
      <c r="AT322" s="206" t="s">
        <v>208</v>
      </c>
      <c r="AU322" s="206" t="s">
        <v>85</v>
      </c>
      <c r="AV322" s="13" t="s">
        <v>83</v>
      </c>
      <c r="AW322" s="13" t="s">
        <v>36</v>
      </c>
      <c r="AX322" s="13" t="s">
        <v>75</v>
      </c>
      <c r="AY322" s="206" t="s">
        <v>194</v>
      </c>
    </row>
    <row r="323" spans="1:65" s="13" customFormat="1" ht="11.25">
      <c r="B323" s="197"/>
      <c r="C323" s="198"/>
      <c r="D323" s="190" t="s">
        <v>208</v>
      </c>
      <c r="E323" s="199" t="s">
        <v>19</v>
      </c>
      <c r="F323" s="200" t="s">
        <v>219</v>
      </c>
      <c r="G323" s="198"/>
      <c r="H323" s="199" t="s">
        <v>19</v>
      </c>
      <c r="I323" s="201"/>
      <c r="J323" s="198"/>
      <c r="K323" s="198"/>
      <c r="L323" s="202"/>
      <c r="M323" s="203"/>
      <c r="N323" s="204"/>
      <c r="O323" s="204"/>
      <c r="P323" s="204"/>
      <c r="Q323" s="204"/>
      <c r="R323" s="204"/>
      <c r="S323" s="204"/>
      <c r="T323" s="205"/>
      <c r="AT323" s="206" t="s">
        <v>208</v>
      </c>
      <c r="AU323" s="206" t="s">
        <v>85</v>
      </c>
      <c r="AV323" s="13" t="s">
        <v>83</v>
      </c>
      <c r="AW323" s="13" t="s">
        <v>36</v>
      </c>
      <c r="AX323" s="13" t="s">
        <v>75</v>
      </c>
      <c r="AY323" s="206" t="s">
        <v>194</v>
      </c>
    </row>
    <row r="324" spans="1:65" s="14" customFormat="1" ht="11.25">
      <c r="B324" s="207"/>
      <c r="C324" s="208"/>
      <c r="D324" s="190" t="s">
        <v>208</v>
      </c>
      <c r="E324" s="209" t="s">
        <v>19</v>
      </c>
      <c r="F324" s="210" t="s">
        <v>124</v>
      </c>
      <c r="G324" s="208"/>
      <c r="H324" s="211">
        <v>8.5299999999999994</v>
      </c>
      <c r="I324" s="212"/>
      <c r="J324" s="208"/>
      <c r="K324" s="208"/>
      <c r="L324" s="213"/>
      <c r="M324" s="214"/>
      <c r="N324" s="215"/>
      <c r="O324" s="215"/>
      <c r="P324" s="215"/>
      <c r="Q324" s="215"/>
      <c r="R324" s="215"/>
      <c r="S324" s="215"/>
      <c r="T324" s="216"/>
      <c r="AT324" s="217" t="s">
        <v>208</v>
      </c>
      <c r="AU324" s="217" t="s">
        <v>85</v>
      </c>
      <c r="AV324" s="14" t="s">
        <v>85</v>
      </c>
      <c r="AW324" s="14" t="s">
        <v>36</v>
      </c>
      <c r="AX324" s="14" t="s">
        <v>83</v>
      </c>
      <c r="AY324" s="217" t="s">
        <v>194</v>
      </c>
    </row>
    <row r="325" spans="1:65" s="14" customFormat="1" ht="11.25">
      <c r="B325" s="207"/>
      <c r="C325" s="208"/>
      <c r="D325" s="190" t="s">
        <v>208</v>
      </c>
      <c r="E325" s="208"/>
      <c r="F325" s="209" t="s">
        <v>444</v>
      </c>
      <c r="G325" s="208"/>
      <c r="H325" s="211">
        <v>8.9570000000000007</v>
      </c>
      <c r="I325" s="212"/>
      <c r="J325" s="208"/>
      <c r="K325" s="208"/>
      <c r="L325" s="213"/>
      <c r="M325" s="214"/>
      <c r="N325" s="215"/>
      <c r="O325" s="215"/>
      <c r="P325" s="215"/>
      <c r="Q325" s="215"/>
      <c r="R325" s="215"/>
      <c r="S325" s="215"/>
      <c r="T325" s="216"/>
      <c r="AT325" s="217" t="s">
        <v>208</v>
      </c>
      <c r="AU325" s="217" t="s">
        <v>85</v>
      </c>
      <c r="AV325" s="14" t="s">
        <v>85</v>
      </c>
      <c r="AW325" s="14" t="s">
        <v>4</v>
      </c>
      <c r="AX325" s="14" t="s">
        <v>83</v>
      </c>
      <c r="AY325" s="217" t="s">
        <v>194</v>
      </c>
    </row>
    <row r="326" spans="1:65" s="2" customFormat="1" ht="16.5" customHeight="1">
      <c r="A326" s="36"/>
      <c r="B326" s="37"/>
      <c r="C326" s="176" t="s">
        <v>445</v>
      </c>
      <c r="D326" s="176" t="s">
        <v>197</v>
      </c>
      <c r="E326" s="178" t="s">
        <v>446</v>
      </c>
      <c r="F326" s="179" t="s">
        <v>447</v>
      </c>
      <c r="G326" s="180" t="s">
        <v>200</v>
      </c>
      <c r="H326" s="181">
        <v>86.58</v>
      </c>
      <c r="I326" s="182"/>
      <c r="J326" s="183">
        <f>ROUND(I326*H326,2)</f>
        <v>0</v>
      </c>
      <c r="K326" s="179" t="s">
        <v>201</v>
      </c>
      <c r="L326" s="41"/>
      <c r="M326" s="184" t="s">
        <v>19</v>
      </c>
      <c r="N326" s="185" t="s">
        <v>46</v>
      </c>
      <c r="O326" s="66"/>
      <c r="P326" s="186">
        <f>O326*H326</f>
        <v>0</v>
      </c>
      <c r="Q326" s="186">
        <v>0.11162</v>
      </c>
      <c r="R326" s="186">
        <f>Q326*H326</f>
        <v>9.6640595999999999</v>
      </c>
      <c r="S326" s="186">
        <v>0</v>
      </c>
      <c r="T326" s="187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88" t="s">
        <v>202</v>
      </c>
      <c r="AT326" s="188" t="s">
        <v>197</v>
      </c>
      <c r="AU326" s="188" t="s">
        <v>85</v>
      </c>
      <c r="AY326" s="19" t="s">
        <v>194</v>
      </c>
      <c r="BE326" s="189">
        <f>IF(N326="základní",J326,0)</f>
        <v>0</v>
      </c>
      <c r="BF326" s="189">
        <f>IF(N326="snížená",J326,0)</f>
        <v>0</v>
      </c>
      <c r="BG326" s="189">
        <f>IF(N326="zákl. přenesená",J326,0)</f>
        <v>0</v>
      </c>
      <c r="BH326" s="189">
        <f>IF(N326="sníž. přenesená",J326,0)</f>
        <v>0</v>
      </c>
      <c r="BI326" s="189">
        <f>IF(N326="nulová",J326,0)</f>
        <v>0</v>
      </c>
      <c r="BJ326" s="19" t="s">
        <v>83</v>
      </c>
      <c r="BK326" s="189">
        <f>ROUND(I326*H326,2)</f>
        <v>0</v>
      </c>
      <c r="BL326" s="19" t="s">
        <v>202</v>
      </c>
      <c r="BM326" s="188" t="s">
        <v>448</v>
      </c>
    </row>
    <row r="327" spans="1:65" s="2" customFormat="1" ht="29.25">
      <c r="A327" s="36"/>
      <c r="B327" s="37"/>
      <c r="C327" s="38"/>
      <c r="D327" s="190" t="s">
        <v>204</v>
      </c>
      <c r="E327" s="38"/>
      <c r="F327" s="191" t="s">
        <v>449</v>
      </c>
      <c r="G327" s="38"/>
      <c r="H327" s="38"/>
      <c r="I327" s="192"/>
      <c r="J327" s="38"/>
      <c r="K327" s="38"/>
      <c r="L327" s="41"/>
      <c r="M327" s="193"/>
      <c r="N327" s="194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204</v>
      </c>
      <c r="AU327" s="19" t="s">
        <v>85</v>
      </c>
    </row>
    <row r="328" spans="1:65" s="2" customFormat="1" ht="11.25">
      <c r="A328" s="36"/>
      <c r="B328" s="37"/>
      <c r="C328" s="38"/>
      <c r="D328" s="195" t="s">
        <v>206</v>
      </c>
      <c r="E328" s="38"/>
      <c r="F328" s="196" t="s">
        <v>450</v>
      </c>
      <c r="G328" s="38"/>
      <c r="H328" s="38"/>
      <c r="I328" s="192"/>
      <c r="J328" s="38"/>
      <c r="K328" s="38"/>
      <c r="L328" s="41"/>
      <c r="M328" s="193"/>
      <c r="N328" s="19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206</v>
      </c>
      <c r="AU328" s="19" t="s">
        <v>85</v>
      </c>
    </row>
    <row r="329" spans="1:65" s="13" customFormat="1" ht="11.25">
      <c r="B329" s="197"/>
      <c r="C329" s="198"/>
      <c r="D329" s="190" t="s">
        <v>208</v>
      </c>
      <c r="E329" s="199" t="s">
        <v>19</v>
      </c>
      <c r="F329" s="200" t="s">
        <v>209</v>
      </c>
      <c r="G329" s="198"/>
      <c r="H329" s="199" t="s">
        <v>19</v>
      </c>
      <c r="I329" s="201"/>
      <c r="J329" s="198"/>
      <c r="K329" s="198"/>
      <c r="L329" s="202"/>
      <c r="M329" s="203"/>
      <c r="N329" s="204"/>
      <c r="O329" s="204"/>
      <c r="P329" s="204"/>
      <c r="Q329" s="204"/>
      <c r="R329" s="204"/>
      <c r="S329" s="204"/>
      <c r="T329" s="205"/>
      <c r="AT329" s="206" t="s">
        <v>208</v>
      </c>
      <c r="AU329" s="206" t="s">
        <v>85</v>
      </c>
      <c r="AV329" s="13" t="s">
        <v>83</v>
      </c>
      <c r="AW329" s="13" t="s">
        <v>36</v>
      </c>
      <c r="AX329" s="13" t="s">
        <v>75</v>
      </c>
      <c r="AY329" s="206" t="s">
        <v>194</v>
      </c>
    </row>
    <row r="330" spans="1:65" s="13" customFormat="1" ht="11.25">
      <c r="B330" s="197"/>
      <c r="C330" s="198"/>
      <c r="D330" s="190" t="s">
        <v>208</v>
      </c>
      <c r="E330" s="199" t="s">
        <v>19</v>
      </c>
      <c r="F330" s="200" t="s">
        <v>218</v>
      </c>
      <c r="G330" s="198"/>
      <c r="H330" s="199" t="s">
        <v>19</v>
      </c>
      <c r="I330" s="201"/>
      <c r="J330" s="198"/>
      <c r="K330" s="198"/>
      <c r="L330" s="202"/>
      <c r="M330" s="203"/>
      <c r="N330" s="204"/>
      <c r="O330" s="204"/>
      <c r="P330" s="204"/>
      <c r="Q330" s="204"/>
      <c r="R330" s="204"/>
      <c r="S330" s="204"/>
      <c r="T330" s="205"/>
      <c r="AT330" s="206" t="s">
        <v>208</v>
      </c>
      <c r="AU330" s="206" t="s">
        <v>85</v>
      </c>
      <c r="AV330" s="13" t="s">
        <v>83</v>
      </c>
      <c r="AW330" s="13" t="s">
        <v>36</v>
      </c>
      <c r="AX330" s="13" t="s">
        <v>75</v>
      </c>
      <c r="AY330" s="206" t="s">
        <v>194</v>
      </c>
    </row>
    <row r="331" spans="1:65" s="14" customFormat="1" ht="11.25">
      <c r="B331" s="207"/>
      <c r="C331" s="208"/>
      <c r="D331" s="190" t="s">
        <v>208</v>
      </c>
      <c r="E331" s="209" t="s">
        <v>19</v>
      </c>
      <c r="F331" s="210" t="s">
        <v>127</v>
      </c>
      <c r="G331" s="208"/>
      <c r="H331" s="211">
        <v>86.58</v>
      </c>
      <c r="I331" s="212"/>
      <c r="J331" s="208"/>
      <c r="K331" s="208"/>
      <c r="L331" s="213"/>
      <c r="M331" s="214"/>
      <c r="N331" s="215"/>
      <c r="O331" s="215"/>
      <c r="P331" s="215"/>
      <c r="Q331" s="215"/>
      <c r="R331" s="215"/>
      <c r="S331" s="215"/>
      <c r="T331" s="216"/>
      <c r="AT331" s="217" t="s">
        <v>208</v>
      </c>
      <c r="AU331" s="217" t="s">
        <v>85</v>
      </c>
      <c r="AV331" s="14" t="s">
        <v>85</v>
      </c>
      <c r="AW331" s="14" t="s">
        <v>36</v>
      </c>
      <c r="AX331" s="14" t="s">
        <v>83</v>
      </c>
      <c r="AY331" s="217" t="s">
        <v>194</v>
      </c>
    </row>
    <row r="332" spans="1:65" s="2" customFormat="1" ht="16.5" customHeight="1">
      <c r="A332" s="36"/>
      <c r="B332" s="37"/>
      <c r="C332" s="233" t="s">
        <v>451</v>
      </c>
      <c r="D332" s="233" t="s">
        <v>302</v>
      </c>
      <c r="E332" s="234" t="s">
        <v>452</v>
      </c>
      <c r="F332" s="235" t="s">
        <v>453</v>
      </c>
      <c r="G332" s="236" t="s">
        <v>200</v>
      </c>
      <c r="H332" s="237">
        <v>90.909000000000006</v>
      </c>
      <c r="I332" s="238"/>
      <c r="J332" s="239">
        <f>ROUND(I332*H332,2)</f>
        <v>0</v>
      </c>
      <c r="K332" s="235" t="s">
        <v>277</v>
      </c>
      <c r="L332" s="240"/>
      <c r="M332" s="241" t="s">
        <v>19</v>
      </c>
      <c r="N332" s="242" t="s">
        <v>46</v>
      </c>
      <c r="O332" s="66"/>
      <c r="P332" s="186">
        <f>O332*H332</f>
        <v>0</v>
      </c>
      <c r="Q332" s="186">
        <v>0.17599999999999999</v>
      </c>
      <c r="R332" s="186">
        <f>Q332*H332</f>
        <v>15.999984</v>
      </c>
      <c r="S332" s="186">
        <v>0</v>
      </c>
      <c r="T332" s="187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88" t="s">
        <v>274</v>
      </c>
      <c r="AT332" s="188" t="s">
        <v>302</v>
      </c>
      <c r="AU332" s="188" t="s">
        <v>85</v>
      </c>
      <c r="AY332" s="19" t="s">
        <v>194</v>
      </c>
      <c r="BE332" s="189">
        <f>IF(N332="základní",J332,0)</f>
        <v>0</v>
      </c>
      <c r="BF332" s="189">
        <f>IF(N332="snížená",J332,0)</f>
        <v>0</v>
      </c>
      <c r="BG332" s="189">
        <f>IF(N332="zákl. přenesená",J332,0)</f>
        <v>0</v>
      </c>
      <c r="BH332" s="189">
        <f>IF(N332="sníž. přenesená",J332,0)</f>
        <v>0</v>
      </c>
      <c r="BI332" s="189">
        <f>IF(N332="nulová",J332,0)</f>
        <v>0</v>
      </c>
      <c r="BJ332" s="19" t="s">
        <v>83</v>
      </c>
      <c r="BK332" s="189">
        <f>ROUND(I332*H332,2)</f>
        <v>0</v>
      </c>
      <c r="BL332" s="19" t="s">
        <v>202</v>
      </c>
      <c r="BM332" s="188" t="s">
        <v>454</v>
      </c>
    </row>
    <row r="333" spans="1:65" s="2" customFormat="1" ht="11.25">
      <c r="A333" s="36"/>
      <c r="B333" s="37"/>
      <c r="C333" s="38"/>
      <c r="D333" s="190" t="s">
        <v>204</v>
      </c>
      <c r="E333" s="38"/>
      <c r="F333" s="191" t="s">
        <v>453</v>
      </c>
      <c r="G333" s="38"/>
      <c r="H333" s="38"/>
      <c r="I333" s="192"/>
      <c r="J333" s="38"/>
      <c r="K333" s="38"/>
      <c r="L333" s="41"/>
      <c r="M333" s="193"/>
      <c r="N333" s="194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204</v>
      </c>
      <c r="AU333" s="19" t="s">
        <v>85</v>
      </c>
    </row>
    <row r="334" spans="1:65" s="14" customFormat="1" ht="11.25">
      <c r="B334" s="207"/>
      <c r="C334" s="208"/>
      <c r="D334" s="190" t="s">
        <v>208</v>
      </c>
      <c r="E334" s="208"/>
      <c r="F334" s="209" t="s">
        <v>455</v>
      </c>
      <c r="G334" s="208"/>
      <c r="H334" s="211">
        <v>90.909000000000006</v>
      </c>
      <c r="I334" s="212"/>
      <c r="J334" s="208"/>
      <c r="K334" s="208"/>
      <c r="L334" s="213"/>
      <c r="M334" s="214"/>
      <c r="N334" s="215"/>
      <c r="O334" s="215"/>
      <c r="P334" s="215"/>
      <c r="Q334" s="215"/>
      <c r="R334" s="215"/>
      <c r="S334" s="215"/>
      <c r="T334" s="216"/>
      <c r="AT334" s="217" t="s">
        <v>208</v>
      </c>
      <c r="AU334" s="217" t="s">
        <v>85</v>
      </c>
      <c r="AV334" s="14" t="s">
        <v>85</v>
      </c>
      <c r="AW334" s="14" t="s">
        <v>4</v>
      </c>
      <c r="AX334" s="14" t="s">
        <v>83</v>
      </c>
      <c r="AY334" s="217" t="s">
        <v>194</v>
      </c>
    </row>
    <row r="335" spans="1:65" s="2" customFormat="1" ht="16.5" customHeight="1">
      <c r="A335" s="36"/>
      <c r="B335" s="37"/>
      <c r="C335" s="176" t="s">
        <v>456</v>
      </c>
      <c r="D335" s="176" t="s">
        <v>197</v>
      </c>
      <c r="E335" s="178" t="s">
        <v>457</v>
      </c>
      <c r="F335" s="179" t="s">
        <v>458</v>
      </c>
      <c r="G335" s="180" t="s">
        <v>200</v>
      </c>
      <c r="H335" s="181">
        <v>15.78</v>
      </c>
      <c r="I335" s="182"/>
      <c r="J335" s="183">
        <f>ROUND(I335*H335,2)</f>
        <v>0</v>
      </c>
      <c r="K335" s="179" t="s">
        <v>201</v>
      </c>
      <c r="L335" s="41"/>
      <c r="M335" s="184" t="s">
        <v>19</v>
      </c>
      <c r="N335" s="185" t="s">
        <v>46</v>
      </c>
      <c r="O335" s="66"/>
      <c r="P335" s="186">
        <f>O335*H335</f>
        <v>0</v>
      </c>
      <c r="Q335" s="186">
        <v>0.11162</v>
      </c>
      <c r="R335" s="186">
        <f>Q335*H335</f>
        <v>1.7613635999999999</v>
      </c>
      <c r="S335" s="186">
        <v>0</v>
      </c>
      <c r="T335" s="187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88" t="s">
        <v>202</v>
      </c>
      <c r="AT335" s="188" t="s">
        <v>197</v>
      </c>
      <c r="AU335" s="188" t="s">
        <v>85</v>
      </c>
      <c r="AY335" s="19" t="s">
        <v>194</v>
      </c>
      <c r="BE335" s="189">
        <f>IF(N335="základní",J335,0)</f>
        <v>0</v>
      </c>
      <c r="BF335" s="189">
        <f>IF(N335="snížená",J335,0)</f>
        <v>0</v>
      </c>
      <c r="BG335" s="189">
        <f>IF(N335="zákl. přenesená",J335,0)</f>
        <v>0</v>
      </c>
      <c r="BH335" s="189">
        <f>IF(N335="sníž. přenesená",J335,0)</f>
        <v>0</v>
      </c>
      <c r="BI335" s="189">
        <f>IF(N335="nulová",J335,0)</f>
        <v>0</v>
      </c>
      <c r="BJ335" s="19" t="s">
        <v>83</v>
      </c>
      <c r="BK335" s="189">
        <f>ROUND(I335*H335,2)</f>
        <v>0</v>
      </c>
      <c r="BL335" s="19" t="s">
        <v>202</v>
      </c>
      <c r="BM335" s="188" t="s">
        <v>459</v>
      </c>
    </row>
    <row r="336" spans="1:65" s="2" customFormat="1" ht="29.25">
      <c r="A336" s="36"/>
      <c r="B336" s="37"/>
      <c r="C336" s="38"/>
      <c r="D336" s="190" t="s">
        <v>204</v>
      </c>
      <c r="E336" s="38"/>
      <c r="F336" s="191" t="s">
        <v>460</v>
      </c>
      <c r="G336" s="38"/>
      <c r="H336" s="38"/>
      <c r="I336" s="192"/>
      <c r="J336" s="38"/>
      <c r="K336" s="38"/>
      <c r="L336" s="41"/>
      <c r="M336" s="193"/>
      <c r="N336" s="194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204</v>
      </c>
      <c r="AU336" s="19" t="s">
        <v>85</v>
      </c>
    </row>
    <row r="337" spans="1:65" s="2" customFormat="1" ht="11.25">
      <c r="A337" s="36"/>
      <c r="B337" s="37"/>
      <c r="C337" s="38"/>
      <c r="D337" s="195" t="s">
        <v>206</v>
      </c>
      <c r="E337" s="38"/>
      <c r="F337" s="196" t="s">
        <v>461</v>
      </c>
      <c r="G337" s="38"/>
      <c r="H337" s="38"/>
      <c r="I337" s="192"/>
      <c r="J337" s="38"/>
      <c r="K337" s="38"/>
      <c r="L337" s="41"/>
      <c r="M337" s="193"/>
      <c r="N337" s="194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9" t="s">
        <v>206</v>
      </c>
      <c r="AU337" s="19" t="s">
        <v>85</v>
      </c>
    </row>
    <row r="338" spans="1:65" s="2" customFormat="1" ht="16.5" customHeight="1">
      <c r="A338" s="36"/>
      <c r="B338" s="37"/>
      <c r="C338" s="233" t="s">
        <v>462</v>
      </c>
      <c r="D338" s="233" t="s">
        <v>302</v>
      </c>
      <c r="E338" s="234" t="s">
        <v>463</v>
      </c>
      <c r="F338" s="235" t="s">
        <v>464</v>
      </c>
      <c r="G338" s="236" t="s">
        <v>200</v>
      </c>
      <c r="H338" s="237">
        <v>16.568999999999999</v>
      </c>
      <c r="I338" s="238"/>
      <c r="J338" s="239">
        <f>ROUND(I338*H338,2)</f>
        <v>0</v>
      </c>
      <c r="K338" s="235" t="s">
        <v>201</v>
      </c>
      <c r="L338" s="240"/>
      <c r="M338" s="241" t="s">
        <v>19</v>
      </c>
      <c r="N338" s="242" t="s">
        <v>46</v>
      </c>
      <c r="O338" s="66"/>
      <c r="P338" s="186">
        <f>O338*H338</f>
        <v>0</v>
      </c>
      <c r="Q338" s="186">
        <v>0.17599999999999999</v>
      </c>
      <c r="R338" s="186">
        <f>Q338*H338</f>
        <v>2.9161439999999996</v>
      </c>
      <c r="S338" s="186">
        <v>0</v>
      </c>
      <c r="T338" s="187">
        <f>S338*H338</f>
        <v>0</v>
      </c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R338" s="188" t="s">
        <v>274</v>
      </c>
      <c r="AT338" s="188" t="s">
        <v>302</v>
      </c>
      <c r="AU338" s="188" t="s">
        <v>85</v>
      </c>
      <c r="AY338" s="19" t="s">
        <v>194</v>
      </c>
      <c r="BE338" s="189">
        <f>IF(N338="základní",J338,0)</f>
        <v>0</v>
      </c>
      <c r="BF338" s="189">
        <f>IF(N338="snížená",J338,0)</f>
        <v>0</v>
      </c>
      <c r="BG338" s="189">
        <f>IF(N338="zákl. přenesená",J338,0)</f>
        <v>0</v>
      </c>
      <c r="BH338" s="189">
        <f>IF(N338="sníž. přenesená",J338,0)</f>
        <v>0</v>
      </c>
      <c r="BI338" s="189">
        <f>IF(N338="nulová",J338,0)</f>
        <v>0</v>
      </c>
      <c r="BJ338" s="19" t="s">
        <v>83</v>
      </c>
      <c r="BK338" s="189">
        <f>ROUND(I338*H338,2)</f>
        <v>0</v>
      </c>
      <c r="BL338" s="19" t="s">
        <v>202</v>
      </c>
      <c r="BM338" s="188" t="s">
        <v>465</v>
      </c>
    </row>
    <row r="339" spans="1:65" s="2" customFormat="1" ht="11.25">
      <c r="A339" s="36"/>
      <c r="B339" s="37"/>
      <c r="C339" s="38"/>
      <c r="D339" s="190" t="s">
        <v>204</v>
      </c>
      <c r="E339" s="38"/>
      <c r="F339" s="191" t="s">
        <v>464</v>
      </c>
      <c r="G339" s="38"/>
      <c r="H339" s="38"/>
      <c r="I339" s="192"/>
      <c r="J339" s="38"/>
      <c r="K339" s="38"/>
      <c r="L339" s="41"/>
      <c r="M339" s="193"/>
      <c r="N339" s="194"/>
      <c r="O339" s="66"/>
      <c r="P339" s="66"/>
      <c r="Q339" s="66"/>
      <c r="R339" s="66"/>
      <c r="S339" s="66"/>
      <c r="T339" s="67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T339" s="19" t="s">
        <v>204</v>
      </c>
      <c r="AU339" s="19" t="s">
        <v>85</v>
      </c>
    </row>
    <row r="340" spans="1:65" s="13" customFormat="1" ht="11.25">
      <c r="B340" s="197"/>
      <c r="C340" s="198"/>
      <c r="D340" s="190" t="s">
        <v>208</v>
      </c>
      <c r="E340" s="199" t="s">
        <v>19</v>
      </c>
      <c r="F340" s="200" t="s">
        <v>209</v>
      </c>
      <c r="G340" s="198"/>
      <c r="H340" s="199" t="s">
        <v>19</v>
      </c>
      <c r="I340" s="201"/>
      <c r="J340" s="198"/>
      <c r="K340" s="198"/>
      <c r="L340" s="202"/>
      <c r="M340" s="203"/>
      <c r="N340" s="204"/>
      <c r="O340" s="204"/>
      <c r="P340" s="204"/>
      <c r="Q340" s="204"/>
      <c r="R340" s="204"/>
      <c r="S340" s="204"/>
      <c r="T340" s="205"/>
      <c r="AT340" s="206" t="s">
        <v>208</v>
      </c>
      <c r="AU340" s="206" t="s">
        <v>85</v>
      </c>
      <c r="AV340" s="13" t="s">
        <v>83</v>
      </c>
      <c r="AW340" s="13" t="s">
        <v>36</v>
      </c>
      <c r="AX340" s="13" t="s">
        <v>75</v>
      </c>
      <c r="AY340" s="206" t="s">
        <v>194</v>
      </c>
    </row>
    <row r="341" spans="1:65" s="13" customFormat="1" ht="11.25">
      <c r="B341" s="197"/>
      <c r="C341" s="198"/>
      <c r="D341" s="190" t="s">
        <v>208</v>
      </c>
      <c r="E341" s="199" t="s">
        <v>19</v>
      </c>
      <c r="F341" s="200" t="s">
        <v>222</v>
      </c>
      <c r="G341" s="198"/>
      <c r="H341" s="199" t="s">
        <v>19</v>
      </c>
      <c r="I341" s="201"/>
      <c r="J341" s="198"/>
      <c r="K341" s="198"/>
      <c r="L341" s="202"/>
      <c r="M341" s="203"/>
      <c r="N341" s="204"/>
      <c r="O341" s="204"/>
      <c r="P341" s="204"/>
      <c r="Q341" s="204"/>
      <c r="R341" s="204"/>
      <c r="S341" s="204"/>
      <c r="T341" s="205"/>
      <c r="AT341" s="206" t="s">
        <v>208</v>
      </c>
      <c r="AU341" s="206" t="s">
        <v>85</v>
      </c>
      <c r="AV341" s="13" t="s">
        <v>83</v>
      </c>
      <c r="AW341" s="13" t="s">
        <v>36</v>
      </c>
      <c r="AX341" s="13" t="s">
        <v>75</v>
      </c>
      <c r="AY341" s="206" t="s">
        <v>194</v>
      </c>
    </row>
    <row r="342" spans="1:65" s="14" customFormat="1" ht="11.25">
      <c r="B342" s="207"/>
      <c r="C342" s="208"/>
      <c r="D342" s="190" t="s">
        <v>208</v>
      </c>
      <c r="E342" s="209" t="s">
        <v>19</v>
      </c>
      <c r="F342" s="210" t="s">
        <v>130</v>
      </c>
      <c r="G342" s="208"/>
      <c r="H342" s="211">
        <v>15.78</v>
      </c>
      <c r="I342" s="212"/>
      <c r="J342" s="208"/>
      <c r="K342" s="208"/>
      <c r="L342" s="213"/>
      <c r="M342" s="214"/>
      <c r="N342" s="215"/>
      <c r="O342" s="215"/>
      <c r="P342" s="215"/>
      <c r="Q342" s="215"/>
      <c r="R342" s="215"/>
      <c r="S342" s="215"/>
      <c r="T342" s="216"/>
      <c r="AT342" s="217" t="s">
        <v>208</v>
      </c>
      <c r="AU342" s="217" t="s">
        <v>85</v>
      </c>
      <c r="AV342" s="14" t="s">
        <v>85</v>
      </c>
      <c r="AW342" s="14" t="s">
        <v>36</v>
      </c>
      <c r="AX342" s="14" t="s">
        <v>83</v>
      </c>
      <c r="AY342" s="217" t="s">
        <v>194</v>
      </c>
    </row>
    <row r="343" spans="1:65" s="14" customFormat="1" ht="11.25">
      <c r="B343" s="207"/>
      <c r="C343" s="208"/>
      <c r="D343" s="190" t="s">
        <v>208</v>
      </c>
      <c r="E343" s="208"/>
      <c r="F343" s="209" t="s">
        <v>466</v>
      </c>
      <c r="G343" s="208"/>
      <c r="H343" s="211">
        <v>16.568999999999999</v>
      </c>
      <c r="I343" s="212"/>
      <c r="J343" s="208"/>
      <c r="K343" s="208"/>
      <c r="L343" s="213"/>
      <c r="M343" s="214"/>
      <c r="N343" s="215"/>
      <c r="O343" s="215"/>
      <c r="P343" s="215"/>
      <c r="Q343" s="215"/>
      <c r="R343" s="215"/>
      <c r="S343" s="215"/>
      <c r="T343" s="216"/>
      <c r="AT343" s="217" t="s">
        <v>208</v>
      </c>
      <c r="AU343" s="217" t="s">
        <v>85</v>
      </c>
      <c r="AV343" s="14" t="s">
        <v>85</v>
      </c>
      <c r="AW343" s="14" t="s">
        <v>4</v>
      </c>
      <c r="AX343" s="14" t="s">
        <v>83</v>
      </c>
      <c r="AY343" s="217" t="s">
        <v>194</v>
      </c>
    </row>
    <row r="344" spans="1:65" s="2" customFormat="1" ht="24.2" customHeight="1">
      <c r="A344" s="36"/>
      <c r="B344" s="37"/>
      <c r="C344" s="176" t="s">
        <v>467</v>
      </c>
      <c r="D344" s="176" t="s">
        <v>197</v>
      </c>
      <c r="E344" s="178" t="s">
        <v>468</v>
      </c>
      <c r="F344" s="179" t="s">
        <v>469</v>
      </c>
      <c r="G344" s="180" t="s">
        <v>200</v>
      </c>
      <c r="H344" s="181">
        <v>368.39</v>
      </c>
      <c r="I344" s="182"/>
      <c r="J344" s="183">
        <f>ROUND(I344*H344,2)</f>
        <v>0</v>
      </c>
      <c r="K344" s="179" t="s">
        <v>201</v>
      </c>
      <c r="L344" s="41"/>
      <c r="M344" s="184" t="s">
        <v>19</v>
      </c>
      <c r="N344" s="185" t="s">
        <v>46</v>
      </c>
      <c r="O344" s="66"/>
      <c r="P344" s="186">
        <f>O344*H344</f>
        <v>0</v>
      </c>
      <c r="Q344" s="186">
        <v>9.8000000000000004E-2</v>
      </c>
      <c r="R344" s="186">
        <f>Q344*H344</f>
        <v>36.102220000000003</v>
      </c>
      <c r="S344" s="186">
        <v>0</v>
      </c>
      <c r="T344" s="187">
        <f>S344*H344</f>
        <v>0</v>
      </c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R344" s="188" t="s">
        <v>202</v>
      </c>
      <c r="AT344" s="188" t="s">
        <v>197</v>
      </c>
      <c r="AU344" s="188" t="s">
        <v>85</v>
      </c>
      <c r="AY344" s="19" t="s">
        <v>194</v>
      </c>
      <c r="BE344" s="189">
        <f>IF(N344="základní",J344,0)</f>
        <v>0</v>
      </c>
      <c r="BF344" s="189">
        <f>IF(N344="snížená",J344,0)</f>
        <v>0</v>
      </c>
      <c r="BG344" s="189">
        <f>IF(N344="zákl. přenesená",J344,0)</f>
        <v>0</v>
      </c>
      <c r="BH344" s="189">
        <f>IF(N344="sníž. přenesená",J344,0)</f>
        <v>0</v>
      </c>
      <c r="BI344" s="189">
        <f>IF(N344="nulová",J344,0)</f>
        <v>0</v>
      </c>
      <c r="BJ344" s="19" t="s">
        <v>83</v>
      </c>
      <c r="BK344" s="189">
        <f>ROUND(I344*H344,2)</f>
        <v>0</v>
      </c>
      <c r="BL344" s="19" t="s">
        <v>202</v>
      </c>
      <c r="BM344" s="188" t="s">
        <v>470</v>
      </c>
    </row>
    <row r="345" spans="1:65" s="2" customFormat="1" ht="19.5">
      <c r="A345" s="36"/>
      <c r="B345" s="37"/>
      <c r="C345" s="38"/>
      <c r="D345" s="190" t="s">
        <v>204</v>
      </c>
      <c r="E345" s="38"/>
      <c r="F345" s="191" t="s">
        <v>471</v>
      </c>
      <c r="G345" s="38"/>
      <c r="H345" s="38"/>
      <c r="I345" s="192"/>
      <c r="J345" s="38"/>
      <c r="K345" s="38"/>
      <c r="L345" s="41"/>
      <c r="M345" s="193"/>
      <c r="N345" s="194"/>
      <c r="O345" s="66"/>
      <c r="P345" s="66"/>
      <c r="Q345" s="66"/>
      <c r="R345" s="66"/>
      <c r="S345" s="66"/>
      <c r="T345" s="67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T345" s="19" t="s">
        <v>204</v>
      </c>
      <c r="AU345" s="19" t="s">
        <v>85</v>
      </c>
    </row>
    <row r="346" spans="1:65" s="2" customFormat="1" ht="11.25">
      <c r="A346" s="36"/>
      <c r="B346" s="37"/>
      <c r="C346" s="38"/>
      <c r="D346" s="195" t="s">
        <v>206</v>
      </c>
      <c r="E346" s="38"/>
      <c r="F346" s="196" t="s">
        <v>472</v>
      </c>
      <c r="G346" s="38"/>
      <c r="H346" s="38"/>
      <c r="I346" s="192"/>
      <c r="J346" s="38"/>
      <c r="K346" s="38"/>
      <c r="L346" s="41"/>
      <c r="M346" s="193"/>
      <c r="N346" s="194"/>
      <c r="O346" s="66"/>
      <c r="P346" s="66"/>
      <c r="Q346" s="66"/>
      <c r="R346" s="66"/>
      <c r="S346" s="66"/>
      <c r="T346" s="67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9" t="s">
        <v>206</v>
      </c>
      <c r="AU346" s="19" t="s">
        <v>85</v>
      </c>
    </row>
    <row r="347" spans="1:65" s="2" customFormat="1" ht="16.5" customHeight="1">
      <c r="A347" s="36"/>
      <c r="B347" s="37"/>
      <c r="C347" s="233" t="s">
        <v>473</v>
      </c>
      <c r="D347" s="233" t="s">
        <v>302</v>
      </c>
      <c r="E347" s="234" t="s">
        <v>474</v>
      </c>
      <c r="F347" s="235" t="s">
        <v>475</v>
      </c>
      <c r="G347" s="236" t="s">
        <v>200</v>
      </c>
      <c r="H347" s="237">
        <v>386.81</v>
      </c>
      <c r="I347" s="238"/>
      <c r="J347" s="239">
        <f>ROUND(I347*H347,2)</f>
        <v>0</v>
      </c>
      <c r="K347" s="235" t="s">
        <v>277</v>
      </c>
      <c r="L347" s="240"/>
      <c r="M347" s="241" t="s">
        <v>19</v>
      </c>
      <c r="N347" s="242" t="s">
        <v>46</v>
      </c>
      <c r="O347" s="66"/>
      <c r="P347" s="186">
        <f>O347*H347</f>
        <v>0</v>
      </c>
      <c r="Q347" s="186">
        <v>0.108</v>
      </c>
      <c r="R347" s="186">
        <f>Q347*H347</f>
        <v>41.775480000000002</v>
      </c>
      <c r="S347" s="186">
        <v>0</v>
      </c>
      <c r="T347" s="187">
        <f>S347*H347</f>
        <v>0</v>
      </c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R347" s="188" t="s">
        <v>274</v>
      </c>
      <c r="AT347" s="188" t="s">
        <v>302</v>
      </c>
      <c r="AU347" s="188" t="s">
        <v>85</v>
      </c>
      <c r="AY347" s="19" t="s">
        <v>194</v>
      </c>
      <c r="BE347" s="189">
        <f>IF(N347="základní",J347,0)</f>
        <v>0</v>
      </c>
      <c r="BF347" s="189">
        <f>IF(N347="snížená",J347,0)</f>
        <v>0</v>
      </c>
      <c r="BG347" s="189">
        <f>IF(N347="zákl. přenesená",J347,0)</f>
        <v>0</v>
      </c>
      <c r="BH347" s="189">
        <f>IF(N347="sníž. přenesená",J347,0)</f>
        <v>0</v>
      </c>
      <c r="BI347" s="189">
        <f>IF(N347="nulová",J347,0)</f>
        <v>0</v>
      </c>
      <c r="BJ347" s="19" t="s">
        <v>83</v>
      </c>
      <c r="BK347" s="189">
        <f>ROUND(I347*H347,2)</f>
        <v>0</v>
      </c>
      <c r="BL347" s="19" t="s">
        <v>202</v>
      </c>
      <c r="BM347" s="188" t="s">
        <v>476</v>
      </c>
    </row>
    <row r="348" spans="1:65" s="2" customFormat="1" ht="11.25">
      <c r="A348" s="36"/>
      <c r="B348" s="37"/>
      <c r="C348" s="38"/>
      <c r="D348" s="190" t="s">
        <v>204</v>
      </c>
      <c r="E348" s="38"/>
      <c r="F348" s="191" t="s">
        <v>475</v>
      </c>
      <c r="G348" s="38"/>
      <c r="H348" s="38"/>
      <c r="I348" s="192"/>
      <c r="J348" s="38"/>
      <c r="K348" s="38"/>
      <c r="L348" s="41"/>
      <c r="M348" s="193"/>
      <c r="N348" s="194"/>
      <c r="O348" s="66"/>
      <c r="P348" s="66"/>
      <c r="Q348" s="66"/>
      <c r="R348" s="66"/>
      <c r="S348" s="66"/>
      <c r="T348" s="67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T348" s="19" t="s">
        <v>204</v>
      </c>
      <c r="AU348" s="19" t="s">
        <v>85</v>
      </c>
    </row>
    <row r="349" spans="1:65" s="13" customFormat="1" ht="11.25">
      <c r="B349" s="197"/>
      <c r="C349" s="198"/>
      <c r="D349" s="190" t="s">
        <v>208</v>
      </c>
      <c r="E349" s="199" t="s">
        <v>19</v>
      </c>
      <c r="F349" s="200" t="s">
        <v>209</v>
      </c>
      <c r="G349" s="198"/>
      <c r="H349" s="199" t="s">
        <v>19</v>
      </c>
      <c r="I349" s="201"/>
      <c r="J349" s="198"/>
      <c r="K349" s="198"/>
      <c r="L349" s="202"/>
      <c r="M349" s="203"/>
      <c r="N349" s="204"/>
      <c r="O349" s="204"/>
      <c r="P349" s="204"/>
      <c r="Q349" s="204"/>
      <c r="R349" s="204"/>
      <c r="S349" s="204"/>
      <c r="T349" s="205"/>
      <c r="AT349" s="206" t="s">
        <v>208</v>
      </c>
      <c r="AU349" s="206" t="s">
        <v>85</v>
      </c>
      <c r="AV349" s="13" t="s">
        <v>83</v>
      </c>
      <c r="AW349" s="13" t="s">
        <v>36</v>
      </c>
      <c r="AX349" s="13" t="s">
        <v>75</v>
      </c>
      <c r="AY349" s="206" t="s">
        <v>194</v>
      </c>
    </row>
    <row r="350" spans="1:65" s="13" customFormat="1" ht="11.25">
      <c r="B350" s="197"/>
      <c r="C350" s="198"/>
      <c r="D350" s="190" t="s">
        <v>208</v>
      </c>
      <c r="E350" s="199" t="s">
        <v>19</v>
      </c>
      <c r="F350" s="200" t="s">
        <v>217</v>
      </c>
      <c r="G350" s="198"/>
      <c r="H350" s="199" t="s">
        <v>19</v>
      </c>
      <c r="I350" s="201"/>
      <c r="J350" s="198"/>
      <c r="K350" s="198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208</v>
      </c>
      <c r="AU350" s="206" t="s">
        <v>85</v>
      </c>
      <c r="AV350" s="13" t="s">
        <v>83</v>
      </c>
      <c r="AW350" s="13" t="s">
        <v>36</v>
      </c>
      <c r="AX350" s="13" t="s">
        <v>75</v>
      </c>
      <c r="AY350" s="206" t="s">
        <v>194</v>
      </c>
    </row>
    <row r="351" spans="1:65" s="14" customFormat="1" ht="11.25">
      <c r="B351" s="207"/>
      <c r="C351" s="208"/>
      <c r="D351" s="190" t="s">
        <v>208</v>
      </c>
      <c r="E351" s="209" t="s">
        <v>19</v>
      </c>
      <c r="F351" s="210" t="s">
        <v>133</v>
      </c>
      <c r="G351" s="208"/>
      <c r="H351" s="211">
        <v>368.39</v>
      </c>
      <c r="I351" s="212"/>
      <c r="J351" s="208"/>
      <c r="K351" s="208"/>
      <c r="L351" s="213"/>
      <c r="M351" s="214"/>
      <c r="N351" s="215"/>
      <c r="O351" s="215"/>
      <c r="P351" s="215"/>
      <c r="Q351" s="215"/>
      <c r="R351" s="215"/>
      <c r="S351" s="215"/>
      <c r="T351" s="216"/>
      <c r="AT351" s="217" t="s">
        <v>208</v>
      </c>
      <c r="AU351" s="217" t="s">
        <v>85</v>
      </c>
      <c r="AV351" s="14" t="s">
        <v>85</v>
      </c>
      <c r="AW351" s="14" t="s">
        <v>36</v>
      </c>
      <c r="AX351" s="14" t="s">
        <v>83</v>
      </c>
      <c r="AY351" s="217" t="s">
        <v>194</v>
      </c>
    </row>
    <row r="352" spans="1:65" s="14" customFormat="1" ht="11.25">
      <c r="B352" s="207"/>
      <c r="C352" s="208"/>
      <c r="D352" s="190" t="s">
        <v>208</v>
      </c>
      <c r="E352" s="208"/>
      <c r="F352" s="209" t="s">
        <v>477</v>
      </c>
      <c r="G352" s="208"/>
      <c r="H352" s="211">
        <v>386.81</v>
      </c>
      <c r="I352" s="212"/>
      <c r="J352" s="208"/>
      <c r="K352" s="208"/>
      <c r="L352" s="213"/>
      <c r="M352" s="214"/>
      <c r="N352" s="215"/>
      <c r="O352" s="215"/>
      <c r="P352" s="215"/>
      <c r="Q352" s="215"/>
      <c r="R352" s="215"/>
      <c r="S352" s="215"/>
      <c r="T352" s="216"/>
      <c r="AT352" s="217" t="s">
        <v>208</v>
      </c>
      <c r="AU352" s="217" t="s">
        <v>85</v>
      </c>
      <c r="AV352" s="14" t="s">
        <v>85</v>
      </c>
      <c r="AW352" s="14" t="s">
        <v>4</v>
      </c>
      <c r="AX352" s="14" t="s">
        <v>83</v>
      </c>
      <c r="AY352" s="217" t="s">
        <v>194</v>
      </c>
    </row>
    <row r="353" spans="1:65" s="12" customFormat="1" ht="22.9" customHeight="1">
      <c r="B353" s="160"/>
      <c r="C353" s="161"/>
      <c r="D353" s="162" t="s">
        <v>74</v>
      </c>
      <c r="E353" s="174" t="s">
        <v>283</v>
      </c>
      <c r="F353" s="174" t="s">
        <v>478</v>
      </c>
      <c r="G353" s="161"/>
      <c r="H353" s="161"/>
      <c r="I353" s="164"/>
      <c r="J353" s="175">
        <f>BK353</f>
        <v>0</v>
      </c>
      <c r="K353" s="161"/>
      <c r="L353" s="166"/>
      <c r="M353" s="167"/>
      <c r="N353" s="168"/>
      <c r="O353" s="168"/>
      <c r="P353" s="169">
        <f>SUM(P354:P442)</f>
        <v>0</v>
      </c>
      <c r="Q353" s="168"/>
      <c r="R353" s="169">
        <f>SUM(R354:R442)</f>
        <v>130.53849690999999</v>
      </c>
      <c r="S353" s="168"/>
      <c r="T353" s="170">
        <f>SUM(T354:T442)</f>
        <v>0</v>
      </c>
      <c r="AR353" s="171" t="s">
        <v>83</v>
      </c>
      <c r="AT353" s="172" t="s">
        <v>74</v>
      </c>
      <c r="AU353" s="172" t="s">
        <v>83</v>
      </c>
      <c r="AY353" s="171" t="s">
        <v>194</v>
      </c>
      <c r="BK353" s="173">
        <f>SUM(BK354:BK442)</f>
        <v>0</v>
      </c>
    </row>
    <row r="354" spans="1:65" s="2" customFormat="1" ht="16.5" customHeight="1">
      <c r="A354" s="36"/>
      <c r="B354" s="37"/>
      <c r="C354" s="176" t="s">
        <v>479</v>
      </c>
      <c r="D354" s="176" t="s">
        <v>197</v>
      </c>
      <c r="E354" s="178" t="s">
        <v>480</v>
      </c>
      <c r="F354" s="179" t="s">
        <v>481</v>
      </c>
      <c r="G354" s="180" t="s">
        <v>323</v>
      </c>
      <c r="H354" s="181">
        <v>6</v>
      </c>
      <c r="I354" s="182"/>
      <c r="J354" s="183">
        <f>ROUND(I354*H354,2)</f>
        <v>0</v>
      </c>
      <c r="K354" s="179" t="s">
        <v>201</v>
      </c>
      <c r="L354" s="41"/>
      <c r="M354" s="184" t="s">
        <v>19</v>
      </c>
      <c r="N354" s="185" t="s">
        <v>46</v>
      </c>
      <c r="O354" s="66"/>
      <c r="P354" s="186">
        <f>O354*H354</f>
        <v>0</v>
      </c>
      <c r="Q354" s="186">
        <v>6.9999999999999999E-4</v>
      </c>
      <c r="R354" s="186">
        <f>Q354*H354</f>
        <v>4.1999999999999997E-3</v>
      </c>
      <c r="S354" s="186">
        <v>0</v>
      </c>
      <c r="T354" s="187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88" t="s">
        <v>202</v>
      </c>
      <c r="AT354" s="188" t="s">
        <v>197</v>
      </c>
      <c r="AU354" s="188" t="s">
        <v>85</v>
      </c>
      <c r="AY354" s="19" t="s">
        <v>194</v>
      </c>
      <c r="BE354" s="189">
        <f>IF(N354="základní",J354,0)</f>
        <v>0</v>
      </c>
      <c r="BF354" s="189">
        <f>IF(N354="snížená",J354,0)</f>
        <v>0</v>
      </c>
      <c r="BG354" s="189">
        <f>IF(N354="zákl. přenesená",J354,0)</f>
        <v>0</v>
      </c>
      <c r="BH354" s="189">
        <f>IF(N354="sníž. přenesená",J354,0)</f>
        <v>0</v>
      </c>
      <c r="BI354" s="189">
        <f>IF(N354="nulová",J354,0)</f>
        <v>0</v>
      </c>
      <c r="BJ354" s="19" t="s">
        <v>83</v>
      </c>
      <c r="BK354" s="189">
        <f>ROUND(I354*H354,2)</f>
        <v>0</v>
      </c>
      <c r="BL354" s="19" t="s">
        <v>202</v>
      </c>
      <c r="BM354" s="188" t="s">
        <v>482</v>
      </c>
    </row>
    <row r="355" spans="1:65" s="2" customFormat="1" ht="11.25">
      <c r="A355" s="36"/>
      <c r="B355" s="37"/>
      <c r="C355" s="38"/>
      <c r="D355" s="190" t="s">
        <v>204</v>
      </c>
      <c r="E355" s="38"/>
      <c r="F355" s="191" t="s">
        <v>483</v>
      </c>
      <c r="G355" s="38"/>
      <c r="H355" s="38"/>
      <c r="I355" s="192"/>
      <c r="J355" s="38"/>
      <c r="K355" s="38"/>
      <c r="L355" s="41"/>
      <c r="M355" s="193"/>
      <c r="N355" s="194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204</v>
      </c>
      <c r="AU355" s="19" t="s">
        <v>85</v>
      </c>
    </row>
    <row r="356" spans="1:65" s="2" customFormat="1" ht="11.25">
      <c r="A356" s="36"/>
      <c r="B356" s="37"/>
      <c r="C356" s="38"/>
      <c r="D356" s="195" t="s">
        <v>206</v>
      </c>
      <c r="E356" s="38"/>
      <c r="F356" s="196" t="s">
        <v>484</v>
      </c>
      <c r="G356" s="38"/>
      <c r="H356" s="38"/>
      <c r="I356" s="192"/>
      <c r="J356" s="38"/>
      <c r="K356" s="38"/>
      <c r="L356" s="41"/>
      <c r="M356" s="193"/>
      <c r="N356" s="194"/>
      <c r="O356" s="66"/>
      <c r="P356" s="66"/>
      <c r="Q356" s="66"/>
      <c r="R356" s="66"/>
      <c r="S356" s="66"/>
      <c r="T356" s="67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9" t="s">
        <v>206</v>
      </c>
      <c r="AU356" s="19" t="s">
        <v>85</v>
      </c>
    </row>
    <row r="357" spans="1:65" s="2" customFormat="1" ht="16.5" customHeight="1">
      <c r="A357" s="36"/>
      <c r="B357" s="37"/>
      <c r="C357" s="233" t="s">
        <v>485</v>
      </c>
      <c r="D357" s="233" t="s">
        <v>302</v>
      </c>
      <c r="E357" s="234" t="s">
        <v>486</v>
      </c>
      <c r="F357" s="235" t="s">
        <v>487</v>
      </c>
      <c r="G357" s="236" t="s">
        <v>323</v>
      </c>
      <c r="H357" s="237">
        <v>2</v>
      </c>
      <c r="I357" s="238"/>
      <c r="J357" s="239">
        <f>ROUND(I357*H357,2)</f>
        <v>0</v>
      </c>
      <c r="K357" s="235" t="s">
        <v>201</v>
      </c>
      <c r="L357" s="240"/>
      <c r="M357" s="241" t="s">
        <v>19</v>
      </c>
      <c r="N357" s="242" t="s">
        <v>46</v>
      </c>
      <c r="O357" s="66"/>
      <c r="P357" s="186">
        <f>O357*H357</f>
        <v>0</v>
      </c>
      <c r="Q357" s="186">
        <v>1.0999999999999999E-2</v>
      </c>
      <c r="R357" s="186">
        <f>Q357*H357</f>
        <v>2.1999999999999999E-2</v>
      </c>
      <c r="S357" s="186">
        <v>0</v>
      </c>
      <c r="T357" s="187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8" t="s">
        <v>274</v>
      </c>
      <c r="AT357" s="188" t="s">
        <v>302</v>
      </c>
      <c r="AU357" s="188" t="s">
        <v>85</v>
      </c>
      <c r="AY357" s="19" t="s">
        <v>194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9" t="s">
        <v>83</v>
      </c>
      <c r="BK357" s="189">
        <f>ROUND(I357*H357,2)</f>
        <v>0</v>
      </c>
      <c r="BL357" s="19" t="s">
        <v>202</v>
      </c>
      <c r="BM357" s="188" t="s">
        <v>488</v>
      </c>
    </row>
    <row r="358" spans="1:65" s="2" customFormat="1" ht="11.25">
      <c r="A358" s="36"/>
      <c r="B358" s="37"/>
      <c r="C358" s="38"/>
      <c r="D358" s="190" t="s">
        <v>204</v>
      </c>
      <c r="E358" s="38"/>
      <c r="F358" s="191" t="s">
        <v>487</v>
      </c>
      <c r="G358" s="38"/>
      <c r="H358" s="38"/>
      <c r="I358" s="192"/>
      <c r="J358" s="38"/>
      <c r="K358" s="38"/>
      <c r="L358" s="41"/>
      <c r="M358" s="193"/>
      <c r="N358" s="194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204</v>
      </c>
      <c r="AU358" s="19" t="s">
        <v>85</v>
      </c>
    </row>
    <row r="359" spans="1:65" s="13" customFormat="1" ht="11.25">
      <c r="B359" s="197"/>
      <c r="C359" s="198"/>
      <c r="D359" s="190" t="s">
        <v>208</v>
      </c>
      <c r="E359" s="199" t="s">
        <v>19</v>
      </c>
      <c r="F359" s="200" t="s">
        <v>489</v>
      </c>
      <c r="G359" s="198"/>
      <c r="H359" s="199" t="s">
        <v>19</v>
      </c>
      <c r="I359" s="201"/>
      <c r="J359" s="198"/>
      <c r="K359" s="198"/>
      <c r="L359" s="202"/>
      <c r="M359" s="203"/>
      <c r="N359" s="204"/>
      <c r="O359" s="204"/>
      <c r="P359" s="204"/>
      <c r="Q359" s="204"/>
      <c r="R359" s="204"/>
      <c r="S359" s="204"/>
      <c r="T359" s="205"/>
      <c r="AT359" s="206" t="s">
        <v>208</v>
      </c>
      <c r="AU359" s="206" t="s">
        <v>85</v>
      </c>
      <c r="AV359" s="13" t="s">
        <v>83</v>
      </c>
      <c r="AW359" s="13" t="s">
        <v>36</v>
      </c>
      <c r="AX359" s="13" t="s">
        <v>75</v>
      </c>
      <c r="AY359" s="206" t="s">
        <v>194</v>
      </c>
    </row>
    <row r="360" spans="1:65" s="14" customFormat="1" ht="11.25">
      <c r="B360" s="207"/>
      <c r="C360" s="208"/>
      <c r="D360" s="190" t="s">
        <v>208</v>
      </c>
      <c r="E360" s="221" t="s">
        <v>19</v>
      </c>
      <c r="F360" s="209" t="s">
        <v>83</v>
      </c>
      <c r="G360" s="208"/>
      <c r="H360" s="211">
        <v>1</v>
      </c>
      <c r="I360" s="212"/>
      <c r="J360" s="208"/>
      <c r="K360" s="208"/>
      <c r="L360" s="213"/>
      <c r="M360" s="214"/>
      <c r="N360" s="215"/>
      <c r="O360" s="215"/>
      <c r="P360" s="215"/>
      <c r="Q360" s="215"/>
      <c r="R360" s="215"/>
      <c r="S360" s="215"/>
      <c r="T360" s="216"/>
      <c r="AT360" s="217" t="s">
        <v>208</v>
      </c>
      <c r="AU360" s="217" t="s">
        <v>85</v>
      </c>
      <c r="AV360" s="14" t="s">
        <v>85</v>
      </c>
      <c r="AW360" s="14" t="s">
        <v>36</v>
      </c>
      <c r="AX360" s="14" t="s">
        <v>75</v>
      </c>
      <c r="AY360" s="217" t="s">
        <v>194</v>
      </c>
    </row>
    <row r="361" spans="1:65" s="13" customFormat="1" ht="11.25">
      <c r="B361" s="197"/>
      <c r="C361" s="198"/>
      <c r="D361" s="190" t="s">
        <v>208</v>
      </c>
      <c r="E361" s="199" t="s">
        <v>19</v>
      </c>
      <c r="F361" s="200" t="s">
        <v>490</v>
      </c>
      <c r="G361" s="198"/>
      <c r="H361" s="199" t="s">
        <v>19</v>
      </c>
      <c r="I361" s="201"/>
      <c r="J361" s="198"/>
      <c r="K361" s="198"/>
      <c r="L361" s="202"/>
      <c r="M361" s="203"/>
      <c r="N361" s="204"/>
      <c r="O361" s="204"/>
      <c r="P361" s="204"/>
      <c r="Q361" s="204"/>
      <c r="R361" s="204"/>
      <c r="S361" s="204"/>
      <c r="T361" s="205"/>
      <c r="AT361" s="206" t="s">
        <v>208</v>
      </c>
      <c r="AU361" s="206" t="s">
        <v>85</v>
      </c>
      <c r="AV361" s="13" t="s">
        <v>83</v>
      </c>
      <c r="AW361" s="13" t="s">
        <v>36</v>
      </c>
      <c r="AX361" s="13" t="s">
        <v>75</v>
      </c>
      <c r="AY361" s="206" t="s">
        <v>194</v>
      </c>
    </row>
    <row r="362" spans="1:65" s="14" customFormat="1" ht="11.25">
      <c r="B362" s="207"/>
      <c r="C362" s="208"/>
      <c r="D362" s="190" t="s">
        <v>208</v>
      </c>
      <c r="E362" s="221" t="s">
        <v>19</v>
      </c>
      <c r="F362" s="209" t="s">
        <v>83</v>
      </c>
      <c r="G362" s="208"/>
      <c r="H362" s="211">
        <v>1</v>
      </c>
      <c r="I362" s="212"/>
      <c r="J362" s="208"/>
      <c r="K362" s="208"/>
      <c r="L362" s="213"/>
      <c r="M362" s="214"/>
      <c r="N362" s="215"/>
      <c r="O362" s="215"/>
      <c r="P362" s="215"/>
      <c r="Q362" s="215"/>
      <c r="R362" s="215"/>
      <c r="S362" s="215"/>
      <c r="T362" s="216"/>
      <c r="AT362" s="217" t="s">
        <v>208</v>
      </c>
      <c r="AU362" s="217" t="s">
        <v>85</v>
      </c>
      <c r="AV362" s="14" t="s">
        <v>85</v>
      </c>
      <c r="AW362" s="14" t="s">
        <v>36</v>
      </c>
      <c r="AX362" s="14" t="s">
        <v>75</v>
      </c>
      <c r="AY362" s="217" t="s">
        <v>194</v>
      </c>
    </row>
    <row r="363" spans="1:65" s="15" customFormat="1" ht="11.25">
      <c r="B363" s="222"/>
      <c r="C363" s="223"/>
      <c r="D363" s="190" t="s">
        <v>208</v>
      </c>
      <c r="E363" s="224" t="s">
        <v>19</v>
      </c>
      <c r="F363" s="225" t="s">
        <v>282</v>
      </c>
      <c r="G363" s="223"/>
      <c r="H363" s="226">
        <v>2</v>
      </c>
      <c r="I363" s="227"/>
      <c r="J363" s="223"/>
      <c r="K363" s="223"/>
      <c r="L363" s="228"/>
      <c r="M363" s="229"/>
      <c r="N363" s="230"/>
      <c r="O363" s="230"/>
      <c r="P363" s="230"/>
      <c r="Q363" s="230"/>
      <c r="R363" s="230"/>
      <c r="S363" s="230"/>
      <c r="T363" s="231"/>
      <c r="AT363" s="232" t="s">
        <v>208</v>
      </c>
      <c r="AU363" s="232" t="s">
        <v>85</v>
      </c>
      <c r="AV363" s="15" t="s">
        <v>202</v>
      </c>
      <c r="AW363" s="15" t="s">
        <v>36</v>
      </c>
      <c r="AX363" s="15" t="s">
        <v>83</v>
      </c>
      <c r="AY363" s="232" t="s">
        <v>194</v>
      </c>
    </row>
    <row r="364" spans="1:65" s="2" customFormat="1" ht="16.5" customHeight="1">
      <c r="A364" s="36"/>
      <c r="B364" s="37"/>
      <c r="C364" s="233" t="s">
        <v>491</v>
      </c>
      <c r="D364" s="233" t="s">
        <v>302</v>
      </c>
      <c r="E364" s="234" t="s">
        <v>492</v>
      </c>
      <c r="F364" s="235" t="s">
        <v>493</v>
      </c>
      <c r="G364" s="236" t="s">
        <v>323</v>
      </c>
      <c r="H364" s="237">
        <v>2</v>
      </c>
      <c r="I364" s="238"/>
      <c r="J364" s="239">
        <f>ROUND(I364*H364,2)</f>
        <v>0</v>
      </c>
      <c r="K364" s="235" t="s">
        <v>201</v>
      </c>
      <c r="L364" s="240"/>
      <c r="M364" s="241" t="s">
        <v>19</v>
      </c>
      <c r="N364" s="242" t="s">
        <v>46</v>
      </c>
      <c r="O364" s="66"/>
      <c r="P364" s="186">
        <f>O364*H364</f>
        <v>0</v>
      </c>
      <c r="Q364" s="186">
        <v>3.5000000000000001E-3</v>
      </c>
      <c r="R364" s="186">
        <f>Q364*H364</f>
        <v>7.0000000000000001E-3</v>
      </c>
      <c r="S364" s="186">
        <v>0</v>
      </c>
      <c r="T364" s="187">
        <f>S364*H364</f>
        <v>0</v>
      </c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R364" s="188" t="s">
        <v>274</v>
      </c>
      <c r="AT364" s="188" t="s">
        <v>302</v>
      </c>
      <c r="AU364" s="188" t="s">
        <v>85</v>
      </c>
      <c r="AY364" s="19" t="s">
        <v>194</v>
      </c>
      <c r="BE364" s="189">
        <f>IF(N364="základní",J364,0)</f>
        <v>0</v>
      </c>
      <c r="BF364" s="189">
        <f>IF(N364="snížená",J364,0)</f>
        <v>0</v>
      </c>
      <c r="BG364" s="189">
        <f>IF(N364="zákl. přenesená",J364,0)</f>
        <v>0</v>
      </c>
      <c r="BH364" s="189">
        <f>IF(N364="sníž. přenesená",J364,0)</f>
        <v>0</v>
      </c>
      <c r="BI364" s="189">
        <f>IF(N364="nulová",J364,0)</f>
        <v>0</v>
      </c>
      <c r="BJ364" s="19" t="s">
        <v>83</v>
      </c>
      <c r="BK364" s="189">
        <f>ROUND(I364*H364,2)</f>
        <v>0</v>
      </c>
      <c r="BL364" s="19" t="s">
        <v>202</v>
      </c>
      <c r="BM364" s="188" t="s">
        <v>494</v>
      </c>
    </row>
    <row r="365" spans="1:65" s="2" customFormat="1" ht="11.25">
      <c r="A365" s="36"/>
      <c r="B365" s="37"/>
      <c r="C365" s="38"/>
      <c r="D365" s="190" t="s">
        <v>204</v>
      </c>
      <c r="E365" s="38"/>
      <c r="F365" s="191" t="s">
        <v>493</v>
      </c>
      <c r="G365" s="38"/>
      <c r="H365" s="38"/>
      <c r="I365" s="192"/>
      <c r="J365" s="38"/>
      <c r="K365" s="38"/>
      <c r="L365" s="41"/>
      <c r="M365" s="193"/>
      <c r="N365" s="194"/>
      <c r="O365" s="66"/>
      <c r="P365" s="66"/>
      <c r="Q365" s="66"/>
      <c r="R365" s="66"/>
      <c r="S365" s="66"/>
      <c r="T365" s="67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9" t="s">
        <v>204</v>
      </c>
      <c r="AU365" s="19" t="s">
        <v>85</v>
      </c>
    </row>
    <row r="366" spans="1:65" s="13" customFormat="1" ht="11.25">
      <c r="B366" s="197"/>
      <c r="C366" s="198"/>
      <c r="D366" s="190" t="s">
        <v>208</v>
      </c>
      <c r="E366" s="199" t="s">
        <v>19</v>
      </c>
      <c r="F366" s="200" t="s">
        <v>495</v>
      </c>
      <c r="G366" s="198"/>
      <c r="H366" s="199" t="s">
        <v>19</v>
      </c>
      <c r="I366" s="201"/>
      <c r="J366" s="198"/>
      <c r="K366" s="198"/>
      <c r="L366" s="202"/>
      <c r="M366" s="203"/>
      <c r="N366" s="204"/>
      <c r="O366" s="204"/>
      <c r="P366" s="204"/>
      <c r="Q366" s="204"/>
      <c r="R366" s="204"/>
      <c r="S366" s="204"/>
      <c r="T366" s="205"/>
      <c r="AT366" s="206" t="s">
        <v>208</v>
      </c>
      <c r="AU366" s="206" t="s">
        <v>85</v>
      </c>
      <c r="AV366" s="13" t="s">
        <v>83</v>
      </c>
      <c r="AW366" s="13" t="s">
        <v>36</v>
      </c>
      <c r="AX366" s="13" t="s">
        <v>75</v>
      </c>
      <c r="AY366" s="206" t="s">
        <v>194</v>
      </c>
    </row>
    <row r="367" spans="1:65" s="14" customFormat="1" ht="11.25">
      <c r="B367" s="207"/>
      <c r="C367" s="208"/>
      <c r="D367" s="190" t="s">
        <v>208</v>
      </c>
      <c r="E367" s="221" t="s">
        <v>19</v>
      </c>
      <c r="F367" s="209" t="s">
        <v>83</v>
      </c>
      <c r="G367" s="208"/>
      <c r="H367" s="211">
        <v>1</v>
      </c>
      <c r="I367" s="212"/>
      <c r="J367" s="208"/>
      <c r="K367" s="208"/>
      <c r="L367" s="213"/>
      <c r="M367" s="214"/>
      <c r="N367" s="215"/>
      <c r="O367" s="215"/>
      <c r="P367" s="215"/>
      <c r="Q367" s="215"/>
      <c r="R367" s="215"/>
      <c r="S367" s="215"/>
      <c r="T367" s="216"/>
      <c r="AT367" s="217" t="s">
        <v>208</v>
      </c>
      <c r="AU367" s="217" t="s">
        <v>85</v>
      </c>
      <c r="AV367" s="14" t="s">
        <v>85</v>
      </c>
      <c r="AW367" s="14" t="s">
        <v>36</v>
      </c>
      <c r="AX367" s="14" t="s">
        <v>75</v>
      </c>
      <c r="AY367" s="217" t="s">
        <v>194</v>
      </c>
    </row>
    <row r="368" spans="1:65" s="13" customFormat="1" ht="11.25">
      <c r="B368" s="197"/>
      <c r="C368" s="198"/>
      <c r="D368" s="190" t="s">
        <v>208</v>
      </c>
      <c r="E368" s="199" t="s">
        <v>19</v>
      </c>
      <c r="F368" s="200" t="s">
        <v>496</v>
      </c>
      <c r="G368" s="198"/>
      <c r="H368" s="199" t="s">
        <v>19</v>
      </c>
      <c r="I368" s="201"/>
      <c r="J368" s="198"/>
      <c r="K368" s="198"/>
      <c r="L368" s="202"/>
      <c r="M368" s="203"/>
      <c r="N368" s="204"/>
      <c r="O368" s="204"/>
      <c r="P368" s="204"/>
      <c r="Q368" s="204"/>
      <c r="R368" s="204"/>
      <c r="S368" s="204"/>
      <c r="T368" s="205"/>
      <c r="AT368" s="206" t="s">
        <v>208</v>
      </c>
      <c r="AU368" s="206" t="s">
        <v>85</v>
      </c>
      <c r="AV368" s="13" t="s">
        <v>83</v>
      </c>
      <c r="AW368" s="13" t="s">
        <v>36</v>
      </c>
      <c r="AX368" s="13" t="s">
        <v>75</v>
      </c>
      <c r="AY368" s="206" t="s">
        <v>194</v>
      </c>
    </row>
    <row r="369" spans="1:65" s="14" customFormat="1" ht="11.25">
      <c r="B369" s="207"/>
      <c r="C369" s="208"/>
      <c r="D369" s="190" t="s">
        <v>208</v>
      </c>
      <c r="E369" s="221" t="s">
        <v>19</v>
      </c>
      <c r="F369" s="209" t="s">
        <v>83</v>
      </c>
      <c r="G369" s="208"/>
      <c r="H369" s="211">
        <v>1</v>
      </c>
      <c r="I369" s="212"/>
      <c r="J369" s="208"/>
      <c r="K369" s="208"/>
      <c r="L369" s="213"/>
      <c r="M369" s="214"/>
      <c r="N369" s="215"/>
      <c r="O369" s="215"/>
      <c r="P369" s="215"/>
      <c r="Q369" s="215"/>
      <c r="R369" s="215"/>
      <c r="S369" s="215"/>
      <c r="T369" s="216"/>
      <c r="AT369" s="217" t="s">
        <v>208</v>
      </c>
      <c r="AU369" s="217" t="s">
        <v>85</v>
      </c>
      <c r="AV369" s="14" t="s">
        <v>85</v>
      </c>
      <c r="AW369" s="14" t="s">
        <v>36</v>
      </c>
      <c r="AX369" s="14" t="s">
        <v>75</v>
      </c>
      <c r="AY369" s="217" t="s">
        <v>194</v>
      </c>
    </row>
    <row r="370" spans="1:65" s="15" customFormat="1" ht="11.25">
      <c r="B370" s="222"/>
      <c r="C370" s="223"/>
      <c r="D370" s="190" t="s">
        <v>208</v>
      </c>
      <c r="E370" s="224" t="s">
        <v>19</v>
      </c>
      <c r="F370" s="225" t="s">
        <v>282</v>
      </c>
      <c r="G370" s="223"/>
      <c r="H370" s="226">
        <v>2</v>
      </c>
      <c r="I370" s="227"/>
      <c r="J370" s="223"/>
      <c r="K370" s="223"/>
      <c r="L370" s="228"/>
      <c r="M370" s="229"/>
      <c r="N370" s="230"/>
      <c r="O370" s="230"/>
      <c r="P370" s="230"/>
      <c r="Q370" s="230"/>
      <c r="R370" s="230"/>
      <c r="S370" s="230"/>
      <c r="T370" s="231"/>
      <c r="AT370" s="232" t="s">
        <v>208</v>
      </c>
      <c r="AU370" s="232" t="s">
        <v>85</v>
      </c>
      <c r="AV370" s="15" t="s">
        <v>202</v>
      </c>
      <c r="AW370" s="15" t="s">
        <v>36</v>
      </c>
      <c r="AX370" s="15" t="s">
        <v>83</v>
      </c>
      <c r="AY370" s="232" t="s">
        <v>194</v>
      </c>
    </row>
    <row r="371" spans="1:65" s="2" customFormat="1" ht="16.5" customHeight="1">
      <c r="A371" s="36"/>
      <c r="B371" s="37"/>
      <c r="C371" s="233" t="s">
        <v>497</v>
      </c>
      <c r="D371" s="233" t="s">
        <v>302</v>
      </c>
      <c r="E371" s="234" t="s">
        <v>498</v>
      </c>
      <c r="F371" s="235" t="s">
        <v>499</v>
      </c>
      <c r="G371" s="236" t="s">
        <v>323</v>
      </c>
      <c r="H371" s="237">
        <v>1</v>
      </c>
      <c r="I371" s="238"/>
      <c r="J371" s="239">
        <f>ROUND(I371*H371,2)</f>
        <v>0</v>
      </c>
      <c r="K371" s="235" t="s">
        <v>201</v>
      </c>
      <c r="L371" s="240"/>
      <c r="M371" s="241" t="s">
        <v>19</v>
      </c>
      <c r="N371" s="242" t="s">
        <v>46</v>
      </c>
      <c r="O371" s="66"/>
      <c r="P371" s="186">
        <f>O371*H371</f>
        <v>0</v>
      </c>
      <c r="Q371" s="186">
        <v>4.0000000000000001E-3</v>
      </c>
      <c r="R371" s="186">
        <f>Q371*H371</f>
        <v>4.0000000000000001E-3</v>
      </c>
      <c r="S371" s="186">
        <v>0</v>
      </c>
      <c r="T371" s="187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8" t="s">
        <v>274</v>
      </c>
      <c r="AT371" s="188" t="s">
        <v>302</v>
      </c>
      <c r="AU371" s="188" t="s">
        <v>85</v>
      </c>
      <c r="AY371" s="19" t="s">
        <v>194</v>
      </c>
      <c r="BE371" s="189">
        <f>IF(N371="základní",J371,0)</f>
        <v>0</v>
      </c>
      <c r="BF371" s="189">
        <f>IF(N371="snížená",J371,0)</f>
        <v>0</v>
      </c>
      <c r="BG371" s="189">
        <f>IF(N371="zákl. přenesená",J371,0)</f>
        <v>0</v>
      </c>
      <c r="BH371" s="189">
        <f>IF(N371="sníž. přenesená",J371,0)</f>
        <v>0</v>
      </c>
      <c r="BI371" s="189">
        <f>IF(N371="nulová",J371,0)</f>
        <v>0</v>
      </c>
      <c r="BJ371" s="19" t="s">
        <v>83</v>
      </c>
      <c r="BK371" s="189">
        <f>ROUND(I371*H371,2)</f>
        <v>0</v>
      </c>
      <c r="BL371" s="19" t="s">
        <v>202</v>
      </c>
      <c r="BM371" s="188" t="s">
        <v>500</v>
      </c>
    </row>
    <row r="372" spans="1:65" s="2" customFormat="1" ht="11.25">
      <c r="A372" s="36"/>
      <c r="B372" s="37"/>
      <c r="C372" s="38"/>
      <c r="D372" s="190" t="s">
        <v>204</v>
      </c>
      <c r="E372" s="38"/>
      <c r="F372" s="191" t="s">
        <v>499</v>
      </c>
      <c r="G372" s="38"/>
      <c r="H372" s="38"/>
      <c r="I372" s="192"/>
      <c r="J372" s="38"/>
      <c r="K372" s="38"/>
      <c r="L372" s="41"/>
      <c r="M372" s="193"/>
      <c r="N372" s="194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204</v>
      </c>
      <c r="AU372" s="19" t="s">
        <v>85</v>
      </c>
    </row>
    <row r="373" spans="1:65" s="13" customFormat="1" ht="11.25">
      <c r="B373" s="197"/>
      <c r="C373" s="198"/>
      <c r="D373" s="190" t="s">
        <v>208</v>
      </c>
      <c r="E373" s="199" t="s">
        <v>19</v>
      </c>
      <c r="F373" s="200" t="s">
        <v>501</v>
      </c>
      <c r="G373" s="198"/>
      <c r="H373" s="199" t="s">
        <v>19</v>
      </c>
      <c r="I373" s="201"/>
      <c r="J373" s="198"/>
      <c r="K373" s="198"/>
      <c r="L373" s="202"/>
      <c r="M373" s="203"/>
      <c r="N373" s="204"/>
      <c r="O373" s="204"/>
      <c r="P373" s="204"/>
      <c r="Q373" s="204"/>
      <c r="R373" s="204"/>
      <c r="S373" s="204"/>
      <c r="T373" s="205"/>
      <c r="AT373" s="206" t="s">
        <v>208</v>
      </c>
      <c r="AU373" s="206" t="s">
        <v>85</v>
      </c>
      <c r="AV373" s="13" t="s">
        <v>83</v>
      </c>
      <c r="AW373" s="13" t="s">
        <v>36</v>
      </c>
      <c r="AX373" s="13" t="s">
        <v>75</v>
      </c>
      <c r="AY373" s="206" t="s">
        <v>194</v>
      </c>
    </row>
    <row r="374" spans="1:65" s="14" customFormat="1" ht="11.25">
      <c r="B374" s="207"/>
      <c r="C374" s="208"/>
      <c r="D374" s="190" t="s">
        <v>208</v>
      </c>
      <c r="E374" s="221" t="s">
        <v>19</v>
      </c>
      <c r="F374" s="209" t="s">
        <v>83</v>
      </c>
      <c r="G374" s="208"/>
      <c r="H374" s="211">
        <v>1</v>
      </c>
      <c r="I374" s="212"/>
      <c r="J374" s="208"/>
      <c r="K374" s="208"/>
      <c r="L374" s="213"/>
      <c r="M374" s="214"/>
      <c r="N374" s="215"/>
      <c r="O374" s="215"/>
      <c r="P374" s="215"/>
      <c r="Q374" s="215"/>
      <c r="R374" s="215"/>
      <c r="S374" s="215"/>
      <c r="T374" s="216"/>
      <c r="AT374" s="217" t="s">
        <v>208</v>
      </c>
      <c r="AU374" s="217" t="s">
        <v>85</v>
      </c>
      <c r="AV374" s="14" t="s">
        <v>85</v>
      </c>
      <c r="AW374" s="14" t="s">
        <v>36</v>
      </c>
      <c r="AX374" s="14" t="s">
        <v>83</v>
      </c>
      <c r="AY374" s="217" t="s">
        <v>194</v>
      </c>
    </row>
    <row r="375" spans="1:65" s="2" customFormat="1" ht="16.5" customHeight="1">
      <c r="A375" s="36"/>
      <c r="B375" s="37"/>
      <c r="C375" s="233" t="s">
        <v>502</v>
      </c>
      <c r="D375" s="233" t="s">
        <v>302</v>
      </c>
      <c r="E375" s="234" t="s">
        <v>503</v>
      </c>
      <c r="F375" s="235" t="s">
        <v>504</v>
      </c>
      <c r="G375" s="236" t="s">
        <v>323</v>
      </c>
      <c r="H375" s="237">
        <v>1</v>
      </c>
      <c r="I375" s="238"/>
      <c r="J375" s="239">
        <f>ROUND(I375*H375,2)</f>
        <v>0</v>
      </c>
      <c r="K375" s="235" t="s">
        <v>201</v>
      </c>
      <c r="L375" s="240"/>
      <c r="M375" s="241" t="s">
        <v>19</v>
      </c>
      <c r="N375" s="242" t="s">
        <v>46</v>
      </c>
      <c r="O375" s="66"/>
      <c r="P375" s="186">
        <f>O375*H375</f>
        <v>0</v>
      </c>
      <c r="Q375" s="186">
        <v>5.0000000000000001E-3</v>
      </c>
      <c r="R375" s="186">
        <f>Q375*H375</f>
        <v>5.0000000000000001E-3</v>
      </c>
      <c r="S375" s="186">
        <v>0</v>
      </c>
      <c r="T375" s="187">
        <f>S375*H375</f>
        <v>0</v>
      </c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R375" s="188" t="s">
        <v>274</v>
      </c>
      <c r="AT375" s="188" t="s">
        <v>302</v>
      </c>
      <c r="AU375" s="188" t="s">
        <v>85</v>
      </c>
      <c r="AY375" s="19" t="s">
        <v>194</v>
      </c>
      <c r="BE375" s="189">
        <f>IF(N375="základní",J375,0)</f>
        <v>0</v>
      </c>
      <c r="BF375" s="189">
        <f>IF(N375="snížená",J375,0)</f>
        <v>0</v>
      </c>
      <c r="BG375" s="189">
        <f>IF(N375="zákl. přenesená",J375,0)</f>
        <v>0</v>
      </c>
      <c r="BH375" s="189">
        <f>IF(N375="sníž. přenesená",J375,0)</f>
        <v>0</v>
      </c>
      <c r="BI375" s="189">
        <f>IF(N375="nulová",J375,0)</f>
        <v>0</v>
      </c>
      <c r="BJ375" s="19" t="s">
        <v>83</v>
      </c>
      <c r="BK375" s="189">
        <f>ROUND(I375*H375,2)</f>
        <v>0</v>
      </c>
      <c r="BL375" s="19" t="s">
        <v>202</v>
      </c>
      <c r="BM375" s="188" t="s">
        <v>505</v>
      </c>
    </row>
    <row r="376" spans="1:65" s="2" customFormat="1" ht="11.25">
      <c r="A376" s="36"/>
      <c r="B376" s="37"/>
      <c r="C376" s="38"/>
      <c r="D376" s="190" t="s">
        <v>204</v>
      </c>
      <c r="E376" s="38"/>
      <c r="F376" s="191" t="s">
        <v>504</v>
      </c>
      <c r="G376" s="38"/>
      <c r="H376" s="38"/>
      <c r="I376" s="192"/>
      <c r="J376" s="38"/>
      <c r="K376" s="38"/>
      <c r="L376" s="41"/>
      <c r="M376" s="193"/>
      <c r="N376" s="194"/>
      <c r="O376" s="66"/>
      <c r="P376" s="66"/>
      <c r="Q376" s="66"/>
      <c r="R376" s="66"/>
      <c r="S376" s="66"/>
      <c r="T376" s="67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T376" s="19" t="s">
        <v>204</v>
      </c>
      <c r="AU376" s="19" t="s">
        <v>85</v>
      </c>
    </row>
    <row r="377" spans="1:65" s="13" customFormat="1" ht="11.25">
      <c r="B377" s="197"/>
      <c r="C377" s="198"/>
      <c r="D377" s="190" t="s">
        <v>208</v>
      </c>
      <c r="E377" s="199" t="s">
        <v>19</v>
      </c>
      <c r="F377" s="200" t="s">
        <v>506</v>
      </c>
      <c r="G377" s="198"/>
      <c r="H377" s="199" t="s">
        <v>19</v>
      </c>
      <c r="I377" s="201"/>
      <c r="J377" s="198"/>
      <c r="K377" s="198"/>
      <c r="L377" s="202"/>
      <c r="M377" s="203"/>
      <c r="N377" s="204"/>
      <c r="O377" s="204"/>
      <c r="P377" s="204"/>
      <c r="Q377" s="204"/>
      <c r="R377" s="204"/>
      <c r="S377" s="204"/>
      <c r="T377" s="205"/>
      <c r="AT377" s="206" t="s">
        <v>208</v>
      </c>
      <c r="AU377" s="206" t="s">
        <v>85</v>
      </c>
      <c r="AV377" s="13" t="s">
        <v>83</v>
      </c>
      <c r="AW377" s="13" t="s">
        <v>36</v>
      </c>
      <c r="AX377" s="13" t="s">
        <v>75</v>
      </c>
      <c r="AY377" s="206" t="s">
        <v>194</v>
      </c>
    </row>
    <row r="378" spans="1:65" s="14" customFormat="1" ht="11.25">
      <c r="B378" s="207"/>
      <c r="C378" s="208"/>
      <c r="D378" s="190" t="s">
        <v>208</v>
      </c>
      <c r="E378" s="221" t="s">
        <v>19</v>
      </c>
      <c r="F378" s="209" t="s">
        <v>83</v>
      </c>
      <c r="G378" s="208"/>
      <c r="H378" s="211">
        <v>1</v>
      </c>
      <c r="I378" s="212"/>
      <c r="J378" s="208"/>
      <c r="K378" s="208"/>
      <c r="L378" s="213"/>
      <c r="M378" s="214"/>
      <c r="N378" s="215"/>
      <c r="O378" s="215"/>
      <c r="P378" s="215"/>
      <c r="Q378" s="215"/>
      <c r="R378" s="215"/>
      <c r="S378" s="215"/>
      <c r="T378" s="216"/>
      <c r="AT378" s="217" t="s">
        <v>208</v>
      </c>
      <c r="AU378" s="217" t="s">
        <v>85</v>
      </c>
      <c r="AV378" s="14" t="s">
        <v>85</v>
      </c>
      <c r="AW378" s="14" t="s">
        <v>36</v>
      </c>
      <c r="AX378" s="14" t="s">
        <v>83</v>
      </c>
      <c r="AY378" s="217" t="s">
        <v>194</v>
      </c>
    </row>
    <row r="379" spans="1:65" s="2" customFormat="1" ht="16.5" customHeight="1">
      <c r="A379" s="36"/>
      <c r="B379" s="37"/>
      <c r="C379" s="176" t="s">
        <v>507</v>
      </c>
      <c r="D379" s="176" t="s">
        <v>197</v>
      </c>
      <c r="E379" s="178" t="s">
        <v>508</v>
      </c>
      <c r="F379" s="179" t="s">
        <v>509</v>
      </c>
      <c r="G379" s="180" t="s">
        <v>323</v>
      </c>
      <c r="H379" s="181">
        <v>6</v>
      </c>
      <c r="I379" s="182"/>
      <c r="J379" s="183">
        <f>ROUND(I379*H379,2)</f>
        <v>0</v>
      </c>
      <c r="K379" s="179" t="s">
        <v>201</v>
      </c>
      <c r="L379" s="41"/>
      <c r="M379" s="184" t="s">
        <v>19</v>
      </c>
      <c r="N379" s="185" t="s">
        <v>46</v>
      </c>
      <c r="O379" s="66"/>
      <c r="P379" s="186">
        <f>O379*H379</f>
        <v>0</v>
      </c>
      <c r="Q379" s="186">
        <v>0.10940999999999999</v>
      </c>
      <c r="R379" s="186">
        <f>Q379*H379</f>
        <v>0.65645999999999993</v>
      </c>
      <c r="S379" s="186">
        <v>0</v>
      </c>
      <c r="T379" s="187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8" t="s">
        <v>202</v>
      </c>
      <c r="AT379" s="188" t="s">
        <v>197</v>
      </c>
      <c r="AU379" s="188" t="s">
        <v>85</v>
      </c>
      <c r="AY379" s="19" t="s">
        <v>194</v>
      </c>
      <c r="BE379" s="189">
        <f>IF(N379="základní",J379,0)</f>
        <v>0</v>
      </c>
      <c r="BF379" s="189">
        <f>IF(N379="snížená",J379,0)</f>
        <v>0</v>
      </c>
      <c r="BG379" s="189">
        <f>IF(N379="zákl. přenesená",J379,0)</f>
        <v>0</v>
      </c>
      <c r="BH379" s="189">
        <f>IF(N379="sníž. přenesená",J379,0)</f>
        <v>0</v>
      </c>
      <c r="BI379" s="189">
        <f>IF(N379="nulová",J379,0)</f>
        <v>0</v>
      </c>
      <c r="BJ379" s="19" t="s">
        <v>83</v>
      </c>
      <c r="BK379" s="189">
        <f>ROUND(I379*H379,2)</f>
        <v>0</v>
      </c>
      <c r="BL379" s="19" t="s">
        <v>202</v>
      </c>
      <c r="BM379" s="188" t="s">
        <v>510</v>
      </c>
    </row>
    <row r="380" spans="1:65" s="2" customFormat="1" ht="11.25">
      <c r="A380" s="36"/>
      <c r="B380" s="37"/>
      <c r="C380" s="38"/>
      <c r="D380" s="190" t="s">
        <v>204</v>
      </c>
      <c r="E380" s="38"/>
      <c r="F380" s="191" t="s">
        <v>511</v>
      </c>
      <c r="G380" s="38"/>
      <c r="H380" s="38"/>
      <c r="I380" s="192"/>
      <c r="J380" s="38"/>
      <c r="K380" s="38"/>
      <c r="L380" s="41"/>
      <c r="M380" s="193"/>
      <c r="N380" s="194"/>
      <c r="O380" s="66"/>
      <c r="P380" s="66"/>
      <c r="Q380" s="66"/>
      <c r="R380" s="66"/>
      <c r="S380" s="66"/>
      <c r="T380" s="67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9" t="s">
        <v>204</v>
      </c>
      <c r="AU380" s="19" t="s">
        <v>85</v>
      </c>
    </row>
    <row r="381" spans="1:65" s="2" customFormat="1" ht="11.25">
      <c r="A381" s="36"/>
      <c r="B381" s="37"/>
      <c r="C381" s="38"/>
      <c r="D381" s="195" t="s">
        <v>206</v>
      </c>
      <c r="E381" s="38"/>
      <c r="F381" s="196" t="s">
        <v>512</v>
      </c>
      <c r="G381" s="38"/>
      <c r="H381" s="38"/>
      <c r="I381" s="192"/>
      <c r="J381" s="38"/>
      <c r="K381" s="38"/>
      <c r="L381" s="41"/>
      <c r="M381" s="193"/>
      <c r="N381" s="194"/>
      <c r="O381" s="66"/>
      <c r="P381" s="66"/>
      <c r="Q381" s="66"/>
      <c r="R381" s="66"/>
      <c r="S381" s="66"/>
      <c r="T381" s="67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9" t="s">
        <v>206</v>
      </c>
      <c r="AU381" s="19" t="s">
        <v>85</v>
      </c>
    </row>
    <row r="382" spans="1:65" s="2" customFormat="1" ht="16.5" customHeight="1">
      <c r="A382" s="36"/>
      <c r="B382" s="37"/>
      <c r="C382" s="233" t="s">
        <v>513</v>
      </c>
      <c r="D382" s="233" t="s">
        <v>302</v>
      </c>
      <c r="E382" s="234" t="s">
        <v>514</v>
      </c>
      <c r="F382" s="235" t="s">
        <v>515</v>
      </c>
      <c r="G382" s="236" t="s">
        <v>323</v>
      </c>
      <c r="H382" s="237">
        <v>6</v>
      </c>
      <c r="I382" s="238"/>
      <c r="J382" s="239">
        <f>ROUND(I382*H382,2)</f>
        <v>0</v>
      </c>
      <c r="K382" s="235" t="s">
        <v>201</v>
      </c>
      <c r="L382" s="240"/>
      <c r="M382" s="241" t="s">
        <v>19</v>
      </c>
      <c r="N382" s="242" t="s">
        <v>46</v>
      </c>
      <c r="O382" s="66"/>
      <c r="P382" s="186">
        <f>O382*H382</f>
        <v>0</v>
      </c>
      <c r="Q382" s="186">
        <v>2.5000000000000001E-3</v>
      </c>
      <c r="R382" s="186">
        <f>Q382*H382</f>
        <v>1.4999999999999999E-2</v>
      </c>
      <c r="S382" s="186">
        <v>0</v>
      </c>
      <c r="T382" s="187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188" t="s">
        <v>274</v>
      </c>
      <c r="AT382" s="188" t="s">
        <v>302</v>
      </c>
      <c r="AU382" s="188" t="s">
        <v>85</v>
      </c>
      <c r="AY382" s="19" t="s">
        <v>194</v>
      </c>
      <c r="BE382" s="189">
        <f>IF(N382="základní",J382,0)</f>
        <v>0</v>
      </c>
      <c r="BF382" s="189">
        <f>IF(N382="snížená",J382,0)</f>
        <v>0</v>
      </c>
      <c r="BG382" s="189">
        <f>IF(N382="zákl. přenesená",J382,0)</f>
        <v>0</v>
      </c>
      <c r="BH382" s="189">
        <f>IF(N382="sníž. přenesená",J382,0)</f>
        <v>0</v>
      </c>
      <c r="BI382" s="189">
        <f>IF(N382="nulová",J382,0)</f>
        <v>0</v>
      </c>
      <c r="BJ382" s="19" t="s">
        <v>83</v>
      </c>
      <c r="BK382" s="189">
        <f>ROUND(I382*H382,2)</f>
        <v>0</v>
      </c>
      <c r="BL382" s="19" t="s">
        <v>202</v>
      </c>
      <c r="BM382" s="188" t="s">
        <v>516</v>
      </c>
    </row>
    <row r="383" spans="1:65" s="2" customFormat="1" ht="11.25">
      <c r="A383" s="36"/>
      <c r="B383" s="37"/>
      <c r="C383" s="38"/>
      <c r="D383" s="190" t="s">
        <v>204</v>
      </c>
      <c r="E383" s="38"/>
      <c r="F383" s="191" t="s">
        <v>515</v>
      </c>
      <c r="G383" s="38"/>
      <c r="H383" s="38"/>
      <c r="I383" s="192"/>
      <c r="J383" s="38"/>
      <c r="K383" s="38"/>
      <c r="L383" s="41"/>
      <c r="M383" s="193"/>
      <c r="N383" s="194"/>
      <c r="O383" s="66"/>
      <c r="P383" s="66"/>
      <c r="Q383" s="66"/>
      <c r="R383" s="66"/>
      <c r="S383" s="66"/>
      <c r="T383" s="67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9" t="s">
        <v>204</v>
      </c>
      <c r="AU383" s="19" t="s">
        <v>85</v>
      </c>
    </row>
    <row r="384" spans="1:65" s="2" customFormat="1" ht="16.5" customHeight="1">
      <c r="A384" s="36"/>
      <c r="B384" s="37"/>
      <c r="C384" s="176" t="s">
        <v>517</v>
      </c>
      <c r="D384" s="176" t="s">
        <v>197</v>
      </c>
      <c r="E384" s="178" t="s">
        <v>518</v>
      </c>
      <c r="F384" s="179" t="s">
        <v>519</v>
      </c>
      <c r="G384" s="180" t="s">
        <v>323</v>
      </c>
      <c r="H384" s="181">
        <v>1</v>
      </c>
      <c r="I384" s="182"/>
      <c r="J384" s="183">
        <f>ROUND(I384*H384,2)</f>
        <v>0</v>
      </c>
      <c r="K384" s="179" t="s">
        <v>201</v>
      </c>
      <c r="L384" s="41"/>
      <c r="M384" s="184" t="s">
        <v>19</v>
      </c>
      <c r="N384" s="185" t="s">
        <v>46</v>
      </c>
      <c r="O384" s="66"/>
      <c r="P384" s="186">
        <f>O384*H384</f>
        <v>0</v>
      </c>
      <c r="Q384" s="186">
        <v>1.58E-3</v>
      </c>
      <c r="R384" s="186">
        <f>Q384*H384</f>
        <v>1.58E-3</v>
      </c>
      <c r="S384" s="186">
        <v>0</v>
      </c>
      <c r="T384" s="187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88" t="s">
        <v>202</v>
      </c>
      <c r="AT384" s="188" t="s">
        <v>197</v>
      </c>
      <c r="AU384" s="188" t="s">
        <v>85</v>
      </c>
      <c r="AY384" s="19" t="s">
        <v>194</v>
      </c>
      <c r="BE384" s="189">
        <f>IF(N384="základní",J384,0)</f>
        <v>0</v>
      </c>
      <c r="BF384" s="189">
        <f>IF(N384="snížená",J384,0)</f>
        <v>0</v>
      </c>
      <c r="BG384" s="189">
        <f>IF(N384="zákl. přenesená",J384,0)</f>
        <v>0</v>
      </c>
      <c r="BH384" s="189">
        <f>IF(N384="sníž. přenesená",J384,0)</f>
        <v>0</v>
      </c>
      <c r="BI384" s="189">
        <f>IF(N384="nulová",J384,0)</f>
        <v>0</v>
      </c>
      <c r="BJ384" s="19" t="s">
        <v>83</v>
      </c>
      <c r="BK384" s="189">
        <f>ROUND(I384*H384,2)</f>
        <v>0</v>
      </c>
      <c r="BL384" s="19" t="s">
        <v>202</v>
      </c>
      <c r="BM384" s="188" t="s">
        <v>520</v>
      </c>
    </row>
    <row r="385" spans="1:65" s="2" customFormat="1" ht="11.25">
      <c r="A385" s="36"/>
      <c r="B385" s="37"/>
      <c r="C385" s="38"/>
      <c r="D385" s="190" t="s">
        <v>204</v>
      </c>
      <c r="E385" s="38"/>
      <c r="F385" s="191" t="s">
        <v>521</v>
      </c>
      <c r="G385" s="38"/>
      <c r="H385" s="38"/>
      <c r="I385" s="192"/>
      <c r="J385" s="38"/>
      <c r="K385" s="38"/>
      <c r="L385" s="41"/>
      <c r="M385" s="193"/>
      <c r="N385" s="194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204</v>
      </c>
      <c r="AU385" s="19" t="s">
        <v>85</v>
      </c>
    </row>
    <row r="386" spans="1:65" s="2" customFormat="1" ht="11.25">
      <c r="A386" s="36"/>
      <c r="B386" s="37"/>
      <c r="C386" s="38"/>
      <c r="D386" s="195" t="s">
        <v>206</v>
      </c>
      <c r="E386" s="38"/>
      <c r="F386" s="196" t="s">
        <v>522</v>
      </c>
      <c r="G386" s="38"/>
      <c r="H386" s="38"/>
      <c r="I386" s="192"/>
      <c r="J386" s="38"/>
      <c r="K386" s="38"/>
      <c r="L386" s="41"/>
      <c r="M386" s="193"/>
      <c r="N386" s="194"/>
      <c r="O386" s="66"/>
      <c r="P386" s="66"/>
      <c r="Q386" s="66"/>
      <c r="R386" s="66"/>
      <c r="S386" s="66"/>
      <c r="T386" s="67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9" t="s">
        <v>206</v>
      </c>
      <c r="AU386" s="19" t="s">
        <v>85</v>
      </c>
    </row>
    <row r="387" spans="1:65" s="13" customFormat="1" ht="11.25">
      <c r="B387" s="197"/>
      <c r="C387" s="198"/>
      <c r="D387" s="190" t="s">
        <v>208</v>
      </c>
      <c r="E387" s="199" t="s">
        <v>19</v>
      </c>
      <c r="F387" s="200" t="s">
        <v>523</v>
      </c>
      <c r="G387" s="198"/>
      <c r="H387" s="199" t="s">
        <v>19</v>
      </c>
      <c r="I387" s="201"/>
      <c r="J387" s="198"/>
      <c r="K387" s="198"/>
      <c r="L387" s="202"/>
      <c r="M387" s="203"/>
      <c r="N387" s="204"/>
      <c r="O387" s="204"/>
      <c r="P387" s="204"/>
      <c r="Q387" s="204"/>
      <c r="R387" s="204"/>
      <c r="S387" s="204"/>
      <c r="T387" s="205"/>
      <c r="AT387" s="206" t="s">
        <v>208</v>
      </c>
      <c r="AU387" s="206" t="s">
        <v>85</v>
      </c>
      <c r="AV387" s="13" t="s">
        <v>83</v>
      </c>
      <c r="AW387" s="13" t="s">
        <v>36</v>
      </c>
      <c r="AX387" s="13" t="s">
        <v>75</v>
      </c>
      <c r="AY387" s="206" t="s">
        <v>194</v>
      </c>
    </row>
    <row r="388" spans="1:65" s="14" customFormat="1" ht="11.25">
      <c r="B388" s="207"/>
      <c r="C388" s="208"/>
      <c r="D388" s="190" t="s">
        <v>208</v>
      </c>
      <c r="E388" s="221" t="s">
        <v>19</v>
      </c>
      <c r="F388" s="209" t="s">
        <v>83</v>
      </c>
      <c r="G388" s="208"/>
      <c r="H388" s="211">
        <v>1</v>
      </c>
      <c r="I388" s="212"/>
      <c r="J388" s="208"/>
      <c r="K388" s="208"/>
      <c r="L388" s="213"/>
      <c r="M388" s="214"/>
      <c r="N388" s="215"/>
      <c r="O388" s="215"/>
      <c r="P388" s="215"/>
      <c r="Q388" s="215"/>
      <c r="R388" s="215"/>
      <c r="S388" s="215"/>
      <c r="T388" s="216"/>
      <c r="AT388" s="217" t="s">
        <v>208</v>
      </c>
      <c r="AU388" s="217" t="s">
        <v>85</v>
      </c>
      <c r="AV388" s="14" t="s">
        <v>85</v>
      </c>
      <c r="AW388" s="14" t="s">
        <v>36</v>
      </c>
      <c r="AX388" s="14" t="s">
        <v>83</v>
      </c>
      <c r="AY388" s="217" t="s">
        <v>194</v>
      </c>
    </row>
    <row r="389" spans="1:65" s="2" customFormat="1" ht="16.5" customHeight="1">
      <c r="A389" s="36"/>
      <c r="B389" s="37"/>
      <c r="C389" s="176" t="s">
        <v>524</v>
      </c>
      <c r="D389" s="176" t="s">
        <v>197</v>
      </c>
      <c r="E389" s="178" t="s">
        <v>525</v>
      </c>
      <c r="F389" s="179" t="s">
        <v>526</v>
      </c>
      <c r="G389" s="180" t="s">
        <v>230</v>
      </c>
      <c r="H389" s="181">
        <v>406.05099999999999</v>
      </c>
      <c r="I389" s="182"/>
      <c r="J389" s="183">
        <f>ROUND(I389*H389,2)</f>
        <v>0</v>
      </c>
      <c r="K389" s="179" t="s">
        <v>201</v>
      </c>
      <c r="L389" s="41"/>
      <c r="M389" s="184" t="s">
        <v>19</v>
      </c>
      <c r="N389" s="185" t="s">
        <v>46</v>
      </c>
      <c r="O389" s="66"/>
      <c r="P389" s="186">
        <f>O389*H389</f>
        <v>0</v>
      </c>
      <c r="Q389" s="186">
        <v>0.15540000000000001</v>
      </c>
      <c r="R389" s="186">
        <f>Q389*H389</f>
        <v>63.100325400000003</v>
      </c>
      <c r="S389" s="186">
        <v>0</v>
      </c>
      <c r="T389" s="187">
        <f>S389*H389</f>
        <v>0</v>
      </c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R389" s="188" t="s">
        <v>202</v>
      </c>
      <c r="AT389" s="188" t="s">
        <v>197</v>
      </c>
      <c r="AU389" s="188" t="s">
        <v>85</v>
      </c>
      <c r="AY389" s="19" t="s">
        <v>194</v>
      </c>
      <c r="BE389" s="189">
        <f>IF(N389="základní",J389,0)</f>
        <v>0</v>
      </c>
      <c r="BF389" s="189">
        <f>IF(N389="snížená",J389,0)</f>
        <v>0</v>
      </c>
      <c r="BG389" s="189">
        <f>IF(N389="zákl. přenesená",J389,0)</f>
        <v>0</v>
      </c>
      <c r="BH389" s="189">
        <f>IF(N389="sníž. přenesená",J389,0)</f>
        <v>0</v>
      </c>
      <c r="BI389" s="189">
        <f>IF(N389="nulová",J389,0)</f>
        <v>0</v>
      </c>
      <c r="BJ389" s="19" t="s">
        <v>83</v>
      </c>
      <c r="BK389" s="189">
        <f>ROUND(I389*H389,2)</f>
        <v>0</v>
      </c>
      <c r="BL389" s="19" t="s">
        <v>202</v>
      </c>
      <c r="BM389" s="188" t="s">
        <v>527</v>
      </c>
    </row>
    <row r="390" spans="1:65" s="2" customFormat="1" ht="19.5">
      <c r="A390" s="36"/>
      <c r="B390" s="37"/>
      <c r="C390" s="38"/>
      <c r="D390" s="190" t="s">
        <v>204</v>
      </c>
      <c r="E390" s="38"/>
      <c r="F390" s="191" t="s">
        <v>528</v>
      </c>
      <c r="G390" s="38"/>
      <c r="H390" s="38"/>
      <c r="I390" s="192"/>
      <c r="J390" s="38"/>
      <c r="K390" s="38"/>
      <c r="L390" s="41"/>
      <c r="M390" s="193"/>
      <c r="N390" s="194"/>
      <c r="O390" s="66"/>
      <c r="P390" s="66"/>
      <c r="Q390" s="66"/>
      <c r="R390" s="66"/>
      <c r="S390" s="66"/>
      <c r="T390" s="67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9" t="s">
        <v>204</v>
      </c>
      <c r="AU390" s="19" t="s">
        <v>85</v>
      </c>
    </row>
    <row r="391" spans="1:65" s="2" customFormat="1" ht="11.25">
      <c r="A391" s="36"/>
      <c r="B391" s="37"/>
      <c r="C391" s="38"/>
      <c r="D391" s="195" t="s">
        <v>206</v>
      </c>
      <c r="E391" s="38"/>
      <c r="F391" s="196" t="s">
        <v>529</v>
      </c>
      <c r="G391" s="38"/>
      <c r="H391" s="38"/>
      <c r="I391" s="192"/>
      <c r="J391" s="38"/>
      <c r="K391" s="38"/>
      <c r="L391" s="41"/>
      <c r="M391" s="193"/>
      <c r="N391" s="194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206</v>
      </c>
      <c r="AU391" s="19" t="s">
        <v>85</v>
      </c>
    </row>
    <row r="392" spans="1:65" s="2" customFormat="1" ht="16.5" customHeight="1">
      <c r="A392" s="36"/>
      <c r="B392" s="37"/>
      <c r="C392" s="233" t="s">
        <v>530</v>
      </c>
      <c r="D392" s="233" t="s">
        <v>302</v>
      </c>
      <c r="E392" s="234" t="s">
        <v>531</v>
      </c>
      <c r="F392" s="235" t="s">
        <v>532</v>
      </c>
      <c r="G392" s="236" t="s">
        <v>230</v>
      </c>
      <c r="H392" s="237">
        <v>234.03</v>
      </c>
      <c r="I392" s="238"/>
      <c r="J392" s="239">
        <f>ROUND(I392*H392,2)</f>
        <v>0</v>
      </c>
      <c r="K392" s="235" t="s">
        <v>201</v>
      </c>
      <c r="L392" s="240"/>
      <c r="M392" s="241" t="s">
        <v>19</v>
      </c>
      <c r="N392" s="242" t="s">
        <v>46</v>
      </c>
      <c r="O392" s="66"/>
      <c r="P392" s="186">
        <f>O392*H392</f>
        <v>0</v>
      </c>
      <c r="Q392" s="186">
        <v>0.08</v>
      </c>
      <c r="R392" s="186">
        <f>Q392*H392</f>
        <v>18.7224</v>
      </c>
      <c r="S392" s="186">
        <v>0</v>
      </c>
      <c r="T392" s="187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88" t="s">
        <v>274</v>
      </c>
      <c r="AT392" s="188" t="s">
        <v>302</v>
      </c>
      <c r="AU392" s="188" t="s">
        <v>85</v>
      </c>
      <c r="AY392" s="19" t="s">
        <v>194</v>
      </c>
      <c r="BE392" s="189">
        <f>IF(N392="základní",J392,0)</f>
        <v>0</v>
      </c>
      <c r="BF392" s="189">
        <f>IF(N392="snížená",J392,0)</f>
        <v>0</v>
      </c>
      <c r="BG392" s="189">
        <f>IF(N392="zákl. přenesená",J392,0)</f>
        <v>0</v>
      </c>
      <c r="BH392" s="189">
        <f>IF(N392="sníž. přenesená",J392,0)</f>
        <v>0</v>
      </c>
      <c r="BI392" s="189">
        <f>IF(N392="nulová",J392,0)</f>
        <v>0</v>
      </c>
      <c r="BJ392" s="19" t="s">
        <v>83</v>
      </c>
      <c r="BK392" s="189">
        <f>ROUND(I392*H392,2)</f>
        <v>0</v>
      </c>
      <c r="BL392" s="19" t="s">
        <v>202</v>
      </c>
      <c r="BM392" s="188" t="s">
        <v>533</v>
      </c>
    </row>
    <row r="393" spans="1:65" s="2" customFormat="1" ht="11.25">
      <c r="A393" s="36"/>
      <c r="B393" s="37"/>
      <c r="C393" s="38"/>
      <c r="D393" s="190" t="s">
        <v>204</v>
      </c>
      <c r="E393" s="38"/>
      <c r="F393" s="191" t="s">
        <v>532</v>
      </c>
      <c r="G393" s="38"/>
      <c r="H393" s="38"/>
      <c r="I393" s="192"/>
      <c r="J393" s="38"/>
      <c r="K393" s="38"/>
      <c r="L393" s="41"/>
      <c r="M393" s="193"/>
      <c r="N393" s="194"/>
      <c r="O393" s="66"/>
      <c r="P393" s="66"/>
      <c r="Q393" s="66"/>
      <c r="R393" s="66"/>
      <c r="S393" s="66"/>
      <c r="T393" s="67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9" t="s">
        <v>204</v>
      </c>
      <c r="AU393" s="19" t="s">
        <v>85</v>
      </c>
    </row>
    <row r="394" spans="1:65" s="13" customFormat="1" ht="11.25">
      <c r="B394" s="197"/>
      <c r="C394" s="198"/>
      <c r="D394" s="190" t="s">
        <v>208</v>
      </c>
      <c r="E394" s="199" t="s">
        <v>19</v>
      </c>
      <c r="F394" s="200" t="s">
        <v>209</v>
      </c>
      <c r="G394" s="198"/>
      <c r="H394" s="199" t="s">
        <v>19</v>
      </c>
      <c r="I394" s="201"/>
      <c r="J394" s="198"/>
      <c r="K394" s="198"/>
      <c r="L394" s="202"/>
      <c r="M394" s="203"/>
      <c r="N394" s="204"/>
      <c r="O394" s="204"/>
      <c r="P394" s="204"/>
      <c r="Q394" s="204"/>
      <c r="R394" s="204"/>
      <c r="S394" s="204"/>
      <c r="T394" s="205"/>
      <c r="AT394" s="206" t="s">
        <v>208</v>
      </c>
      <c r="AU394" s="206" t="s">
        <v>85</v>
      </c>
      <c r="AV394" s="13" t="s">
        <v>83</v>
      </c>
      <c r="AW394" s="13" t="s">
        <v>36</v>
      </c>
      <c r="AX394" s="13" t="s">
        <v>75</v>
      </c>
      <c r="AY394" s="206" t="s">
        <v>194</v>
      </c>
    </row>
    <row r="395" spans="1:65" s="13" customFormat="1" ht="11.25">
      <c r="B395" s="197"/>
      <c r="C395" s="198"/>
      <c r="D395" s="190" t="s">
        <v>208</v>
      </c>
      <c r="E395" s="199" t="s">
        <v>19</v>
      </c>
      <c r="F395" s="200" t="s">
        <v>534</v>
      </c>
      <c r="G395" s="198"/>
      <c r="H395" s="199" t="s">
        <v>19</v>
      </c>
      <c r="I395" s="201"/>
      <c r="J395" s="198"/>
      <c r="K395" s="198"/>
      <c r="L395" s="202"/>
      <c r="M395" s="203"/>
      <c r="N395" s="204"/>
      <c r="O395" s="204"/>
      <c r="P395" s="204"/>
      <c r="Q395" s="204"/>
      <c r="R395" s="204"/>
      <c r="S395" s="204"/>
      <c r="T395" s="205"/>
      <c r="AT395" s="206" t="s">
        <v>208</v>
      </c>
      <c r="AU395" s="206" t="s">
        <v>85</v>
      </c>
      <c r="AV395" s="13" t="s">
        <v>83</v>
      </c>
      <c r="AW395" s="13" t="s">
        <v>36</v>
      </c>
      <c r="AX395" s="13" t="s">
        <v>75</v>
      </c>
      <c r="AY395" s="206" t="s">
        <v>194</v>
      </c>
    </row>
    <row r="396" spans="1:65" s="13" customFormat="1" ht="11.25">
      <c r="B396" s="197"/>
      <c r="C396" s="198"/>
      <c r="D396" s="190" t="s">
        <v>208</v>
      </c>
      <c r="E396" s="199" t="s">
        <v>19</v>
      </c>
      <c r="F396" s="200" t="s">
        <v>535</v>
      </c>
      <c r="G396" s="198"/>
      <c r="H396" s="199" t="s">
        <v>19</v>
      </c>
      <c r="I396" s="201"/>
      <c r="J396" s="198"/>
      <c r="K396" s="198"/>
      <c r="L396" s="202"/>
      <c r="M396" s="203"/>
      <c r="N396" s="204"/>
      <c r="O396" s="204"/>
      <c r="P396" s="204"/>
      <c r="Q396" s="204"/>
      <c r="R396" s="204"/>
      <c r="S396" s="204"/>
      <c r="T396" s="205"/>
      <c r="AT396" s="206" t="s">
        <v>208</v>
      </c>
      <c r="AU396" s="206" t="s">
        <v>85</v>
      </c>
      <c r="AV396" s="13" t="s">
        <v>83</v>
      </c>
      <c r="AW396" s="13" t="s">
        <v>36</v>
      </c>
      <c r="AX396" s="13" t="s">
        <v>75</v>
      </c>
      <c r="AY396" s="206" t="s">
        <v>194</v>
      </c>
    </row>
    <row r="397" spans="1:65" s="14" customFormat="1" ht="11.25">
      <c r="B397" s="207"/>
      <c r="C397" s="208"/>
      <c r="D397" s="190" t="s">
        <v>208</v>
      </c>
      <c r="E397" s="209" t="s">
        <v>19</v>
      </c>
      <c r="F397" s="210" t="s">
        <v>136</v>
      </c>
      <c r="G397" s="208"/>
      <c r="H397" s="211">
        <v>229.441</v>
      </c>
      <c r="I397" s="212"/>
      <c r="J397" s="208"/>
      <c r="K397" s="208"/>
      <c r="L397" s="213"/>
      <c r="M397" s="214"/>
      <c r="N397" s="215"/>
      <c r="O397" s="215"/>
      <c r="P397" s="215"/>
      <c r="Q397" s="215"/>
      <c r="R397" s="215"/>
      <c r="S397" s="215"/>
      <c r="T397" s="216"/>
      <c r="AT397" s="217" t="s">
        <v>208</v>
      </c>
      <c r="AU397" s="217" t="s">
        <v>85</v>
      </c>
      <c r="AV397" s="14" t="s">
        <v>85</v>
      </c>
      <c r="AW397" s="14" t="s">
        <v>36</v>
      </c>
      <c r="AX397" s="14" t="s">
        <v>83</v>
      </c>
      <c r="AY397" s="217" t="s">
        <v>194</v>
      </c>
    </row>
    <row r="398" spans="1:65" s="14" customFormat="1" ht="11.25">
      <c r="B398" s="207"/>
      <c r="C398" s="208"/>
      <c r="D398" s="190" t="s">
        <v>208</v>
      </c>
      <c r="E398" s="208"/>
      <c r="F398" s="209" t="s">
        <v>536</v>
      </c>
      <c r="G398" s="208"/>
      <c r="H398" s="211">
        <v>234.03</v>
      </c>
      <c r="I398" s="212"/>
      <c r="J398" s="208"/>
      <c r="K398" s="208"/>
      <c r="L398" s="213"/>
      <c r="M398" s="214"/>
      <c r="N398" s="215"/>
      <c r="O398" s="215"/>
      <c r="P398" s="215"/>
      <c r="Q398" s="215"/>
      <c r="R398" s="215"/>
      <c r="S398" s="215"/>
      <c r="T398" s="216"/>
      <c r="AT398" s="217" t="s">
        <v>208</v>
      </c>
      <c r="AU398" s="217" t="s">
        <v>85</v>
      </c>
      <c r="AV398" s="14" t="s">
        <v>85</v>
      </c>
      <c r="AW398" s="14" t="s">
        <v>4</v>
      </c>
      <c r="AX398" s="14" t="s">
        <v>83</v>
      </c>
      <c r="AY398" s="217" t="s">
        <v>194</v>
      </c>
    </row>
    <row r="399" spans="1:65" s="2" customFormat="1" ht="16.5" customHeight="1">
      <c r="A399" s="36"/>
      <c r="B399" s="37"/>
      <c r="C399" s="233" t="s">
        <v>537</v>
      </c>
      <c r="D399" s="233" t="s">
        <v>302</v>
      </c>
      <c r="E399" s="234" t="s">
        <v>538</v>
      </c>
      <c r="F399" s="235" t="s">
        <v>539</v>
      </c>
      <c r="G399" s="236" t="s">
        <v>230</v>
      </c>
      <c r="H399" s="237">
        <v>16.32</v>
      </c>
      <c r="I399" s="238"/>
      <c r="J399" s="239">
        <f>ROUND(I399*H399,2)</f>
        <v>0</v>
      </c>
      <c r="K399" s="235" t="s">
        <v>201</v>
      </c>
      <c r="L399" s="240"/>
      <c r="M399" s="241" t="s">
        <v>19</v>
      </c>
      <c r="N399" s="242" t="s">
        <v>46</v>
      </c>
      <c r="O399" s="66"/>
      <c r="P399" s="186">
        <f>O399*H399</f>
        <v>0</v>
      </c>
      <c r="Q399" s="186">
        <v>6.5670000000000006E-2</v>
      </c>
      <c r="R399" s="186">
        <f>Q399*H399</f>
        <v>1.0717344000000002</v>
      </c>
      <c r="S399" s="186">
        <v>0</v>
      </c>
      <c r="T399" s="187">
        <f>S399*H399</f>
        <v>0</v>
      </c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R399" s="188" t="s">
        <v>274</v>
      </c>
      <c r="AT399" s="188" t="s">
        <v>302</v>
      </c>
      <c r="AU399" s="188" t="s">
        <v>85</v>
      </c>
      <c r="AY399" s="19" t="s">
        <v>194</v>
      </c>
      <c r="BE399" s="189">
        <f>IF(N399="základní",J399,0)</f>
        <v>0</v>
      </c>
      <c r="BF399" s="189">
        <f>IF(N399="snížená",J399,0)</f>
        <v>0</v>
      </c>
      <c r="BG399" s="189">
        <f>IF(N399="zákl. přenesená",J399,0)</f>
        <v>0</v>
      </c>
      <c r="BH399" s="189">
        <f>IF(N399="sníž. přenesená",J399,0)</f>
        <v>0</v>
      </c>
      <c r="BI399" s="189">
        <f>IF(N399="nulová",J399,0)</f>
        <v>0</v>
      </c>
      <c r="BJ399" s="19" t="s">
        <v>83</v>
      </c>
      <c r="BK399" s="189">
        <f>ROUND(I399*H399,2)</f>
        <v>0</v>
      </c>
      <c r="BL399" s="19" t="s">
        <v>202</v>
      </c>
      <c r="BM399" s="188" t="s">
        <v>540</v>
      </c>
    </row>
    <row r="400" spans="1:65" s="2" customFormat="1" ht="11.25">
      <c r="A400" s="36"/>
      <c r="B400" s="37"/>
      <c r="C400" s="38"/>
      <c r="D400" s="190" t="s">
        <v>204</v>
      </c>
      <c r="E400" s="38"/>
      <c r="F400" s="191" t="s">
        <v>539</v>
      </c>
      <c r="G400" s="38"/>
      <c r="H400" s="38"/>
      <c r="I400" s="192"/>
      <c r="J400" s="38"/>
      <c r="K400" s="38"/>
      <c r="L400" s="41"/>
      <c r="M400" s="193"/>
      <c r="N400" s="194"/>
      <c r="O400" s="66"/>
      <c r="P400" s="66"/>
      <c r="Q400" s="66"/>
      <c r="R400" s="66"/>
      <c r="S400" s="66"/>
      <c r="T400" s="67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T400" s="19" t="s">
        <v>204</v>
      </c>
      <c r="AU400" s="19" t="s">
        <v>85</v>
      </c>
    </row>
    <row r="401" spans="1:65" s="14" customFormat="1" ht="11.25">
      <c r="B401" s="207"/>
      <c r="C401" s="208"/>
      <c r="D401" s="190" t="s">
        <v>208</v>
      </c>
      <c r="E401" s="221" t="s">
        <v>19</v>
      </c>
      <c r="F401" s="209" t="s">
        <v>367</v>
      </c>
      <c r="G401" s="208"/>
      <c r="H401" s="211">
        <v>16</v>
      </c>
      <c r="I401" s="212"/>
      <c r="J401" s="208"/>
      <c r="K401" s="208"/>
      <c r="L401" s="213"/>
      <c r="M401" s="214"/>
      <c r="N401" s="215"/>
      <c r="O401" s="215"/>
      <c r="P401" s="215"/>
      <c r="Q401" s="215"/>
      <c r="R401" s="215"/>
      <c r="S401" s="215"/>
      <c r="T401" s="216"/>
      <c r="AT401" s="217" t="s">
        <v>208</v>
      </c>
      <c r="AU401" s="217" t="s">
        <v>85</v>
      </c>
      <c r="AV401" s="14" t="s">
        <v>85</v>
      </c>
      <c r="AW401" s="14" t="s">
        <v>36</v>
      </c>
      <c r="AX401" s="14" t="s">
        <v>83</v>
      </c>
      <c r="AY401" s="217" t="s">
        <v>194</v>
      </c>
    </row>
    <row r="402" spans="1:65" s="14" customFormat="1" ht="11.25">
      <c r="B402" s="207"/>
      <c r="C402" s="208"/>
      <c r="D402" s="190" t="s">
        <v>208</v>
      </c>
      <c r="E402" s="208"/>
      <c r="F402" s="209" t="s">
        <v>541</v>
      </c>
      <c r="G402" s="208"/>
      <c r="H402" s="211">
        <v>16.32</v>
      </c>
      <c r="I402" s="212"/>
      <c r="J402" s="208"/>
      <c r="K402" s="208"/>
      <c r="L402" s="213"/>
      <c r="M402" s="214"/>
      <c r="N402" s="215"/>
      <c r="O402" s="215"/>
      <c r="P402" s="215"/>
      <c r="Q402" s="215"/>
      <c r="R402" s="215"/>
      <c r="S402" s="215"/>
      <c r="T402" s="216"/>
      <c r="AT402" s="217" t="s">
        <v>208</v>
      </c>
      <c r="AU402" s="217" t="s">
        <v>85</v>
      </c>
      <c r="AV402" s="14" t="s">
        <v>85</v>
      </c>
      <c r="AW402" s="14" t="s">
        <v>4</v>
      </c>
      <c r="AX402" s="14" t="s">
        <v>83</v>
      </c>
      <c r="AY402" s="217" t="s">
        <v>194</v>
      </c>
    </row>
    <row r="403" spans="1:65" s="2" customFormat="1" ht="16.5" customHeight="1">
      <c r="A403" s="36"/>
      <c r="B403" s="37"/>
      <c r="C403" s="233" t="s">
        <v>542</v>
      </c>
      <c r="D403" s="233" t="s">
        <v>302</v>
      </c>
      <c r="E403" s="234" t="s">
        <v>543</v>
      </c>
      <c r="F403" s="235" t="s">
        <v>544</v>
      </c>
      <c r="G403" s="236" t="s">
        <v>230</v>
      </c>
      <c r="H403" s="237">
        <v>163.822</v>
      </c>
      <c r="I403" s="238"/>
      <c r="J403" s="239">
        <f>ROUND(I403*H403,2)</f>
        <v>0</v>
      </c>
      <c r="K403" s="235" t="s">
        <v>201</v>
      </c>
      <c r="L403" s="240"/>
      <c r="M403" s="241" t="s">
        <v>19</v>
      </c>
      <c r="N403" s="242" t="s">
        <v>46</v>
      </c>
      <c r="O403" s="66"/>
      <c r="P403" s="186">
        <f>O403*H403</f>
        <v>0</v>
      </c>
      <c r="Q403" s="186">
        <v>4.8300000000000003E-2</v>
      </c>
      <c r="R403" s="186">
        <f>Q403*H403</f>
        <v>7.9126026000000005</v>
      </c>
      <c r="S403" s="186">
        <v>0</v>
      </c>
      <c r="T403" s="187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188" t="s">
        <v>274</v>
      </c>
      <c r="AT403" s="188" t="s">
        <v>302</v>
      </c>
      <c r="AU403" s="188" t="s">
        <v>85</v>
      </c>
      <c r="AY403" s="19" t="s">
        <v>194</v>
      </c>
      <c r="BE403" s="189">
        <f>IF(N403="základní",J403,0)</f>
        <v>0</v>
      </c>
      <c r="BF403" s="189">
        <f>IF(N403="snížená",J403,0)</f>
        <v>0</v>
      </c>
      <c r="BG403" s="189">
        <f>IF(N403="zákl. přenesená",J403,0)</f>
        <v>0</v>
      </c>
      <c r="BH403" s="189">
        <f>IF(N403="sníž. přenesená",J403,0)</f>
        <v>0</v>
      </c>
      <c r="BI403" s="189">
        <f>IF(N403="nulová",J403,0)</f>
        <v>0</v>
      </c>
      <c r="BJ403" s="19" t="s">
        <v>83</v>
      </c>
      <c r="BK403" s="189">
        <f>ROUND(I403*H403,2)</f>
        <v>0</v>
      </c>
      <c r="BL403" s="19" t="s">
        <v>202</v>
      </c>
      <c r="BM403" s="188" t="s">
        <v>545</v>
      </c>
    </row>
    <row r="404" spans="1:65" s="2" customFormat="1" ht="11.25">
      <c r="A404" s="36"/>
      <c r="B404" s="37"/>
      <c r="C404" s="38"/>
      <c r="D404" s="190" t="s">
        <v>204</v>
      </c>
      <c r="E404" s="38"/>
      <c r="F404" s="191" t="s">
        <v>544</v>
      </c>
      <c r="G404" s="38"/>
      <c r="H404" s="38"/>
      <c r="I404" s="192"/>
      <c r="J404" s="38"/>
      <c r="K404" s="38"/>
      <c r="L404" s="41"/>
      <c r="M404" s="193"/>
      <c r="N404" s="194"/>
      <c r="O404" s="66"/>
      <c r="P404" s="66"/>
      <c r="Q404" s="66"/>
      <c r="R404" s="66"/>
      <c r="S404" s="66"/>
      <c r="T404" s="67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9" t="s">
        <v>204</v>
      </c>
      <c r="AU404" s="19" t="s">
        <v>85</v>
      </c>
    </row>
    <row r="405" spans="1:65" s="13" customFormat="1" ht="11.25">
      <c r="B405" s="197"/>
      <c r="C405" s="198"/>
      <c r="D405" s="190" t="s">
        <v>208</v>
      </c>
      <c r="E405" s="199" t="s">
        <v>19</v>
      </c>
      <c r="F405" s="200" t="s">
        <v>209</v>
      </c>
      <c r="G405" s="198"/>
      <c r="H405" s="199" t="s">
        <v>19</v>
      </c>
      <c r="I405" s="201"/>
      <c r="J405" s="198"/>
      <c r="K405" s="198"/>
      <c r="L405" s="202"/>
      <c r="M405" s="203"/>
      <c r="N405" s="204"/>
      <c r="O405" s="204"/>
      <c r="P405" s="204"/>
      <c r="Q405" s="204"/>
      <c r="R405" s="204"/>
      <c r="S405" s="204"/>
      <c r="T405" s="205"/>
      <c r="AT405" s="206" t="s">
        <v>208</v>
      </c>
      <c r="AU405" s="206" t="s">
        <v>85</v>
      </c>
      <c r="AV405" s="13" t="s">
        <v>83</v>
      </c>
      <c r="AW405" s="13" t="s">
        <v>36</v>
      </c>
      <c r="AX405" s="13" t="s">
        <v>75</v>
      </c>
      <c r="AY405" s="206" t="s">
        <v>194</v>
      </c>
    </row>
    <row r="406" spans="1:65" s="13" customFormat="1" ht="11.25">
      <c r="B406" s="197"/>
      <c r="C406" s="198"/>
      <c r="D406" s="190" t="s">
        <v>208</v>
      </c>
      <c r="E406" s="199" t="s">
        <v>19</v>
      </c>
      <c r="F406" s="200" t="s">
        <v>546</v>
      </c>
      <c r="G406" s="198"/>
      <c r="H406" s="199" t="s">
        <v>19</v>
      </c>
      <c r="I406" s="201"/>
      <c r="J406" s="198"/>
      <c r="K406" s="198"/>
      <c r="L406" s="202"/>
      <c r="M406" s="203"/>
      <c r="N406" s="204"/>
      <c r="O406" s="204"/>
      <c r="P406" s="204"/>
      <c r="Q406" s="204"/>
      <c r="R406" s="204"/>
      <c r="S406" s="204"/>
      <c r="T406" s="205"/>
      <c r="AT406" s="206" t="s">
        <v>208</v>
      </c>
      <c r="AU406" s="206" t="s">
        <v>85</v>
      </c>
      <c r="AV406" s="13" t="s">
        <v>83</v>
      </c>
      <c r="AW406" s="13" t="s">
        <v>36</v>
      </c>
      <c r="AX406" s="13" t="s">
        <v>75</v>
      </c>
      <c r="AY406" s="206" t="s">
        <v>194</v>
      </c>
    </row>
    <row r="407" spans="1:65" s="13" customFormat="1" ht="11.25">
      <c r="B407" s="197"/>
      <c r="C407" s="198"/>
      <c r="D407" s="190" t="s">
        <v>208</v>
      </c>
      <c r="E407" s="199" t="s">
        <v>19</v>
      </c>
      <c r="F407" s="200" t="s">
        <v>547</v>
      </c>
      <c r="G407" s="198"/>
      <c r="H407" s="199" t="s">
        <v>19</v>
      </c>
      <c r="I407" s="201"/>
      <c r="J407" s="198"/>
      <c r="K407" s="198"/>
      <c r="L407" s="202"/>
      <c r="M407" s="203"/>
      <c r="N407" s="204"/>
      <c r="O407" s="204"/>
      <c r="P407" s="204"/>
      <c r="Q407" s="204"/>
      <c r="R407" s="204"/>
      <c r="S407" s="204"/>
      <c r="T407" s="205"/>
      <c r="AT407" s="206" t="s">
        <v>208</v>
      </c>
      <c r="AU407" s="206" t="s">
        <v>85</v>
      </c>
      <c r="AV407" s="13" t="s">
        <v>83</v>
      </c>
      <c r="AW407" s="13" t="s">
        <v>36</v>
      </c>
      <c r="AX407" s="13" t="s">
        <v>75</v>
      </c>
      <c r="AY407" s="206" t="s">
        <v>194</v>
      </c>
    </row>
    <row r="408" spans="1:65" s="14" customFormat="1" ht="11.25">
      <c r="B408" s="207"/>
      <c r="C408" s="208"/>
      <c r="D408" s="190" t="s">
        <v>208</v>
      </c>
      <c r="E408" s="209" t="s">
        <v>19</v>
      </c>
      <c r="F408" s="210" t="s">
        <v>139</v>
      </c>
      <c r="G408" s="208"/>
      <c r="H408" s="211">
        <v>160.61000000000001</v>
      </c>
      <c r="I408" s="212"/>
      <c r="J408" s="208"/>
      <c r="K408" s="208"/>
      <c r="L408" s="213"/>
      <c r="M408" s="214"/>
      <c r="N408" s="215"/>
      <c r="O408" s="215"/>
      <c r="P408" s="215"/>
      <c r="Q408" s="215"/>
      <c r="R408" s="215"/>
      <c r="S408" s="215"/>
      <c r="T408" s="216"/>
      <c r="AT408" s="217" t="s">
        <v>208</v>
      </c>
      <c r="AU408" s="217" t="s">
        <v>85</v>
      </c>
      <c r="AV408" s="14" t="s">
        <v>85</v>
      </c>
      <c r="AW408" s="14" t="s">
        <v>36</v>
      </c>
      <c r="AX408" s="14" t="s">
        <v>83</v>
      </c>
      <c r="AY408" s="217" t="s">
        <v>194</v>
      </c>
    </row>
    <row r="409" spans="1:65" s="14" customFormat="1" ht="11.25">
      <c r="B409" s="207"/>
      <c r="C409" s="208"/>
      <c r="D409" s="190" t="s">
        <v>208</v>
      </c>
      <c r="E409" s="208"/>
      <c r="F409" s="209" t="s">
        <v>548</v>
      </c>
      <c r="G409" s="208"/>
      <c r="H409" s="211">
        <v>163.822</v>
      </c>
      <c r="I409" s="212"/>
      <c r="J409" s="208"/>
      <c r="K409" s="208"/>
      <c r="L409" s="213"/>
      <c r="M409" s="214"/>
      <c r="N409" s="215"/>
      <c r="O409" s="215"/>
      <c r="P409" s="215"/>
      <c r="Q409" s="215"/>
      <c r="R409" s="215"/>
      <c r="S409" s="215"/>
      <c r="T409" s="216"/>
      <c r="AT409" s="217" t="s">
        <v>208</v>
      </c>
      <c r="AU409" s="217" t="s">
        <v>85</v>
      </c>
      <c r="AV409" s="14" t="s">
        <v>85</v>
      </c>
      <c r="AW409" s="14" t="s">
        <v>4</v>
      </c>
      <c r="AX409" s="14" t="s">
        <v>83</v>
      </c>
      <c r="AY409" s="217" t="s">
        <v>194</v>
      </c>
    </row>
    <row r="410" spans="1:65" s="2" customFormat="1" ht="16.5" customHeight="1">
      <c r="A410" s="36"/>
      <c r="B410" s="37"/>
      <c r="C410" s="176" t="s">
        <v>549</v>
      </c>
      <c r="D410" s="176" t="s">
        <v>197</v>
      </c>
      <c r="E410" s="178" t="s">
        <v>550</v>
      </c>
      <c r="F410" s="179" t="s">
        <v>551</v>
      </c>
      <c r="G410" s="180" t="s">
        <v>230</v>
      </c>
      <c r="H410" s="181">
        <v>246.17099999999999</v>
      </c>
      <c r="I410" s="182"/>
      <c r="J410" s="183">
        <f>ROUND(I410*H410,2)</f>
        <v>0</v>
      </c>
      <c r="K410" s="179" t="s">
        <v>201</v>
      </c>
      <c r="L410" s="41"/>
      <c r="M410" s="184" t="s">
        <v>19</v>
      </c>
      <c r="N410" s="185" t="s">
        <v>46</v>
      </c>
      <c r="O410" s="66"/>
      <c r="P410" s="186">
        <f>O410*H410</f>
        <v>0</v>
      </c>
      <c r="Q410" s="186">
        <v>0.10095</v>
      </c>
      <c r="R410" s="186">
        <f>Q410*H410</f>
        <v>24.850962449999997</v>
      </c>
      <c r="S410" s="186">
        <v>0</v>
      </c>
      <c r="T410" s="187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188" t="s">
        <v>202</v>
      </c>
      <c r="AT410" s="188" t="s">
        <v>197</v>
      </c>
      <c r="AU410" s="188" t="s">
        <v>85</v>
      </c>
      <c r="AY410" s="19" t="s">
        <v>194</v>
      </c>
      <c r="BE410" s="189">
        <f>IF(N410="základní",J410,0)</f>
        <v>0</v>
      </c>
      <c r="BF410" s="189">
        <f>IF(N410="snížená",J410,0)</f>
        <v>0</v>
      </c>
      <c r="BG410" s="189">
        <f>IF(N410="zákl. přenesená",J410,0)</f>
        <v>0</v>
      </c>
      <c r="BH410" s="189">
        <f>IF(N410="sníž. přenesená",J410,0)</f>
        <v>0</v>
      </c>
      <c r="BI410" s="189">
        <f>IF(N410="nulová",J410,0)</f>
        <v>0</v>
      </c>
      <c r="BJ410" s="19" t="s">
        <v>83</v>
      </c>
      <c r="BK410" s="189">
        <f>ROUND(I410*H410,2)</f>
        <v>0</v>
      </c>
      <c r="BL410" s="19" t="s">
        <v>202</v>
      </c>
      <c r="BM410" s="188" t="s">
        <v>552</v>
      </c>
    </row>
    <row r="411" spans="1:65" s="2" customFormat="1" ht="19.5">
      <c r="A411" s="36"/>
      <c r="B411" s="37"/>
      <c r="C411" s="38"/>
      <c r="D411" s="190" t="s">
        <v>204</v>
      </c>
      <c r="E411" s="38"/>
      <c r="F411" s="191" t="s">
        <v>553</v>
      </c>
      <c r="G411" s="38"/>
      <c r="H411" s="38"/>
      <c r="I411" s="192"/>
      <c r="J411" s="38"/>
      <c r="K411" s="38"/>
      <c r="L411" s="41"/>
      <c r="M411" s="193"/>
      <c r="N411" s="194"/>
      <c r="O411" s="66"/>
      <c r="P411" s="66"/>
      <c r="Q411" s="66"/>
      <c r="R411" s="66"/>
      <c r="S411" s="66"/>
      <c r="T411" s="67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9" t="s">
        <v>204</v>
      </c>
      <c r="AU411" s="19" t="s">
        <v>85</v>
      </c>
    </row>
    <row r="412" spans="1:65" s="2" customFormat="1" ht="11.25">
      <c r="A412" s="36"/>
      <c r="B412" s="37"/>
      <c r="C412" s="38"/>
      <c r="D412" s="195" t="s">
        <v>206</v>
      </c>
      <c r="E412" s="38"/>
      <c r="F412" s="196" t="s">
        <v>554</v>
      </c>
      <c r="G412" s="38"/>
      <c r="H412" s="38"/>
      <c r="I412" s="192"/>
      <c r="J412" s="38"/>
      <c r="K412" s="38"/>
      <c r="L412" s="41"/>
      <c r="M412" s="193"/>
      <c r="N412" s="194"/>
      <c r="O412" s="66"/>
      <c r="P412" s="66"/>
      <c r="Q412" s="66"/>
      <c r="R412" s="66"/>
      <c r="S412" s="66"/>
      <c r="T412" s="67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T412" s="19" t="s">
        <v>206</v>
      </c>
      <c r="AU412" s="19" t="s">
        <v>85</v>
      </c>
    </row>
    <row r="413" spans="1:65" s="2" customFormat="1" ht="16.5" customHeight="1">
      <c r="A413" s="36"/>
      <c r="B413" s="37"/>
      <c r="C413" s="233" t="s">
        <v>555</v>
      </c>
      <c r="D413" s="233" t="s">
        <v>302</v>
      </c>
      <c r="E413" s="234" t="s">
        <v>556</v>
      </c>
      <c r="F413" s="235" t="s">
        <v>557</v>
      </c>
      <c r="G413" s="236" t="s">
        <v>230</v>
      </c>
      <c r="H413" s="237">
        <v>251.09399999999999</v>
      </c>
      <c r="I413" s="238"/>
      <c r="J413" s="239">
        <f>ROUND(I413*H413,2)</f>
        <v>0</v>
      </c>
      <c r="K413" s="235" t="s">
        <v>201</v>
      </c>
      <c r="L413" s="240"/>
      <c r="M413" s="241" t="s">
        <v>19</v>
      </c>
      <c r="N413" s="242" t="s">
        <v>46</v>
      </c>
      <c r="O413" s="66"/>
      <c r="P413" s="186">
        <f>O413*H413</f>
        <v>0</v>
      </c>
      <c r="Q413" s="186">
        <v>5.6120000000000003E-2</v>
      </c>
      <c r="R413" s="186">
        <f>Q413*H413</f>
        <v>14.09139528</v>
      </c>
      <c r="S413" s="186">
        <v>0</v>
      </c>
      <c r="T413" s="187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8" t="s">
        <v>274</v>
      </c>
      <c r="AT413" s="188" t="s">
        <v>302</v>
      </c>
      <c r="AU413" s="188" t="s">
        <v>85</v>
      </c>
      <c r="AY413" s="19" t="s">
        <v>194</v>
      </c>
      <c r="BE413" s="189">
        <f>IF(N413="základní",J413,0)</f>
        <v>0</v>
      </c>
      <c r="BF413" s="189">
        <f>IF(N413="snížená",J413,0)</f>
        <v>0</v>
      </c>
      <c r="BG413" s="189">
        <f>IF(N413="zákl. přenesená",J413,0)</f>
        <v>0</v>
      </c>
      <c r="BH413" s="189">
        <f>IF(N413="sníž. přenesená",J413,0)</f>
        <v>0</v>
      </c>
      <c r="BI413" s="189">
        <f>IF(N413="nulová",J413,0)</f>
        <v>0</v>
      </c>
      <c r="BJ413" s="19" t="s">
        <v>83</v>
      </c>
      <c r="BK413" s="189">
        <f>ROUND(I413*H413,2)</f>
        <v>0</v>
      </c>
      <c r="BL413" s="19" t="s">
        <v>202</v>
      </c>
      <c r="BM413" s="188" t="s">
        <v>558</v>
      </c>
    </row>
    <row r="414" spans="1:65" s="2" customFormat="1" ht="11.25">
      <c r="A414" s="36"/>
      <c r="B414" s="37"/>
      <c r="C414" s="38"/>
      <c r="D414" s="190" t="s">
        <v>204</v>
      </c>
      <c r="E414" s="38"/>
      <c r="F414" s="191" t="s">
        <v>557</v>
      </c>
      <c r="G414" s="38"/>
      <c r="H414" s="38"/>
      <c r="I414" s="192"/>
      <c r="J414" s="38"/>
      <c r="K414" s="38"/>
      <c r="L414" s="41"/>
      <c r="M414" s="193"/>
      <c r="N414" s="194"/>
      <c r="O414" s="66"/>
      <c r="P414" s="66"/>
      <c r="Q414" s="66"/>
      <c r="R414" s="66"/>
      <c r="S414" s="66"/>
      <c r="T414" s="67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9" t="s">
        <v>204</v>
      </c>
      <c r="AU414" s="19" t="s">
        <v>85</v>
      </c>
    </row>
    <row r="415" spans="1:65" s="13" customFormat="1" ht="11.25">
      <c r="B415" s="197"/>
      <c r="C415" s="198"/>
      <c r="D415" s="190" t="s">
        <v>208</v>
      </c>
      <c r="E415" s="199" t="s">
        <v>19</v>
      </c>
      <c r="F415" s="200" t="s">
        <v>209</v>
      </c>
      <c r="G415" s="198"/>
      <c r="H415" s="199" t="s">
        <v>19</v>
      </c>
      <c r="I415" s="201"/>
      <c r="J415" s="198"/>
      <c r="K415" s="198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208</v>
      </c>
      <c r="AU415" s="206" t="s">
        <v>85</v>
      </c>
      <c r="AV415" s="13" t="s">
        <v>83</v>
      </c>
      <c r="AW415" s="13" t="s">
        <v>36</v>
      </c>
      <c r="AX415" s="13" t="s">
        <v>75</v>
      </c>
      <c r="AY415" s="206" t="s">
        <v>194</v>
      </c>
    </row>
    <row r="416" spans="1:65" s="13" customFormat="1" ht="11.25">
      <c r="B416" s="197"/>
      <c r="C416" s="198"/>
      <c r="D416" s="190" t="s">
        <v>208</v>
      </c>
      <c r="E416" s="199" t="s">
        <v>19</v>
      </c>
      <c r="F416" s="200" t="s">
        <v>559</v>
      </c>
      <c r="G416" s="198"/>
      <c r="H416" s="199" t="s">
        <v>19</v>
      </c>
      <c r="I416" s="201"/>
      <c r="J416" s="198"/>
      <c r="K416" s="198"/>
      <c r="L416" s="202"/>
      <c r="M416" s="203"/>
      <c r="N416" s="204"/>
      <c r="O416" s="204"/>
      <c r="P416" s="204"/>
      <c r="Q416" s="204"/>
      <c r="R416" s="204"/>
      <c r="S416" s="204"/>
      <c r="T416" s="205"/>
      <c r="AT416" s="206" t="s">
        <v>208</v>
      </c>
      <c r="AU416" s="206" t="s">
        <v>85</v>
      </c>
      <c r="AV416" s="13" t="s">
        <v>83</v>
      </c>
      <c r="AW416" s="13" t="s">
        <v>36</v>
      </c>
      <c r="AX416" s="13" t="s">
        <v>75</v>
      </c>
      <c r="AY416" s="206" t="s">
        <v>194</v>
      </c>
    </row>
    <row r="417" spans="1:65" s="13" customFormat="1" ht="11.25">
      <c r="B417" s="197"/>
      <c r="C417" s="198"/>
      <c r="D417" s="190" t="s">
        <v>208</v>
      </c>
      <c r="E417" s="199" t="s">
        <v>19</v>
      </c>
      <c r="F417" s="200" t="s">
        <v>560</v>
      </c>
      <c r="G417" s="198"/>
      <c r="H417" s="199" t="s">
        <v>19</v>
      </c>
      <c r="I417" s="201"/>
      <c r="J417" s="198"/>
      <c r="K417" s="198"/>
      <c r="L417" s="202"/>
      <c r="M417" s="203"/>
      <c r="N417" s="204"/>
      <c r="O417" s="204"/>
      <c r="P417" s="204"/>
      <c r="Q417" s="204"/>
      <c r="R417" s="204"/>
      <c r="S417" s="204"/>
      <c r="T417" s="205"/>
      <c r="AT417" s="206" t="s">
        <v>208</v>
      </c>
      <c r="AU417" s="206" t="s">
        <v>85</v>
      </c>
      <c r="AV417" s="13" t="s">
        <v>83</v>
      </c>
      <c r="AW417" s="13" t="s">
        <v>36</v>
      </c>
      <c r="AX417" s="13" t="s">
        <v>75</v>
      </c>
      <c r="AY417" s="206" t="s">
        <v>194</v>
      </c>
    </row>
    <row r="418" spans="1:65" s="14" customFormat="1" ht="11.25">
      <c r="B418" s="207"/>
      <c r="C418" s="208"/>
      <c r="D418" s="190" t="s">
        <v>208</v>
      </c>
      <c r="E418" s="209" t="s">
        <v>19</v>
      </c>
      <c r="F418" s="210" t="s">
        <v>142</v>
      </c>
      <c r="G418" s="208"/>
      <c r="H418" s="211">
        <v>246.17099999999999</v>
      </c>
      <c r="I418" s="212"/>
      <c r="J418" s="208"/>
      <c r="K418" s="208"/>
      <c r="L418" s="213"/>
      <c r="M418" s="214"/>
      <c r="N418" s="215"/>
      <c r="O418" s="215"/>
      <c r="P418" s="215"/>
      <c r="Q418" s="215"/>
      <c r="R418" s="215"/>
      <c r="S418" s="215"/>
      <c r="T418" s="216"/>
      <c r="AT418" s="217" t="s">
        <v>208</v>
      </c>
      <c r="AU418" s="217" t="s">
        <v>85</v>
      </c>
      <c r="AV418" s="14" t="s">
        <v>85</v>
      </c>
      <c r="AW418" s="14" t="s">
        <v>36</v>
      </c>
      <c r="AX418" s="14" t="s">
        <v>83</v>
      </c>
      <c r="AY418" s="217" t="s">
        <v>194</v>
      </c>
    </row>
    <row r="419" spans="1:65" s="14" customFormat="1" ht="11.25">
      <c r="B419" s="207"/>
      <c r="C419" s="208"/>
      <c r="D419" s="190" t="s">
        <v>208</v>
      </c>
      <c r="E419" s="208"/>
      <c r="F419" s="209" t="s">
        <v>561</v>
      </c>
      <c r="G419" s="208"/>
      <c r="H419" s="211">
        <v>251.09399999999999</v>
      </c>
      <c r="I419" s="212"/>
      <c r="J419" s="208"/>
      <c r="K419" s="208"/>
      <c r="L419" s="213"/>
      <c r="M419" s="214"/>
      <c r="N419" s="215"/>
      <c r="O419" s="215"/>
      <c r="P419" s="215"/>
      <c r="Q419" s="215"/>
      <c r="R419" s="215"/>
      <c r="S419" s="215"/>
      <c r="T419" s="216"/>
      <c r="AT419" s="217" t="s">
        <v>208</v>
      </c>
      <c r="AU419" s="217" t="s">
        <v>85</v>
      </c>
      <c r="AV419" s="14" t="s">
        <v>85</v>
      </c>
      <c r="AW419" s="14" t="s">
        <v>4</v>
      </c>
      <c r="AX419" s="14" t="s">
        <v>83</v>
      </c>
      <c r="AY419" s="217" t="s">
        <v>194</v>
      </c>
    </row>
    <row r="420" spans="1:65" s="2" customFormat="1" ht="16.5" customHeight="1">
      <c r="A420" s="36"/>
      <c r="B420" s="37"/>
      <c r="C420" s="176" t="s">
        <v>562</v>
      </c>
      <c r="D420" s="176" t="s">
        <v>197</v>
      </c>
      <c r="E420" s="178" t="s">
        <v>563</v>
      </c>
      <c r="F420" s="179" t="s">
        <v>564</v>
      </c>
      <c r="G420" s="180" t="s">
        <v>230</v>
      </c>
      <c r="H420" s="181">
        <v>35.798000000000002</v>
      </c>
      <c r="I420" s="182"/>
      <c r="J420" s="183">
        <f>ROUND(I420*H420,2)</f>
        <v>0</v>
      </c>
      <c r="K420" s="179" t="s">
        <v>201</v>
      </c>
      <c r="L420" s="41"/>
      <c r="M420" s="184" t="s">
        <v>19</v>
      </c>
      <c r="N420" s="185" t="s">
        <v>46</v>
      </c>
      <c r="O420" s="66"/>
      <c r="P420" s="186">
        <f>O420*H420</f>
        <v>0</v>
      </c>
      <c r="Q420" s="186">
        <v>0</v>
      </c>
      <c r="R420" s="186">
        <f>Q420*H420</f>
        <v>0</v>
      </c>
      <c r="S420" s="186">
        <v>0</v>
      </c>
      <c r="T420" s="187">
        <f>S420*H420</f>
        <v>0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8" t="s">
        <v>202</v>
      </c>
      <c r="AT420" s="188" t="s">
        <v>197</v>
      </c>
      <c r="AU420" s="188" t="s">
        <v>85</v>
      </c>
      <c r="AY420" s="19" t="s">
        <v>194</v>
      </c>
      <c r="BE420" s="189">
        <f>IF(N420="základní",J420,0)</f>
        <v>0</v>
      </c>
      <c r="BF420" s="189">
        <f>IF(N420="snížená",J420,0)</f>
        <v>0</v>
      </c>
      <c r="BG420" s="189">
        <f>IF(N420="zákl. přenesená",J420,0)</f>
        <v>0</v>
      </c>
      <c r="BH420" s="189">
        <f>IF(N420="sníž. přenesená",J420,0)</f>
        <v>0</v>
      </c>
      <c r="BI420" s="189">
        <f>IF(N420="nulová",J420,0)</f>
        <v>0</v>
      </c>
      <c r="BJ420" s="19" t="s">
        <v>83</v>
      </c>
      <c r="BK420" s="189">
        <f>ROUND(I420*H420,2)</f>
        <v>0</v>
      </c>
      <c r="BL420" s="19" t="s">
        <v>202</v>
      </c>
      <c r="BM420" s="188" t="s">
        <v>565</v>
      </c>
    </row>
    <row r="421" spans="1:65" s="2" customFormat="1" ht="11.25">
      <c r="A421" s="36"/>
      <c r="B421" s="37"/>
      <c r="C421" s="38"/>
      <c r="D421" s="190" t="s">
        <v>204</v>
      </c>
      <c r="E421" s="38"/>
      <c r="F421" s="191" t="s">
        <v>566</v>
      </c>
      <c r="G421" s="38"/>
      <c r="H421" s="38"/>
      <c r="I421" s="192"/>
      <c r="J421" s="38"/>
      <c r="K421" s="38"/>
      <c r="L421" s="41"/>
      <c r="M421" s="193"/>
      <c r="N421" s="194"/>
      <c r="O421" s="66"/>
      <c r="P421" s="66"/>
      <c r="Q421" s="66"/>
      <c r="R421" s="66"/>
      <c r="S421" s="66"/>
      <c r="T421" s="67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9" t="s">
        <v>204</v>
      </c>
      <c r="AU421" s="19" t="s">
        <v>85</v>
      </c>
    </row>
    <row r="422" spans="1:65" s="2" customFormat="1" ht="11.25">
      <c r="A422" s="36"/>
      <c r="B422" s="37"/>
      <c r="C422" s="38"/>
      <c r="D422" s="195" t="s">
        <v>206</v>
      </c>
      <c r="E422" s="38"/>
      <c r="F422" s="196" t="s">
        <v>567</v>
      </c>
      <c r="G422" s="38"/>
      <c r="H422" s="38"/>
      <c r="I422" s="192"/>
      <c r="J422" s="38"/>
      <c r="K422" s="38"/>
      <c r="L422" s="41"/>
      <c r="M422" s="193"/>
      <c r="N422" s="194"/>
      <c r="O422" s="66"/>
      <c r="P422" s="66"/>
      <c r="Q422" s="66"/>
      <c r="R422" s="66"/>
      <c r="S422" s="66"/>
      <c r="T422" s="67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9" t="s">
        <v>206</v>
      </c>
      <c r="AU422" s="19" t="s">
        <v>85</v>
      </c>
    </row>
    <row r="423" spans="1:65" s="13" customFormat="1" ht="11.25">
      <c r="B423" s="197"/>
      <c r="C423" s="198"/>
      <c r="D423" s="190" t="s">
        <v>208</v>
      </c>
      <c r="E423" s="199" t="s">
        <v>19</v>
      </c>
      <c r="F423" s="200" t="s">
        <v>209</v>
      </c>
      <c r="G423" s="198"/>
      <c r="H423" s="199" t="s">
        <v>19</v>
      </c>
      <c r="I423" s="201"/>
      <c r="J423" s="198"/>
      <c r="K423" s="198"/>
      <c r="L423" s="202"/>
      <c r="M423" s="203"/>
      <c r="N423" s="204"/>
      <c r="O423" s="204"/>
      <c r="P423" s="204"/>
      <c r="Q423" s="204"/>
      <c r="R423" s="204"/>
      <c r="S423" s="204"/>
      <c r="T423" s="205"/>
      <c r="AT423" s="206" t="s">
        <v>208</v>
      </c>
      <c r="AU423" s="206" t="s">
        <v>85</v>
      </c>
      <c r="AV423" s="13" t="s">
        <v>83</v>
      </c>
      <c r="AW423" s="13" t="s">
        <v>36</v>
      </c>
      <c r="AX423" s="13" t="s">
        <v>75</v>
      </c>
      <c r="AY423" s="206" t="s">
        <v>194</v>
      </c>
    </row>
    <row r="424" spans="1:65" s="13" customFormat="1" ht="11.25">
      <c r="B424" s="197"/>
      <c r="C424" s="198"/>
      <c r="D424" s="190" t="s">
        <v>208</v>
      </c>
      <c r="E424" s="199" t="s">
        <v>19</v>
      </c>
      <c r="F424" s="200" t="s">
        <v>568</v>
      </c>
      <c r="G424" s="198"/>
      <c r="H424" s="199" t="s">
        <v>19</v>
      </c>
      <c r="I424" s="201"/>
      <c r="J424" s="198"/>
      <c r="K424" s="198"/>
      <c r="L424" s="202"/>
      <c r="M424" s="203"/>
      <c r="N424" s="204"/>
      <c r="O424" s="204"/>
      <c r="P424" s="204"/>
      <c r="Q424" s="204"/>
      <c r="R424" s="204"/>
      <c r="S424" s="204"/>
      <c r="T424" s="205"/>
      <c r="AT424" s="206" t="s">
        <v>208</v>
      </c>
      <c r="AU424" s="206" t="s">
        <v>85</v>
      </c>
      <c r="AV424" s="13" t="s">
        <v>83</v>
      </c>
      <c r="AW424" s="13" t="s">
        <v>36</v>
      </c>
      <c r="AX424" s="13" t="s">
        <v>75</v>
      </c>
      <c r="AY424" s="206" t="s">
        <v>194</v>
      </c>
    </row>
    <row r="425" spans="1:65" s="14" customFormat="1" ht="11.25">
      <c r="B425" s="207"/>
      <c r="C425" s="208"/>
      <c r="D425" s="190" t="s">
        <v>208</v>
      </c>
      <c r="E425" s="209" t="s">
        <v>19</v>
      </c>
      <c r="F425" s="210" t="s">
        <v>145</v>
      </c>
      <c r="G425" s="208"/>
      <c r="H425" s="211">
        <v>35.798000000000002</v>
      </c>
      <c r="I425" s="212"/>
      <c r="J425" s="208"/>
      <c r="K425" s="208"/>
      <c r="L425" s="213"/>
      <c r="M425" s="214"/>
      <c r="N425" s="215"/>
      <c r="O425" s="215"/>
      <c r="P425" s="215"/>
      <c r="Q425" s="215"/>
      <c r="R425" s="215"/>
      <c r="S425" s="215"/>
      <c r="T425" s="216"/>
      <c r="AT425" s="217" t="s">
        <v>208</v>
      </c>
      <c r="AU425" s="217" t="s">
        <v>85</v>
      </c>
      <c r="AV425" s="14" t="s">
        <v>85</v>
      </c>
      <c r="AW425" s="14" t="s">
        <v>36</v>
      </c>
      <c r="AX425" s="14" t="s">
        <v>83</v>
      </c>
      <c r="AY425" s="217" t="s">
        <v>194</v>
      </c>
    </row>
    <row r="426" spans="1:65" s="2" customFormat="1" ht="21.75" customHeight="1">
      <c r="A426" s="36"/>
      <c r="B426" s="37"/>
      <c r="C426" s="176" t="s">
        <v>569</v>
      </c>
      <c r="D426" s="176" t="s">
        <v>197</v>
      </c>
      <c r="E426" s="178" t="s">
        <v>570</v>
      </c>
      <c r="F426" s="179" t="s">
        <v>571</v>
      </c>
      <c r="G426" s="180" t="s">
        <v>230</v>
      </c>
      <c r="H426" s="181">
        <v>35.798000000000002</v>
      </c>
      <c r="I426" s="182"/>
      <c r="J426" s="183">
        <f>ROUND(I426*H426,2)</f>
        <v>0</v>
      </c>
      <c r="K426" s="179" t="s">
        <v>201</v>
      </c>
      <c r="L426" s="41"/>
      <c r="M426" s="184" t="s">
        <v>19</v>
      </c>
      <c r="N426" s="185" t="s">
        <v>46</v>
      </c>
      <c r="O426" s="66"/>
      <c r="P426" s="186">
        <f>O426*H426</f>
        <v>0</v>
      </c>
      <c r="Q426" s="186">
        <v>6.0999999999999997E-4</v>
      </c>
      <c r="R426" s="186">
        <f>Q426*H426</f>
        <v>2.183678E-2</v>
      </c>
      <c r="S426" s="186">
        <v>0</v>
      </c>
      <c r="T426" s="187">
        <f>S426*H426</f>
        <v>0</v>
      </c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R426" s="188" t="s">
        <v>202</v>
      </c>
      <c r="AT426" s="188" t="s">
        <v>197</v>
      </c>
      <c r="AU426" s="188" t="s">
        <v>85</v>
      </c>
      <c r="AY426" s="19" t="s">
        <v>194</v>
      </c>
      <c r="BE426" s="189">
        <f>IF(N426="základní",J426,0)</f>
        <v>0</v>
      </c>
      <c r="BF426" s="189">
        <f>IF(N426="snížená",J426,0)</f>
        <v>0</v>
      </c>
      <c r="BG426" s="189">
        <f>IF(N426="zákl. přenesená",J426,0)</f>
        <v>0</v>
      </c>
      <c r="BH426" s="189">
        <f>IF(N426="sníž. přenesená",J426,0)</f>
        <v>0</v>
      </c>
      <c r="BI426" s="189">
        <f>IF(N426="nulová",J426,0)</f>
        <v>0</v>
      </c>
      <c r="BJ426" s="19" t="s">
        <v>83</v>
      </c>
      <c r="BK426" s="189">
        <f>ROUND(I426*H426,2)</f>
        <v>0</v>
      </c>
      <c r="BL426" s="19" t="s">
        <v>202</v>
      </c>
      <c r="BM426" s="188" t="s">
        <v>572</v>
      </c>
    </row>
    <row r="427" spans="1:65" s="2" customFormat="1" ht="19.5">
      <c r="A427" s="36"/>
      <c r="B427" s="37"/>
      <c r="C427" s="38"/>
      <c r="D427" s="190" t="s">
        <v>204</v>
      </c>
      <c r="E427" s="38"/>
      <c r="F427" s="191" t="s">
        <v>573</v>
      </c>
      <c r="G427" s="38"/>
      <c r="H427" s="38"/>
      <c r="I427" s="192"/>
      <c r="J427" s="38"/>
      <c r="K427" s="38"/>
      <c r="L427" s="41"/>
      <c r="M427" s="193"/>
      <c r="N427" s="194"/>
      <c r="O427" s="66"/>
      <c r="P427" s="66"/>
      <c r="Q427" s="66"/>
      <c r="R427" s="66"/>
      <c r="S427" s="66"/>
      <c r="T427" s="67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9" t="s">
        <v>204</v>
      </c>
      <c r="AU427" s="19" t="s">
        <v>85</v>
      </c>
    </row>
    <row r="428" spans="1:65" s="2" customFormat="1" ht="11.25">
      <c r="A428" s="36"/>
      <c r="B428" s="37"/>
      <c r="C428" s="38"/>
      <c r="D428" s="195" t="s">
        <v>206</v>
      </c>
      <c r="E428" s="38"/>
      <c r="F428" s="196" t="s">
        <v>574</v>
      </c>
      <c r="G428" s="38"/>
      <c r="H428" s="38"/>
      <c r="I428" s="192"/>
      <c r="J428" s="38"/>
      <c r="K428" s="38"/>
      <c r="L428" s="41"/>
      <c r="M428" s="193"/>
      <c r="N428" s="194"/>
      <c r="O428" s="66"/>
      <c r="P428" s="66"/>
      <c r="Q428" s="66"/>
      <c r="R428" s="66"/>
      <c r="S428" s="66"/>
      <c r="T428" s="67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T428" s="19" t="s">
        <v>206</v>
      </c>
      <c r="AU428" s="19" t="s">
        <v>85</v>
      </c>
    </row>
    <row r="429" spans="1:65" s="13" customFormat="1" ht="11.25">
      <c r="B429" s="197"/>
      <c r="C429" s="198"/>
      <c r="D429" s="190" t="s">
        <v>208</v>
      </c>
      <c r="E429" s="199" t="s">
        <v>19</v>
      </c>
      <c r="F429" s="200" t="s">
        <v>209</v>
      </c>
      <c r="G429" s="198"/>
      <c r="H429" s="199" t="s">
        <v>19</v>
      </c>
      <c r="I429" s="201"/>
      <c r="J429" s="198"/>
      <c r="K429" s="198"/>
      <c r="L429" s="202"/>
      <c r="M429" s="203"/>
      <c r="N429" s="204"/>
      <c r="O429" s="204"/>
      <c r="P429" s="204"/>
      <c r="Q429" s="204"/>
      <c r="R429" s="204"/>
      <c r="S429" s="204"/>
      <c r="T429" s="205"/>
      <c r="AT429" s="206" t="s">
        <v>208</v>
      </c>
      <c r="AU429" s="206" t="s">
        <v>85</v>
      </c>
      <c r="AV429" s="13" t="s">
        <v>83</v>
      </c>
      <c r="AW429" s="13" t="s">
        <v>36</v>
      </c>
      <c r="AX429" s="13" t="s">
        <v>75</v>
      </c>
      <c r="AY429" s="206" t="s">
        <v>194</v>
      </c>
    </row>
    <row r="430" spans="1:65" s="13" customFormat="1" ht="11.25">
      <c r="B430" s="197"/>
      <c r="C430" s="198"/>
      <c r="D430" s="190" t="s">
        <v>208</v>
      </c>
      <c r="E430" s="199" t="s">
        <v>19</v>
      </c>
      <c r="F430" s="200" t="s">
        <v>568</v>
      </c>
      <c r="G430" s="198"/>
      <c r="H430" s="199" t="s">
        <v>19</v>
      </c>
      <c r="I430" s="201"/>
      <c r="J430" s="198"/>
      <c r="K430" s="198"/>
      <c r="L430" s="202"/>
      <c r="M430" s="203"/>
      <c r="N430" s="204"/>
      <c r="O430" s="204"/>
      <c r="P430" s="204"/>
      <c r="Q430" s="204"/>
      <c r="R430" s="204"/>
      <c r="S430" s="204"/>
      <c r="T430" s="205"/>
      <c r="AT430" s="206" t="s">
        <v>208</v>
      </c>
      <c r="AU430" s="206" t="s">
        <v>85</v>
      </c>
      <c r="AV430" s="13" t="s">
        <v>83</v>
      </c>
      <c r="AW430" s="13" t="s">
        <v>36</v>
      </c>
      <c r="AX430" s="13" t="s">
        <v>75</v>
      </c>
      <c r="AY430" s="206" t="s">
        <v>194</v>
      </c>
    </row>
    <row r="431" spans="1:65" s="14" customFormat="1" ht="11.25">
      <c r="B431" s="207"/>
      <c r="C431" s="208"/>
      <c r="D431" s="190" t="s">
        <v>208</v>
      </c>
      <c r="E431" s="209" t="s">
        <v>19</v>
      </c>
      <c r="F431" s="210" t="s">
        <v>145</v>
      </c>
      <c r="G431" s="208"/>
      <c r="H431" s="211">
        <v>35.798000000000002</v>
      </c>
      <c r="I431" s="212"/>
      <c r="J431" s="208"/>
      <c r="K431" s="208"/>
      <c r="L431" s="213"/>
      <c r="M431" s="214"/>
      <c r="N431" s="215"/>
      <c r="O431" s="215"/>
      <c r="P431" s="215"/>
      <c r="Q431" s="215"/>
      <c r="R431" s="215"/>
      <c r="S431" s="215"/>
      <c r="T431" s="216"/>
      <c r="AT431" s="217" t="s">
        <v>208</v>
      </c>
      <c r="AU431" s="217" t="s">
        <v>85</v>
      </c>
      <c r="AV431" s="14" t="s">
        <v>85</v>
      </c>
      <c r="AW431" s="14" t="s">
        <v>36</v>
      </c>
      <c r="AX431" s="14" t="s">
        <v>83</v>
      </c>
      <c r="AY431" s="217" t="s">
        <v>194</v>
      </c>
    </row>
    <row r="432" spans="1:65" s="2" customFormat="1" ht="16.5" customHeight="1">
      <c r="A432" s="36"/>
      <c r="B432" s="37"/>
      <c r="C432" s="176" t="s">
        <v>575</v>
      </c>
      <c r="D432" s="176" t="s">
        <v>197</v>
      </c>
      <c r="E432" s="178" t="s">
        <v>576</v>
      </c>
      <c r="F432" s="179" t="s">
        <v>577</v>
      </c>
      <c r="G432" s="180" t="s">
        <v>230</v>
      </c>
      <c r="H432" s="181">
        <v>35.798000000000002</v>
      </c>
      <c r="I432" s="182"/>
      <c r="J432" s="183">
        <f>ROUND(I432*H432,2)</f>
        <v>0</v>
      </c>
      <c r="K432" s="179" t="s">
        <v>201</v>
      </c>
      <c r="L432" s="41"/>
      <c r="M432" s="184" t="s">
        <v>19</v>
      </c>
      <c r="N432" s="185" t="s">
        <v>46</v>
      </c>
      <c r="O432" s="66"/>
      <c r="P432" s="186">
        <f>O432*H432</f>
        <v>0</v>
      </c>
      <c r="Q432" s="186">
        <v>0</v>
      </c>
      <c r="R432" s="186">
        <f>Q432*H432</f>
        <v>0</v>
      </c>
      <c r="S432" s="186">
        <v>0</v>
      </c>
      <c r="T432" s="187">
        <f>S432*H432</f>
        <v>0</v>
      </c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R432" s="188" t="s">
        <v>202</v>
      </c>
      <c r="AT432" s="188" t="s">
        <v>197</v>
      </c>
      <c r="AU432" s="188" t="s">
        <v>85</v>
      </c>
      <c r="AY432" s="19" t="s">
        <v>194</v>
      </c>
      <c r="BE432" s="189">
        <f>IF(N432="základní",J432,0)</f>
        <v>0</v>
      </c>
      <c r="BF432" s="189">
        <f>IF(N432="snížená",J432,0)</f>
        <v>0</v>
      </c>
      <c r="BG432" s="189">
        <f>IF(N432="zákl. přenesená",J432,0)</f>
        <v>0</v>
      </c>
      <c r="BH432" s="189">
        <f>IF(N432="sníž. přenesená",J432,0)</f>
        <v>0</v>
      </c>
      <c r="BI432" s="189">
        <f>IF(N432="nulová",J432,0)</f>
        <v>0</v>
      </c>
      <c r="BJ432" s="19" t="s">
        <v>83</v>
      </c>
      <c r="BK432" s="189">
        <f>ROUND(I432*H432,2)</f>
        <v>0</v>
      </c>
      <c r="BL432" s="19" t="s">
        <v>202</v>
      </c>
      <c r="BM432" s="188" t="s">
        <v>578</v>
      </c>
    </row>
    <row r="433" spans="1:65" s="2" customFormat="1" ht="11.25">
      <c r="A433" s="36"/>
      <c r="B433" s="37"/>
      <c r="C433" s="38"/>
      <c r="D433" s="190" t="s">
        <v>204</v>
      </c>
      <c r="E433" s="38"/>
      <c r="F433" s="191" t="s">
        <v>579</v>
      </c>
      <c r="G433" s="38"/>
      <c r="H433" s="38"/>
      <c r="I433" s="192"/>
      <c r="J433" s="38"/>
      <c r="K433" s="38"/>
      <c r="L433" s="41"/>
      <c r="M433" s="193"/>
      <c r="N433" s="194"/>
      <c r="O433" s="66"/>
      <c r="P433" s="66"/>
      <c r="Q433" s="66"/>
      <c r="R433" s="66"/>
      <c r="S433" s="66"/>
      <c r="T433" s="67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9" t="s">
        <v>204</v>
      </c>
      <c r="AU433" s="19" t="s">
        <v>85</v>
      </c>
    </row>
    <row r="434" spans="1:65" s="2" customFormat="1" ht="11.25">
      <c r="A434" s="36"/>
      <c r="B434" s="37"/>
      <c r="C434" s="38"/>
      <c r="D434" s="195" t="s">
        <v>206</v>
      </c>
      <c r="E434" s="38"/>
      <c r="F434" s="196" t="s">
        <v>580</v>
      </c>
      <c r="G434" s="38"/>
      <c r="H434" s="38"/>
      <c r="I434" s="192"/>
      <c r="J434" s="38"/>
      <c r="K434" s="38"/>
      <c r="L434" s="41"/>
      <c r="M434" s="193"/>
      <c r="N434" s="194"/>
      <c r="O434" s="66"/>
      <c r="P434" s="66"/>
      <c r="Q434" s="66"/>
      <c r="R434" s="66"/>
      <c r="S434" s="66"/>
      <c r="T434" s="67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T434" s="19" t="s">
        <v>206</v>
      </c>
      <c r="AU434" s="19" t="s">
        <v>85</v>
      </c>
    </row>
    <row r="435" spans="1:65" s="13" customFormat="1" ht="11.25">
      <c r="B435" s="197"/>
      <c r="C435" s="198"/>
      <c r="D435" s="190" t="s">
        <v>208</v>
      </c>
      <c r="E435" s="199" t="s">
        <v>19</v>
      </c>
      <c r="F435" s="200" t="s">
        <v>209</v>
      </c>
      <c r="G435" s="198"/>
      <c r="H435" s="199" t="s">
        <v>19</v>
      </c>
      <c r="I435" s="201"/>
      <c r="J435" s="198"/>
      <c r="K435" s="198"/>
      <c r="L435" s="202"/>
      <c r="M435" s="203"/>
      <c r="N435" s="204"/>
      <c r="O435" s="204"/>
      <c r="P435" s="204"/>
      <c r="Q435" s="204"/>
      <c r="R435" s="204"/>
      <c r="S435" s="204"/>
      <c r="T435" s="205"/>
      <c r="AT435" s="206" t="s">
        <v>208</v>
      </c>
      <c r="AU435" s="206" t="s">
        <v>85</v>
      </c>
      <c r="AV435" s="13" t="s">
        <v>83</v>
      </c>
      <c r="AW435" s="13" t="s">
        <v>36</v>
      </c>
      <c r="AX435" s="13" t="s">
        <v>75</v>
      </c>
      <c r="AY435" s="206" t="s">
        <v>194</v>
      </c>
    </row>
    <row r="436" spans="1:65" s="13" customFormat="1" ht="11.25">
      <c r="B436" s="197"/>
      <c r="C436" s="198"/>
      <c r="D436" s="190" t="s">
        <v>208</v>
      </c>
      <c r="E436" s="199" t="s">
        <v>19</v>
      </c>
      <c r="F436" s="200" t="s">
        <v>568</v>
      </c>
      <c r="G436" s="198"/>
      <c r="H436" s="199" t="s">
        <v>19</v>
      </c>
      <c r="I436" s="201"/>
      <c r="J436" s="198"/>
      <c r="K436" s="198"/>
      <c r="L436" s="202"/>
      <c r="M436" s="203"/>
      <c r="N436" s="204"/>
      <c r="O436" s="204"/>
      <c r="P436" s="204"/>
      <c r="Q436" s="204"/>
      <c r="R436" s="204"/>
      <c r="S436" s="204"/>
      <c r="T436" s="205"/>
      <c r="AT436" s="206" t="s">
        <v>208</v>
      </c>
      <c r="AU436" s="206" t="s">
        <v>85</v>
      </c>
      <c r="AV436" s="13" t="s">
        <v>83</v>
      </c>
      <c r="AW436" s="13" t="s">
        <v>36</v>
      </c>
      <c r="AX436" s="13" t="s">
        <v>75</v>
      </c>
      <c r="AY436" s="206" t="s">
        <v>194</v>
      </c>
    </row>
    <row r="437" spans="1:65" s="14" customFormat="1" ht="11.25">
      <c r="B437" s="207"/>
      <c r="C437" s="208"/>
      <c r="D437" s="190" t="s">
        <v>208</v>
      </c>
      <c r="E437" s="209" t="s">
        <v>19</v>
      </c>
      <c r="F437" s="210" t="s">
        <v>145</v>
      </c>
      <c r="G437" s="208"/>
      <c r="H437" s="211">
        <v>35.798000000000002</v>
      </c>
      <c r="I437" s="212"/>
      <c r="J437" s="208"/>
      <c r="K437" s="208"/>
      <c r="L437" s="213"/>
      <c r="M437" s="214"/>
      <c r="N437" s="215"/>
      <c r="O437" s="215"/>
      <c r="P437" s="215"/>
      <c r="Q437" s="215"/>
      <c r="R437" s="215"/>
      <c r="S437" s="215"/>
      <c r="T437" s="216"/>
      <c r="AT437" s="217" t="s">
        <v>208</v>
      </c>
      <c r="AU437" s="217" t="s">
        <v>85</v>
      </c>
      <c r="AV437" s="14" t="s">
        <v>85</v>
      </c>
      <c r="AW437" s="14" t="s">
        <v>36</v>
      </c>
      <c r="AX437" s="14" t="s">
        <v>83</v>
      </c>
      <c r="AY437" s="217" t="s">
        <v>194</v>
      </c>
    </row>
    <row r="438" spans="1:65" s="2" customFormat="1" ht="21.75" customHeight="1">
      <c r="A438" s="36"/>
      <c r="B438" s="37"/>
      <c r="C438" s="176" t="s">
        <v>581</v>
      </c>
      <c r="D438" s="176" t="s">
        <v>197</v>
      </c>
      <c r="E438" s="178" t="s">
        <v>582</v>
      </c>
      <c r="F438" s="179" t="s">
        <v>583</v>
      </c>
      <c r="G438" s="180" t="s">
        <v>323</v>
      </c>
      <c r="H438" s="181">
        <v>1</v>
      </c>
      <c r="I438" s="182"/>
      <c r="J438" s="183">
        <f>ROUND(I438*H438,2)</f>
        <v>0</v>
      </c>
      <c r="K438" s="179" t="s">
        <v>201</v>
      </c>
      <c r="L438" s="41"/>
      <c r="M438" s="184" t="s">
        <v>19</v>
      </c>
      <c r="N438" s="185" t="s">
        <v>46</v>
      </c>
      <c r="O438" s="66"/>
      <c r="P438" s="186">
        <f>O438*H438</f>
        <v>0</v>
      </c>
      <c r="Q438" s="186">
        <v>0</v>
      </c>
      <c r="R438" s="186">
        <f>Q438*H438</f>
        <v>0</v>
      </c>
      <c r="S438" s="186">
        <v>0</v>
      </c>
      <c r="T438" s="187">
        <f>S438*H438</f>
        <v>0</v>
      </c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R438" s="188" t="s">
        <v>202</v>
      </c>
      <c r="AT438" s="188" t="s">
        <v>197</v>
      </c>
      <c r="AU438" s="188" t="s">
        <v>85</v>
      </c>
      <c r="AY438" s="19" t="s">
        <v>194</v>
      </c>
      <c r="BE438" s="189">
        <f>IF(N438="základní",J438,0)</f>
        <v>0</v>
      </c>
      <c r="BF438" s="189">
        <f>IF(N438="snížená",J438,0)</f>
        <v>0</v>
      </c>
      <c r="BG438" s="189">
        <f>IF(N438="zákl. přenesená",J438,0)</f>
        <v>0</v>
      </c>
      <c r="BH438" s="189">
        <f>IF(N438="sníž. přenesená",J438,0)</f>
        <v>0</v>
      </c>
      <c r="BI438" s="189">
        <f>IF(N438="nulová",J438,0)</f>
        <v>0</v>
      </c>
      <c r="BJ438" s="19" t="s">
        <v>83</v>
      </c>
      <c r="BK438" s="189">
        <f>ROUND(I438*H438,2)</f>
        <v>0</v>
      </c>
      <c r="BL438" s="19" t="s">
        <v>202</v>
      </c>
      <c r="BM438" s="188" t="s">
        <v>584</v>
      </c>
    </row>
    <row r="439" spans="1:65" s="2" customFormat="1" ht="19.5">
      <c r="A439" s="36"/>
      <c r="B439" s="37"/>
      <c r="C439" s="38"/>
      <c r="D439" s="190" t="s">
        <v>204</v>
      </c>
      <c r="E439" s="38"/>
      <c r="F439" s="191" t="s">
        <v>585</v>
      </c>
      <c r="G439" s="38"/>
      <c r="H439" s="38"/>
      <c r="I439" s="192"/>
      <c r="J439" s="38"/>
      <c r="K439" s="38"/>
      <c r="L439" s="41"/>
      <c r="M439" s="193"/>
      <c r="N439" s="194"/>
      <c r="O439" s="66"/>
      <c r="P439" s="66"/>
      <c r="Q439" s="66"/>
      <c r="R439" s="66"/>
      <c r="S439" s="66"/>
      <c r="T439" s="67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9" t="s">
        <v>204</v>
      </c>
      <c r="AU439" s="19" t="s">
        <v>85</v>
      </c>
    </row>
    <row r="440" spans="1:65" s="2" customFormat="1" ht="11.25">
      <c r="A440" s="36"/>
      <c r="B440" s="37"/>
      <c r="C440" s="38"/>
      <c r="D440" s="195" t="s">
        <v>206</v>
      </c>
      <c r="E440" s="38"/>
      <c r="F440" s="196" t="s">
        <v>586</v>
      </c>
      <c r="G440" s="38"/>
      <c r="H440" s="38"/>
      <c r="I440" s="192"/>
      <c r="J440" s="38"/>
      <c r="K440" s="38"/>
      <c r="L440" s="41"/>
      <c r="M440" s="193"/>
      <c r="N440" s="194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9" t="s">
        <v>206</v>
      </c>
      <c r="AU440" s="19" t="s">
        <v>85</v>
      </c>
    </row>
    <row r="441" spans="1:65" s="2" customFormat="1" ht="16.5" customHeight="1">
      <c r="A441" s="36"/>
      <c r="B441" s="37"/>
      <c r="C441" s="233" t="s">
        <v>587</v>
      </c>
      <c r="D441" s="233" t="s">
        <v>302</v>
      </c>
      <c r="E441" s="234" t="s">
        <v>588</v>
      </c>
      <c r="F441" s="235" t="s">
        <v>589</v>
      </c>
      <c r="G441" s="236" t="s">
        <v>323</v>
      </c>
      <c r="H441" s="237">
        <v>1</v>
      </c>
      <c r="I441" s="238"/>
      <c r="J441" s="239">
        <f>ROUND(I441*H441,2)</f>
        <v>0</v>
      </c>
      <c r="K441" s="235" t="s">
        <v>277</v>
      </c>
      <c r="L441" s="240"/>
      <c r="M441" s="241" t="s">
        <v>19</v>
      </c>
      <c r="N441" s="242" t="s">
        <v>46</v>
      </c>
      <c r="O441" s="66"/>
      <c r="P441" s="186">
        <f>O441*H441</f>
        <v>0</v>
      </c>
      <c r="Q441" s="186">
        <v>5.1999999999999998E-2</v>
      </c>
      <c r="R441" s="186">
        <f>Q441*H441</f>
        <v>5.1999999999999998E-2</v>
      </c>
      <c r="S441" s="186">
        <v>0</v>
      </c>
      <c r="T441" s="187">
        <f>S441*H441</f>
        <v>0</v>
      </c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R441" s="188" t="s">
        <v>274</v>
      </c>
      <c r="AT441" s="188" t="s">
        <v>302</v>
      </c>
      <c r="AU441" s="188" t="s">
        <v>85</v>
      </c>
      <c r="AY441" s="19" t="s">
        <v>194</v>
      </c>
      <c r="BE441" s="189">
        <f>IF(N441="základní",J441,0)</f>
        <v>0</v>
      </c>
      <c r="BF441" s="189">
        <f>IF(N441="snížená",J441,0)</f>
        <v>0</v>
      </c>
      <c r="BG441" s="189">
        <f>IF(N441="zákl. přenesená",J441,0)</f>
        <v>0</v>
      </c>
      <c r="BH441" s="189">
        <f>IF(N441="sníž. přenesená",J441,0)</f>
        <v>0</v>
      </c>
      <c r="BI441" s="189">
        <f>IF(N441="nulová",J441,0)</f>
        <v>0</v>
      </c>
      <c r="BJ441" s="19" t="s">
        <v>83</v>
      </c>
      <c r="BK441" s="189">
        <f>ROUND(I441*H441,2)</f>
        <v>0</v>
      </c>
      <c r="BL441" s="19" t="s">
        <v>202</v>
      </c>
      <c r="BM441" s="188" t="s">
        <v>590</v>
      </c>
    </row>
    <row r="442" spans="1:65" s="2" customFormat="1" ht="11.25">
      <c r="A442" s="36"/>
      <c r="B442" s="37"/>
      <c r="C442" s="38"/>
      <c r="D442" s="190" t="s">
        <v>204</v>
      </c>
      <c r="E442" s="38"/>
      <c r="F442" s="191" t="s">
        <v>589</v>
      </c>
      <c r="G442" s="38"/>
      <c r="H442" s="38"/>
      <c r="I442" s="192"/>
      <c r="J442" s="38"/>
      <c r="K442" s="38"/>
      <c r="L442" s="41"/>
      <c r="M442" s="193"/>
      <c r="N442" s="194"/>
      <c r="O442" s="66"/>
      <c r="P442" s="66"/>
      <c r="Q442" s="66"/>
      <c r="R442" s="66"/>
      <c r="S442" s="66"/>
      <c r="T442" s="67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9" t="s">
        <v>204</v>
      </c>
      <c r="AU442" s="19" t="s">
        <v>85</v>
      </c>
    </row>
    <row r="443" spans="1:65" s="12" customFormat="1" ht="22.9" customHeight="1">
      <c r="B443" s="160"/>
      <c r="C443" s="161"/>
      <c r="D443" s="162" t="s">
        <v>74</v>
      </c>
      <c r="E443" s="174" t="s">
        <v>591</v>
      </c>
      <c r="F443" s="174" t="s">
        <v>592</v>
      </c>
      <c r="G443" s="161"/>
      <c r="H443" s="161"/>
      <c r="I443" s="164"/>
      <c r="J443" s="175">
        <f>BK443</f>
        <v>0</v>
      </c>
      <c r="K443" s="161"/>
      <c r="L443" s="166"/>
      <c r="M443" s="167"/>
      <c r="N443" s="168"/>
      <c r="O443" s="168"/>
      <c r="P443" s="169">
        <f>SUM(P444:P453)</f>
        <v>0</v>
      </c>
      <c r="Q443" s="168"/>
      <c r="R443" s="169">
        <f>SUM(R444:R453)</f>
        <v>0</v>
      </c>
      <c r="S443" s="168"/>
      <c r="T443" s="170">
        <f>SUM(T444:T453)</f>
        <v>0</v>
      </c>
      <c r="AR443" s="171" t="s">
        <v>83</v>
      </c>
      <c r="AT443" s="172" t="s">
        <v>74</v>
      </c>
      <c r="AU443" s="172" t="s">
        <v>83</v>
      </c>
      <c r="AY443" s="171" t="s">
        <v>194</v>
      </c>
      <c r="BK443" s="173">
        <f>SUM(BK444:BK453)</f>
        <v>0</v>
      </c>
    </row>
    <row r="444" spans="1:65" s="2" customFormat="1" ht="37.9" customHeight="1">
      <c r="A444" s="36"/>
      <c r="B444" s="37"/>
      <c r="C444" s="176" t="s">
        <v>593</v>
      </c>
      <c r="D444" s="219" t="s">
        <v>197</v>
      </c>
      <c r="E444" s="178" t="s">
        <v>594</v>
      </c>
      <c r="F444" s="179" t="s">
        <v>595</v>
      </c>
      <c r="G444" s="180" t="s">
        <v>305</v>
      </c>
      <c r="H444" s="181">
        <v>378.25099999999998</v>
      </c>
      <c r="I444" s="182"/>
      <c r="J444" s="183">
        <f>ROUND(I444*H444,2)</f>
        <v>0</v>
      </c>
      <c r="K444" s="179" t="s">
        <v>277</v>
      </c>
      <c r="L444" s="41"/>
      <c r="M444" s="184" t="s">
        <v>19</v>
      </c>
      <c r="N444" s="185" t="s">
        <v>46</v>
      </c>
      <c r="O444" s="66"/>
      <c r="P444" s="186">
        <f>O444*H444</f>
        <v>0</v>
      </c>
      <c r="Q444" s="186">
        <v>0</v>
      </c>
      <c r="R444" s="186">
        <f>Q444*H444</f>
        <v>0</v>
      </c>
      <c r="S444" s="186">
        <v>0</v>
      </c>
      <c r="T444" s="187">
        <f>S444*H444</f>
        <v>0</v>
      </c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R444" s="188" t="s">
        <v>202</v>
      </c>
      <c r="AT444" s="188" t="s">
        <v>197</v>
      </c>
      <c r="AU444" s="188" t="s">
        <v>85</v>
      </c>
      <c r="AY444" s="19" t="s">
        <v>194</v>
      </c>
      <c r="BE444" s="189">
        <f>IF(N444="základní",J444,0)</f>
        <v>0</v>
      </c>
      <c r="BF444" s="189">
        <f>IF(N444="snížená",J444,0)</f>
        <v>0</v>
      </c>
      <c r="BG444" s="189">
        <f>IF(N444="zákl. přenesená",J444,0)</f>
        <v>0</v>
      </c>
      <c r="BH444" s="189">
        <f>IF(N444="sníž. přenesená",J444,0)</f>
        <v>0</v>
      </c>
      <c r="BI444" s="189">
        <f>IF(N444="nulová",J444,0)</f>
        <v>0</v>
      </c>
      <c r="BJ444" s="19" t="s">
        <v>83</v>
      </c>
      <c r="BK444" s="189">
        <f>ROUND(I444*H444,2)</f>
        <v>0</v>
      </c>
      <c r="BL444" s="19" t="s">
        <v>202</v>
      </c>
      <c r="BM444" s="188" t="s">
        <v>596</v>
      </c>
    </row>
    <row r="445" spans="1:65" s="2" customFormat="1" ht="19.5">
      <c r="A445" s="36"/>
      <c r="B445" s="37"/>
      <c r="C445" s="38"/>
      <c r="D445" s="190" t="s">
        <v>204</v>
      </c>
      <c r="E445" s="38"/>
      <c r="F445" s="191" t="s">
        <v>595</v>
      </c>
      <c r="G445" s="38"/>
      <c r="H445" s="38"/>
      <c r="I445" s="192"/>
      <c r="J445" s="38"/>
      <c r="K445" s="38"/>
      <c r="L445" s="41"/>
      <c r="M445" s="193"/>
      <c r="N445" s="194"/>
      <c r="O445" s="66"/>
      <c r="P445" s="66"/>
      <c r="Q445" s="66"/>
      <c r="R445" s="66"/>
      <c r="S445" s="66"/>
      <c r="T445" s="67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9" t="s">
        <v>204</v>
      </c>
      <c r="AU445" s="19" t="s">
        <v>85</v>
      </c>
    </row>
    <row r="446" spans="1:65" s="2" customFormat="1" ht="48.75">
      <c r="A446" s="36"/>
      <c r="B446" s="37"/>
      <c r="C446" s="38"/>
      <c r="D446" s="190" t="s">
        <v>267</v>
      </c>
      <c r="E446" s="38"/>
      <c r="F446" s="220" t="s">
        <v>597</v>
      </c>
      <c r="G446" s="38"/>
      <c r="H446" s="38"/>
      <c r="I446" s="192"/>
      <c r="J446" s="38"/>
      <c r="K446" s="38"/>
      <c r="L446" s="41"/>
      <c r="M446" s="193"/>
      <c r="N446" s="194"/>
      <c r="O446" s="66"/>
      <c r="P446" s="66"/>
      <c r="Q446" s="66"/>
      <c r="R446" s="66"/>
      <c r="S446" s="66"/>
      <c r="T446" s="67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T446" s="19" t="s">
        <v>267</v>
      </c>
      <c r="AU446" s="19" t="s">
        <v>85</v>
      </c>
    </row>
    <row r="447" spans="1:65" s="14" customFormat="1" ht="11.25">
      <c r="B447" s="207"/>
      <c r="C447" s="208"/>
      <c r="D447" s="190" t="s">
        <v>208</v>
      </c>
      <c r="E447" s="221" t="s">
        <v>19</v>
      </c>
      <c r="F447" s="209" t="s">
        <v>598</v>
      </c>
      <c r="G447" s="208"/>
      <c r="H447" s="211">
        <v>378.25099999999998</v>
      </c>
      <c r="I447" s="212"/>
      <c r="J447" s="208"/>
      <c r="K447" s="208"/>
      <c r="L447" s="213"/>
      <c r="M447" s="214"/>
      <c r="N447" s="215"/>
      <c r="O447" s="215"/>
      <c r="P447" s="215"/>
      <c r="Q447" s="215"/>
      <c r="R447" s="215"/>
      <c r="S447" s="215"/>
      <c r="T447" s="216"/>
      <c r="AT447" s="217" t="s">
        <v>208</v>
      </c>
      <c r="AU447" s="217" t="s">
        <v>85</v>
      </c>
      <c r="AV447" s="14" t="s">
        <v>85</v>
      </c>
      <c r="AW447" s="14" t="s">
        <v>36</v>
      </c>
      <c r="AX447" s="14" t="s">
        <v>83</v>
      </c>
      <c r="AY447" s="217" t="s">
        <v>194</v>
      </c>
    </row>
    <row r="448" spans="1:65" s="2" customFormat="1" ht="24.2" customHeight="1">
      <c r="A448" s="36"/>
      <c r="B448" s="37"/>
      <c r="C448" s="176" t="s">
        <v>599</v>
      </c>
      <c r="D448" s="177" t="s">
        <v>197</v>
      </c>
      <c r="E448" s="178" t="s">
        <v>600</v>
      </c>
      <c r="F448" s="179" t="s">
        <v>601</v>
      </c>
      <c r="G448" s="180" t="s">
        <v>305</v>
      </c>
      <c r="H448" s="181">
        <v>98.447000000000003</v>
      </c>
      <c r="I448" s="182"/>
      <c r="J448" s="183">
        <f>ROUND(I448*H448,2)</f>
        <v>0</v>
      </c>
      <c r="K448" s="179" t="s">
        <v>277</v>
      </c>
      <c r="L448" s="41"/>
      <c r="M448" s="184" t="s">
        <v>19</v>
      </c>
      <c r="N448" s="185" t="s">
        <v>46</v>
      </c>
      <c r="O448" s="66"/>
      <c r="P448" s="186">
        <f>O448*H448</f>
        <v>0</v>
      </c>
      <c r="Q448" s="186">
        <v>0</v>
      </c>
      <c r="R448" s="186">
        <f>Q448*H448</f>
        <v>0</v>
      </c>
      <c r="S448" s="186">
        <v>0</v>
      </c>
      <c r="T448" s="187">
        <f>S448*H448</f>
        <v>0</v>
      </c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R448" s="188" t="s">
        <v>202</v>
      </c>
      <c r="AT448" s="188" t="s">
        <v>197</v>
      </c>
      <c r="AU448" s="188" t="s">
        <v>85</v>
      </c>
      <c r="AY448" s="19" t="s">
        <v>194</v>
      </c>
      <c r="BE448" s="189">
        <f>IF(N448="základní",J448,0)</f>
        <v>0</v>
      </c>
      <c r="BF448" s="189">
        <f>IF(N448="snížená",J448,0)</f>
        <v>0</v>
      </c>
      <c r="BG448" s="189">
        <f>IF(N448="zákl. přenesená",J448,0)</f>
        <v>0</v>
      </c>
      <c r="BH448" s="189">
        <f>IF(N448="sníž. přenesená",J448,0)</f>
        <v>0</v>
      </c>
      <c r="BI448" s="189">
        <f>IF(N448="nulová",J448,0)</f>
        <v>0</v>
      </c>
      <c r="BJ448" s="19" t="s">
        <v>83</v>
      </c>
      <c r="BK448" s="189">
        <f>ROUND(I448*H448,2)</f>
        <v>0</v>
      </c>
      <c r="BL448" s="19" t="s">
        <v>202</v>
      </c>
      <c r="BM448" s="188" t="s">
        <v>602</v>
      </c>
    </row>
    <row r="449" spans="1:65" s="2" customFormat="1" ht="11.25">
      <c r="A449" s="36"/>
      <c r="B449" s="37"/>
      <c r="C449" s="38"/>
      <c r="D449" s="190" t="s">
        <v>204</v>
      </c>
      <c r="E449" s="38"/>
      <c r="F449" s="191" t="s">
        <v>601</v>
      </c>
      <c r="G449" s="38"/>
      <c r="H449" s="38"/>
      <c r="I449" s="192"/>
      <c r="J449" s="38"/>
      <c r="K449" s="38"/>
      <c r="L449" s="41"/>
      <c r="M449" s="193"/>
      <c r="N449" s="194"/>
      <c r="O449" s="66"/>
      <c r="P449" s="66"/>
      <c r="Q449" s="66"/>
      <c r="R449" s="66"/>
      <c r="S449" s="66"/>
      <c r="T449" s="67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T449" s="19" t="s">
        <v>204</v>
      </c>
      <c r="AU449" s="19" t="s">
        <v>85</v>
      </c>
    </row>
    <row r="450" spans="1:65" s="14" customFormat="1" ht="11.25">
      <c r="B450" s="207"/>
      <c r="C450" s="208"/>
      <c r="D450" s="190" t="s">
        <v>208</v>
      </c>
      <c r="E450" s="221" t="s">
        <v>19</v>
      </c>
      <c r="F450" s="209" t="s">
        <v>603</v>
      </c>
      <c r="G450" s="208"/>
      <c r="H450" s="211">
        <v>98.447000000000003</v>
      </c>
      <c r="I450" s="212"/>
      <c r="J450" s="208"/>
      <c r="K450" s="208"/>
      <c r="L450" s="213"/>
      <c r="M450" s="214"/>
      <c r="N450" s="215"/>
      <c r="O450" s="215"/>
      <c r="P450" s="215"/>
      <c r="Q450" s="215"/>
      <c r="R450" s="215"/>
      <c r="S450" s="215"/>
      <c r="T450" s="216"/>
      <c r="AT450" s="217" t="s">
        <v>208</v>
      </c>
      <c r="AU450" s="217" t="s">
        <v>85</v>
      </c>
      <c r="AV450" s="14" t="s">
        <v>85</v>
      </c>
      <c r="AW450" s="14" t="s">
        <v>36</v>
      </c>
      <c r="AX450" s="14" t="s">
        <v>83</v>
      </c>
      <c r="AY450" s="217" t="s">
        <v>194</v>
      </c>
    </row>
    <row r="451" spans="1:65" s="2" customFormat="1" ht="24.2" customHeight="1">
      <c r="A451" s="36"/>
      <c r="B451" s="37"/>
      <c r="C451" s="176" t="s">
        <v>604</v>
      </c>
      <c r="D451" s="218" t="s">
        <v>197</v>
      </c>
      <c r="E451" s="178" t="s">
        <v>605</v>
      </c>
      <c r="F451" s="179" t="s">
        <v>606</v>
      </c>
      <c r="G451" s="180" t="s">
        <v>305</v>
      </c>
      <c r="H451" s="181">
        <v>296.02300000000002</v>
      </c>
      <c r="I451" s="182"/>
      <c r="J451" s="183">
        <f>ROUND(I451*H451,2)</f>
        <v>0</v>
      </c>
      <c r="K451" s="179" t="s">
        <v>277</v>
      </c>
      <c r="L451" s="41"/>
      <c r="M451" s="184" t="s">
        <v>19</v>
      </c>
      <c r="N451" s="185" t="s">
        <v>46</v>
      </c>
      <c r="O451" s="66"/>
      <c r="P451" s="186">
        <f>O451*H451</f>
        <v>0</v>
      </c>
      <c r="Q451" s="186">
        <v>0</v>
      </c>
      <c r="R451" s="186">
        <f>Q451*H451</f>
        <v>0</v>
      </c>
      <c r="S451" s="186">
        <v>0</v>
      </c>
      <c r="T451" s="187">
        <f>S451*H451</f>
        <v>0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88" t="s">
        <v>202</v>
      </c>
      <c r="AT451" s="188" t="s">
        <v>197</v>
      </c>
      <c r="AU451" s="188" t="s">
        <v>85</v>
      </c>
      <c r="AY451" s="19" t="s">
        <v>194</v>
      </c>
      <c r="BE451" s="189">
        <f>IF(N451="základní",J451,0)</f>
        <v>0</v>
      </c>
      <c r="BF451" s="189">
        <f>IF(N451="snížená",J451,0)</f>
        <v>0</v>
      </c>
      <c r="BG451" s="189">
        <f>IF(N451="zákl. přenesená",J451,0)</f>
        <v>0</v>
      </c>
      <c r="BH451" s="189">
        <f>IF(N451="sníž. přenesená",J451,0)</f>
        <v>0</v>
      </c>
      <c r="BI451" s="189">
        <f>IF(N451="nulová",J451,0)</f>
        <v>0</v>
      </c>
      <c r="BJ451" s="19" t="s">
        <v>83</v>
      </c>
      <c r="BK451" s="189">
        <f>ROUND(I451*H451,2)</f>
        <v>0</v>
      </c>
      <c r="BL451" s="19" t="s">
        <v>202</v>
      </c>
      <c r="BM451" s="188" t="s">
        <v>607</v>
      </c>
    </row>
    <row r="452" spans="1:65" s="2" customFormat="1" ht="11.25">
      <c r="A452" s="36"/>
      <c r="B452" s="37"/>
      <c r="C452" s="38"/>
      <c r="D452" s="190" t="s">
        <v>204</v>
      </c>
      <c r="E452" s="38"/>
      <c r="F452" s="191" t="s">
        <v>606</v>
      </c>
      <c r="G452" s="38"/>
      <c r="H452" s="38"/>
      <c r="I452" s="192"/>
      <c r="J452" s="38"/>
      <c r="K452" s="38"/>
      <c r="L452" s="41"/>
      <c r="M452" s="193"/>
      <c r="N452" s="194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204</v>
      </c>
      <c r="AU452" s="19" t="s">
        <v>85</v>
      </c>
    </row>
    <row r="453" spans="1:65" s="14" customFormat="1" ht="11.25">
      <c r="B453" s="207"/>
      <c r="C453" s="208"/>
      <c r="D453" s="190" t="s">
        <v>208</v>
      </c>
      <c r="E453" s="221" t="s">
        <v>19</v>
      </c>
      <c r="F453" s="209" t="s">
        <v>608</v>
      </c>
      <c r="G453" s="208"/>
      <c r="H453" s="211">
        <v>296.02300000000002</v>
      </c>
      <c r="I453" s="212"/>
      <c r="J453" s="208"/>
      <c r="K453" s="208"/>
      <c r="L453" s="213"/>
      <c r="M453" s="214"/>
      <c r="N453" s="215"/>
      <c r="O453" s="215"/>
      <c r="P453" s="215"/>
      <c r="Q453" s="215"/>
      <c r="R453" s="215"/>
      <c r="S453" s="215"/>
      <c r="T453" s="216"/>
      <c r="AT453" s="217" t="s">
        <v>208</v>
      </c>
      <c r="AU453" s="217" t="s">
        <v>85</v>
      </c>
      <c r="AV453" s="14" t="s">
        <v>85</v>
      </c>
      <c r="AW453" s="14" t="s">
        <v>36</v>
      </c>
      <c r="AX453" s="14" t="s">
        <v>83</v>
      </c>
      <c r="AY453" s="217" t="s">
        <v>194</v>
      </c>
    </row>
    <row r="454" spans="1:65" s="12" customFormat="1" ht="22.9" customHeight="1">
      <c r="B454" s="160"/>
      <c r="C454" s="161"/>
      <c r="D454" s="162" t="s">
        <v>74</v>
      </c>
      <c r="E454" s="174" t="s">
        <v>609</v>
      </c>
      <c r="F454" s="174" t="s">
        <v>610</v>
      </c>
      <c r="G454" s="161"/>
      <c r="H454" s="161"/>
      <c r="I454" s="164"/>
      <c r="J454" s="175">
        <f>BK454</f>
        <v>0</v>
      </c>
      <c r="K454" s="161"/>
      <c r="L454" s="166"/>
      <c r="M454" s="167"/>
      <c r="N454" s="168"/>
      <c r="O454" s="168"/>
      <c r="P454" s="169">
        <f>SUM(P455:P460)</f>
        <v>0</v>
      </c>
      <c r="Q454" s="168"/>
      <c r="R454" s="169">
        <f>SUM(R455:R460)</f>
        <v>0</v>
      </c>
      <c r="S454" s="168"/>
      <c r="T454" s="170">
        <f>SUM(T455:T460)</f>
        <v>0</v>
      </c>
      <c r="AR454" s="171" t="s">
        <v>83</v>
      </c>
      <c r="AT454" s="172" t="s">
        <v>74</v>
      </c>
      <c r="AU454" s="172" t="s">
        <v>83</v>
      </c>
      <c r="AY454" s="171" t="s">
        <v>194</v>
      </c>
      <c r="BK454" s="173">
        <f>SUM(BK455:BK460)</f>
        <v>0</v>
      </c>
    </row>
    <row r="455" spans="1:65" s="2" customFormat="1" ht="16.5" customHeight="1">
      <c r="A455" s="36"/>
      <c r="B455" s="37"/>
      <c r="C455" s="176" t="s">
        <v>611</v>
      </c>
      <c r="D455" s="176" t="s">
        <v>197</v>
      </c>
      <c r="E455" s="178" t="s">
        <v>612</v>
      </c>
      <c r="F455" s="179" t="s">
        <v>613</v>
      </c>
      <c r="G455" s="180" t="s">
        <v>305</v>
      </c>
      <c r="H455" s="181">
        <v>416.64100000000002</v>
      </c>
      <c r="I455" s="182"/>
      <c r="J455" s="183">
        <f>ROUND(I455*H455,2)</f>
        <v>0</v>
      </c>
      <c r="K455" s="179" t="s">
        <v>201</v>
      </c>
      <c r="L455" s="41"/>
      <c r="M455" s="184" t="s">
        <v>19</v>
      </c>
      <c r="N455" s="185" t="s">
        <v>46</v>
      </c>
      <c r="O455" s="66"/>
      <c r="P455" s="186">
        <f>O455*H455</f>
        <v>0</v>
      </c>
      <c r="Q455" s="186">
        <v>0</v>
      </c>
      <c r="R455" s="186">
        <f>Q455*H455</f>
        <v>0</v>
      </c>
      <c r="S455" s="186">
        <v>0</v>
      </c>
      <c r="T455" s="187">
        <f>S455*H455</f>
        <v>0</v>
      </c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R455" s="188" t="s">
        <v>202</v>
      </c>
      <c r="AT455" s="188" t="s">
        <v>197</v>
      </c>
      <c r="AU455" s="188" t="s">
        <v>85</v>
      </c>
      <c r="AY455" s="19" t="s">
        <v>194</v>
      </c>
      <c r="BE455" s="189">
        <f>IF(N455="základní",J455,0)</f>
        <v>0</v>
      </c>
      <c r="BF455" s="189">
        <f>IF(N455="snížená",J455,0)</f>
        <v>0</v>
      </c>
      <c r="BG455" s="189">
        <f>IF(N455="zákl. přenesená",J455,0)</f>
        <v>0</v>
      </c>
      <c r="BH455" s="189">
        <f>IF(N455="sníž. přenesená",J455,0)</f>
        <v>0</v>
      </c>
      <c r="BI455" s="189">
        <f>IF(N455="nulová",J455,0)</f>
        <v>0</v>
      </c>
      <c r="BJ455" s="19" t="s">
        <v>83</v>
      </c>
      <c r="BK455" s="189">
        <f>ROUND(I455*H455,2)</f>
        <v>0</v>
      </c>
      <c r="BL455" s="19" t="s">
        <v>202</v>
      </c>
      <c r="BM455" s="188" t="s">
        <v>614</v>
      </c>
    </row>
    <row r="456" spans="1:65" s="2" customFormat="1" ht="11.25">
      <c r="A456" s="36"/>
      <c r="B456" s="37"/>
      <c r="C456" s="38"/>
      <c r="D456" s="190" t="s">
        <v>204</v>
      </c>
      <c r="E456" s="38"/>
      <c r="F456" s="191" t="s">
        <v>615</v>
      </c>
      <c r="G456" s="38"/>
      <c r="H456" s="38"/>
      <c r="I456" s="192"/>
      <c r="J456" s="38"/>
      <c r="K456" s="38"/>
      <c r="L456" s="41"/>
      <c r="M456" s="193"/>
      <c r="N456" s="194"/>
      <c r="O456" s="66"/>
      <c r="P456" s="66"/>
      <c r="Q456" s="66"/>
      <c r="R456" s="66"/>
      <c r="S456" s="66"/>
      <c r="T456" s="67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T456" s="19" t="s">
        <v>204</v>
      </c>
      <c r="AU456" s="19" t="s">
        <v>85</v>
      </c>
    </row>
    <row r="457" spans="1:65" s="2" customFormat="1" ht="11.25">
      <c r="A457" s="36"/>
      <c r="B457" s="37"/>
      <c r="C457" s="38"/>
      <c r="D457" s="195" t="s">
        <v>206</v>
      </c>
      <c r="E457" s="38"/>
      <c r="F457" s="196" t="s">
        <v>616</v>
      </c>
      <c r="G457" s="38"/>
      <c r="H457" s="38"/>
      <c r="I457" s="192"/>
      <c r="J457" s="38"/>
      <c r="K457" s="38"/>
      <c r="L457" s="41"/>
      <c r="M457" s="193"/>
      <c r="N457" s="194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206</v>
      </c>
      <c r="AU457" s="19" t="s">
        <v>85</v>
      </c>
    </row>
    <row r="458" spans="1:65" s="2" customFormat="1" ht="21.75" customHeight="1">
      <c r="A458" s="36"/>
      <c r="B458" s="37"/>
      <c r="C458" s="176" t="s">
        <v>617</v>
      </c>
      <c r="D458" s="176" t="s">
        <v>197</v>
      </c>
      <c r="E458" s="178" t="s">
        <v>618</v>
      </c>
      <c r="F458" s="179" t="s">
        <v>619</v>
      </c>
      <c r="G458" s="180" t="s">
        <v>305</v>
      </c>
      <c r="H458" s="181">
        <v>416.64100000000002</v>
      </c>
      <c r="I458" s="182"/>
      <c r="J458" s="183">
        <f>ROUND(I458*H458,2)</f>
        <v>0</v>
      </c>
      <c r="K458" s="179" t="s">
        <v>201</v>
      </c>
      <c r="L458" s="41"/>
      <c r="M458" s="184" t="s">
        <v>19</v>
      </c>
      <c r="N458" s="185" t="s">
        <v>46</v>
      </c>
      <c r="O458" s="66"/>
      <c r="P458" s="186">
        <f>O458*H458</f>
        <v>0</v>
      </c>
      <c r="Q458" s="186">
        <v>0</v>
      </c>
      <c r="R458" s="186">
        <f>Q458*H458</f>
        <v>0</v>
      </c>
      <c r="S458" s="186">
        <v>0</v>
      </c>
      <c r="T458" s="187">
        <f>S458*H458</f>
        <v>0</v>
      </c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R458" s="188" t="s">
        <v>202</v>
      </c>
      <c r="AT458" s="188" t="s">
        <v>197</v>
      </c>
      <c r="AU458" s="188" t="s">
        <v>85</v>
      </c>
      <c r="AY458" s="19" t="s">
        <v>194</v>
      </c>
      <c r="BE458" s="189">
        <f>IF(N458="základní",J458,0)</f>
        <v>0</v>
      </c>
      <c r="BF458" s="189">
        <f>IF(N458="snížená",J458,0)</f>
        <v>0</v>
      </c>
      <c r="BG458" s="189">
        <f>IF(N458="zákl. přenesená",J458,0)</f>
        <v>0</v>
      </c>
      <c r="BH458" s="189">
        <f>IF(N458="sníž. přenesená",J458,0)</f>
        <v>0</v>
      </c>
      <c r="BI458" s="189">
        <f>IF(N458="nulová",J458,0)</f>
        <v>0</v>
      </c>
      <c r="BJ458" s="19" t="s">
        <v>83</v>
      </c>
      <c r="BK458" s="189">
        <f>ROUND(I458*H458,2)</f>
        <v>0</v>
      </c>
      <c r="BL458" s="19" t="s">
        <v>202</v>
      </c>
      <c r="BM458" s="188" t="s">
        <v>620</v>
      </c>
    </row>
    <row r="459" spans="1:65" s="2" customFormat="1" ht="19.5">
      <c r="A459" s="36"/>
      <c r="B459" s="37"/>
      <c r="C459" s="38"/>
      <c r="D459" s="190" t="s">
        <v>204</v>
      </c>
      <c r="E459" s="38"/>
      <c r="F459" s="191" t="s">
        <v>621</v>
      </c>
      <c r="G459" s="38"/>
      <c r="H459" s="38"/>
      <c r="I459" s="192"/>
      <c r="J459" s="38"/>
      <c r="K459" s="38"/>
      <c r="L459" s="41"/>
      <c r="M459" s="193"/>
      <c r="N459" s="194"/>
      <c r="O459" s="66"/>
      <c r="P459" s="66"/>
      <c r="Q459" s="66"/>
      <c r="R459" s="66"/>
      <c r="S459" s="66"/>
      <c r="T459" s="67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T459" s="19" t="s">
        <v>204</v>
      </c>
      <c r="AU459" s="19" t="s">
        <v>85</v>
      </c>
    </row>
    <row r="460" spans="1:65" s="2" customFormat="1" ht="11.25">
      <c r="A460" s="36"/>
      <c r="B460" s="37"/>
      <c r="C460" s="38"/>
      <c r="D460" s="195" t="s">
        <v>206</v>
      </c>
      <c r="E460" s="38"/>
      <c r="F460" s="196" t="s">
        <v>622</v>
      </c>
      <c r="G460" s="38"/>
      <c r="H460" s="38"/>
      <c r="I460" s="192"/>
      <c r="J460" s="38"/>
      <c r="K460" s="38"/>
      <c r="L460" s="41"/>
      <c r="M460" s="243"/>
      <c r="N460" s="244"/>
      <c r="O460" s="245"/>
      <c r="P460" s="245"/>
      <c r="Q460" s="245"/>
      <c r="R460" s="245"/>
      <c r="S460" s="245"/>
      <c r="T460" s="24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9" t="s">
        <v>206</v>
      </c>
      <c r="AU460" s="19" t="s">
        <v>85</v>
      </c>
    </row>
    <row r="461" spans="1:65" s="2" customFormat="1" ht="6.95" customHeight="1">
      <c r="A461" s="36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41"/>
      <c r="M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</row>
  </sheetData>
  <sheetProtection algorithmName="SHA-512" hashValue="VdQLBwGAyasGoPliZcJ4Lr4pnyFlx1q41w/fRA5BLt22ABjslXj+m4a75uFORCpxm8g0V3l6ZmRX/kwH0wJjdg==" saltValue="V2h4mEsyQDmLJ3MCjHjRAVz+hCAu/grLKbMV6TgRmCHr0andL4wg52OP/yhHh1mTZ0NC9MdQQhd6NJ2KsZUy7w==" spinCount="100000" sheet="1" objects="1" scenarios="1" formatColumns="0" formatRows="0" autoFilter="0"/>
  <autoFilter ref="C84:K460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90" r:id="rId1"/>
    <hyperlink ref="F93" r:id="rId2"/>
    <hyperlink ref="F96" r:id="rId3"/>
    <hyperlink ref="F105" r:id="rId4"/>
    <hyperlink ref="F108" r:id="rId5"/>
    <hyperlink ref="F117" r:id="rId6"/>
    <hyperlink ref="F120" r:id="rId7"/>
    <hyperlink ref="F124" r:id="rId8"/>
    <hyperlink ref="F127" r:id="rId9"/>
    <hyperlink ref="F130" r:id="rId10"/>
    <hyperlink ref="F133" r:id="rId11"/>
    <hyperlink ref="F136" r:id="rId12"/>
    <hyperlink ref="F146" r:id="rId13"/>
    <hyperlink ref="F149" r:id="rId14"/>
    <hyperlink ref="F157" r:id="rId15"/>
    <hyperlink ref="F165" r:id="rId16"/>
    <hyperlink ref="F168" r:id="rId17"/>
    <hyperlink ref="F171" r:id="rId18"/>
    <hyperlink ref="F180" r:id="rId19"/>
    <hyperlink ref="F183" r:id="rId20"/>
    <hyperlink ref="F186" r:id="rId21"/>
    <hyperlink ref="F192" r:id="rId22"/>
    <hyperlink ref="F195" r:id="rId23"/>
    <hyperlink ref="F201" r:id="rId24"/>
    <hyperlink ref="F212" r:id="rId25"/>
    <hyperlink ref="F220" r:id="rId26"/>
    <hyperlink ref="F224" r:id="rId27"/>
    <hyperlink ref="F228" r:id="rId28"/>
    <hyperlink ref="F240" r:id="rId29"/>
    <hyperlink ref="F245" r:id="rId30"/>
    <hyperlink ref="F249" r:id="rId31"/>
    <hyperlink ref="F252" r:id="rId32"/>
    <hyperlink ref="F256" r:id="rId33"/>
    <hyperlink ref="F259" r:id="rId34"/>
    <hyperlink ref="F268" r:id="rId35"/>
    <hyperlink ref="F271" r:id="rId36"/>
    <hyperlink ref="F274" r:id="rId37"/>
    <hyperlink ref="F277" r:id="rId38"/>
    <hyperlink ref="F280" r:id="rId39"/>
    <hyperlink ref="F283" r:id="rId40"/>
    <hyperlink ref="F291" r:id="rId41"/>
    <hyperlink ref="F294" r:id="rId42"/>
    <hyperlink ref="F297" r:id="rId43"/>
    <hyperlink ref="F300" r:id="rId44"/>
    <hyperlink ref="F303" r:id="rId45"/>
    <hyperlink ref="F306" r:id="rId46"/>
    <hyperlink ref="F309" r:id="rId47"/>
    <hyperlink ref="F312" r:id="rId48"/>
    <hyperlink ref="F318" r:id="rId49"/>
    <hyperlink ref="F324" r:id="rId50"/>
    <hyperlink ref="F328" r:id="rId51"/>
    <hyperlink ref="F331" r:id="rId52"/>
    <hyperlink ref="F337" r:id="rId53"/>
    <hyperlink ref="F342" r:id="rId54"/>
    <hyperlink ref="F346" r:id="rId55"/>
    <hyperlink ref="F351" r:id="rId56"/>
    <hyperlink ref="F356" r:id="rId57"/>
    <hyperlink ref="F381" r:id="rId58"/>
    <hyperlink ref="F386" r:id="rId59"/>
    <hyperlink ref="F391" r:id="rId60"/>
    <hyperlink ref="F397" r:id="rId61"/>
    <hyperlink ref="F408" r:id="rId62"/>
    <hyperlink ref="F412" r:id="rId63"/>
    <hyperlink ref="F418" r:id="rId64"/>
    <hyperlink ref="F422" r:id="rId65"/>
    <hyperlink ref="F425" r:id="rId66"/>
    <hyperlink ref="F428" r:id="rId67"/>
    <hyperlink ref="F431" r:id="rId68"/>
    <hyperlink ref="F434" r:id="rId69"/>
    <hyperlink ref="F437" r:id="rId70"/>
    <hyperlink ref="F440" r:id="rId71"/>
    <hyperlink ref="F457" r:id="rId72"/>
    <hyperlink ref="F460" r:id="rId73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88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85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1" t="str">
        <f>'Rekapitulace stavby'!K6</f>
        <v>I.etapa Stavební úpravy MK v ulici Souběžná, Heřmánkova, Daskabát v Třeboni</v>
      </c>
      <c r="F7" s="392"/>
      <c r="G7" s="392"/>
      <c r="H7" s="392"/>
      <c r="L7" s="22"/>
    </row>
    <row r="8" spans="1:46" s="2" customFormat="1" ht="12" customHeight="1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3" t="s">
        <v>623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5. 10. 2025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30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32</v>
      </c>
      <c r="E20" s="36"/>
      <c r="F20" s="36"/>
      <c r="G20" s="36"/>
      <c r="H20" s="36"/>
      <c r="I20" s="108" t="s">
        <v>26</v>
      </c>
      <c r="J20" s="110" t="s">
        <v>33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34</v>
      </c>
      <c r="F21" s="36"/>
      <c r="G21" s="36"/>
      <c r="H21" s="36"/>
      <c r="I21" s="108" t="s">
        <v>29</v>
      </c>
      <c r="J21" s="110" t="s">
        <v>35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37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39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3.25" customHeight="1">
      <c r="A27" s="112"/>
      <c r="B27" s="113"/>
      <c r="C27" s="112"/>
      <c r="D27" s="112"/>
      <c r="E27" s="397" t="s">
        <v>40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41</v>
      </c>
      <c r="E30" s="36"/>
      <c r="F30" s="36"/>
      <c r="G30" s="36"/>
      <c r="H30" s="36"/>
      <c r="I30" s="36"/>
      <c r="J30" s="117">
        <f>ROUND(J89,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43</v>
      </c>
      <c r="G32" s="36"/>
      <c r="H32" s="36"/>
      <c r="I32" s="118" t="s">
        <v>42</v>
      </c>
      <c r="J32" s="118" t="s">
        <v>44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45</v>
      </c>
      <c r="E33" s="108" t="s">
        <v>46</v>
      </c>
      <c r="F33" s="120">
        <f>ROUND((SUM(BE89:BE304)),  2)</f>
        <v>0</v>
      </c>
      <c r="G33" s="36"/>
      <c r="H33" s="36"/>
      <c r="I33" s="121">
        <v>0.21</v>
      </c>
      <c r="J33" s="120">
        <f>ROUND(((SUM(BE89:BE304))*I33),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47</v>
      </c>
      <c r="F34" s="120">
        <f>ROUND((SUM(BF89:BF304)),  2)</f>
        <v>0</v>
      </c>
      <c r="G34" s="36"/>
      <c r="H34" s="36"/>
      <c r="I34" s="121">
        <v>0.12</v>
      </c>
      <c r="J34" s="120">
        <f>ROUND(((SUM(BF89:BF304))*I34),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48</v>
      </c>
      <c r="F35" s="120">
        <f>ROUND((SUM(BG89:BG304)),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49</v>
      </c>
      <c r="F36" s="120">
        <f>ROUND((SUM(BH89:BH304)),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50</v>
      </c>
      <c r="F37" s="120">
        <f>ROUND((SUM(BI89:BI304)),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169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8" t="str">
        <f>E7</f>
        <v>I.etapa Stavební úpravy MK v ulici Souběžná, Heřmánkova, Daskabát v Třeboni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SO_301_1E - Vodovod a vodovodní přípojky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Třeboň</v>
      </c>
      <c r="G52" s="38"/>
      <c r="H52" s="38"/>
      <c r="I52" s="31" t="s">
        <v>23</v>
      </c>
      <c r="J52" s="61" t="str">
        <f>IF(J12="","",J12)</f>
        <v>5. 10. 2025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25</v>
      </c>
      <c r="D54" s="38"/>
      <c r="E54" s="38"/>
      <c r="F54" s="29" t="str">
        <f>E15</f>
        <v>Město Třeboň, Palackého nám. 46/II, 379 01 Třeboň</v>
      </c>
      <c r="G54" s="38"/>
      <c r="H54" s="38"/>
      <c r="I54" s="31" t="s">
        <v>32</v>
      </c>
      <c r="J54" s="34" t="str">
        <f>E21</f>
        <v>INVENTE, s.r.o., Žerotínova 483/1, 370 04 Č. Buděj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170</v>
      </c>
      <c r="D57" s="134"/>
      <c r="E57" s="134"/>
      <c r="F57" s="134"/>
      <c r="G57" s="134"/>
      <c r="H57" s="134"/>
      <c r="I57" s="134"/>
      <c r="J57" s="135" t="s">
        <v>171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73</v>
      </c>
      <c r="D59" s="38"/>
      <c r="E59" s="38"/>
      <c r="F59" s="38"/>
      <c r="G59" s="38"/>
      <c r="H59" s="38"/>
      <c r="I59" s="38"/>
      <c r="J59" s="79">
        <f>J89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172</v>
      </c>
    </row>
    <row r="60" spans="1:47" s="9" customFormat="1" ht="24.95" customHeight="1">
      <c r="B60" s="137"/>
      <c r="C60" s="138"/>
      <c r="D60" s="139" t="s">
        <v>173</v>
      </c>
      <c r="E60" s="140"/>
      <c r="F60" s="140"/>
      <c r="G60" s="140"/>
      <c r="H60" s="140"/>
      <c r="I60" s="140"/>
      <c r="J60" s="141">
        <f>J90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174</v>
      </c>
      <c r="E61" s="146"/>
      <c r="F61" s="146"/>
      <c r="G61" s="146"/>
      <c r="H61" s="146"/>
      <c r="I61" s="146"/>
      <c r="J61" s="147">
        <f>J91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624</v>
      </c>
      <c r="E62" s="146"/>
      <c r="F62" s="146"/>
      <c r="G62" s="146"/>
      <c r="H62" s="146"/>
      <c r="I62" s="146"/>
      <c r="J62" s="147">
        <f>J133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625</v>
      </c>
      <c r="E63" s="146"/>
      <c r="F63" s="146"/>
      <c r="G63" s="146"/>
      <c r="H63" s="146"/>
      <c r="I63" s="146"/>
      <c r="J63" s="147">
        <f>J139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177</v>
      </c>
      <c r="E64" s="146"/>
      <c r="F64" s="146"/>
      <c r="G64" s="146"/>
      <c r="H64" s="146"/>
      <c r="I64" s="146"/>
      <c r="J64" s="147">
        <f>J263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178</v>
      </c>
      <c r="E65" s="146"/>
      <c r="F65" s="146"/>
      <c r="G65" s="146"/>
      <c r="H65" s="146"/>
      <c r="I65" s="146"/>
      <c r="J65" s="147">
        <f>J275</f>
        <v>0</v>
      </c>
      <c r="K65" s="144"/>
      <c r="L65" s="148"/>
    </row>
    <row r="66" spans="1:31" s="9" customFormat="1" ht="24.95" customHeight="1">
      <c r="B66" s="137"/>
      <c r="C66" s="138"/>
      <c r="D66" s="139" t="s">
        <v>626</v>
      </c>
      <c r="E66" s="140"/>
      <c r="F66" s="140"/>
      <c r="G66" s="140"/>
      <c r="H66" s="140"/>
      <c r="I66" s="140"/>
      <c r="J66" s="141">
        <f>J282</f>
        <v>0</v>
      </c>
      <c r="K66" s="138"/>
      <c r="L66" s="142"/>
    </row>
    <row r="67" spans="1:31" s="10" customFormat="1" ht="19.899999999999999" customHeight="1">
      <c r="B67" s="143"/>
      <c r="C67" s="144"/>
      <c r="D67" s="145" t="s">
        <v>627</v>
      </c>
      <c r="E67" s="146"/>
      <c r="F67" s="146"/>
      <c r="G67" s="146"/>
      <c r="H67" s="146"/>
      <c r="I67" s="146"/>
      <c r="J67" s="147">
        <f>J283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628</v>
      </c>
      <c r="E68" s="146"/>
      <c r="F68" s="146"/>
      <c r="G68" s="146"/>
      <c r="H68" s="146"/>
      <c r="I68" s="146"/>
      <c r="J68" s="147">
        <f>J293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629</v>
      </c>
      <c r="E69" s="146"/>
      <c r="F69" s="146"/>
      <c r="G69" s="146"/>
      <c r="H69" s="146"/>
      <c r="I69" s="146"/>
      <c r="J69" s="147">
        <f>J302</f>
        <v>0</v>
      </c>
      <c r="K69" s="144"/>
      <c r="L69" s="148"/>
    </row>
    <row r="70" spans="1:31" s="2" customFormat="1" ht="21.7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49"/>
      <c r="C71" s="50"/>
      <c r="D71" s="50"/>
      <c r="E71" s="50"/>
      <c r="F71" s="50"/>
      <c r="G71" s="50"/>
      <c r="H71" s="50"/>
      <c r="I71" s="50"/>
      <c r="J71" s="50"/>
      <c r="K71" s="50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5" spans="1:31" s="2" customFormat="1" ht="6.95" customHeight="1">
      <c r="A75" s="36"/>
      <c r="B75" s="51"/>
      <c r="C75" s="52"/>
      <c r="D75" s="52"/>
      <c r="E75" s="52"/>
      <c r="F75" s="52"/>
      <c r="G75" s="52"/>
      <c r="H75" s="52"/>
      <c r="I75" s="52"/>
      <c r="J75" s="52"/>
      <c r="K75" s="52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24.95" customHeight="1">
      <c r="A76" s="36"/>
      <c r="B76" s="37"/>
      <c r="C76" s="25" t="s">
        <v>179</v>
      </c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16</v>
      </c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98" t="str">
        <f>E7</f>
        <v>I.etapa Stavební úpravy MK v ulici Souběžná, Heřmánkova, Daskabát v Třeboni</v>
      </c>
      <c r="F79" s="399"/>
      <c r="G79" s="399"/>
      <c r="H79" s="399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119</v>
      </c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6.5" customHeight="1">
      <c r="A81" s="36"/>
      <c r="B81" s="37"/>
      <c r="C81" s="38"/>
      <c r="D81" s="38"/>
      <c r="E81" s="351" t="str">
        <f>E9</f>
        <v>SO_301_1E - Vodovod a vodovodní přípojky</v>
      </c>
      <c r="F81" s="400"/>
      <c r="G81" s="400"/>
      <c r="H81" s="400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2" customHeight="1">
      <c r="A83" s="36"/>
      <c r="B83" s="37"/>
      <c r="C83" s="31" t="s">
        <v>21</v>
      </c>
      <c r="D83" s="38"/>
      <c r="E83" s="38"/>
      <c r="F83" s="29" t="str">
        <f>F12</f>
        <v>Třeboň</v>
      </c>
      <c r="G83" s="38"/>
      <c r="H83" s="38"/>
      <c r="I83" s="31" t="s">
        <v>23</v>
      </c>
      <c r="J83" s="61" t="str">
        <f>IF(J12="","",J12)</f>
        <v>5. 10. 2025</v>
      </c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6.9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40.15" customHeight="1">
      <c r="A85" s="36"/>
      <c r="B85" s="37"/>
      <c r="C85" s="31" t="s">
        <v>25</v>
      </c>
      <c r="D85" s="38"/>
      <c r="E85" s="38"/>
      <c r="F85" s="29" t="str">
        <f>E15</f>
        <v>Město Třeboň, Palackého nám. 46/II, 379 01 Třeboň</v>
      </c>
      <c r="G85" s="38"/>
      <c r="H85" s="38"/>
      <c r="I85" s="31" t="s">
        <v>32</v>
      </c>
      <c r="J85" s="34" t="str">
        <f>E21</f>
        <v>INVENTE, s.r.o., Žerotínova 483/1, 370 04 Č. Buděj</v>
      </c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5.2" customHeight="1">
      <c r="A86" s="36"/>
      <c r="B86" s="37"/>
      <c r="C86" s="31" t="s">
        <v>30</v>
      </c>
      <c r="D86" s="38"/>
      <c r="E86" s="38"/>
      <c r="F86" s="29" t="str">
        <f>IF(E18="","",E18)</f>
        <v>Vyplň údaj</v>
      </c>
      <c r="G86" s="38"/>
      <c r="H86" s="38"/>
      <c r="I86" s="31" t="s">
        <v>37</v>
      </c>
      <c r="J86" s="34" t="str">
        <f>E24</f>
        <v xml:space="preserve"> </v>
      </c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0.3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11" customFormat="1" ht="29.25" customHeight="1">
      <c r="A88" s="149"/>
      <c r="B88" s="150"/>
      <c r="C88" s="151" t="s">
        <v>180</v>
      </c>
      <c r="D88" s="152" t="s">
        <v>60</v>
      </c>
      <c r="E88" s="152" t="s">
        <v>56</v>
      </c>
      <c r="F88" s="152" t="s">
        <v>57</v>
      </c>
      <c r="G88" s="152" t="s">
        <v>181</v>
      </c>
      <c r="H88" s="152" t="s">
        <v>182</v>
      </c>
      <c r="I88" s="152" t="s">
        <v>183</v>
      </c>
      <c r="J88" s="152" t="s">
        <v>171</v>
      </c>
      <c r="K88" s="153" t="s">
        <v>184</v>
      </c>
      <c r="L88" s="154"/>
      <c r="M88" s="70" t="s">
        <v>19</v>
      </c>
      <c r="N88" s="71" t="s">
        <v>45</v>
      </c>
      <c r="O88" s="71" t="s">
        <v>185</v>
      </c>
      <c r="P88" s="71" t="s">
        <v>186</v>
      </c>
      <c r="Q88" s="71" t="s">
        <v>187</v>
      </c>
      <c r="R88" s="71" t="s">
        <v>188</v>
      </c>
      <c r="S88" s="71" t="s">
        <v>189</v>
      </c>
      <c r="T88" s="72" t="s">
        <v>190</v>
      </c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65" s="2" customFormat="1" ht="22.9" customHeight="1">
      <c r="A89" s="36"/>
      <c r="B89" s="37"/>
      <c r="C89" s="77" t="s">
        <v>191</v>
      </c>
      <c r="D89" s="38"/>
      <c r="E89" s="38"/>
      <c r="F89" s="38"/>
      <c r="G89" s="38"/>
      <c r="H89" s="38"/>
      <c r="I89" s="38"/>
      <c r="J89" s="155">
        <f>BK89</f>
        <v>0</v>
      </c>
      <c r="K89" s="38"/>
      <c r="L89" s="41"/>
      <c r="M89" s="73"/>
      <c r="N89" s="156"/>
      <c r="O89" s="74"/>
      <c r="P89" s="157">
        <f>P90+P282</f>
        <v>0</v>
      </c>
      <c r="Q89" s="74"/>
      <c r="R89" s="157">
        <f>R90+R282</f>
        <v>0</v>
      </c>
      <c r="S89" s="74"/>
      <c r="T89" s="158">
        <f>T90+T282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74</v>
      </c>
      <c r="AU89" s="19" t="s">
        <v>172</v>
      </c>
      <c r="BK89" s="159">
        <f>BK90+BK282</f>
        <v>0</v>
      </c>
    </row>
    <row r="90" spans="1:65" s="12" customFormat="1" ht="25.9" customHeight="1">
      <c r="B90" s="160"/>
      <c r="C90" s="161"/>
      <c r="D90" s="162" t="s">
        <v>74</v>
      </c>
      <c r="E90" s="163" t="s">
        <v>192</v>
      </c>
      <c r="F90" s="163" t="s">
        <v>193</v>
      </c>
      <c r="G90" s="161"/>
      <c r="H90" s="161"/>
      <c r="I90" s="164"/>
      <c r="J90" s="165">
        <f>BK90</f>
        <v>0</v>
      </c>
      <c r="K90" s="161"/>
      <c r="L90" s="166"/>
      <c r="M90" s="167"/>
      <c r="N90" s="168"/>
      <c r="O90" s="168"/>
      <c r="P90" s="169">
        <f>P91+P133+P139+P263+P275</f>
        <v>0</v>
      </c>
      <c r="Q90" s="168"/>
      <c r="R90" s="169">
        <f>R91+R133+R139+R263+R275</f>
        <v>0</v>
      </c>
      <c r="S90" s="168"/>
      <c r="T90" s="170">
        <f>T91+T133+T139+T263+T275</f>
        <v>0</v>
      </c>
      <c r="AR90" s="171" t="s">
        <v>83</v>
      </c>
      <c r="AT90" s="172" t="s">
        <v>74</v>
      </c>
      <c r="AU90" s="172" t="s">
        <v>75</v>
      </c>
      <c r="AY90" s="171" t="s">
        <v>194</v>
      </c>
      <c r="BK90" s="173">
        <f>BK91+BK133+BK139+BK263+BK275</f>
        <v>0</v>
      </c>
    </row>
    <row r="91" spans="1:65" s="12" customFormat="1" ht="22.9" customHeight="1">
      <c r="B91" s="160"/>
      <c r="C91" s="161"/>
      <c r="D91" s="162" t="s">
        <v>74</v>
      </c>
      <c r="E91" s="174" t="s">
        <v>83</v>
      </c>
      <c r="F91" s="174" t="s">
        <v>195</v>
      </c>
      <c r="G91" s="161"/>
      <c r="H91" s="161"/>
      <c r="I91" s="164"/>
      <c r="J91" s="175">
        <f>BK91</f>
        <v>0</v>
      </c>
      <c r="K91" s="161"/>
      <c r="L91" s="166"/>
      <c r="M91" s="167"/>
      <c r="N91" s="168"/>
      <c r="O91" s="168"/>
      <c r="P91" s="169">
        <f>SUM(P92:P132)</f>
        <v>0</v>
      </c>
      <c r="Q91" s="168"/>
      <c r="R91" s="169">
        <f>SUM(R92:R132)</f>
        <v>0</v>
      </c>
      <c r="S91" s="168"/>
      <c r="T91" s="170">
        <f>SUM(T92:T132)</f>
        <v>0</v>
      </c>
      <c r="AR91" s="171" t="s">
        <v>83</v>
      </c>
      <c r="AT91" s="172" t="s">
        <v>74</v>
      </c>
      <c r="AU91" s="172" t="s">
        <v>83</v>
      </c>
      <c r="AY91" s="171" t="s">
        <v>194</v>
      </c>
      <c r="BK91" s="173">
        <f>SUM(BK92:BK132)</f>
        <v>0</v>
      </c>
    </row>
    <row r="92" spans="1:65" s="2" customFormat="1" ht="24.2" customHeight="1">
      <c r="A92" s="36"/>
      <c r="B92" s="37"/>
      <c r="C92" s="176" t="s">
        <v>83</v>
      </c>
      <c r="D92" s="176" t="s">
        <v>197</v>
      </c>
      <c r="E92" s="178" t="s">
        <v>630</v>
      </c>
      <c r="F92" s="179" t="s">
        <v>631</v>
      </c>
      <c r="G92" s="180" t="s">
        <v>251</v>
      </c>
      <c r="H92" s="181">
        <v>133.30000000000001</v>
      </c>
      <c r="I92" s="182"/>
      <c r="J92" s="183">
        <f>ROUND(I92*H92,2)</f>
        <v>0</v>
      </c>
      <c r="K92" s="179" t="s">
        <v>201</v>
      </c>
      <c r="L92" s="41"/>
      <c r="M92" s="184" t="s">
        <v>19</v>
      </c>
      <c r="N92" s="185" t="s">
        <v>46</v>
      </c>
      <c r="O92" s="66"/>
      <c r="P92" s="186">
        <f>O92*H92</f>
        <v>0</v>
      </c>
      <c r="Q92" s="186">
        <v>0</v>
      </c>
      <c r="R92" s="186">
        <f>Q92*H92</f>
        <v>0</v>
      </c>
      <c r="S92" s="186">
        <v>0</v>
      </c>
      <c r="T92" s="18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8" t="s">
        <v>202</v>
      </c>
      <c r="AT92" s="188" t="s">
        <v>197</v>
      </c>
      <c r="AU92" s="188" t="s">
        <v>85</v>
      </c>
      <c r="AY92" s="19" t="s">
        <v>194</v>
      </c>
      <c r="BE92" s="189">
        <f>IF(N92="základní",J92,0)</f>
        <v>0</v>
      </c>
      <c r="BF92" s="189">
        <f>IF(N92="snížená",J92,0)</f>
        <v>0</v>
      </c>
      <c r="BG92" s="189">
        <f>IF(N92="zákl. přenesená",J92,0)</f>
        <v>0</v>
      </c>
      <c r="BH92" s="189">
        <f>IF(N92="sníž. přenesená",J92,0)</f>
        <v>0</v>
      </c>
      <c r="BI92" s="189">
        <f>IF(N92="nulová",J92,0)</f>
        <v>0</v>
      </c>
      <c r="BJ92" s="19" t="s">
        <v>83</v>
      </c>
      <c r="BK92" s="189">
        <f>ROUND(I92*H92,2)</f>
        <v>0</v>
      </c>
      <c r="BL92" s="19" t="s">
        <v>202</v>
      </c>
      <c r="BM92" s="188" t="s">
        <v>85</v>
      </c>
    </row>
    <row r="93" spans="1:65" s="2" customFormat="1" ht="19.5">
      <c r="A93" s="36"/>
      <c r="B93" s="37"/>
      <c r="C93" s="38"/>
      <c r="D93" s="190" t="s">
        <v>204</v>
      </c>
      <c r="E93" s="38"/>
      <c r="F93" s="191" t="s">
        <v>631</v>
      </c>
      <c r="G93" s="38"/>
      <c r="H93" s="38"/>
      <c r="I93" s="192"/>
      <c r="J93" s="38"/>
      <c r="K93" s="38"/>
      <c r="L93" s="41"/>
      <c r="M93" s="193"/>
      <c r="N93" s="19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204</v>
      </c>
      <c r="AU93" s="19" t="s">
        <v>85</v>
      </c>
    </row>
    <row r="94" spans="1:65" s="2" customFormat="1" ht="11.25">
      <c r="A94" s="36"/>
      <c r="B94" s="37"/>
      <c r="C94" s="38"/>
      <c r="D94" s="195" t="s">
        <v>206</v>
      </c>
      <c r="E94" s="38"/>
      <c r="F94" s="196" t="s">
        <v>632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206</v>
      </c>
      <c r="AU94" s="19" t="s">
        <v>85</v>
      </c>
    </row>
    <row r="95" spans="1:65" s="14" customFormat="1" ht="11.25">
      <c r="B95" s="207"/>
      <c r="C95" s="208"/>
      <c r="D95" s="190" t="s">
        <v>208</v>
      </c>
      <c r="E95" s="221" t="s">
        <v>19</v>
      </c>
      <c r="F95" s="209" t="s">
        <v>633</v>
      </c>
      <c r="G95" s="208"/>
      <c r="H95" s="211">
        <v>131.88</v>
      </c>
      <c r="I95" s="212"/>
      <c r="J95" s="208"/>
      <c r="K95" s="208"/>
      <c r="L95" s="213"/>
      <c r="M95" s="214"/>
      <c r="N95" s="215"/>
      <c r="O95" s="215"/>
      <c r="P95" s="215"/>
      <c r="Q95" s="215"/>
      <c r="R95" s="215"/>
      <c r="S95" s="215"/>
      <c r="T95" s="216"/>
      <c r="AT95" s="217" t="s">
        <v>208</v>
      </c>
      <c r="AU95" s="217" t="s">
        <v>85</v>
      </c>
      <c r="AV95" s="14" t="s">
        <v>85</v>
      </c>
      <c r="AW95" s="14" t="s">
        <v>36</v>
      </c>
      <c r="AX95" s="14" t="s">
        <v>75</v>
      </c>
      <c r="AY95" s="217" t="s">
        <v>194</v>
      </c>
    </row>
    <row r="96" spans="1:65" s="14" customFormat="1" ht="11.25">
      <c r="B96" s="207"/>
      <c r="C96" s="208"/>
      <c r="D96" s="190" t="s">
        <v>208</v>
      </c>
      <c r="E96" s="221" t="s">
        <v>19</v>
      </c>
      <c r="F96" s="209" t="s">
        <v>634</v>
      </c>
      <c r="G96" s="208"/>
      <c r="H96" s="211">
        <v>1.42</v>
      </c>
      <c r="I96" s="212"/>
      <c r="J96" s="208"/>
      <c r="K96" s="208"/>
      <c r="L96" s="213"/>
      <c r="M96" s="214"/>
      <c r="N96" s="215"/>
      <c r="O96" s="215"/>
      <c r="P96" s="215"/>
      <c r="Q96" s="215"/>
      <c r="R96" s="215"/>
      <c r="S96" s="215"/>
      <c r="T96" s="216"/>
      <c r="AT96" s="217" t="s">
        <v>208</v>
      </c>
      <c r="AU96" s="217" t="s">
        <v>85</v>
      </c>
      <c r="AV96" s="14" t="s">
        <v>85</v>
      </c>
      <c r="AW96" s="14" t="s">
        <v>36</v>
      </c>
      <c r="AX96" s="14" t="s">
        <v>75</v>
      </c>
      <c r="AY96" s="217" t="s">
        <v>194</v>
      </c>
    </row>
    <row r="97" spans="1:65" s="15" customFormat="1" ht="11.25">
      <c r="B97" s="222"/>
      <c r="C97" s="223"/>
      <c r="D97" s="190" t="s">
        <v>208</v>
      </c>
      <c r="E97" s="224" t="s">
        <v>19</v>
      </c>
      <c r="F97" s="225" t="s">
        <v>282</v>
      </c>
      <c r="G97" s="223"/>
      <c r="H97" s="226">
        <v>133.29999999999998</v>
      </c>
      <c r="I97" s="227"/>
      <c r="J97" s="223"/>
      <c r="K97" s="223"/>
      <c r="L97" s="228"/>
      <c r="M97" s="229"/>
      <c r="N97" s="230"/>
      <c r="O97" s="230"/>
      <c r="P97" s="230"/>
      <c r="Q97" s="230"/>
      <c r="R97" s="230"/>
      <c r="S97" s="230"/>
      <c r="T97" s="231"/>
      <c r="AT97" s="232" t="s">
        <v>208</v>
      </c>
      <c r="AU97" s="232" t="s">
        <v>85</v>
      </c>
      <c r="AV97" s="15" t="s">
        <v>202</v>
      </c>
      <c r="AW97" s="15" t="s">
        <v>36</v>
      </c>
      <c r="AX97" s="15" t="s">
        <v>83</v>
      </c>
      <c r="AY97" s="232" t="s">
        <v>194</v>
      </c>
    </row>
    <row r="98" spans="1:65" s="2" customFormat="1" ht="37.9" customHeight="1">
      <c r="A98" s="36"/>
      <c r="B98" s="37"/>
      <c r="C98" s="176" t="s">
        <v>85</v>
      </c>
      <c r="D98" s="176" t="s">
        <v>197</v>
      </c>
      <c r="E98" s="178" t="s">
        <v>635</v>
      </c>
      <c r="F98" s="179" t="s">
        <v>636</v>
      </c>
      <c r="G98" s="180" t="s">
        <v>251</v>
      </c>
      <c r="H98" s="181">
        <v>133.30000000000001</v>
      </c>
      <c r="I98" s="182"/>
      <c r="J98" s="183">
        <f>ROUND(I98*H98,2)</f>
        <v>0</v>
      </c>
      <c r="K98" s="179" t="s">
        <v>201</v>
      </c>
      <c r="L98" s="41"/>
      <c r="M98" s="184" t="s">
        <v>19</v>
      </c>
      <c r="N98" s="185" t="s">
        <v>46</v>
      </c>
      <c r="O98" s="66"/>
      <c r="P98" s="186">
        <f>O98*H98</f>
        <v>0</v>
      </c>
      <c r="Q98" s="186">
        <v>0</v>
      </c>
      <c r="R98" s="186">
        <f>Q98*H98</f>
        <v>0</v>
      </c>
      <c r="S98" s="186">
        <v>0</v>
      </c>
      <c r="T98" s="18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8" t="s">
        <v>202</v>
      </c>
      <c r="AT98" s="188" t="s">
        <v>197</v>
      </c>
      <c r="AU98" s="188" t="s">
        <v>85</v>
      </c>
      <c r="AY98" s="19" t="s">
        <v>194</v>
      </c>
      <c r="BE98" s="189">
        <f>IF(N98="základní",J98,0)</f>
        <v>0</v>
      </c>
      <c r="BF98" s="189">
        <f>IF(N98="snížená",J98,0)</f>
        <v>0</v>
      </c>
      <c r="BG98" s="189">
        <f>IF(N98="zákl. přenesená",J98,0)</f>
        <v>0</v>
      </c>
      <c r="BH98" s="189">
        <f>IF(N98="sníž. přenesená",J98,0)</f>
        <v>0</v>
      </c>
      <c r="BI98" s="189">
        <f>IF(N98="nulová",J98,0)</f>
        <v>0</v>
      </c>
      <c r="BJ98" s="19" t="s">
        <v>83</v>
      </c>
      <c r="BK98" s="189">
        <f>ROUND(I98*H98,2)</f>
        <v>0</v>
      </c>
      <c r="BL98" s="19" t="s">
        <v>202</v>
      </c>
      <c r="BM98" s="188" t="s">
        <v>202</v>
      </c>
    </row>
    <row r="99" spans="1:65" s="2" customFormat="1" ht="19.5">
      <c r="A99" s="36"/>
      <c r="B99" s="37"/>
      <c r="C99" s="38"/>
      <c r="D99" s="190" t="s">
        <v>204</v>
      </c>
      <c r="E99" s="38"/>
      <c r="F99" s="191" t="s">
        <v>636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204</v>
      </c>
      <c r="AU99" s="19" t="s">
        <v>85</v>
      </c>
    </row>
    <row r="100" spans="1:65" s="2" customFormat="1" ht="11.25">
      <c r="A100" s="36"/>
      <c r="B100" s="37"/>
      <c r="C100" s="38"/>
      <c r="D100" s="195" t="s">
        <v>206</v>
      </c>
      <c r="E100" s="38"/>
      <c r="F100" s="196" t="s">
        <v>637</v>
      </c>
      <c r="G100" s="38"/>
      <c r="H100" s="38"/>
      <c r="I100" s="192"/>
      <c r="J100" s="38"/>
      <c r="K100" s="38"/>
      <c r="L100" s="41"/>
      <c r="M100" s="193"/>
      <c r="N100" s="19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206</v>
      </c>
      <c r="AU100" s="19" t="s">
        <v>85</v>
      </c>
    </row>
    <row r="101" spans="1:65" s="2" customFormat="1" ht="24.2" customHeight="1">
      <c r="A101" s="36"/>
      <c r="B101" s="37"/>
      <c r="C101" s="176" t="s">
        <v>104</v>
      </c>
      <c r="D101" s="176" t="s">
        <v>197</v>
      </c>
      <c r="E101" s="178" t="s">
        <v>638</v>
      </c>
      <c r="F101" s="179" t="s">
        <v>639</v>
      </c>
      <c r="G101" s="180" t="s">
        <v>251</v>
      </c>
      <c r="H101" s="181">
        <v>133.30000000000001</v>
      </c>
      <c r="I101" s="182"/>
      <c r="J101" s="183">
        <f>ROUND(I101*H101,2)</f>
        <v>0</v>
      </c>
      <c r="K101" s="179" t="s">
        <v>201</v>
      </c>
      <c r="L101" s="41"/>
      <c r="M101" s="184" t="s">
        <v>19</v>
      </c>
      <c r="N101" s="185" t="s">
        <v>46</v>
      </c>
      <c r="O101" s="66"/>
      <c r="P101" s="186">
        <f>O101*H101</f>
        <v>0</v>
      </c>
      <c r="Q101" s="186">
        <v>0</v>
      </c>
      <c r="R101" s="186">
        <f>Q101*H101</f>
        <v>0</v>
      </c>
      <c r="S101" s="186">
        <v>0</v>
      </c>
      <c r="T101" s="18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8" t="s">
        <v>202</v>
      </c>
      <c r="AT101" s="188" t="s">
        <v>197</v>
      </c>
      <c r="AU101" s="188" t="s">
        <v>85</v>
      </c>
      <c r="AY101" s="19" t="s">
        <v>194</v>
      </c>
      <c r="BE101" s="189">
        <f>IF(N101="základní",J101,0)</f>
        <v>0</v>
      </c>
      <c r="BF101" s="189">
        <f>IF(N101="snížená",J101,0)</f>
        <v>0</v>
      </c>
      <c r="BG101" s="189">
        <f>IF(N101="zákl. přenesená",J101,0)</f>
        <v>0</v>
      </c>
      <c r="BH101" s="189">
        <f>IF(N101="sníž. přenesená",J101,0)</f>
        <v>0</v>
      </c>
      <c r="BI101" s="189">
        <f>IF(N101="nulová",J101,0)</f>
        <v>0</v>
      </c>
      <c r="BJ101" s="19" t="s">
        <v>83</v>
      </c>
      <c r="BK101" s="189">
        <f>ROUND(I101*H101,2)</f>
        <v>0</v>
      </c>
      <c r="BL101" s="19" t="s">
        <v>202</v>
      </c>
      <c r="BM101" s="188" t="s">
        <v>248</v>
      </c>
    </row>
    <row r="102" spans="1:65" s="2" customFormat="1" ht="19.5">
      <c r="A102" s="36"/>
      <c r="B102" s="37"/>
      <c r="C102" s="38"/>
      <c r="D102" s="190" t="s">
        <v>204</v>
      </c>
      <c r="E102" s="38"/>
      <c r="F102" s="191" t="s">
        <v>639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204</v>
      </c>
      <c r="AU102" s="19" t="s">
        <v>85</v>
      </c>
    </row>
    <row r="103" spans="1:65" s="2" customFormat="1" ht="11.25">
      <c r="A103" s="36"/>
      <c r="B103" s="37"/>
      <c r="C103" s="38"/>
      <c r="D103" s="195" t="s">
        <v>206</v>
      </c>
      <c r="E103" s="38"/>
      <c r="F103" s="196" t="s">
        <v>640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206</v>
      </c>
      <c r="AU103" s="19" t="s">
        <v>85</v>
      </c>
    </row>
    <row r="104" spans="1:65" s="2" customFormat="1" ht="24.2" customHeight="1">
      <c r="A104" s="36"/>
      <c r="B104" s="37"/>
      <c r="C104" s="176" t="s">
        <v>202</v>
      </c>
      <c r="D104" s="176" t="s">
        <v>197</v>
      </c>
      <c r="E104" s="178" t="s">
        <v>641</v>
      </c>
      <c r="F104" s="179" t="s">
        <v>642</v>
      </c>
      <c r="G104" s="180" t="s">
        <v>305</v>
      </c>
      <c r="H104" s="181">
        <v>266.60000000000002</v>
      </c>
      <c r="I104" s="182"/>
      <c r="J104" s="183">
        <f>ROUND(I104*H104,2)</f>
        <v>0</v>
      </c>
      <c r="K104" s="179" t="s">
        <v>201</v>
      </c>
      <c r="L104" s="41"/>
      <c r="M104" s="184" t="s">
        <v>19</v>
      </c>
      <c r="N104" s="185" t="s">
        <v>46</v>
      </c>
      <c r="O104" s="66"/>
      <c r="P104" s="186">
        <f>O104*H104</f>
        <v>0</v>
      </c>
      <c r="Q104" s="186">
        <v>0</v>
      </c>
      <c r="R104" s="186">
        <f>Q104*H104</f>
        <v>0</v>
      </c>
      <c r="S104" s="186">
        <v>0</v>
      </c>
      <c r="T104" s="18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202</v>
      </c>
      <c r="AT104" s="188" t="s">
        <v>197</v>
      </c>
      <c r="AU104" s="188" t="s">
        <v>85</v>
      </c>
      <c r="AY104" s="19" t="s">
        <v>194</v>
      </c>
      <c r="BE104" s="189">
        <f>IF(N104="základní",J104,0)</f>
        <v>0</v>
      </c>
      <c r="BF104" s="189">
        <f>IF(N104="snížená",J104,0)</f>
        <v>0</v>
      </c>
      <c r="BG104" s="189">
        <f>IF(N104="zákl. přenesená",J104,0)</f>
        <v>0</v>
      </c>
      <c r="BH104" s="189">
        <f>IF(N104="sníž. přenesená",J104,0)</f>
        <v>0</v>
      </c>
      <c r="BI104" s="189">
        <f>IF(N104="nulová",J104,0)</f>
        <v>0</v>
      </c>
      <c r="BJ104" s="19" t="s">
        <v>83</v>
      </c>
      <c r="BK104" s="189">
        <f>ROUND(I104*H104,2)</f>
        <v>0</v>
      </c>
      <c r="BL104" s="19" t="s">
        <v>202</v>
      </c>
      <c r="BM104" s="188" t="s">
        <v>274</v>
      </c>
    </row>
    <row r="105" spans="1:65" s="2" customFormat="1" ht="19.5">
      <c r="A105" s="36"/>
      <c r="B105" s="37"/>
      <c r="C105" s="38"/>
      <c r="D105" s="190" t="s">
        <v>204</v>
      </c>
      <c r="E105" s="38"/>
      <c r="F105" s="191" t="s">
        <v>642</v>
      </c>
      <c r="G105" s="38"/>
      <c r="H105" s="38"/>
      <c r="I105" s="192"/>
      <c r="J105" s="38"/>
      <c r="K105" s="38"/>
      <c r="L105" s="41"/>
      <c r="M105" s="193"/>
      <c r="N105" s="19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204</v>
      </c>
      <c r="AU105" s="19" t="s">
        <v>85</v>
      </c>
    </row>
    <row r="106" spans="1:65" s="2" customFormat="1" ht="11.25">
      <c r="A106" s="36"/>
      <c r="B106" s="37"/>
      <c r="C106" s="38"/>
      <c r="D106" s="195" t="s">
        <v>206</v>
      </c>
      <c r="E106" s="38"/>
      <c r="F106" s="196" t="s">
        <v>643</v>
      </c>
      <c r="G106" s="38"/>
      <c r="H106" s="38"/>
      <c r="I106" s="192"/>
      <c r="J106" s="38"/>
      <c r="K106" s="38"/>
      <c r="L106" s="41"/>
      <c r="M106" s="193"/>
      <c r="N106" s="19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206</v>
      </c>
      <c r="AU106" s="19" t="s">
        <v>85</v>
      </c>
    </row>
    <row r="107" spans="1:65" s="13" customFormat="1" ht="11.25">
      <c r="B107" s="197"/>
      <c r="C107" s="198"/>
      <c r="D107" s="190" t="s">
        <v>208</v>
      </c>
      <c r="E107" s="199" t="s">
        <v>19</v>
      </c>
      <c r="F107" s="200" t="s">
        <v>644</v>
      </c>
      <c r="G107" s="198"/>
      <c r="H107" s="199" t="s">
        <v>19</v>
      </c>
      <c r="I107" s="201"/>
      <c r="J107" s="198"/>
      <c r="K107" s="198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208</v>
      </c>
      <c r="AU107" s="206" t="s">
        <v>85</v>
      </c>
      <c r="AV107" s="13" t="s">
        <v>83</v>
      </c>
      <c r="AW107" s="13" t="s">
        <v>36</v>
      </c>
      <c r="AX107" s="13" t="s">
        <v>75</v>
      </c>
      <c r="AY107" s="206" t="s">
        <v>194</v>
      </c>
    </row>
    <row r="108" spans="1:65" s="14" customFormat="1" ht="11.25">
      <c r="B108" s="207"/>
      <c r="C108" s="208"/>
      <c r="D108" s="190" t="s">
        <v>208</v>
      </c>
      <c r="E108" s="221" t="s">
        <v>19</v>
      </c>
      <c r="F108" s="209" t="s">
        <v>645</v>
      </c>
      <c r="G108" s="208"/>
      <c r="H108" s="211">
        <v>266.60000000000002</v>
      </c>
      <c r="I108" s="212"/>
      <c r="J108" s="208"/>
      <c r="K108" s="208"/>
      <c r="L108" s="213"/>
      <c r="M108" s="214"/>
      <c r="N108" s="215"/>
      <c r="O108" s="215"/>
      <c r="P108" s="215"/>
      <c r="Q108" s="215"/>
      <c r="R108" s="215"/>
      <c r="S108" s="215"/>
      <c r="T108" s="216"/>
      <c r="AT108" s="217" t="s">
        <v>208</v>
      </c>
      <c r="AU108" s="217" t="s">
        <v>85</v>
      </c>
      <c r="AV108" s="14" t="s">
        <v>85</v>
      </c>
      <c r="AW108" s="14" t="s">
        <v>36</v>
      </c>
      <c r="AX108" s="14" t="s">
        <v>75</v>
      </c>
      <c r="AY108" s="217" t="s">
        <v>194</v>
      </c>
    </row>
    <row r="109" spans="1:65" s="15" customFormat="1" ht="11.25">
      <c r="B109" s="222"/>
      <c r="C109" s="223"/>
      <c r="D109" s="190" t="s">
        <v>208</v>
      </c>
      <c r="E109" s="224" t="s">
        <v>19</v>
      </c>
      <c r="F109" s="225" t="s">
        <v>282</v>
      </c>
      <c r="G109" s="223"/>
      <c r="H109" s="226">
        <v>266.60000000000002</v>
      </c>
      <c r="I109" s="227"/>
      <c r="J109" s="223"/>
      <c r="K109" s="223"/>
      <c r="L109" s="228"/>
      <c r="M109" s="229"/>
      <c r="N109" s="230"/>
      <c r="O109" s="230"/>
      <c r="P109" s="230"/>
      <c r="Q109" s="230"/>
      <c r="R109" s="230"/>
      <c r="S109" s="230"/>
      <c r="T109" s="231"/>
      <c r="AT109" s="232" t="s">
        <v>208</v>
      </c>
      <c r="AU109" s="232" t="s">
        <v>85</v>
      </c>
      <c r="AV109" s="15" t="s">
        <v>202</v>
      </c>
      <c r="AW109" s="15" t="s">
        <v>36</v>
      </c>
      <c r="AX109" s="15" t="s">
        <v>83</v>
      </c>
      <c r="AY109" s="232" t="s">
        <v>194</v>
      </c>
    </row>
    <row r="110" spans="1:65" s="2" customFormat="1" ht="24.2" customHeight="1">
      <c r="A110" s="36"/>
      <c r="B110" s="37"/>
      <c r="C110" s="176" t="s">
        <v>242</v>
      </c>
      <c r="D110" s="176" t="s">
        <v>197</v>
      </c>
      <c r="E110" s="178" t="s">
        <v>646</v>
      </c>
      <c r="F110" s="179" t="s">
        <v>647</v>
      </c>
      <c r="G110" s="180" t="s">
        <v>251</v>
      </c>
      <c r="H110" s="181">
        <v>133.30000000000001</v>
      </c>
      <c r="I110" s="182"/>
      <c r="J110" s="183">
        <f>ROUND(I110*H110,2)</f>
        <v>0</v>
      </c>
      <c r="K110" s="179" t="s">
        <v>201</v>
      </c>
      <c r="L110" s="41"/>
      <c r="M110" s="184" t="s">
        <v>19</v>
      </c>
      <c r="N110" s="185" t="s">
        <v>46</v>
      </c>
      <c r="O110" s="66"/>
      <c r="P110" s="186">
        <f>O110*H110</f>
        <v>0</v>
      </c>
      <c r="Q110" s="186">
        <v>0</v>
      </c>
      <c r="R110" s="186">
        <f>Q110*H110</f>
        <v>0</v>
      </c>
      <c r="S110" s="186">
        <v>0</v>
      </c>
      <c r="T110" s="18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8" t="s">
        <v>202</v>
      </c>
      <c r="AT110" s="188" t="s">
        <v>197</v>
      </c>
      <c r="AU110" s="188" t="s">
        <v>85</v>
      </c>
      <c r="AY110" s="19" t="s">
        <v>194</v>
      </c>
      <c r="BE110" s="189">
        <f>IF(N110="základní",J110,0)</f>
        <v>0</v>
      </c>
      <c r="BF110" s="189">
        <f>IF(N110="snížená",J110,0)</f>
        <v>0</v>
      </c>
      <c r="BG110" s="189">
        <f>IF(N110="zákl. přenesená",J110,0)</f>
        <v>0</v>
      </c>
      <c r="BH110" s="189">
        <f>IF(N110="sníž. přenesená",J110,0)</f>
        <v>0</v>
      </c>
      <c r="BI110" s="189">
        <f>IF(N110="nulová",J110,0)</f>
        <v>0</v>
      </c>
      <c r="BJ110" s="19" t="s">
        <v>83</v>
      </c>
      <c r="BK110" s="189">
        <f>ROUND(I110*H110,2)</f>
        <v>0</v>
      </c>
      <c r="BL110" s="19" t="s">
        <v>202</v>
      </c>
      <c r="BM110" s="188" t="s">
        <v>290</v>
      </c>
    </row>
    <row r="111" spans="1:65" s="2" customFormat="1" ht="11.25">
      <c r="A111" s="36"/>
      <c r="B111" s="37"/>
      <c r="C111" s="38"/>
      <c r="D111" s="190" t="s">
        <v>204</v>
      </c>
      <c r="E111" s="38"/>
      <c r="F111" s="191" t="s">
        <v>647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204</v>
      </c>
      <c r="AU111" s="19" t="s">
        <v>85</v>
      </c>
    </row>
    <row r="112" spans="1:65" s="2" customFormat="1" ht="11.25">
      <c r="A112" s="36"/>
      <c r="B112" s="37"/>
      <c r="C112" s="38"/>
      <c r="D112" s="195" t="s">
        <v>206</v>
      </c>
      <c r="E112" s="38"/>
      <c r="F112" s="196" t="s">
        <v>648</v>
      </c>
      <c r="G112" s="38"/>
      <c r="H112" s="38"/>
      <c r="I112" s="192"/>
      <c r="J112" s="38"/>
      <c r="K112" s="38"/>
      <c r="L112" s="41"/>
      <c r="M112" s="193"/>
      <c r="N112" s="19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206</v>
      </c>
      <c r="AU112" s="19" t="s">
        <v>85</v>
      </c>
    </row>
    <row r="113" spans="1:65" s="2" customFormat="1" ht="24.2" customHeight="1">
      <c r="A113" s="36"/>
      <c r="B113" s="37"/>
      <c r="C113" s="176" t="s">
        <v>248</v>
      </c>
      <c r="D113" s="176" t="s">
        <v>197</v>
      </c>
      <c r="E113" s="178" t="s">
        <v>649</v>
      </c>
      <c r="F113" s="179" t="s">
        <v>650</v>
      </c>
      <c r="G113" s="180" t="s">
        <v>251</v>
      </c>
      <c r="H113" s="181">
        <v>57.2</v>
      </c>
      <c r="I113" s="182"/>
      <c r="J113" s="183">
        <f>ROUND(I113*H113,2)</f>
        <v>0</v>
      </c>
      <c r="K113" s="179" t="s">
        <v>201</v>
      </c>
      <c r="L113" s="41"/>
      <c r="M113" s="184" t="s">
        <v>19</v>
      </c>
      <c r="N113" s="185" t="s">
        <v>46</v>
      </c>
      <c r="O113" s="66"/>
      <c r="P113" s="186">
        <f>O113*H113</f>
        <v>0</v>
      </c>
      <c r="Q113" s="186">
        <v>0</v>
      </c>
      <c r="R113" s="186">
        <f>Q113*H113</f>
        <v>0</v>
      </c>
      <c r="S113" s="186">
        <v>0</v>
      </c>
      <c r="T113" s="18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202</v>
      </c>
      <c r="AT113" s="188" t="s">
        <v>197</v>
      </c>
      <c r="AU113" s="188" t="s">
        <v>85</v>
      </c>
      <c r="AY113" s="19" t="s">
        <v>194</v>
      </c>
      <c r="BE113" s="189">
        <f>IF(N113="základní",J113,0)</f>
        <v>0</v>
      </c>
      <c r="BF113" s="189">
        <f>IF(N113="snížená",J113,0)</f>
        <v>0</v>
      </c>
      <c r="BG113" s="189">
        <f>IF(N113="zákl. přenesená",J113,0)</f>
        <v>0</v>
      </c>
      <c r="BH113" s="189">
        <f>IF(N113="sníž. přenesená",J113,0)</f>
        <v>0</v>
      </c>
      <c r="BI113" s="189">
        <f>IF(N113="nulová",J113,0)</f>
        <v>0</v>
      </c>
      <c r="BJ113" s="19" t="s">
        <v>83</v>
      </c>
      <c r="BK113" s="189">
        <f>ROUND(I113*H113,2)</f>
        <v>0</v>
      </c>
      <c r="BL113" s="19" t="s">
        <v>202</v>
      </c>
      <c r="BM113" s="188" t="s">
        <v>8</v>
      </c>
    </row>
    <row r="114" spans="1:65" s="2" customFormat="1" ht="19.5">
      <c r="A114" s="36"/>
      <c r="B114" s="37"/>
      <c r="C114" s="38"/>
      <c r="D114" s="190" t="s">
        <v>204</v>
      </c>
      <c r="E114" s="38"/>
      <c r="F114" s="191" t="s">
        <v>650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204</v>
      </c>
      <c r="AU114" s="19" t="s">
        <v>85</v>
      </c>
    </row>
    <row r="115" spans="1:65" s="2" customFormat="1" ht="11.25">
      <c r="A115" s="36"/>
      <c r="B115" s="37"/>
      <c r="C115" s="38"/>
      <c r="D115" s="195" t="s">
        <v>206</v>
      </c>
      <c r="E115" s="38"/>
      <c r="F115" s="196" t="s">
        <v>651</v>
      </c>
      <c r="G115" s="38"/>
      <c r="H115" s="38"/>
      <c r="I115" s="192"/>
      <c r="J115" s="38"/>
      <c r="K115" s="38"/>
      <c r="L115" s="41"/>
      <c r="M115" s="193"/>
      <c r="N115" s="19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206</v>
      </c>
      <c r="AU115" s="19" t="s">
        <v>85</v>
      </c>
    </row>
    <row r="116" spans="1:65" s="14" customFormat="1" ht="11.25">
      <c r="B116" s="207"/>
      <c r="C116" s="208"/>
      <c r="D116" s="190" t="s">
        <v>208</v>
      </c>
      <c r="E116" s="221" t="s">
        <v>19</v>
      </c>
      <c r="F116" s="209" t="s">
        <v>652</v>
      </c>
      <c r="G116" s="208"/>
      <c r="H116" s="211">
        <v>57.2</v>
      </c>
      <c r="I116" s="212"/>
      <c r="J116" s="208"/>
      <c r="K116" s="208"/>
      <c r="L116" s="213"/>
      <c r="M116" s="214"/>
      <c r="N116" s="215"/>
      <c r="O116" s="215"/>
      <c r="P116" s="215"/>
      <c r="Q116" s="215"/>
      <c r="R116" s="215"/>
      <c r="S116" s="215"/>
      <c r="T116" s="216"/>
      <c r="AT116" s="217" t="s">
        <v>208</v>
      </c>
      <c r="AU116" s="217" t="s">
        <v>85</v>
      </c>
      <c r="AV116" s="14" t="s">
        <v>85</v>
      </c>
      <c r="AW116" s="14" t="s">
        <v>36</v>
      </c>
      <c r="AX116" s="14" t="s">
        <v>75</v>
      </c>
      <c r="AY116" s="217" t="s">
        <v>194</v>
      </c>
    </row>
    <row r="117" spans="1:65" s="15" customFormat="1" ht="11.25">
      <c r="B117" s="222"/>
      <c r="C117" s="223"/>
      <c r="D117" s="190" t="s">
        <v>208</v>
      </c>
      <c r="E117" s="224" t="s">
        <v>19</v>
      </c>
      <c r="F117" s="225" t="s">
        <v>282</v>
      </c>
      <c r="G117" s="223"/>
      <c r="H117" s="226">
        <v>57.2</v>
      </c>
      <c r="I117" s="227"/>
      <c r="J117" s="223"/>
      <c r="K117" s="223"/>
      <c r="L117" s="228"/>
      <c r="M117" s="229"/>
      <c r="N117" s="230"/>
      <c r="O117" s="230"/>
      <c r="P117" s="230"/>
      <c r="Q117" s="230"/>
      <c r="R117" s="230"/>
      <c r="S117" s="230"/>
      <c r="T117" s="231"/>
      <c r="AT117" s="232" t="s">
        <v>208</v>
      </c>
      <c r="AU117" s="232" t="s">
        <v>85</v>
      </c>
      <c r="AV117" s="15" t="s">
        <v>202</v>
      </c>
      <c r="AW117" s="15" t="s">
        <v>36</v>
      </c>
      <c r="AX117" s="15" t="s">
        <v>83</v>
      </c>
      <c r="AY117" s="232" t="s">
        <v>194</v>
      </c>
    </row>
    <row r="118" spans="1:65" s="2" customFormat="1" ht="16.5" customHeight="1">
      <c r="A118" s="36"/>
      <c r="B118" s="37"/>
      <c r="C118" s="233" t="s">
        <v>263</v>
      </c>
      <c r="D118" s="233" t="s">
        <v>302</v>
      </c>
      <c r="E118" s="234" t="s">
        <v>653</v>
      </c>
      <c r="F118" s="235" t="s">
        <v>654</v>
      </c>
      <c r="G118" s="236" t="s">
        <v>305</v>
      </c>
      <c r="H118" s="237">
        <v>114.4</v>
      </c>
      <c r="I118" s="238"/>
      <c r="J118" s="239">
        <f>ROUND(I118*H118,2)</f>
        <v>0</v>
      </c>
      <c r="K118" s="235" t="s">
        <v>19</v>
      </c>
      <c r="L118" s="240"/>
      <c r="M118" s="241" t="s">
        <v>19</v>
      </c>
      <c r="N118" s="242" t="s">
        <v>46</v>
      </c>
      <c r="O118" s="66"/>
      <c r="P118" s="186">
        <f>O118*H118</f>
        <v>0</v>
      </c>
      <c r="Q118" s="186">
        <v>0</v>
      </c>
      <c r="R118" s="186">
        <f>Q118*H118</f>
        <v>0</v>
      </c>
      <c r="S118" s="186">
        <v>0</v>
      </c>
      <c r="T118" s="18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8" t="s">
        <v>274</v>
      </c>
      <c r="AT118" s="188" t="s">
        <v>302</v>
      </c>
      <c r="AU118" s="188" t="s">
        <v>85</v>
      </c>
      <c r="AY118" s="19" t="s">
        <v>194</v>
      </c>
      <c r="BE118" s="189">
        <f>IF(N118="základní",J118,0)</f>
        <v>0</v>
      </c>
      <c r="BF118" s="189">
        <f>IF(N118="snížená",J118,0)</f>
        <v>0</v>
      </c>
      <c r="BG118" s="189">
        <f>IF(N118="zákl. přenesená",J118,0)</f>
        <v>0</v>
      </c>
      <c r="BH118" s="189">
        <f>IF(N118="sníž. přenesená",J118,0)</f>
        <v>0</v>
      </c>
      <c r="BI118" s="189">
        <f>IF(N118="nulová",J118,0)</f>
        <v>0</v>
      </c>
      <c r="BJ118" s="19" t="s">
        <v>83</v>
      </c>
      <c r="BK118" s="189">
        <f>ROUND(I118*H118,2)</f>
        <v>0</v>
      </c>
      <c r="BL118" s="19" t="s">
        <v>202</v>
      </c>
      <c r="BM118" s="188" t="s">
        <v>314</v>
      </c>
    </row>
    <row r="119" spans="1:65" s="2" customFormat="1" ht="11.25">
      <c r="A119" s="36"/>
      <c r="B119" s="37"/>
      <c r="C119" s="38"/>
      <c r="D119" s="190" t="s">
        <v>204</v>
      </c>
      <c r="E119" s="38"/>
      <c r="F119" s="191" t="s">
        <v>654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204</v>
      </c>
      <c r="AU119" s="19" t="s">
        <v>85</v>
      </c>
    </row>
    <row r="120" spans="1:65" s="13" customFormat="1" ht="11.25">
      <c r="B120" s="197"/>
      <c r="C120" s="198"/>
      <c r="D120" s="190" t="s">
        <v>208</v>
      </c>
      <c r="E120" s="199" t="s">
        <v>19</v>
      </c>
      <c r="F120" s="200" t="s">
        <v>655</v>
      </c>
      <c r="G120" s="198"/>
      <c r="H120" s="199" t="s">
        <v>19</v>
      </c>
      <c r="I120" s="201"/>
      <c r="J120" s="198"/>
      <c r="K120" s="198"/>
      <c r="L120" s="202"/>
      <c r="M120" s="203"/>
      <c r="N120" s="204"/>
      <c r="O120" s="204"/>
      <c r="P120" s="204"/>
      <c r="Q120" s="204"/>
      <c r="R120" s="204"/>
      <c r="S120" s="204"/>
      <c r="T120" s="205"/>
      <c r="AT120" s="206" t="s">
        <v>208</v>
      </c>
      <c r="AU120" s="206" t="s">
        <v>85</v>
      </c>
      <c r="AV120" s="13" t="s">
        <v>83</v>
      </c>
      <c r="AW120" s="13" t="s">
        <v>36</v>
      </c>
      <c r="AX120" s="13" t="s">
        <v>75</v>
      </c>
      <c r="AY120" s="206" t="s">
        <v>194</v>
      </c>
    </row>
    <row r="121" spans="1:65" s="14" customFormat="1" ht="11.25">
      <c r="B121" s="207"/>
      <c r="C121" s="208"/>
      <c r="D121" s="190" t="s">
        <v>208</v>
      </c>
      <c r="E121" s="221" t="s">
        <v>19</v>
      </c>
      <c r="F121" s="209" t="s">
        <v>656</v>
      </c>
      <c r="G121" s="208"/>
      <c r="H121" s="211">
        <v>114.4</v>
      </c>
      <c r="I121" s="212"/>
      <c r="J121" s="208"/>
      <c r="K121" s="208"/>
      <c r="L121" s="213"/>
      <c r="M121" s="214"/>
      <c r="N121" s="215"/>
      <c r="O121" s="215"/>
      <c r="P121" s="215"/>
      <c r="Q121" s="215"/>
      <c r="R121" s="215"/>
      <c r="S121" s="215"/>
      <c r="T121" s="216"/>
      <c r="AT121" s="217" t="s">
        <v>208</v>
      </c>
      <c r="AU121" s="217" t="s">
        <v>85</v>
      </c>
      <c r="AV121" s="14" t="s">
        <v>85</v>
      </c>
      <c r="AW121" s="14" t="s">
        <v>36</v>
      </c>
      <c r="AX121" s="14" t="s">
        <v>75</v>
      </c>
      <c r="AY121" s="217" t="s">
        <v>194</v>
      </c>
    </row>
    <row r="122" spans="1:65" s="15" customFormat="1" ht="11.25">
      <c r="B122" s="222"/>
      <c r="C122" s="223"/>
      <c r="D122" s="190" t="s">
        <v>208</v>
      </c>
      <c r="E122" s="224" t="s">
        <v>19</v>
      </c>
      <c r="F122" s="225" t="s">
        <v>282</v>
      </c>
      <c r="G122" s="223"/>
      <c r="H122" s="226">
        <v>114.4</v>
      </c>
      <c r="I122" s="227"/>
      <c r="J122" s="223"/>
      <c r="K122" s="223"/>
      <c r="L122" s="228"/>
      <c r="M122" s="229"/>
      <c r="N122" s="230"/>
      <c r="O122" s="230"/>
      <c r="P122" s="230"/>
      <c r="Q122" s="230"/>
      <c r="R122" s="230"/>
      <c r="S122" s="230"/>
      <c r="T122" s="231"/>
      <c r="AT122" s="232" t="s">
        <v>208</v>
      </c>
      <c r="AU122" s="232" t="s">
        <v>85</v>
      </c>
      <c r="AV122" s="15" t="s">
        <v>202</v>
      </c>
      <c r="AW122" s="15" t="s">
        <v>36</v>
      </c>
      <c r="AX122" s="15" t="s">
        <v>83</v>
      </c>
      <c r="AY122" s="232" t="s">
        <v>194</v>
      </c>
    </row>
    <row r="123" spans="1:65" s="2" customFormat="1" ht="37.9" customHeight="1">
      <c r="A123" s="36"/>
      <c r="B123" s="37"/>
      <c r="C123" s="176" t="s">
        <v>274</v>
      </c>
      <c r="D123" s="176" t="s">
        <v>197</v>
      </c>
      <c r="E123" s="178" t="s">
        <v>657</v>
      </c>
      <c r="F123" s="179" t="s">
        <v>658</v>
      </c>
      <c r="G123" s="180" t="s">
        <v>251</v>
      </c>
      <c r="H123" s="181">
        <v>54.39</v>
      </c>
      <c r="I123" s="182"/>
      <c r="J123" s="183">
        <f>ROUND(I123*H123,2)</f>
        <v>0</v>
      </c>
      <c r="K123" s="179" t="s">
        <v>201</v>
      </c>
      <c r="L123" s="41"/>
      <c r="M123" s="184" t="s">
        <v>19</v>
      </c>
      <c r="N123" s="185" t="s">
        <v>46</v>
      </c>
      <c r="O123" s="66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8" t="s">
        <v>202</v>
      </c>
      <c r="AT123" s="188" t="s">
        <v>197</v>
      </c>
      <c r="AU123" s="188" t="s">
        <v>85</v>
      </c>
      <c r="AY123" s="19" t="s">
        <v>194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9" t="s">
        <v>83</v>
      </c>
      <c r="BK123" s="189">
        <f>ROUND(I123*H123,2)</f>
        <v>0</v>
      </c>
      <c r="BL123" s="19" t="s">
        <v>202</v>
      </c>
      <c r="BM123" s="188" t="s">
        <v>367</v>
      </c>
    </row>
    <row r="124" spans="1:65" s="2" customFormat="1" ht="19.5">
      <c r="A124" s="36"/>
      <c r="B124" s="37"/>
      <c r="C124" s="38"/>
      <c r="D124" s="190" t="s">
        <v>204</v>
      </c>
      <c r="E124" s="38"/>
      <c r="F124" s="191" t="s">
        <v>658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204</v>
      </c>
      <c r="AU124" s="19" t="s">
        <v>85</v>
      </c>
    </row>
    <row r="125" spans="1:65" s="2" customFormat="1" ht="11.25">
      <c r="A125" s="36"/>
      <c r="B125" s="37"/>
      <c r="C125" s="38"/>
      <c r="D125" s="195" t="s">
        <v>206</v>
      </c>
      <c r="E125" s="38"/>
      <c r="F125" s="196" t="s">
        <v>659</v>
      </c>
      <c r="G125" s="38"/>
      <c r="H125" s="38"/>
      <c r="I125" s="192"/>
      <c r="J125" s="38"/>
      <c r="K125" s="38"/>
      <c r="L125" s="41"/>
      <c r="M125" s="193"/>
      <c r="N125" s="19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206</v>
      </c>
      <c r="AU125" s="19" t="s">
        <v>85</v>
      </c>
    </row>
    <row r="126" spans="1:65" s="14" customFormat="1" ht="11.25">
      <c r="B126" s="207"/>
      <c r="C126" s="208"/>
      <c r="D126" s="190" t="s">
        <v>208</v>
      </c>
      <c r="E126" s="221" t="s">
        <v>19</v>
      </c>
      <c r="F126" s="209" t="s">
        <v>660</v>
      </c>
      <c r="G126" s="208"/>
      <c r="H126" s="211">
        <v>54.39</v>
      </c>
      <c r="I126" s="212"/>
      <c r="J126" s="208"/>
      <c r="K126" s="208"/>
      <c r="L126" s="213"/>
      <c r="M126" s="214"/>
      <c r="N126" s="215"/>
      <c r="O126" s="215"/>
      <c r="P126" s="215"/>
      <c r="Q126" s="215"/>
      <c r="R126" s="215"/>
      <c r="S126" s="215"/>
      <c r="T126" s="216"/>
      <c r="AT126" s="217" t="s">
        <v>208</v>
      </c>
      <c r="AU126" s="217" t="s">
        <v>85</v>
      </c>
      <c r="AV126" s="14" t="s">
        <v>85</v>
      </c>
      <c r="AW126" s="14" t="s">
        <v>36</v>
      </c>
      <c r="AX126" s="14" t="s">
        <v>75</v>
      </c>
      <c r="AY126" s="217" t="s">
        <v>194</v>
      </c>
    </row>
    <row r="127" spans="1:65" s="15" customFormat="1" ht="11.25">
      <c r="B127" s="222"/>
      <c r="C127" s="223"/>
      <c r="D127" s="190" t="s">
        <v>208</v>
      </c>
      <c r="E127" s="224" t="s">
        <v>19</v>
      </c>
      <c r="F127" s="225" t="s">
        <v>282</v>
      </c>
      <c r="G127" s="223"/>
      <c r="H127" s="226">
        <v>54.39</v>
      </c>
      <c r="I127" s="227"/>
      <c r="J127" s="223"/>
      <c r="K127" s="223"/>
      <c r="L127" s="228"/>
      <c r="M127" s="229"/>
      <c r="N127" s="230"/>
      <c r="O127" s="230"/>
      <c r="P127" s="230"/>
      <c r="Q127" s="230"/>
      <c r="R127" s="230"/>
      <c r="S127" s="230"/>
      <c r="T127" s="231"/>
      <c r="AT127" s="232" t="s">
        <v>208</v>
      </c>
      <c r="AU127" s="232" t="s">
        <v>85</v>
      </c>
      <c r="AV127" s="15" t="s">
        <v>202</v>
      </c>
      <c r="AW127" s="15" t="s">
        <v>36</v>
      </c>
      <c r="AX127" s="15" t="s">
        <v>83</v>
      </c>
      <c r="AY127" s="232" t="s">
        <v>194</v>
      </c>
    </row>
    <row r="128" spans="1:65" s="2" customFormat="1" ht="16.5" customHeight="1">
      <c r="A128" s="36"/>
      <c r="B128" s="37"/>
      <c r="C128" s="233" t="s">
        <v>283</v>
      </c>
      <c r="D128" s="233" t="s">
        <v>302</v>
      </c>
      <c r="E128" s="234" t="s">
        <v>661</v>
      </c>
      <c r="F128" s="235" t="s">
        <v>662</v>
      </c>
      <c r="G128" s="236" t="s">
        <v>305</v>
      </c>
      <c r="H128" s="237">
        <v>108.78</v>
      </c>
      <c r="I128" s="238"/>
      <c r="J128" s="239">
        <f>ROUND(I128*H128,2)</f>
        <v>0</v>
      </c>
      <c r="K128" s="235" t="s">
        <v>201</v>
      </c>
      <c r="L128" s="240"/>
      <c r="M128" s="241" t="s">
        <v>19</v>
      </c>
      <c r="N128" s="242" t="s">
        <v>46</v>
      </c>
      <c r="O128" s="66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8" t="s">
        <v>274</v>
      </c>
      <c r="AT128" s="188" t="s">
        <v>302</v>
      </c>
      <c r="AU128" s="188" t="s">
        <v>85</v>
      </c>
      <c r="AY128" s="19" t="s">
        <v>194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9" t="s">
        <v>83</v>
      </c>
      <c r="BK128" s="189">
        <f>ROUND(I128*H128,2)</f>
        <v>0</v>
      </c>
      <c r="BL128" s="19" t="s">
        <v>202</v>
      </c>
      <c r="BM128" s="188" t="s">
        <v>383</v>
      </c>
    </row>
    <row r="129" spans="1:65" s="2" customFormat="1" ht="11.25">
      <c r="A129" s="36"/>
      <c r="B129" s="37"/>
      <c r="C129" s="38"/>
      <c r="D129" s="190" t="s">
        <v>204</v>
      </c>
      <c r="E129" s="38"/>
      <c r="F129" s="191" t="s">
        <v>662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204</v>
      </c>
      <c r="AU129" s="19" t="s">
        <v>85</v>
      </c>
    </row>
    <row r="130" spans="1:65" s="13" customFormat="1" ht="11.25">
      <c r="B130" s="197"/>
      <c r="C130" s="198"/>
      <c r="D130" s="190" t="s">
        <v>208</v>
      </c>
      <c r="E130" s="199" t="s">
        <v>19</v>
      </c>
      <c r="F130" s="200" t="s">
        <v>663</v>
      </c>
      <c r="G130" s="198"/>
      <c r="H130" s="199" t="s">
        <v>19</v>
      </c>
      <c r="I130" s="201"/>
      <c r="J130" s="198"/>
      <c r="K130" s="198"/>
      <c r="L130" s="202"/>
      <c r="M130" s="203"/>
      <c r="N130" s="204"/>
      <c r="O130" s="204"/>
      <c r="P130" s="204"/>
      <c r="Q130" s="204"/>
      <c r="R130" s="204"/>
      <c r="S130" s="204"/>
      <c r="T130" s="205"/>
      <c r="AT130" s="206" t="s">
        <v>208</v>
      </c>
      <c r="AU130" s="206" t="s">
        <v>85</v>
      </c>
      <c r="AV130" s="13" t="s">
        <v>83</v>
      </c>
      <c r="AW130" s="13" t="s">
        <v>36</v>
      </c>
      <c r="AX130" s="13" t="s">
        <v>75</v>
      </c>
      <c r="AY130" s="206" t="s">
        <v>194</v>
      </c>
    </row>
    <row r="131" spans="1:65" s="14" customFormat="1" ht="11.25">
      <c r="B131" s="207"/>
      <c r="C131" s="208"/>
      <c r="D131" s="190" t="s">
        <v>208</v>
      </c>
      <c r="E131" s="221" t="s">
        <v>19</v>
      </c>
      <c r="F131" s="209" t="s">
        <v>664</v>
      </c>
      <c r="G131" s="208"/>
      <c r="H131" s="211">
        <v>108.78</v>
      </c>
      <c r="I131" s="212"/>
      <c r="J131" s="208"/>
      <c r="K131" s="208"/>
      <c r="L131" s="213"/>
      <c r="M131" s="214"/>
      <c r="N131" s="215"/>
      <c r="O131" s="215"/>
      <c r="P131" s="215"/>
      <c r="Q131" s="215"/>
      <c r="R131" s="215"/>
      <c r="S131" s="215"/>
      <c r="T131" s="216"/>
      <c r="AT131" s="217" t="s">
        <v>208</v>
      </c>
      <c r="AU131" s="217" t="s">
        <v>85</v>
      </c>
      <c r="AV131" s="14" t="s">
        <v>85</v>
      </c>
      <c r="AW131" s="14" t="s">
        <v>36</v>
      </c>
      <c r="AX131" s="14" t="s">
        <v>75</v>
      </c>
      <c r="AY131" s="217" t="s">
        <v>194</v>
      </c>
    </row>
    <row r="132" spans="1:65" s="15" customFormat="1" ht="11.25">
      <c r="B132" s="222"/>
      <c r="C132" s="223"/>
      <c r="D132" s="190" t="s">
        <v>208</v>
      </c>
      <c r="E132" s="224" t="s">
        <v>19</v>
      </c>
      <c r="F132" s="225" t="s">
        <v>282</v>
      </c>
      <c r="G132" s="223"/>
      <c r="H132" s="226">
        <v>108.78</v>
      </c>
      <c r="I132" s="227"/>
      <c r="J132" s="223"/>
      <c r="K132" s="223"/>
      <c r="L132" s="228"/>
      <c r="M132" s="229"/>
      <c r="N132" s="230"/>
      <c r="O132" s="230"/>
      <c r="P132" s="230"/>
      <c r="Q132" s="230"/>
      <c r="R132" s="230"/>
      <c r="S132" s="230"/>
      <c r="T132" s="231"/>
      <c r="AT132" s="232" t="s">
        <v>208</v>
      </c>
      <c r="AU132" s="232" t="s">
        <v>85</v>
      </c>
      <c r="AV132" s="15" t="s">
        <v>202</v>
      </c>
      <c r="AW132" s="15" t="s">
        <v>36</v>
      </c>
      <c r="AX132" s="15" t="s">
        <v>83</v>
      </c>
      <c r="AY132" s="232" t="s">
        <v>194</v>
      </c>
    </row>
    <row r="133" spans="1:65" s="12" customFormat="1" ht="22.9" customHeight="1">
      <c r="B133" s="160"/>
      <c r="C133" s="161"/>
      <c r="D133" s="162" t="s">
        <v>74</v>
      </c>
      <c r="E133" s="174" t="s">
        <v>202</v>
      </c>
      <c r="F133" s="174" t="s">
        <v>665</v>
      </c>
      <c r="G133" s="161"/>
      <c r="H133" s="161"/>
      <c r="I133" s="164"/>
      <c r="J133" s="175">
        <f>BK133</f>
        <v>0</v>
      </c>
      <c r="K133" s="161"/>
      <c r="L133" s="166"/>
      <c r="M133" s="167"/>
      <c r="N133" s="168"/>
      <c r="O133" s="168"/>
      <c r="P133" s="169">
        <f>SUM(P134:P138)</f>
        <v>0</v>
      </c>
      <c r="Q133" s="168"/>
      <c r="R133" s="169">
        <f>SUM(R134:R138)</f>
        <v>0</v>
      </c>
      <c r="S133" s="168"/>
      <c r="T133" s="170">
        <f>SUM(T134:T138)</f>
        <v>0</v>
      </c>
      <c r="AR133" s="171" t="s">
        <v>83</v>
      </c>
      <c r="AT133" s="172" t="s">
        <v>74</v>
      </c>
      <c r="AU133" s="172" t="s">
        <v>83</v>
      </c>
      <c r="AY133" s="171" t="s">
        <v>194</v>
      </c>
      <c r="BK133" s="173">
        <f>SUM(BK134:BK138)</f>
        <v>0</v>
      </c>
    </row>
    <row r="134" spans="1:65" s="2" customFormat="1" ht="16.5" customHeight="1">
      <c r="A134" s="36"/>
      <c r="B134" s="37"/>
      <c r="C134" s="176" t="s">
        <v>290</v>
      </c>
      <c r="D134" s="176" t="s">
        <v>197</v>
      </c>
      <c r="E134" s="178" t="s">
        <v>666</v>
      </c>
      <c r="F134" s="179" t="s">
        <v>667</v>
      </c>
      <c r="G134" s="180" t="s">
        <v>251</v>
      </c>
      <c r="H134" s="181">
        <v>21.73</v>
      </c>
      <c r="I134" s="182"/>
      <c r="J134" s="183">
        <f>ROUND(I134*H134,2)</f>
        <v>0</v>
      </c>
      <c r="K134" s="179" t="s">
        <v>201</v>
      </c>
      <c r="L134" s="41"/>
      <c r="M134" s="184" t="s">
        <v>19</v>
      </c>
      <c r="N134" s="185" t="s">
        <v>46</v>
      </c>
      <c r="O134" s="66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8" t="s">
        <v>202</v>
      </c>
      <c r="AT134" s="188" t="s">
        <v>197</v>
      </c>
      <c r="AU134" s="188" t="s">
        <v>85</v>
      </c>
      <c r="AY134" s="19" t="s">
        <v>194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9" t="s">
        <v>83</v>
      </c>
      <c r="BK134" s="189">
        <f>ROUND(I134*H134,2)</f>
        <v>0</v>
      </c>
      <c r="BL134" s="19" t="s">
        <v>202</v>
      </c>
      <c r="BM134" s="188" t="s">
        <v>668</v>
      </c>
    </row>
    <row r="135" spans="1:65" s="2" customFormat="1" ht="11.25">
      <c r="A135" s="36"/>
      <c r="B135" s="37"/>
      <c r="C135" s="38"/>
      <c r="D135" s="190" t="s">
        <v>204</v>
      </c>
      <c r="E135" s="38"/>
      <c r="F135" s="191" t="s">
        <v>667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204</v>
      </c>
      <c r="AU135" s="19" t="s">
        <v>85</v>
      </c>
    </row>
    <row r="136" spans="1:65" s="2" customFormat="1" ht="11.25">
      <c r="A136" s="36"/>
      <c r="B136" s="37"/>
      <c r="C136" s="38"/>
      <c r="D136" s="195" t="s">
        <v>206</v>
      </c>
      <c r="E136" s="38"/>
      <c r="F136" s="196" t="s">
        <v>669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206</v>
      </c>
      <c r="AU136" s="19" t="s">
        <v>85</v>
      </c>
    </row>
    <row r="137" spans="1:65" s="14" customFormat="1" ht="11.25">
      <c r="B137" s="207"/>
      <c r="C137" s="208"/>
      <c r="D137" s="190" t="s">
        <v>208</v>
      </c>
      <c r="E137" s="221" t="s">
        <v>19</v>
      </c>
      <c r="F137" s="209" t="s">
        <v>670</v>
      </c>
      <c r="G137" s="208"/>
      <c r="H137" s="211">
        <v>21.73</v>
      </c>
      <c r="I137" s="212"/>
      <c r="J137" s="208"/>
      <c r="K137" s="208"/>
      <c r="L137" s="213"/>
      <c r="M137" s="214"/>
      <c r="N137" s="215"/>
      <c r="O137" s="215"/>
      <c r="P137" s="215"/>
      <c r="Q137" s="215"/>
      <c r="R137" s="215"/>
      <c r="S137" s="215"/>
      <c r="T137" s="216"/>
      <c r="AT137" s="217" t="s">
        <v>208</v>
      </c>
      <c r="AU137" s="217" t="s">
        <v>85</v>
      </c>
      <c r="AV137" s="14" t="s">
        <v>85</v>
      </c>
      <c r="AW137" s="14" t="s">
        <v>36</v>
      </c>
      <c r="AX137" s="14" t="s">
        <v>75</v>
      </c>
      <c r="AY137" s="217" t="s">
        <v>194</v>
      </c>
    </row>
    <row r="138" spans="1:65" s="15" customFormat="1" ht="11.25">
      <c r="B138" s="222"/>
      <c r="C138" s="223"/>
      <c r="D138" s="190" t="s">
        <v>208</v>
      </c>
      <c r="E138" s="224" t="s">
        <v>19</v>
      </c>
      <c r="F138" s="225" t="s">
        <v>282</v>
      </c>
      <c r="G138" s="223"/>
      <c r="H138" s="226">
        <v>21.73</v>
      </c>
      <c r="I138" s="227"/>
      <c r="J138" s="223"/>
      <c r="K138" s="223"/>
      <c r="L138" s="228"/>
      <c r="M138" s="229"/>
      <c r="N138" s="230"/>
      <c r="O138" s="230"/>
      <c r="P138" s="230"/>
      <c r="Q138" s="230"/>
      <c r="R138" s="230"/>
      <c r="S138" s="230"/>
      <c r="T138" s="231"/>
      <c r="AT138" s="232" t="s">
        <v>208</v>
      </c>
      <c r="AU138" s="232" t="s">
        <v>85</v>
      </c>
      <c r="AV138" s="15" t="s">
        <v>202</v>
      </c>
      <c r="AW138" s="15" t="s">
        <v>36</v>
      </c>
      <c r="AX138" s="15" t="s">
        <v>83</v>
      </c>
      <c r="AY138" s="232" t="s">
        <v>194</v>
      </c>
    </row>
    <row r="139" spans="1:65" s="12" customFormat="1" ht="22.9" customHeight="1">
      <c r="B139" s="160"/>
      <c r="C139" s="161"/>
      <c r="D139" s="162" t="s">
        <v>74</v>
      </c>
      <c r="E139" s="174" t="s">
        <v>274</v>
      </c>
      <c r="F139" s="174" t="s">
        <v>671</v>
      </c>
      <c r="G139" s="161"/>
      <c r="H139" s="161"/>
      <c r="I139" s="164"/>
      <c r="J139" s="175">
        <f>BK139</f>
        <v>0</v>
      </c>
      <c r="K139" s="161"/>
      <c r="L139" s="166"/>
      <c r="M139" s="167"/>
      <c r="N139" s="168"/>
      <c r="O139" s="168"/>
      <c r="P139" s="169">
        <f>SUM(P140:P262)</f>
        <v>0</v>
      </c>
      <c r="Q139" s="168"/>
      <c r="R139" s="169">
        <f>SUM(R140:R262)</f>
        <v>0</v>
      </c>
      <c r="S139" s="168"/>
      <c r="T139" s="170">
        <f>SUM(T140:T262)</f>
        <v>0</v>
      </c>
      <c r="AR139" s="171" t="s">
        <v>83</v>
      </c>
      <c r="AT139" s="172" t="s">
        <v>74</v>
      </c>
      <c r="AU139" s="172" t="s">
        <v>83</v>
      </c>
      <c r="AY139" s="171" t="s">
        <v>194</v>
      </c>
      <c r="BK139" s="173">
        <f>SUM(BK140:BK262)</f>
        <v>0</v>
      </c>
    </row>
    <row r="140" spans="1:65" s="2" customFormat="1" ht="21.75" customHeight="1">
      <c r="A140" s="36"/>
      <c r="B140" s="37"/>
      <c r="C140" s="176" t="s">
        <v>296</v>
      </c>
      <c r="D140" s="176" t="s">
        <v>197</v>
      </c>
      <c r="E140" s="178" t="s">
        <v>672</v>
      </c>
      <c r="F140" s="179" t="s">
        <v>673</v>
      </c>
      <c r="G140" s="180" t="s">
        <v>230</v>
      </c>
      <c r="H140" s="181">
        <v>27</v>
      </c>
      <c r="I140" s="182"/>
      <c r="J140" s="183">
        <f>ROUND(I140*H140,2)</f>
        <v>0</v>
      </c>
      <c r="K140" s="179" t="s">
        <v>201</v>
      </c>
      <c r="L140" s="41"/>
      <c r="M140" s="184" t="s">
        <v>19</v>
      </c>
      <c r="N140" s="185" t="s">
        <v>46</v>
      </c>
      <c r="O140" s="66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8" t="s">
        <v>202</v>
      </c>
      <c r="AT140" s="188" t="s">
        <v>197</v>
      </c>
      <c r="AU140" s="188" t="s">
        <v>85</v>
      </c>
      <c r="AY140" s="19" t="s">
        <v>194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9" t="s">
        <v>83</v>
      </c>
      <c r="BK140" s="189">
        <f>ROUND(I140*H140,2)</f>
        <v>0</v>
      </c>
      <c r="BL140" s="19" t="s">
        <v>202</v>
      </c>
      <c r="BM140" s="188" t="s">
        <v>398</v>
      </c>
    </row>
    <row r="141" spans="1:65" s="2" customFormat="1" ht="11.25">
      <c r="A141" s="36"/>
      <c r="B141" s="37"/>
      <c r="C141" s="38"/>
      <c r="D141" s="190" t="s">
        <v>204</v>
      </c>
      <c r="E141" s="38"/>
      <c r="F141" s="191" t="s">
        <v>673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204</v>
      </c>
      <c r="AU141" s="19" t="s">
        <v>85</v>
      </c>
    </row>
    <row r="142" spans="1:65" s="2" customFormat="1" ht="11.25">
      <c r="A142" s="36"/>
      <c r="B142" s="37"/>
      <c r="C142" s="38"/>
      <c r="D142" s="195" t="s">
        <v>206</v>
      </c>
      <c r="E142" s="38"/>
      <c r="F142" s="196" t="s">
        <v>674</v>
      </c>
      <c r="G142" s="38"/>
      <c r="H142" s="38"/>
      <c r="I142" s="192"/>
      <c r="J142" s="38"/>
      <c r="K142" s="38"/>
      <c r="L142" s="41"/>
      <c r="M142" s="193"/>
      <c r="N142" s="19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206</v>
      </c>
      <c r="AU142" s="19" t="s">
        <v>85</v>
      </c>
    </row>
    <row r="143" spans="1:65" s="2" customFormat="1" ht="24.2" customHeight="1">
      <c r="A143" s="36"/>
      <c r="B143" s="37"/>
      <c r="C143" s="176" t="s">
        <v>8</v>
      </c>
      <c r="D143" s="176" t="s">
        <v>197</v>
      </c>
      <c r="E143" s="178" t="s">
        <v>675</v>
      </c>
      <c r="F143" s="179" t="s">
        <v>676</v>
      </c>
      <c r="G143" s="180" t="s">
        <v>323</v>
      </c>
      <c r="H143" s="181">
        <v>6</v>
      </c>
      <c r="I143" s="182"/>
      <c r="J143" s="183">
        <f>ROUND(I143*H143,2)</f>
        <v>0</v>
      </c>
      <c r="K143" s="179" t="s">
        <v>201</v>
      </c>
      <c r="L143" s="41"/>
      <c r="M143" s="184" t="s">
        <v>19</v>
      </c>
      <c r="N143" s="185" t="s">
        <v>46</v>
      </c>
      <c r="O143" s="66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8" t="s">
        <v>202</v>
      </c>
      <c r="AT143" s="188" t="s">
        <v>197</v>
      </c>
      <c r="AU143" s="188" t="s">
        <v>85</v>
      </c>
      <c r="AY143" s="19" t="s">
        <v>194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9" t="s">
        <v>83</v>
      </c>
      <c r="BK143" s="189">
        <f>ROUND(I143*H143,2)</f>
        <v>0</v>
      </c>
      <c r="BL143" s="19" t="s">
        <v>202</v>
      </c>
      <c r="BM143" s="188" t="s">
        <v>411</v>
      </c>
    </row>
    <row r="144" spans="1:65" s="2" customFormat="1" ht="19.5">
      <c r="A144" s="36"/>
      <c r="B144" s="37"/>
      <c r="C144" s="38"/>
      <c r="D144" s="190" t="s">
        <v>204</v>
      </c>
      <c r="E144" s="38"/>
      <c r="F144" s="191" t="s">
        <v>676</v>
      </c>
      <c r="G144" s="38"/>
      <c r="H144" s="38"/>
      <c r="I144" s="192"/>
      <c r="J144" s="38"/>
      <c r="K144" s="38"/>
      <c r="L144" s="41"/>
      <c r="M144" s="193"/>
      <c r="N144" s="19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204</v>
      </c>
      <c r="AU144" s="19" t="s">
        <v>85</v>
      </c>
    </row>
    <row r="145" spans="1:65" s="2" customFormat="1" ht="11.25">
      <c r="A145" s="36"/>
      <c r="B145" s="37"/>
      <c r="C145" s="38"/>
      <c r="D145" s="195" t="s">
        <v>206</v>
      </c>
      <c r="E145" s="38"/>
      <c r="F145" s="196" t="s">
        <v>677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206</v>
      </c>
      <c r="AU145" s="19" t="s">
        <v>85</v>
      </c>
    </row>
    <row r="146" spans="1:65" s="2" customFormat="1" ht="16.5" customHeight="1">
      <c r="A146" s="36"/>
      <c r="B146" s="37"/>
      <c r="C146" s="233" t="s">
        <v>308</v>
      </c>
      <c r="D146" s="233" t="s">
        <v>302</v>
      </c>
      <c r="E146" s="234" t="s">
        <v>678</v>
      </c>
      <c r="F146" s="235" t="s">
        <v>679</v>
      </c>
      <c r="G146" s="236" t="s">
        <v>323</v>
      </c>
      <c r="H146" s="237">
        <v>2</v>
      </c>
      <c r="I146" s="238"/>
      <c r="J146" s="239">
        <f>ROUND(I146*H146,2)</f>
        <v>0</v>
      </c>
      <c r="K146" s="235" t="s">
        <v>201</v>
      </c>
      <c r="L146" s="240"/>
      <c r="M146" s="241" t="s">
        <v>19</v>
      </c>
      <c r="N146" s="242" t="s">
        <v>46</v>
      </c>
      <c r="O146" s="66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8" t="s">
        <v>274</v>
      </c>
      <c r="AT146" s="188" t="s">
        <v>302</v>
      </c>
      <c r="AU146" s="188" t="s">
        <v>85</v>
      </c>
      <c r="AY146" s="19" t="s">
        <v>194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9" t="s">
        <v>83</v>
      </c>
      <c r="BK146" s="189">
        <f>ROUND(I146*H146,2)</f>
        <v>0</v>
      </c>
      <c r="BL146" s="19" t="s">
        <v>202</v>
      </c>
      <c r="BM146" s="188" t="s">
        <v>423</v>
      </c>
    </row>
    <row r="147" spans="1:65" s="2" customFormat="1" ht="11.25">
      <c r="A147" s="36"/>
      <c r="B147" s="37"/>
      <c r="C147" s="38"/>
      <c r="D147" s="190" t="s">
        <v>204</v>
      </c>
      <c r="E147" s="38"/>
      <c r="F147" s="191" t="s">
        <v>679</v>
      </c>
      <c r="G147" s="38"/>
      <c r="H147" s="38"/>
      <c r="I147" s="192"/>
      <c r="J147" s="38"/>
      <c r="K147" s="38"/>
      <c r="L147" s="41"/>
      <c r="M147" s="193"/>
      <c r="N147" s="19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204</v>
      </c>
      <c r="AU147" s="19" t="s">
        <v>85</v>
      </c>
    </row>
    <row r="148" spans="1:65" s="2" customFormat="1" ht="16.5" customHeight="1">
      <c r="A148" s="36"/>
      <c r="B148" s="37"/>
      <c r="C148" s="233" t="s">
        <v>314</v>
      </c>
      <c r="D148" s="233" t="s">
        <v>302</v>
      </c>
      <c r="E148" s="234" t="s">
        <v>680</v>
      </c>
      <c r="F148" s="235" t="s">
        <v>681</v>
      </c>
      <c r="G148" s="236" t="s">
        <v>323</v>
      </c>
      <c r="H148" s="237">
        <v>2</v>
      </c>
      <c r="I148" s="238"/>
      <c r="J148" s="239">
        <f>ROUND(I148*H148,2)</f>
        <v>0</v>
      </c>
      <c r="K148" s="235" t="s">
        <v>201</v>
      </c>
      <c r="L148" s="240"/>
      <c r="M148" s="241" t="s">
        <v>19</v>
      </c>
      <c r="N148" s="242" t="s">
        <v>46</v>
      </c>
      <c r="O148" s="66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8" t="s">
        <v>274</v>
      </c>
      <c r="AT148" s="188" t="s">
        <v>302</v>
      </c>
      <c r="AU148" s="188" t="s">
        <v>85</v>
      </c>
      <c r="AY148" s="19" t="s">
        <v>194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9" t="s">
        <v>83</v>
      </c>
      <c r="BK148" s="189">
        <f>ROUND(I148*H148,2)</f>
        <v>0</v>
      </c>
      <c r="BL148" s="19" t="s">
        <v>202</v>
      </c>
      <c r="BM148" s="188" t="s">
        <v>435</v>
      </c>
    </row>
    <row r="149" spans="1:65" s="2" customFormat="1" ht="11.25">
      <c r="A149" s="36"/>
      <c r="B149" s="37"/>
      <c r="C149" s="38"/>
      <c r="D149" s="190" t="s">
        <v>204</v>
      </c>
      <c r="E149" s="38"/>
      <c r="F149" s="191" t="s">
        <v>681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204</v>
      </c>
      <c r="AU149" s="19" t="s">
        <v>85</v>
      </c>
    </row>
    <row r="150" spans="1:65" s="2" customFormat="1" ht="16.5" customHeight="1">
      <c r="A150" s="36"/>
      <c r="B150" s="37"/>
      <c r="C150" s="233" t="s">
        <v>682</v>
      </c>
      <c r="D150" s="233" t="s">
        <v>302</v>
      </c>
      <c r="E150" s="234" t="s">
        <v>683</v>
      </c>
      <c r="F150" s="235" t="s">
        <v>684</v>
      </c>
      <c r="G150" s="236" t="s">
        <v>323</v>
      </c>
      <c r="H150" s="237">
        <v>2</v>
      </c>
      <c r="I150" s="238"/>
      <c r="J150" s="239">
        <f>ROUND(I150*H150,2)</f>
        <v>0</v>
      </c>
      <c r="K150" s="235" t="s">
        <v>201</v>
      </c>
      <c r="L150" s="240"/>
      <c r="M150" s="241" t="s">
        <v>19</v>
      </c>
      <c r="N150" s="242" t="s">
        <v>46</v>
      </c>
      <c r="O150" s="66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8" t="s">
        <v>274</v>
      </c>
      <c r="AT150" s="188" t="s">
        <v>302</v>
      </c>
      <c r="AU150" s="188" t="s">
        <v>85</v>
      </c>
      <c r="AY150" s="19" t="s">
        <v>194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83</v>
      </c>
      <c r="BK150" s="189">
        <f>ROUND(I150*H150,2)</f>
        <v>0</v>
      </c>
      <c r="BL150" s="19" t="s">
        <v>202</v>
      </c>
      <c r="BM150" s="188" t="s">
        <v>445</v>
      </c>
    </row>
    <row r="151" spans="1:65" s="2" customFormat="1" ht="11.25">
      <c r="A151" s="36"/>
      <c r="B151" s="37"/>
      <c r="C151" s="38"/>
      <c r="D151" s="190" t="s">
        <v>204</v>
      </c>
      <c r="E151" s="38"/>
      <c r="F151" s="191" t="s">
        <v>684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204</v>
      </c>
      <c r="AU151" s="19" t="s">
        <v>85</v>
      </c>
    </row>
    <row r="152" spans="1:65" s="2" customFormat="1" ht="24.2" customHeight="1">
      <c r="A152" s="36"/>
      <c r="B152" s="37"/>
      <c r="C152" s="176" t="s">
        <v>367</v>
      </c>
      <c r="D152" s="176" t="s">
        <v>197</v>
      </c>
      <c r="E152" s="178" t="s">
        <v>685</v>
      </c>
      <c r="F152" s="179" t="s">
        <v>686</v>
      </c>
      <c r="G152" s="180" t="s">
        <v>323</v>
      </c>
      <c r="H152" s="181">
        <v>2</v>
      </c>
      <c r="I152" s="182"/>
      <c r="J152" s="183">
        <f>ROUND(I152*H152,2)</f>
        <v>0</v>
      </c>
      <c r="K152" s="179" t="s">
        <v>201</v>
      </c>
      <c r="L152" s="41"/>
      <c r="M152" s="184" t="s">
        <v>19</v>
      </c>
      <c r="N152" s="185" t="s">
        <v>46</v>
      </c>
      <c r="O152" s="66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8" t="s">
        <v>202</v>
      </c>
      <c r="AT152" s="188" t="s">
        <v>197</v>
      </c>
      <c r="AU152" s="188" t="s">
        <v>85</v>
      </c>
      <c r="AY152" s="19" t="s">
        <v>194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9" t="s">
        <v>83</v>
      </c>
      <c r="BK152" s="189">
        <f>ROUND(I152*H152,2)</f>
        <v>0</v>
      </c>
      <c r="BL152" s="19" t="s">
        <v>202</v>
      </c>
      <c r="BM152" s="188" t="s">
        <v>456</v>
      </c>
    </row>
    <row r="153" spans="1:65" s="2" customFormat="1" ht="19.5">
      <c r="A153" s="36"/>
      <c r="B153" s="37"/>
      <c r="C153" s="38"/>
      <c r="D153" s="190" t="s">
        <v>204</v>
      </c>
      <c r="E153" s="38"/>
      <c r="F153" s="191" t="s">
        <v>686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204</v>
      </c>
      <c r="AU153" s="19" t="s">
        <v>85</v>
      </c>
    </row>
    <row r="154" spans="1:65" s="2" customFormat="1" ht="11.25">
      <c r="A154" s="36"/>
      <c r="B154" s="37"/>
      <c r="C154" s="38"/>
      <c r="D154" s="195" t="s">
        <v>206</v>
      </c>
      <c r="E154" s="38"/>
      <c r="F154" s="196" t="s">
        <v>687</v>
      </c>
      <c r="G154" s="38"/>
      <c r="H154" s="38"/>
      <c r="I154" s="192"/>
      <c r="J154" s="38"/>
      <c r="K154" s="38"/>
      <c r="L154" s="41"/>
      <c r="M154" s="193"/>
      <c r="N154" s="194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206</v>
      </c>
      <c r="AU154" s="19" t="s">
        <v>85</v>
      </c>
    </row>
    <row r="155" spans="1:65" s="2" customFormat="1" ht="16.5" customHeight="1">
      <c r="A155" s="36"/>
      <c r="B155" s="37"/>
      <c r="C155" s="233" t="s">
        <v>376</v>
      </c>
      <c r="D155" s="233" t="s">
        <v>302</v>
      </c>
      <c r="E155" s="234" t="s">
        <v>688</v>
      </c>
      <c r="F155" s="235" t="s">
        <v>689</v>
      </c>
      <c r="G155" s="236" t="s">
        <v>323</v>
      </c>
      <c r="H155" s="237">
        <v>2</v>
      </c>
      <c r="I155" s="238"/>
      <c r="J155" s="239">
        <f>ROUND(I155*H155,2)</f>
        <v>0</v>
      </c>
      <c r="K155" s="235" t="s">
        <v>19</v>
      </c>
      <c r="L155" s="240"/>
      <c r="M155" s="241" t="s">
        <v>19</v>
      </c>
      <c r="N155" s="242" t="s">
        <v>46</v>
      </c>
      <c r="O155" s="66"/>
      <c r="P155" s="186">
        <f>O155*H155</f>
        <v>0</v>
      </c>
      <c r="Q155" s="186">
        <v>0</v>
      </c>
      <c r="R155" s="186">
        <f>Q155*H155</f>
        <v>0</v>
      </c>
      <c r="S155" s="186">
        <v>0</v>
      </c>
      <c r="T155" s="187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88" t="s">
        <v>274</v>
      </c>
      <c r="AT155" s="188" t="s">
        <v>302</v>
      </c>
      <c r="AU155" s="188" t="s">
        <v>85</v>
      </c>
      <c r="AY155" s="19" t="s">
        <v>194</v>
      </c>
      <c r="BE155" s="189">
        <f>IF(N155="základní",J155,0)</f>
        <v>0</v>
      </c>
      <c r="BF155" s="189">
        <f>IF(N155="snížená",J155,0)</f>
        <v>0</v>
      </c>
      <c r="BG155" s="189">
        <f>IF(N155="zákl. přenesená",J155,0)</f>
        <v>0</v>
      </c>
      <c r="BH155" s="189">
        <f>IF(N155="sníž. přenesená",J155,0)</f>
        <v>0</v>
      </c>
      <c r="BI155" s="189">
        <f>IF(N155="nulová",J155,0)</f>
        <v>0</v>
      </c>
      <c r="BJ155" s="19" t="s">
        <v>83</v>
      </c>
      <c r="BK155" s="189">
        <f>ROUND(I155*H155,2)</f>
        <v>0</v>
      </c>
      <c r="BL155" s="19" t="s">
        <v>202</v>
      </c>
      <c r="BM155" s="188" t="s">
        <v>467</v>
      </c>
    </row>
    <row r="156" spans="1:65" s="2" customFormat="1" ht="11.25">
      <c r="A156" s="36"/>
      <c r="B156" s="37"/>
      <c r="C156" s="38"/>
      <c r="D156" s="190" t="s">
        <v>204</v>
      </c>
      <c r="E156" s="38"/>
      <c r="F156" s="191" t="s">
        <v>689</v>
      </c>
      <c r="G156" s="38"/>
      <c r="H156" s="38"/>
      <c r="I156" s="192"/>
      <c r="J156" s="38"/>
      <c r="K156" s="38"/>
      <c r="L156" s="41"/>
      <c r="M156" s="193"/>
      <c r="N156" s="19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204</v>
      </c>
      <c r="AU156" s="19" t="s">
        <v>85</v>
      </c>
    </row>
    <row r="157" spans="1:65" s="2" customFormat="1" ht="24.2" customHeight="1">
      <c r="A157" s="36"/>
      <c r="B157" s="37"/>
      <c r="C157" s="176" t="s">
        <v>383</v>
      </c>
      <c r="D157" s="176" t="s">
        <v>197</v>
      </c>
      <c r="E157" s="178" t="s">
        <v>690</v>
      </c>
      <c r="F157" s="179" t="s">
        <v>691</v>
      </c>
      <c r="G157" s="180" t="s">
        <v>323</v>
      </c>
      <c r="H157" s="181">
        <v>6</v>
      </c>
      <c r="I157" s="182"/>
      <c r="J157" s="183">
        <f>ROUND(I157*H157,2)</f>
        <v>0</v>
      </c>
      <c r="K157" s="179" t="s">
        <v>201</v>
      </c>
      <c r="L157" s="41"/>
      <c r="M157" s="184" t="s">
        <v>19</v>
      </c>
      <c r="N157" s="185" t="s">
        <v>46</v>
      </c>
      <c r="O157" s="66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8" t="s">
        <v>202</v>
      </c>
      <c r="AT157" s="188" t="s">
        <v>197</v>
      </c>
      <c r="AU157" s="188" t="s">
        <v>85</v>
      </c>
      <c r="AY157" s="19" t="s">
        <v>194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9" t="s">
        <v>83</v>
      </c>
      <c r="BK157" s="189">
        <f>ROUND(I157*H157,2)</f>
        <v>0</v>
      </c>
      <c r="BL157" s="19" t="s">
        <v>202</v>
      </c>
      <c r="BM157" s="188" t="s">
        <v>479</v>
      </c>
    </row>
    <row r="158" spans="1:65" s="2" customFormat="1" ht="19.5">
      <c r="A158" s="36"/>
      <c r="B158" s="37"/>
      <c r="C158" s="38"/>
      <c r="D158" s="190" t="s">
        <v>204</v>
      </c>
      <c r="E158" s="38"/>
      <c r="F158" s="191" t="s">
        <v>691</v>
      </c>
      <c r="G158" s="38"/>
      <c r="H158" s="38"/>
      <c r="I158" s="192"/>
      <c r="J158" s="38"/>
      <c r="K158" s="38"/>
      <c r="L158" s="41"/>
      <c r="M158" s="193"/>
      <c r="N158" s="19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204</v>
      </c>
      <c r="AU158" s="19" t="s">
        <v>85</v>
      </c>
    </row>
    <row r="159" spans="1:65" s="2" customFormat="1" ht="11.25">
      <c r="A159" s="36"/>
      <c r="B159" s="37"/>
      <c r="C159" s="38"/>
      <c r="D159" s="195" t="s">
        <v>206</v>
      </c>
      <c r="E159" s="38"/>
      <c r="F159" s="196" t="s">
        <v>692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206</v>
      </c>
      <c r="AU159" s="19" t="s">
        <v>85</v>
      </c>
    </row>
    <row r="160" spans="1:65" s="2" customFormat="1" ht="16.5" customHeight="1">
      <c r="A160" s="36"/>
      <c r="B160" s="37"/>
      <c r="C160" s="233" t="s">
        <v>390</v>
      </c>
      <c r="D160" s="233" t="s">
        <v>302</v>
      </c>
      <c r="E160" s="234" t="s">
        <v>693</v>
      </c>
      <c r="F160" s="235" t="s">
        <v>694</v>
      </c>
      <c r="G160" s="236" t="s">
        <v>323</v>
      </c>
      <c r="H160" s="237">
        <v>6</v>
      </c>
      <c r="I160" s="238"/>
      <c r="J160" s="239">
        <f>ROUND(I160*H160,2)</f>
        <v>0</v>
      </c>
      <c r="K160" s="235" t="s">
        <v>201</v>
      </c>
      <c r="L160" s="240"/>
      <c r="M160" s="241" t="s">
        <v>19</v>
      </c>
      <c r="N160" s="242" t="s">
        <v>46</v>
      </c>
      <c r="O160" s="66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8" t="s">
        <v>274</v>
      </c>
      <c r="AT160" s="188" t="s">
        <v>302</v>
      </c>
      <c r="AU160" s="188" t="s">
        <v>85</v>
      </c>
      <c r="AY160" s="19" t="s">
        <v>194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9" t="s">
        <v>83</v>
      </c>
      <c r="BK160" s="189">
        <f>ROUND(I160*H160,2)</f>
        <v>0</v>
      </c>
      <c r="BL160" s="19" t="s">
        <v>202</v>
      </c>
      <c r="BM160" s="188" t="s">
        <v>491</v>
      </c>
    </row>
    <row r="161" spans="1:65" s="2" customFormat="1" ht="11.25">
      <c r="A161" s="36"/>
      <c r="B161" s="37"/>
      <c r="C161" s="38"/>
      <c r="D161" s="190" t="s">
        <v>204</v>
      </c>
      <c r="E161" s="38"/>
      <c r="F161" s="191" t="s">
        <v>694</v>
      </c>
      <c r="G161" s="38"/>
      <c r="H161" s="38"/>
      <c r="I161" s="192"/>
      <c r="J161" s="38"/>
      <c r="K161" s="38"/>
      <c r="L161" s="41"/>
      <c r="M161" s="193"/>
      <c r="N161" s="19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204</v>
      </c>
      <c r="AU161" s="19" t="s">
        <v>85</v>
      </c>
    </row>
    <row r="162" spans="1:65" s="2" customFormat="1" ht="24.2" customHeight="1">
      <c r="A162" s="36"/>
      <c r="B162" s="37"/>
      <c r="C162" s="176" t="s">
        <v>668</v>
      </c>
      <c r="D162" s="176" t="s">
        <v>197</v>
      </c>
      <c r="E162" s="178" t="s">
        <v>695</v>
      </c>
      <c r="F162" s="179" t="s">
        <v>696</v>
      </c>
      <c r="G162" s="180" t="s">
        <v>323</v>
      </c>
      <c r="H162" s="181">
        <v>2</v>
      </c>
      <c r="I162" s="182"/>
      <c r="J162" s="183">
        <f>ROUND(I162*H162,2)</f>
        <v>0</v>
      </c>
      <c r="K162" s="179" t="s">
        <v>201</v>
      </c>
      <c r="L162" s="41"/>
      <c r="M162" s="184" t="s">
        <v>19</v>
      </c>
      <c r="N162" s="185" t="s">
        <v>46</v>
      </c>
      <c r="O162" s="66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8" t="s">
        <v>202</v>
      </c>
      <c r="AT162" s="188" t="s">
        <v>197</v>
      </c>
      <c r="AU162" s="188" t="s">
        <v>85</v>
      </c>
      <c r="AY162" s="19" t="s">
        <v>194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9" t="s">
        <v>83</v>
      </c>
      <c r="BK162" s="189">
        <f>ROUND(I162*H162,2)</f>
        <v>0</v>
      </c>
      <c r="BL162" s="19" t="s">
        <v>202</v>
      </c>
      <c r="BM162" s="188" t="s">
        <v>502</v>
      </c>
    </row>
    <row r="163" spans="1:65" s="2" customFormat="1" ht="19.5">
      <c r="A163" s="36"/>
      <c r="B163" s="37"/>
      <c r="C163" s="38"/>
      <c r="D163" s="190" t="s">
        <v>204</v>
      </c>
      <c r="E163" s="38"/>
      <c r="F163" s="191" t="s">
        <v>696</v>
      </c>
      <c r="G163" s="38"/>
      <c r="H163" s="38"/>
      <c r="I163" s="192"/>
      <c r="J163" s="38"/>
      <c r="K163" s="38"/>
      <c r="L163" s="41"/>
      <c r="M163" s="193"/>
      <c r="N163" s="19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204</v>
      </c>
      <c r="AU163" s="19" t="s">
        <v>85</v>
      </c>
    </row>
    <row r="164" spans="1:65" s="2" customFormat="1" ht="11.25">
      <c r="A164" s="36"/>
      <c r="B164" s="37"/>
      <c r="C164" s="38"/>
      <c r="D164" s="195" t="s">
        <v>206</v>
      </c>
      <c r="E164" s="38"/>
      <c r="F164" s="196" t="s">
        <v>697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206</v>
      </c>
      <c r="AU164" s="19" t="s">
        <v>85</v>
      </c>
    </row>
    <row r="165" spans="1:65" s="2" customFormat="1" ht="16.5" customHeight="1">
      <c r="A165" s="36"/>
      <c r="B165" s="37"/>
      <c r="C165" s="233" t="s">
        <v>7</v>
      </c>
      <c r="D165" s="233" t="s">
        <v>302</v>
      </c>
      <c r="E165" s="234" t="s">
        <v>698</v>
      </c>
      <c r="F165" s="235" t="s">
        <v>699</v>
      </c>
      <c r="G165" s="236" t="s">
        <v>323</v>
      </c>
      <c r="H165" s="237">
        <v>2</v>
      </c>
      <c r="I165" s="238"/>
      <c r="J165" s="239">
        <f>ROUND(I165*H165,2)</f>
        <v>0</v>
      </c>
      <c r="K165" s="235" t="s">
        <v>201</v>
      </c>
      <c r="L165" s="240"/>
      <c r="M165" s="241" t="s">
        <v>19</v>
      </c>
      <c r="N165" s="242" t="s">
        <v>46</v>
      </c>
      <c r="O165" s="66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8" t="s">
        <v>274</v>
      </c>
      <c r="AT165" s="188" t="s">
        <v>302</v>
      </c>
      <c r="AU165" s="188" t="s">
        <v>85</v>
      </c>
      <c r="AY165" s="19" t="s">
        <v>194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9" t="s">
        <v>83</v>
      </c>
      <c r="BK165" s="189">
        <f>ROUND(I165*H165,2)</f>
        <v>0</v>
      </c>
      <c r="BL165" s="19" t="s">
        <v>202</v>
      </c>
      <c r="BM165" s="188" t="s">
        <v>700</v>
      </c>
    </row>
    <row r="166" spans="1:65" s="2" customFormat="1" ht="11.25">
      <c r="A166" s="36"/>
      <c r="B166" s="37"/>
      <c r="C166" s="38"/>
      <c r="D166" s="190" t="s">
        <v>204</v>
      </c>
      <c r="E166" s="38"/>
      <c r="F166" s="191" t="s">
        <v>699</v>
      </c>
      <c r="G166" s="38"/>
      <c r="H166" s="38"/>
      <c r="I166" s="192"/>
      <c r="J166" s="38"/>
      <c r="K166" s="38"/>
      <c r="L166" s="41"/>
      <c r="M166" s="193"/>
      <c r="N166" s="19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204</v>
      </c>
      <c r="AU166" s="19" t="s">
        <v>85</v>
      </c>
    </row>
    <row r="167" spans="1:65" s="2" customFormat="1" ht="16.5" customHeight="1">
      <c r="A167" s="36"/>
      <c r="B167" s="37"/>
      <c r="C167" s="176" t="s">
        <v>398</v>
      </c>
      <c r="D167" s="176" t="s">
        <v>197</v>
      </c>
      <c r="E167" s="178" t="s">
        <v>701</v>
      </c>
      <c r="F167" s="179" t="s">
        <v>702</v>
      </c>
      <c r="G167" s="180" t="s">
        <v>230</v>
      </c>
      <c r="H167" s="181">
        <v>3</v>
      </c>
      <c r="I167" s="182"/>
      <c r="J167" s="183">
        <f>ROUND(I167*H167,2)</f>
        <v>0</v>
      </c>
      <c r="K167" s="179" t="s">
        <v>201</v>
      </c>
      <c r="L167" s="41"/>
      <c r="M167" s="184" t="s">
        <v>19</v>
      </c>
      <c r="N167" s="185" t="s">
        <v>46</v>
      </c>
      <c r="O167" s="66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8" t="s">
        <v>202</v>
      </c>
      <c r="AT167" s="188" t="s">
        <v>197</v>
      </c>
      <c r="AU167" s="188" t="s">
        <v>85</v>
      </c>
      <c r="AY167" s="19" t="s">
        <v>194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9" t="s">
        <v>83</v>
      </c>
      <c r="BK167" s="189">
        <f>ROUND(I167*H167,2)</f>
        <v>0</v>
      </c>
      <c r="BL167" s="19" t="s">
        <v>202</v>
      </c>
      <c r="BM167" s="188" t="s">
        <v>513</v>
      </c>
    </row>
    <row r="168" spans="1:65" s="2" customFormat="1" ht="11.25">
      <c r="A168" s="36"/>
      <c r="B168" s="37"/>
      <c r="C168" s="38"/>
      <c r="D168" s="190" t="s">
        <v>204</v>
      </c>
      <c r="E168" s="38"/>
      <c r="F168" s="191" t="s">
        <v>702</v>
      </c>
      <c r="G168" s="38"/>
      <c r="H168" s="38"/>
      <c r="I168" s="192"/>
      <c r="J168" s="38"/>
      <c r="K168" s="38"/>
      <c r="L168" s="41"/>
      <c r="M168" s="193"/>
      <c r="N168" s="19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204</v>
      </c>
      <c r="AU168" s="19" t="s">
        <v>85</v>
      </c>
    </row>
    <row r="169" spans="1:65" s="2" customFormat="1" ht="11.25">
      <c r="A169" s="36"/>
      <c r="B169" s="37"/>
      <c r="C169" s="38"/>
      <c r="D169" s="195" t="s">
        <v>206</v>
      </c>
      <c r="E169" s="38"/>
      <c r="F169" s="196" t="s">
        <v>703</v>
      </c>
      <c r="G169" s="38"/>
      <c r="H169" s="38"/>
      <c r="I169" s="192"/>
      <c r="J169" s="38"/>
      <c r="K169" s="38"/>
      <c r="L169" s="41"/>
      <c r="M169" s="193"/>
      <c r="N169" s="19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206</v>
      </c>
      <c r="AU169" s="19" t="s">
        <v>85</v>
      </c>
    </row>
    <row r="170" spans="1:65" s="2" customFormat="1" ht="16.5" customHeight="1">
      <c r="A170" s="36"/>
      <c r="B170" s="37"/>
      <c r="C170" s="176" t="s">
        <v>405</v>
      </c>
      <c r="D170" s="176" t="s">
        <v>197</v>
      </c>
      <c r="E170" s="178" t="s">
        <v>704</v>
      </c>
      <c r="F170" s="179" t="s">
        <v>705</v>
      </c>
      <c r="G170" s="180" t="s">
        <v>706</v>
      </c>
      <c r="H170" s="181">
        <v>1</v>
      </c>
      <c r="I170" s="182"/>
      <c r="J170" s="183">
        <f>ROUND(I170*H170,2)</f>
        <v>0</v>
      </c>
      <c r="K170" s="179" t="s">
        <v>19</v>
      </c>
      <c r="L170" s="41"/>
      <c r="M170" s="184" t="s">
        <v>19</v>
      </c>
      <c r="N170" s="185" t="s">
        <v>46</v>
      </c>
      <c r="O170" s="66"/>
      <c r="P170" s="186">
        <f>O170*H170</f>
        <v>0</v>
      </c>
      <c r="Q170" s="186">
        <v>0</v>
      </c>
      <c r="R170" s="186">
        <f>Q170*H170</f>
        <v>0</v>
      </c>
      <c r="S170" s="186">
        <v>0</v>
      </c>
      <c r="T170" s="187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8" t="s">
        <v>202</v>
      </c>
      <c r="AT170" s="188" t="s">
        <v>197</v>
      </c>
      <c r="AU170" s="188" t="s">
        <v>85</v>
      </c>
      <c r="AY170" s="19" t="s">
        <v>194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9" t="s">
        <v>83</v>
      </c>
      <c r="BK170" s="189">
        <f>ROUND(I170*H170,2)</f>
        <v>0</v>
      </c>
      <c r="BL170" s="19" t="s">
        <v>202</v>
      </c>
      <c r="BM170" s="188" t="s">
        <v>524</v>
      </c>
    </row>
    <row r="171" spans="1:65" s="2" customFormat="1" ht="11.25">
      <c r="A171" s="36"/>
      <c r="B171" s="37"/>
      <c r="C171" s="38"/>
      <c r="D171" s="190" t="s">
        <v>204</v>
      </c>
      <c r="E171" s="38"/>
      <c r="F171" s="191" t="s">
        <v>705</v>
      </c>
      <c r="G171" s="38"/>
      <c r="H171" s="38"/>
      <c r="I171" s="192"/>
      <c r="J171" s="38"/>
      <c r="K171" s="38"/>
      <c r="L171" s="41"/>
      <c r="M171" s="193"/>
      <c r="N171" s="194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204</v>
      </c>
      <c r="AU171" s="19" t="s">
        <v>85</v>
      </c>
    </row>
    <row r="172" spans="1:65" s="2" customFormat="1" ht="24.2" customHeight="1">
      <c r="A172" s="36"/>
      <c r="B172" s="37"/>
      <c r="C172" s="176" t="s">
        <v>411</v>
      </c>
      <c r="D172" s="176" t="s">
        <v>197</v>
      </c>
      <c r="E172" s="178" t="s">
        <v>707</v>
      </c>
      <c r="F172" s="179" t="s">
        <v>708</v>
      </c>
      <c r="G172" s="180" t="s">
        <v>230</v>
      </c>
      <c r="H172" s="181">
        <v>3</v>
      </c>
      <c r="I172" s="182"/>
      <c r="J172" s="183">
        <f>ROUND(I172*H172,2)</f>
        <v>0</v>
      </c>
      <c r="K172" s="179" t="s">
        <v>201</v>
      </c>
      <c r="L172" s="41"/>
      <c r="M172" s="184" t="s">
        <v>19</v>
      </c>
      <c r="N172" s="185" t="s">
        <v>46</v>
      </c>
      <c r="O172" s="66"/>
      <c r="P172" s="186">
        <f>O172*H172</f>
        <v>0</v>
      </c>
      <c r="Q172" s="186">
        <v>0</v>
      </c>
      <c r="R172" s="186">
        <f>Q172*H172</f>
        <v>0</v>
      </c>
      <c r="S172" s="186">
        <v>0</v>
      </c>
      <c r="T172" s="187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188" t="s">
        <v>202</v>
      </c>
      <c r="AT172" s="188" t="s">
        <v>197</v>
      </c>
      <c r="AU172" s="188" t="s">
        <v>85</v>
      </c>
      <c r="AY172" s="19" t="s">
        <v>194</v>
      </c>
      <c r="BE172" s="189">
        <f>IF(N172="základní",J172,0)</f>
        <v>0</v>
      </c>
      <c r="BF172" s="189">
        <f>IF(N172="snížená",J172,0)</f>
        <v>0</v>
      </c>
      <c r="BG172" s="189">
        <f>IF(N172="zákl. přenesená",J172,0)</f>
        <v>0</v>
      </c>
      <c r="BH172" s="189">
        <f>IF(N172="sníž. přenesená",J172,0)</f>
        <v>0</v>
      </c>
      <c r="BI172" s="189">
        <f>IF(N172="nulová",J172,0)</f>
        <v>0</v>
      </c>
      <c r="BJ172" s="19" t="s">
        <v>83</v>
      </c>
      <c r="BK172" s="189">
        <f>ROUND(I172*H172,2)</f>
        <v>0</v>
      </c>
      <c r="BL172" s="19" t="s">
        <v>202</v>
      </c>
      <c r="BM172" s="188" t="s">
        <v>537</v>
      </c>
    </row>
    <row r="173" spans="1:65" s="2" customFormat="1" ht="11.25">
      <c r="A173" s="36"/>
      <c r="B173" s="37"/>
      <c r="C173" s="38"/>
      <c r="D173" s="190" t="s">
        <v>204</v>
      </c>
      <c r="E173" s="38"/>
      <c r="F173" s="191" t="s">
        <v>708</v>
      </c>
      <c r="G173" s="38"/>
      <c r="H173" s="38"/>
      <c r="I173" s="192"/>
      <c r="J173" s="38"/>
      <c r="K173" s="38"/>
      <c r="L173" s="41"/>
      <c r="M173" s="193"/>
      <c r="N173" s="194"/>
      <c r="O173" s="66"/>
      <c r="P173" s="66"/>
      <c r="Q173" s="66"/>
      <c r="R173" s="66"/>
      <c r="S173" s="66"/>
      <c r="T173" s="67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9" t="s">
        <v>204</v>
      </c>
      <c r="AU173" s="19" t="s">
        <v>85</v>
      </c>
    </row>
    <row r="174" spans="1:65" s="2" customFormat="1" ht="11.25">
      <c r="A174" s="36"/>
      <c r="B174" s="37"/>
      <c r="C174" s="38"/>
      <c r="D174" s="195" t="s">
        <v>206</v>
      </c>
      <c r="E174" s="38"/>
      <c r="F174" s="196" t="s">
        <v>709</v>
      </c>
      <c r="G174" s="38"/>
      <c r="H174" s="38"/>
      <c r="I174" s="192"/>
      <c r="J174" s="38"/>
      <c r="K174" s="38"/>
      <c r="L174" s="41"/>
      <c r="M174" s="193"/>
      <c r="N174" s="19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206</v>
      </c>
      <c r="AU174" s="19" t="s">
        <v>85</v>
      </c>
    </row>
    <row r="175" spans="1:65" s="2" customFormat="1" ht="16.5" customHeight="1">
      <c r="A175" s="36"/>
      <c r="B175" s="37"/>
      <c r="C175" s="233" t="s">
        <v>417</v>
      </c>
      <c r="D175" s="233" t="s">
        <v>302</v>
      </c>
      <c r="E175" s="234" t="s">
        <v>710</v>
      </c>
      <c r="F175" s="235" t="s">
        <v>711</v>
      </c>
      <c r="G175" s="236" t="s">
        <v>230</v>
      </c>
      <c r="H175" s="237">
        <v>3</v>
      </c>
      <c r="I175" s="238"/>
      <c r="J175" s="239">
        <f>ROUND(I175*H175,2)</f>
        <v>0</v>
      </c>
      <c r="K175" s="235" t="s">
        <v>19</v>
      </c>
      <c r="L175" s="240"/>
      <c r="M175" s="241" t="s">
        <v>19</v>
      </c>
      <c r="N175" s="242" t="s">
        <v>46</v>
      </c>
      <c r="O175" s="66"/>
      <c r="P175" s="186">
        <f>O175*H175</f>
        <v>0</v>
      </c>
      <c r="Q175" s="186">
        <v>0</v>
      </c>
      <c r="R175" s="186">
        <f>Q175*H175</f>
        <v>0</v>
      </c>
      <c r="S175" s="186">
        <v>0</v>
      </c>
      <c r="T175" s="187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8" t="s">
        <v>274</v>
      </c>
      <c r="AT175" s="188" t="s">
        <v>302</v>
      </c>
      <c r="AU175" s="188" t="s">
        <v>85</v>
      </c>
      <c r="AY175" s="19" t="s">
        <v>194</v>
      </c>
      <c r="BE175" s="189">
        <f>IF(N175="základní",J175,0)</f>
        <v>0</v>
      </c>
      <c r="BF175" s="189">
        <f>IF(N175="snížená",J175,0)</f>
        <v>0</v>
      </c>
      <c r="BG175" s="189">
        <f>IF(N175="zákl. přenesená",J175,0)</f>
        <v>0</v>
      </c>
      <c r="BH175" s="189">
        <f>IF(N175="sníž. přenesená",J175,0)</f>
        <v>0</v>
      </c>
      <c r="BI175" s="189">
        <f>IF(N175="nulová",J175,0)</f>
        <v>0</v>
      </c>
      <c r="BJ175" s="19" t="s">
        <v>83</v>
      </c>
      <c r="BK175" s="189">
        <f>ROUND(I175*H175,2)</f>
        <v>0</v>
      </c>
      <c r="BL175" s="19" t="s">
        <v>202</v>
      </c>
      <c r="BM175" s="188" t="s">
        <v>549</v>
      </c>
    </row>
    <row r="176" spans="1:65" s="2" customFormat="1" ht="11.25">
      <c r="A176" s="36"/>
      <c r="B176" s="37"/>
      <c r="C176" s="38"/>
      <c r="D176" s="190" t="s">
        <v>204</v>
      </c>
      <c r="E176" s="38"/>
      <c r="F176" s="191" t="s">
        <v>711</v>
      </c>
      <c r="G176" s="38"/>
      <c r="H176" s="38"/>
      <c r="I176" s="192"/>
      <c r="J176" s="38"/>
      <c r="K176" s="38"/>
      <c r="L176" s="41"/>
      <c r="M176" s="193"/>
      <c r="N176" s="19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204</v>
      </c>
      <c r="AU176" s="19" t="s">
        <v>85</v>
      </c>
    </row>
    <row r="177" spans="1:65" s="2" customFormat="1" ht="24.2" customHeight="1">
      <c r="A177" s="36"/>
      <c r="B177" s="37"/>
      <c r="C177" s="176" t="s">
        <v>423</v>
      </c>
      <c r="D177" s="176" t="s">
        <v>197</v>
      </c>
      <c r="E177" s="178" t="s">
        <v>712</v>
      </c>
      <c r="F177" s="179" t="s">
        <v>713</v>
      </c>
      <c r="G177" s="180" t="s">
        <v>230</v>
      </c>
      <c r="H177" s="181">
        <v>30</v>
      </c>
      <c r="I177" s="182"/>
      <c r="J177" s="183">
        <f>ROUND(I177*H177,2)</f>
        <v>0</v>
      </c>
      <c r="K177" s="179" t="s">
        <v>201</v>
      </c>
      <c r="L177" s="41"/>
      <c r="M177" s="184" t="s">
        <v>19</v>
      </c>
      <c r="N177" s="185" t="s">
        <v>46</v>
      </c>
      <c r="O177" s="66"/>
      <c r="P177" s="186">
        <f>O177*H177</f>
        <v>0</v>
      </c>
      <c r="Q177" s="186">
        <v>0</v>
      </c>
      <c r="R177" s="186">
        <f>Q177*H177</f>
        <v>0</v>
      </c>
      <c r="S177" s="186">
        <v>0</v>
      </c>
      <c r="T177" s="187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188" t="s">
        <v>202</v>
      </c>
      <c r="AT177" s="188" t="s">
        <v>197</v>
      </c>
      <c r="AU177" s="188" t="s">
        <v>85</v>
      </c>
      <c r="AY177" s="19" t="s">
        <v>194</v>
      </c>
      <c r="BE177" s="189">
        <f>IF(N177="základní",J177,0)</f>
        <v>0</v>
      </c>
      <c r="BF177" s="189">
        <f>IF(N177="snížená",J177,0)</f>
        <v>0</v>
      </c>
      <c r="BG177" s="189">
        <f>IF(N177="zákl. přenesená",J177,0)</f>
        <v>0</v>
      </c>
      <c r="BH177" s="189">
        <f>IF(N177="sníž. přenesená",J177,0)</f>
        <v>0</v>
      </c>
      <c r="BI177" s="189">
        <f>IF(N177="nulová",J177,0)</f>
        <v>0</v>
      </c>
      <c r="BJ177" s="19" t="s">
        <v>83</v>
      </c>
      <c r="BK177" s="189">
        <f>ROUND(I177*H177,2)</f>
        <v>0</v>
      </c>
      <c r="BL177" s="19" t="s">
        <v>202</v>
      </c>
      <c r="BM177" s="188" t="s">
        <v>562</v>
      </c>
    </row>
    <row r="178" spans="1:65" s="2" customFormat="1" ht="11.25">
      <c r="A178" s="36"/>
      <c r="B178" s="37"/>
      <c r="C178" s="38"/>
      <c r="D178" s="190" t="s">
        <v>204</v>
      </c>
      <c r="E178" s="38"/>
      <c r="F178" s="191" t="s">
        <v>713</v>
      </c>
      <c r="G178" s="38"/>
      <c r="H178" s="38"/>
      <c r="I178" s="192"/>
      <c r="J178" s="38"/>
      <c r="K178" s="38"/>
      <c r="L178" s="41"/>
      <c r="M178" s="193"/>
      <c r="N178" s="194"/>
      <c r="O178" s="66"/>
      <c r="P178" s="66"/>
      <c r="Q178" s="66"/>
      <c r="R178" s="66"/>
      <c r="S178" s="66"/>
      <c r="T178" s="67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9" t="s">
        <v>204</v>
      </c>
      <c r="AU178" s="19" t="s">
        <v>85</v>
      </c>
    </row>
    <row r="179" spans="1:65" s="2" customFormat="1" ht="11.25">
      <c r="A179" s="36"/>
      <c r="B179" s="37"/>
      <c r="C179" s="38"/>
      <c r="D179" s="195" t="s">
        <v>206</v>
      </c>
      <c r="E179" s="38"/>
      <c r="F179" s="196" t="s">
        <v>714</v>
      </c>
      <c r="G179" s="38"/>
      <c r="H179" s="38"/>
      <c r="I179" s="192"/>
      <c r="J179" s="38"/>
      <c r="K179" s="38"/>
      <c r="L179" s="41"/>
      <c r="M179" s="193"/>
      <c r="N179" s="19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206</v>
      </c>
      <c r="AU179" s="19" t="s">
        <v>85</v>
      </c>
    </row>
    <row r="180" spans="1:65" s="2" customFormat="1" ht="16.5" customHeight="1">
      <c r="A180" s="36"/>
      <c r="B180" s="37"/>
      <c r="C180" s="233" t="s">
        <v>429</v>
      </c>
      <c r="D180" s="233" t="s">
        <v>302</v>
      </c>
      <c r="E180" s="234" t="s">
        <v>715</v>
      </c>
      <c r="F180" s="235" t="s">
        <v>716</v>
      </c>
      <c r="G180" s="236" t="s">
        <v>230</v>
      </c>
      <c r="H180" s="237">
        <v>30</v>
      </c>
      <c r="I180" s="238"/>
      <c r="J180" s="239">
        <f>ROUND(I180*H180,2)</f>
        <v>0</v>
      </c>
      <c r="K180" s="235" t="s">
        <v>19</v>
      </c>
      <c r="L180" s="240"/>
      <c r="M180" s="241" t="s">
        <v>19</v>
      </c>
      <c r="N180" s="242" t="s">
        <v>46</v>
      </c>
      <c r="O180" s="66"/>
      <c r="P180" s="186">
        <f>O180*H180</f>
        <v>0</v>
      </c>
      <c r="Q180" s="186">
        <v>0</v>
      </c>
      <c r="R180" s="186">
        <f>Q180*H180</f>
        <v>0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274</v>
      </c>
      <c r="AT180" s="188" t="s">
        <v>302</v>
      </c>
      <c r="AU180" s="188" t="s">
        <v>85</v>
      </c>
      <c r="AY180" s="19" t="s">
        <v>194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9" t="s">
        <v>83</v>
      </c>
      <c r="BK180" s="189">
        <f>ROUND(I180*H180,2)</f>
        <v>0</v>
      </c>
      <c r="BL180" s="19" t="s">
        <v>202</v>
      </c>
      <c r="BM180" s="188" t="s">
        <v>575</v>
      </c>
    </row>
    <row r="181" spans="1:65" s="2" customFormat="1" ht="11.25">
      <c r="A181" s="36"/>
      <c r="B181" s="37"/>
      <c r="C181" s="38"/>
      <c r="D181" s="190" t="s">
        <v>204</v>
      </c>
      <c r="E181" s="38"/>
      <c r="F181" s="191" t="s">
        <v>716</v>
      </c>
      <c r="G181" s="38"/>
      <c r="H181" s="38"/>
      <c r="I181" s="192"/>
      <c r="J181" s="38"/>
      <c r="K181" s="38"/>
      <c r="L181" s="41"/>
      <c r="M181" s="193"/>
      <c r="N181" s="19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204</v>
      </c>
      <c r="AU181" s="19" t="s">
        <v>85</v>
      </c>
    </row>
    <row r="182" spans="1:65" s="2" customFormat="1" ht="24.2" customHeight="1">
      <c r="A182" s="36"/>
      <c r="B182" s="37"/>
      <c r="C182" s="176" t="s">
        <v>435</v>
      </c>
      <c r="D182" s="176" t="s">
        <v>197</v>
      </c>
      <c r="E182" s="178" t="s">
        <v>717</v>
      </c>
      <c r="F182" s="179" t="s">
        <v>718</v>
      </c>
      <c r="G182" s="180" t="s">
        <v>230</v>
      </c>
      <c r="H182" s="181">
        <v>133</v>
      </c>
      <c r="I182" s="182"/>
      <c r="J182" s="183">
        <f>ROUND(I182*H182,2)</f>
        <v>0</v>
      </c>
      <c r="K182" s="179" t="s">
        <v>201</v>
      </c>
      <c r="L182" s="41"/>
      <c r="M182" s="184" t="s">
        <v>19</v>
      </c>
      <c r="N182" s="185" t="s">
        <v>46</v>
      </c>
      <c r="O182" s="66"/>
      <c r="P182" s="186">
        <f>O182*H182</f>
        <v>0</v>
      </c>
      <c r="Q182" s="186">
        <v>0</v>
      </c>
      <c r="R182" s="186">
        <f>Q182*H182</f>
        <v>0</v>
      </c>
      <c r="S182" s="186">
        <v>0</v>
      </c>
      <c r="T182" s="18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8" t="s">
        <v>202</v>
      </c>
      <c r="AT182" s="188" t="s">
        <v>197</v>
      </c>
      <c r="AU182" s="188" t="s">
        <v>85</v>
      </c>
      <c r="AY182" s="19" t="s">
        <v>194</v>
      </c>
      <c r="BE182" s="189">
        <f>IF(N182="základní",J182,0)</f>
        <v>0</v>
      </c>
      <c r="BF182" s="189">
        <f>IF(N182="snížená",J182,0)</f>
        <v>0</v>
      </c>
      <c r="BG182" s="189">
        <f>IF(N182="zákl. přenesená",J182,0)</f>
        <v>0</v>
      </c>
      <c r="BH182" s="189">
        <f>IF(N182="sníž. přenesená",J182,0)</f>
        <v>0</v>
      </c>
      <c r="BI182" s="189">
        <f>IF(N182="nulová",J182,0)</f>
        <v>0</v>
      </c>
      <c r="BJ182" s="19" t="s">
        <v>83</v>
      </c>
      <c r="BK182" s="189">
        <f>ROUND(I182*H182,2)</f>
        <v>0</v>
      </c>
      <c r="BL182" s="19" t="s">
        <v>202</v>
      </c>
      <c r="BM182" s="188" t="s">
        <v>719</v>
      </c>
    </row>
    <row r="183" spans="1:65" s="2" customFormat="1" ht="19.5">
      <c r="A183" s="36"/>
      <c r="B183" s="37"/>
      <c r="C183" s="38"/>
      <c r="D183" s="190" t="s">
        <v>204</v>
      </c>
      <c r="E183" s="38"/>
      <c r="F183" s="191" t="s">
        <v>718</v>
      </c>
      <c r="G183" s="38"/>
      <c r="H183" s="38"/>
      <c r="I183" s="192"/>
      <c r="J183" s="38"/>
      <c r="K183" s="38"/>
      <c r="L183" s="41"/>
      <c r="M183" s="193"/>
      <c r="N183" s="19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204</v>
      </c>
      <c r="AU183" s="19" t="s">
        <v>85</v>
      </c>
    </row>
    <row r="184" spans="1:65" s="2" customFormat="1" ht="11.25">
      <c r="A184" s="36"/>
      <c r="B184" s="37"/>
      <c r="C184" s="38"/>
      <c r="D184" s="195" t="s">
        <v>206</v>
      </c>
      <c r="E184" s="38"/>
      <c r="F184" s="196" t="s">
        <v>720</v>
      </c>
      <c r="G184" s="38"/>
      <c r="H184" s="38"/>
      <c r="I184" s="192"/>
      <c r="J184" s="38"/>
      <c r="K184" s="38"/>
      <c r="L184" s="41"/>
      <c r="M184" s="193"/>
      <c r="N184" s="19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206</v>
      </c>
      <c r="AU184" s="19" t="s">
        <v>85</v>
      </c>
    </row>
    <row r="185" spans="1:65" s="2" customFormat="1" ht="16.5" customHeight="1">
      <c r="A185" s="36"/>
      <c r="B185" s="37"/>
      <c r="C185" s="233" t="s">
        <v>440</v>
      </c>
      <c r="D185" s="233" t="s">
        <v>302</v>
      </c>
      <c r="E185" s="234" t="s">
        <v>721</v>
      </c>
      <c r="F185" s="235" t="s">
        <v>722</v>
      </c>
      <c r="G185" s="236" t="s">
        <v>230</v>
      </c>
      <c r="H185" s="237">
        <v>133</v>
      </c>
      <c r="I185" s="238"/>
      <c r="J185" s="239">
        <f>ROUND(I185*H185,2)</f>
        <v>0</v>
      </c>
      <c r="K185" s="235" t="s">
        <v>19</v>
      </c>
      <c r="L185" s="240"/>
      <c r="M185" s="241" t="s">
        <v>19</v>
      </c>
      <c r="N185" s="242" t="s">
        <v>46</v>
      </c>
      <c r="O185" s="66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8" t="s">
        <v>274</v>
      </c>
      <c r="AT185" s="188" t="s">
        <v>302</v>
      </c>
      <c r="AU185" s="188" t="s">
        <v>85</v>
      </c>
      <c r="AY185" s="19" t="s">
        <v>194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9" t="s">
        <v>83</v>
      </c>
      <c r="BK185" s="189">
        <f>ROUND(I185*H185,2)</f>
        <v>0</v>
      </c>
      <c r="BL185" s="19" t="s">
        <v>202</v>
      </c>
      <c r="BM185" s="188" t="s">
        <v>599</v>
      </c>
    </row>
    <row r="186" spans="1:65" s="2" customFormat="1" ht="11.25">
      <c r="A186" s="36"/>
      <c r="B186" s="37"/>
      <c r="C186" s="38"/>
      <c r="D186" s="190" t="s">
        <v>204</v>
      </c>
      <c r="E186" s="38"/>
      <c r="F186" s="191" t="s">
        <v>722</v>
      </c>
      <c r="G186" s="38"/>
      <c r="H186" s="38"/>
      <c r="I186" s="192"/>
      <c r="J186" s="38"/>
      <c r="K186" s="38"/>
      <c r="L186" s="41"/>
      <c r="M186" s="193"/>
      <c r="N186" s="19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204</v>
      </c>
      <c r="AU186" s="19" t="s">
        <v>85</v>
      </c>
    </row>
    <row r="187" spans="1:65" s="2" customFormat="1" ht="24.2" customHeight="1">
      <c r="A187" s="36"/>
      <c r="B187" s="37"/>
      <c r="C187" s="176" t="s">
        <v>445</v>
      </c>
      <c r="D187" s="176" t="s">
        <v>197</v>
      </c>
      <c r="E187" s="178" t="s">
        <v>723</v>
      </c>
      <c r="F187" s="179" t="s">
        <v>724</v>
      </c>
      <c r="G187" s="180" t="s">
        <v>323</v>
      </c>
      <c r="H187" s="181">
        <v>1</v>
      </c>
      <c r="I187" s="182"/>
      <c r="J187" s="183">
        <f>ROUND(I187*H187,2)</f>
        <v>0</v>
      </c>
      <c r="K187" s="179" t="s">
        <v>201</v>
      </c>
      <c r="L187" s="41"/>
      <c r="M187" s="184" t="s">
        <v>19</v>
      </c>
      <c r="N187" s="185" t="s">
        <v>46</v>
      </c>
      <c r="O187" s="66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8" t="s">
        <v>202</v>
      </c>
      <c r="AT187" s="188" t="s">
        <v>197</v>
      </c>
      <c r="AU187" s="188" t="s">
        <v>85</v>
      </c>
      <c r="AY187" s="19" t="s">
        <v>194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83</v>
      </c>
      <c r="BK187" s="189">
        <f>ROUND(I187*H187,2)</f>
        <v>0</v>
      </c>
      <c r="BL187" s="19" t="s">
        <v>202</v>
      </c>
      <c r="BM187" s="188" t="s">
        <v>611</v>
      </c>
    </row>
    <row r="188" spans="1:65" s="2" customFormat="1" ht="19.5">
      <c r="A188" s="36"/>
      <c r="B188" s="37"/>
      <c r="C188" s="38"/>
      <c r="D188" s="190" t="s">
        <v>204</v>
      </c>
      <c r="E188" s="38"/>
      <c r="F188" s="191" t="s">
        <v>724</v>
      </c>
      <c r="G188" s="38"/>
      <c r="H188" s="38"/>
      <c r="I188" s="192"/>
      <c r="J188" s="38"/>
      <c r="K188" s="38"/>
      <c r="L188" s="41"/>
      <c r="M188" s="193"/>
      <c r="N188" s="19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204</v>
      </c>
      <c r="AU188" s="19" t="s">
        <v>85</v>
      </c>
    </row>
    <row r="189" spans="1:65" s="2" customFormat="1" ht="11.25">
      <c r="A189" s="36"/>
      <c r="B189" s="37"/>
      <c r="C189" s="38"/>
      <c r="D189" s="195" t="s">
        <v>206</v>
      </c>
      <c r="E189" s="38"/>
      <c r="F189" s="196" t="s">
        <v>725</v>
      </c>
      <c r="G189" s="38"/>
      <c r="H189" s="38"/>
      <c r="I189" s="192"/>
      <c r="J189" s="38"/>
      <c r="K189" s="38"/>
      <c r="L189" s="41"/>
      <c r="M189" s="193"/>
      <c r="N189" s="19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206</v>
      </c>
      <c r="AU189" s="19" t="s">
        <v>85</v>
      </c>
    </row>
    <row r="190" spans="1:65" s="2" customFormat="1" ht="16.5" customHeight="1">
      <c r="A190" s="36"/>
      <c r="B190" s="37"/>
      <c r="C190" s="233" t="s">
        <v>451</v>
      </c>
      <c r="D190" s="233" t="s">
        <v>302</v>
      </c>
      <c r="E190" s="234" t="s">
        <v>726</v>
      </c>
      <c r="F190" s="235" t="s">
        <v>727</v>
      </c>
      <c r="G190" s="236" t="s">
        <v>323</v>
      </c>
      <c r="H190" s="237">
        <v>1</v>
      </c>
      <c r="I190" s="238"/>
      <c r="J190" s="239">
        <f>ROUND(I190*H190,2)</f>
        <v>0</v>
      </c>
      <c r="K190" s="235" t="s">
        <v>19</v>
      </c>
      <c r="L190" s="240"/>
      <c r="M190" s="241" t="s">
        <v>19</v>
      </c>
      <c r="N190" s="242" t="s">
        <v>46</v>
      </c>
      <c r="O190" s="66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8" t="s">
        <v>274</v>
      </c>
      <c r="AT190" s="188" t="s">
        <v>302</v>
      </c>
      <c r="AU190" s="188" t="s">
        <v>85</v>
      </c>
      <c r="AY190" s="19" t="s">
        <v>194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9" t="s">
        <v>83</v>
      </c>
      <c r="BK190" s="189">
        <f>ROUND(I190*H190,2)</f>
        <v>0</v>
      </c>
      <c r="BL190" s="19" t="s">
        <v>202</v>
      </c>
      <c r="BM190" s="188" t="s">
        <v>196</v>
      </c>
    </row>
    <row r="191" spans="1:65" s="2" customFormat="1" ht="11.25">
      <c r="A191" s="36"/>
      <c r="B191" s="37"/>
      <c r="C191" s="38"/>
      <c r="D191" s="190" t="s">
        <v>204</v>
      </c>
      <c r="E191" s="38"/>
      <c r="F191" s="191" t="s">
        <v>727</v>
      </c>
      <c r="G191" s="38"/>
      <c r="H191" s="38"/>
      <c r="I191" s="192"/>
      <c r="J191" s="38"/>
      <c r="K191" s="38"/>
      <c r="L191" s="41"/>
      <c r="M191" s="193"/>
      <c r="N191" s="19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204</v>
      </c>
      <c r="AU191" s="19" t="s">
        <v>85</v>
      </c>
    </row>
    <row r="192" spans="1:65" s="2" customFormat="1" ht="24.2" customHeight="1">
      <c r="A192" s="36"/>
      <c r="B192" s="37"/>
      <c r="C192" s="176" t="s">
        <v>456</v>
      </c>
      <c r="D192" s="176" t="s">
        <v>197</v>
      </c>
      <c r="E192" s="178" t="s">
        <v>728</v>
      </c>
      <c r="F192" s="179" t="s">
        <v>729</v>
      </c>
      <c r="G192" s="180" t="s">
        <v>323</v>
      </c>
      <c r="H192" s="181">
        <v>1</v>
      </c>
      <c r="I192" s="182"/>
      <c r="J192" s="183">
        <f>ROUND(I192*H192,2)</f>
        <v>0</v>
      </c>
      <c r="K192" s="179" t="s">
        <v>201</v>
      </c>
      <c r="L192" s="41"/>
      <c r="M192" s="184" t="s">
        <v>19</v>
      </c>
      <c r="N192" s="185" t="s">
        <v>46</v>
      </c>
      <c r="O192" s="66"/>
      <c r="P192" s="186">
        <f>O192*H192</f>
        <v>0</v>
      </c>
      <c r="Q192" s="186">
        <v>0</v>
      </c>
      <c r="R192" s="186">
        <f>Q192*H192</f>
        <v>0</v>
      </c>
      <c r="S192" s="186">
        <v>0</v>
      </c>
      <c r="T192" s="18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8" t="s">
        <v>202</v>
      </c>
      <c r="AT192" s="188" t="s">
        <v>197</v>
      </c>
      <c r="AU192" s="188" t="s">
        <v>85</v>
      </c>
      <c r="AY192" s="19" t="s">
        <v>194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19" t="s">
        <v>83</v>
      </c>
      <c r="BK192" s="189">
        <f>ROUND(I192*H192,2)</f>
        <v>0</v>
      </c>
      <c r="BL192" s="19" t="s">
        <v>202</v>
      </c>
      <c r="BM192" s="188" t="s">
        <v>372</v>
      </c>
    </row>
    <row r="193" spans="1:65" s="2" customFormat="1" ht="11.25">
      <c r="A193" s="36"/>
      <c r="B193" s="37"/>
      <c r="C193" s="38"/>
      <c r="D193" s="190" t="s">
        <v>204</v>
      </c>
      <c r="E193" s="38"/>
      <c r="F193" s="191" t="s">
        <v>729</v>
      </c>
      <c r="G193" s="38"/>
      <c r="H193" s="38"/>
      <c r="I193" s="192"/>
      <c r="J193" s="38"/>
      <c r="K193" s="38"/>
      <c r="L193" s="41"/>
      <c r="M193" s="193"/>
      <c r="N193" s="19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204</v>
      </c>
      <c r="AU193" s="19" t="s">
        <v>85</v>
      </c>
    </row>
    <row r="194" spans="1:65" s="2" customFormat="1" ht="11.25">
      <c r="A194" s="36"/>
      <c r="B194" s="37"/>
      <c r="C194" s="38"/>
      <c r="D194" s="195" t="s">
        <v>206</v>
      </c>
      <c r="E194" s="38"/>
      <c r="F194" s="196" t="s">
        <v>730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206</v>
      </c>
      <c r="AU194" s="19" t="s">
        <v>85</v>
      </c>
    </row>
    <row r="195" spans="1:65" s="2" customFormat="1" ht="16.5" customHeight="1">
      <c r="A195" s="36"/>
      <c r="B195" s="37"/>
      <c r="C195" s="233" t="s">
        <v>462</v>
      </c>
      <c r="D195" s="233" t="s">
        <v>302</v>
      </c>
      <c r="E195" s="234" t="s">
        <v>731</v>
      </c>
      <c r="F195" s="235" t="s">
        <v>732</v>
      </c>
      <c r="G195" s="236" t="s">
        <v>323</v>
      </c>
      <c r="H195" s="237">
        <v>1</v>
      </c>
      <c r="I195" s="238"/>
      <c r="J195" s="239">
        <f>ROUND(I195*H195,2)</f>
        <v>0</v>
      </c>
      <c r="K195" s="235" t="s">
        <v>19</v>
      </c>
      <c r="L195" s="240"/>
      <c r="M195" s="241" t="s">
        <v>19</v>
      </c>
      <c r="N195" s="242" t="s">
        <v>46</v>
      </c>
      <c r="O195" s="66"/>
      <c r="P195" s="186">
        <f>O195*H195</f>
        <v>0</v>
      </c>
      <c r="Q195" s="186">
        <v>0</v>
      </c>
      <c r="R195" s="186">
        <f>Q195*H195</f>
        <v>0</v>
      </c>
      <c r="S195" s="186">
        <v>0</v>
      </c>
      <c r="T195" s="187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8" t="s">
        <v>274</v>
      </c>
      <c r="AT195" s="188" t="s">
        <v>302</v>
      </c>
      <c r="AU195" s="188" t="s">
        <v>85</v>
      </c>
      <c r="AY195" s="19" t="s">
        <v>194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9" t="s">
        <v>83</v>
      </c>
      <c r="BK195" s="189">
        <f>ROUND(I195*H195,2)</f>
        <v>0</v>
      </c>
      <c r="BL195" s="19" t="s">
        <v>202</v>
      </c>
      <c r="BM195" s="188" t="s">
        <v>328</v>
      </c>
    </row>
    <row r="196" spans="1:65" s="2" customFormat="1" ht="11.25">
      <c r="A196" s="36"/>
      <c r="B196" s="37"/>
      <c r="C196" s="38"/>
      <c r="D196" s="190" t="s">
        <v>204</v>
      </c>
      <c r="E196" s="38"/>
      <c r="F196" s="191" t="s">
        <v>732</v>
      </c>
      <c r="G196" s="38"/>
      <c r="H196" s="38"/>
      <c r="I196" s="192"/>
      <c r="J196" s="38"/>
      <c r="K196" s="38"/>
      <c r="L196" s="41"/>
      <c r="M196" s="193"/>
      <c r="N196" s="19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204</v>
      </c>
      <c r="AU196" s="19" t="s">
        <v>85</v>
      </c>
    </row>
    <row r="197" spans="1:65" s="2" customFormat="1" ht="24.2" customHeight="1">
      <c r="A197" s="36"/>
      <c r="B197" s="37"/>
      <c r="C197" s="176" t="s">
        <v>467</v>
      </c>
      <c r="D197" s="176" t="s">
        <v>197</v>
      </c>
      <c r="E197" s="178" t="s">
        <v>733</v>
      </c>
      <c r="F197" s="179" t="s">
        <v>734</v>
      </c>
      <c r="G197" s="180" t="s">
        <v>323</v>
      </c>
      <c r="H197" s="181">
        <v>1</v>
      </c>
      <c r="I197" s="182"/>
      <c r="J197" s="183">
        <f>ROUND(I197*H197,2)</f>
        <v>0</v>
      </c>
      <c r="K197" s="179" t="s">
        <v>201</v>
      </c>
      <c r="L197" s="41"/>
      <c r="M197" s="184" t="s">
        <v>19</v>
      </c>
      <c r="N197" s="185" t="s">
        <v>46</v>
      </c>
      <c r="O197" s="66"/>
      <c r="P197" s="186">
        <f>O197*H197</f>
        <v>0</v>
      </c>
      <c r="Q197" s="186">
        <v>0</v>
      </c>
      <c r="R197" s="186">
        <f>Q197*H197</f>
        <v>0</v>
      </c>
      <c r="S197" s="186">
        <v>0</v>
      </c>
      <c r="T197" s="18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8" t="s">
        <v>202</v>
      </c>
      <c r="AT197" s="188" t="s">
        <v>197</v>
      </c>
      <c r="AU197" s="188" t="s">
        <v>85</v>
      </c>
      <c r="AY197" s="19" t="s">
        <v>194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9" t="s">
        <v>83</v>
      </c>
      <c r="BK197" s="189">
        <f>ROUND(I197*H197,2)</f>
        <v>0</v>
      </c>
      <c r="BL197" s="19" t="s">
        <v>202</v>
      </c>
      <c r="BM197" s="188" t="s">
        <v>336</v>
      </c>
    </row>
    <row r="198" spans="1:65" s="2" customFormat="1" ht="19.5">
      <c r="A198" s="36"/>
      <c r="B198" s="37"/>
      <c r="C198" s="38"/>
      <c r="D198" s="190" t="s">
        <v>204</v>
      </c>
      <c r="E198" s="38"/>
      <c r="F198" s="191" t="s">
        <v>734</v>
      </c>
      <c r="G198" s="38"/>
      <c r="H198" s="38"/>
      <c r="I198" s="192"/>
      <c r="J198" s="38"/>
      <c r="K198" s="38"/>
      <c r="L198" s="41"/>
      <c r="M198" s="193"/>
      <c r="N198" s="19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204</v>
      </c>
      <c r="AU198" s="19" t="s">
        <v>85</v>
      </c>
    </row>
    <row r="199" spans="1:65" s="2" customFormat="1" ht="11.25">
      <c r="A199" s="36"/>
      <c r="B199" s="37"/>
      <c r="C199" s="38"/>
      <c r="D199" s="195" t="s">
        <v>206</v>
      </c>
      <c r="E199" s="38"/>
      <c r="F199" s="196" t="s">
        <v>735</v>
      </c>
      <c r="G199" s="38"/>
      <c r="H199" s="38"/>
      <c r="I199" s="192"/>
      <c r="J199" s="38"/>
      <c r="K199" s="38"/>
      <c r="L199" s="41"/>
      <c r="M199" s="193"/>
      <c r="N199" s="19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206</v>
      </c>
      <c r="AU199" s="19" t="s">
        <v>85</v>
      </c>
    </row>
    <row r="200" spans="1:65" s="2" customFormat="1" ht="16.5" customHeight="1">
      <c r="A200" s="36"/>
      <c r="B200" s="37"/>
      <c r="C200" s="233" t="s">
        <v>473</v>
      </c>
      <c r="D200" s="233" t="s">
        <v>302</v>
      </c>
      <c r="E200" s="234" t="s">
        <v>736</v>
      </c>
      <c r="F200" s="235" t="s">
        <v>737</v>
      </c>
      <c r="G200" s="236" t="s">
        <v>323</v>
      </c>
      <c r="H200" s="237">
        <v>1</v>
      </c>
      <c r="I200" s="238"/>
      <c r="J200" s="239">
        <f>ROUND(I200*H200,2)</f>
        <v>0</v>
      </c>
      <c r="K200" s="235" t="s">
        <v>201</v>
      </c>
      <c r="L200" s="240"/>
      <c r="M200" s="241" t="s">
        <v>19</v>
      </c>
      <c r="N200" s="242" t="s">
        <v>46</v>
      </c>
      <c r="O200" s="66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8" t="s">
        <v>274</v>
      </c>
      <c r="AT200" s="188" t="s">
        <v>302</v>
      </c>
      <c r="AU200" s="188" t="s">
        <v>85</v>
      </c>
      <c r="AY200" s="19" t="s">
        <v>194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9" t="s">
        <v>83</v>
      </c>
      <c r="BK200" s="189">
        <f>ROUND(I200*H200,2)</f>
        <v>0</v>
      </c>
      <c r="BL200" s="19" t="s">
        <v>202</v>
      </c>
      <c r="BM200" s="188" t="s">
        <v>581</v>
      </c>
    </row>
    <row r="201" spans="1:65" s="2" customFormat="1" ht="11.25">
      <c r="A201" s="36"/>
      <c r="B201" s="37"/>
      <c r="C201" s="38"/>
      <c r="D201" s="190" t="s">
        <v>204</v>
      </c>
      <c r="E201" s="38"/>
      <c r="F201" s="191" t="s">
        <v>737</v>
      </c>
      <c r="G201" s="38"/>
      <c r="H201" s="38"/>
      <c r="I201" s="192"/>
      <c r="J201" s="38"/>
      <c r="K201" s="38"/>
      <c r="L201" s="41"/>
      <c r="M201" s="193"/>
      <c r="N201" s="19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204</v>
      </c>
      <c r="AU201" s="19" t="s">
        <v>85</v>
      </c>
    </row>
    <row r="202" spans="1:65" s="2" customFormat="1" ht="24.2" customHeight="1">
      <c r="A202" s="36"/>
      <c r="B202" s="37"/>
      <c r="C202" s="176" t="s">
        <v>479</v>
      </c>
      <c r="D202" s="176" t="s">
        <v>197</v>
      </c>
      <c r="E202" s="178" t="s">
        <v>738</v>
      </c>
      <c r="F202" s="179" t="s">
        <v>739</v>
      </c>
      <c r="G202" s="180" t="s">
        <v>323</v>
      </c>
      <c r="H202" s="181">
        <v>7</v>
      </c>
      <c r="I202" s="182"/>
      <c r="J202" s="183">
        <f>ROUND(I202*H202,2)</f>
        <v>0</v>
      </c>
      <c r="K202" s="179" t="s">
        <v>201</v>
      </c>
      <c r="L202" s="41"/>
      <c r="M202" s="184" t="s">
        <v>19</v>
      </c>
      <c r="N202" s="185" t="s">
        <v>46</v>
      </c>
      <c r="O202" s="66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8" t="s">
        <v>202</v>
      </c>
      <c r="AT202" s="188" t="s">
        <v>197</v>
      </c>
      <c r="AU202" s="188" t="s">
        <v>85</v>
      </c>
      <c r="AY202" s="19" t="s">
        <v>194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9" t="s">
        <v>83</v>
      </c>
      <c r="BK202" s="189">
        <f>ROUND(I202*H202,2)</f>
        <v>0</v>
      </c>
      <c r="BL202" s="19" t="s">
        <v>202</v>
      </c>
      <c r="BM202" s="188" t="s">
        <v>740</v>
      </c>
    </row>
    <row r="203" spans="1:65" s="2" customFormat="1" ht="19.5">
      <c r="A203" s="36"/>
      <c r="B203" s="37"/>
      <c r="C203" s="38"/>
      <c r="D203" s="190" t="s">
        <v>204</v>
      </c>
      <c r="E203" s="38"/>
      <c r="F203" s="191" t="s">
        <v>739</v>
      </c>
      <c r="G203" s="38"/>
      <c r="H203" s="38"/>
      <c r="I203" s="192"/>
      <c r="J203" s="38"/>
      <c r="K203" s="38"/>
      <c r="L203" s="41"/>
      <c r="M203" s="193"/>
      <c r="N203" s="19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204</v>
      </c>
      <c r="AU203" s="19" t="s">
        <v>85</v>
      </c>
    </row>
    <row r="204" spans="1:65" s="2" customFormat="1" ht="11.25">
      <c r="A204" s="36"/>
      <c r="B204" s="37"/>
      <c r="C204" s="38"/>
      <c r="D204" s="195" t="s">
        <v>206</v>
      </c>
      <c r="E204" s="38"/>
      <c r="F204" s="196" t="s">
        <v>741</v>
      </c>
      <c r="G204" s="38"/>
      <c r="H204" s="38"/>
      <c r="I204" s="192"/>
      <c r="J204" s="38"/>
      <c r="K204" s="38"/>
      <c r="L204" s="41"/>
      <c r="M204" s="193"/>
      <c r="N204" s="19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206</v>
      </c>
      <c r="AU204" s="19" t="s">
        <v>85</v>
      </c>
    </row>
    <row r="205" spans="1:65" s="2" customFormat="1" ht="16.5" customHeight="1">
      <c r="A205" s="36"/>
      <c r="B205" s="37"/>
      <c r="C205" s="233" t="s">
        <v>485</v>
      </c>
      <c r="D205" s="233" t="s">
        <v>302</v>
      </c>
      <c r="E205" s="234" t="s">
        <v>742</v>
      </c>
      <c r="F205" s="235" t="s">
        <v>743</v>
      </c>
      <c r="G205" s="236" t="s">
        <v>323</v>
      </c>
      <c r="H205" s="237">
        <v>6</v>
      </c>
      <c r="I205" s="238"/>
      <c r="J205" s="239">
        <f>ROUND(I205*H205,2)</f>
        <v>0</v>
      </c>
      <c r="K205" s="235" t="s">
        <v>201</v>
      </c>
      <c r="L205" s="240"/>
      <c r="M205" s="241" t="s">
        <v>19</v>
      </c>
      <c r="N205" s="242" t="s">
        <v>46</v>
      </c>
      <c r="O205" s="66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8" t="s">
        <v>274</v>
      </c>
      <c r="AT205" s="188" t="s">
        <v>302</v>
      </c>
      <c r="AU205" s="188" t="s">
        <v>85</v>
      </c>
      <c r="AY205" s="19" t="s">
        <v>194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9" t="s">
        <v>83</v>
      </c>
      <c r="BK205" s="189">
        <f>ROUND(I205*H205,2)</f>
        <v>0</v>
      </c>
      <c r="BL205" s="19" t="s">
        <v>202</v>
      </c>
      <c r="BM205" s="188" t="s">
        <v>354</v>
      </c>
    </row>
    <row r="206" spans="1:65" s="2" customFormat="1" ht="11.25">
      <c r="A206" s="36"/>
      <c r="B206" s="37"/>
      <c r="C206" s="38"/>
      <c r="D206" s="190" t="s">
        <v>204</v>
      </c>
      <c r="E206" s="38"/>
      <c r="F206" s="191" t="s">
        <v>743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204</v>
      </c>
      <c r="AU206" s="19" t="s">
        <v>85</v>
      </c>
    </row>
    <row r="207" spans="1:65" s="2" customFormat="1" ht="16.5" customHeight="1">
      <c r="A207" s="36"/>
      <c r="B207" s="37"/>
      <c r="C207" s="233" t="s">
        <v>491</v>
      </c>
      <c r="D207" s="233" t="s">
        <v>302</v>
      </c>
      <c r="E207" s="234" t="s">
        <v>744</v>
      </c>
      <c r="F207" s="235" t="s">
        <v>745</v>
      </c>
      <c r="G207" s="236" t="s">
        <v>323</v>
      </c>
      <c r="H207" s="237">
        <v>1</v>
      </c>
      <c r="I207" s="238"/>
      <c r="J207" s="239">
        <f>ROUND(I207*H207,2)</f>
        <v>0</v>
      </c>
      <c r="K207" s="235" t="s">
        <v>19</v>
      </c>
      <c r="L207" s="240"/>
      <c r="M207" s="241" t="s">
        <v>19</v>
      </c>
      <c r="N207" s="242" t="s">
        <v>46</v>
      </c>
      <c r="O207" s="66"/>
      <c r="P207" s="186">
        <f>O207*H207</f>
        <v>0</v>
      </c>
      <c r="Q207" s="186">
        <v>0</v>
      </c>
      <c r="R207" s="186">
        <f>Q207*H207</f>
        <v>0</v>
      </c>
      <c r="S207" s="186">
        <v>0</v>
      </c>
      <c r="T207" s="18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8" t="s">
        <v>274</v>
      </c>
      <c r="AT207" s="188" t="s">
        <v>302</v>
      </c>
      <c r="AU207" s="188" t="s">
        <v>85</v>
      </c>
      <c r="AY207" s="19" t="s">
        <v>194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9" t="s">
        <v>83</v>
      </c>
      <c r="BK207" s="189">
        <f>ROUND(I207*H207,2)</f>
        <v>0</v>
      </c>
      <c r="BL207" s="19" t="s">
        <v>202</v>
      </c>
      <c r="BM207" s="188" t="s">
        <v>746</v>
      </c>
    </row>
    <row r="208" spans="1:65" s="2" customFormat="1" ht="11.25">
      <c r="A208" s="36"/>
      <c r="B208" s="37"/>
      <c r="C208" s="38"/>
      <c r="D208" s="190" t="s">
        <v>204</v>
      </c>
      <c r="E208" s="38"/>
      <c r="F208" s="191" t="s">
        <v>745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204</v>
      </c>
      <c r="AU208" s="19" t="s">
        <v>85</v>
      </c>
    </row>
    <row r="209" spans="1:65" s="2" customFormat="1" ht="24.2" customHeight="1">
      <c r="A209" s="36"/>
      <c r="B209" s="37"/>
      <c r="C209" s="176" t="s">
        <v>497</v>
      </c>
      <c r="D209" s="176" t="s">
        <v>197</v>
      </c>
      <c r="E209" s="178" t="s">
        <v>747</v>
      </c>
      <c r="F209" s="179" t="s">
        <v>748</v>
      </c>
      <c r="G209" s="180" t="s">
        <v>323</v>
      </c>
      <c r="H209" s="181">
        <v>4</v>
      </c>
      <c r="I209" s="182"/>
      <c r="J209" s="183">
        <f>ROUND(I209*H209,2)</f>
        <v>0</v>
      </c>
      <c r="K209" s="179" t="s">
        <v>201</v>
      </c>
      <c r="L209" s="41"/>
      <c r="M209" s="184" t="s">
        <v>19</v>
      </c>
      <c r="N209" s="185" t="s">
        <v>46</v>
      </c>
      <c r="O209" s="66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8" t="s">
        <v>202</v>
      </c>
      <c r="AT209" s="188" t="s">
        <v>197</v>
      </c>
      <c r="AU209" s="188" t="s">
        <v>85</v>
      </c>
      <c r="AY209" s="19" t="s">
        <v>194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9" t="s">
        <v>83</v>
      </c>
      <c r="BK209" s="189">
        <f>ROUND(I209*H209,2)</f>
        <v>0</v>
      </c>
      <c r="BL209" s="19" t="s">
        <v>202</v>
      </c>
      <c r="BM209" s="188" t="s">
        <v>749</v>
      </c>
    </row>
    <row r="210" spans="1:65" s="2" customFormat="1" ht="11.25">
      <c r="A210" s="36"/>
      <c r="B210" s="37"/>
      <c r="C210" s="38"/>
      <c r="D210" s="190" t="s">
        <v>204</v>
      </c>
      <c r="E210" s="38"/>
      <c r="F210" s="191" t="s">
        <v>748</v>
      </c>
      <c r="G210" s="38"/>
      <c r="H210" s="38"/>
      <c r="I210" s="192"/>
      <c r="J210" s="38"/>
      <c r="K210" s="38"/>
      <c r="L210" s="41"/>
      <c r="M210" s="193"/>
      <c r="N210" s="19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204</v>
      </c>
      <c r="AU210" s="19" t="s">
        <v>85</v>
      </c>
    </row>
    <row r="211" spans="1:65" s="2" customFormat="1" ht="11.25">
      <c r="A211" s="36"/>
      <c r="B211" s="37"/>
      <c r="C211" s="38"/>
      <c r="D211" s="195" t="s">
        <v>206</v>
      </c>
      <c r="E211" s="38"/>
      <c r="F211" s="196" t="s">
        <v>750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206</v>
      </c>
      <c r="AU211" s="19" t="s">
        <v>85</v>
      </c>
    </row>
    <row r="212" spans="1:65" s="2" customFormat="1" ht="16.5" customHeight="1">
      <c r="A212" s="36"/>
      <c r="B212" s="37"/>
      <c r="C212" s="233" t="s">
        <v>502</v>
      </c>
      <c r="D212" s="233" t="s">
        <v>302</v>
      </c>
      <c r="E212" s="234" t="s">
        <v>751</v>
      </c>
      <c r="F212" s="235" t="s">
        <v>752</v>
      </c>
      <c r="G212" s="236" t="s">
        <v>323</v>
      </c>
      <c r="H212" s="237">
        <v>3</v>
      </c>
      <c r="I212" s="238"/>
      <c r="J212" s="239">
        <f>ROUND(I212*H212,2)</f>
        <v>0</v>
      </c>
      <c r="K212" s="235" t="s">
        <v>201</v>
      </c>
      <c r="L212" s="240"/>
      <c r="M212" s="241" t="s">
        <v>19</v>
      </c>
      <c r="N212" s="242" t="s">
        <v>46</v>
      </c>
      <c r="O212" s="66"/>
      <c r="P212" s="186">
        <f>O212*H212</f>
        <v>0</v>
      </c>
      <c r="Q212" s="186">
        <v>0</v>
      </c>
      <c r="R212" s="186">
        <f>Q212*H212</f>
        <v>0</v>
      </c>
      <c r="S212" s="186">
        <v>0</v>
      </c>
      <c r="T212" s="18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8" t="s">
        <v>274</v>
      </c>
      <c r="AT212" s="188" t="s">
        <v>302</v>
      </c>
      <c r="AU212" s="188" t="s">
        <v>85</v>
      </c>
      <c r="AY212" s="19" t="s">
        <v>194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9" t="s">
        <v>83</v>
      </c>
      <c r="BK212" s="189">
        <f>ROUND(I212*H212,2)</f>
        <v>0</v>
      </c>
      <c r="BL212" s="19" t="s">
        <v>202</v>
      </c>
      <c r="BM212" s="188" t="s">
        <v>753</v>
      </c>
    </row>
    <row r="213" spans="1:65" s="2" customFormat="1" ht="11.25">
      <c r="A213" s="36"/>
      <c r="B213" s="37"/>
      <c r="C213" s="38"/>
      <c r="D213" s="190" t="s">
        <v>204</v>
      </c>
      <c r="E213" s="38"/>
      <c r="F213" s="191" t="s">
        <v>752</v>
      </c>
      <c r="G213" s="38"/>
      <c r="H213" s="38"/>
      <c r="I213" s="192"/>
      <c r="J213" s="38"/>
      <c r="K213" s="38"/>
      <c r="L213" s="41"/>
      <c r="M213" s="193"/>
      <c r="N213" s="19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204</v>
      </c>
      <c r="AU213" s="19" t="s">
        <v>85</v>
      </c>
    </row>
    <row r="214" spans="1:65" s="2" customFormat="1" ht="16.5" customHeight="1">
      <c r="A214" s="36"/>
      <c r="B214" s="37"/>
      <c r="C214" s="233" t="s">
        <v>754</v>
      </c>
      <c r="D214" s="233" t="s">
        <v>302</v>
      </c>
      <c r="E214" s="234" t="s">
        <v>755</v>
      </c>
      <c r="F214" s="235" t="s">
        <v>756</v>
      </c>
      <c r="G214" s="236" t="s">
        <v>323</v>
      </c>
      <c r="H214" s="237">
        <v>1</v>
      </c>
      <c r="I214" s="238"/>
      <c r="J214" s="239">
        <f>ROUND(I214*H214,2)</f>
        <v>0</v>
      </c>
      <c r="K214" s="235" t="s">
        <v>19</v>
      </c>
      <c r="L214" s="240"/>
      <c r="M214" s="241" t="s">
        <v>19</v>
      </c>
      <c r="N214" s="242" t="s">
        <v>46</v>
      </c>
      <c r="O214" s="66"/>
      <c r="P214" s="186">
        <f>O214*H214</f>
        <v>0</v>
      </c>
      <c r="Q214" s="186">
        <v>0</v>
      </c>
      <c r="R214" s="186">
        <f>Q214*H214</f>
        <v>0</v>
      </c>
      <c r="S214" s="186">
        <v>0</v>
      </c>
      <c r="T214" s="18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8" t="s">
        <v>274</v>
      </c>
      <c r="AT214" s="188" t="s">
        <v>302</v>
      </c>
      <c r="AU214" s="188" t="s">
        <v>85</v>
      </c>
      <c r="AY214" s="19" t="s">
        <v>194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19" t="s">
        <v>83</v>
      </c>
      <c r="BK214" s="189">
        <f>ROUND(I214*H214,2)</f>
        <v>0</v>
      </c>
      <c r="BL214" s="19" t="s">
        <v>202</v>
      </c>
      <c r="BM214" s="188" t="s">
        <v>757</v>
      </c>
    </row>
    <row r="215" spans="1:65" s="2" customFormat="1" ht="11.25">
      <c r="A215" s="36"/>
      <c r="B215" s="37"/>
      <c r="C215" s="38"/>
      <c r="D215" s="190" t="s">
        <v>204</v>
      </c>
      <c r="E215" s="38"/>
      <c r="F215" s="191" t="s">
        <v>756</v>
      </c>
      <c r="G215" s="38"/>
      <c r="H215" s="38"/>
      <c r="I215" s="192"/>
      <c r="J215" s="38"/>
      <c r="K215" s="38"/>
      <c r="L215" s="41"/>
      <c r="M215" s="193"/>
      <c r="N215" s="194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204</v>
      </c>
      <c r="AU215" s="19" t="s">
        <v>85</v>
      </c>
    </row>
    <row r="216" spans="1:65" s="2" customFormat="1" ht="24.2" customHeight="1">
      <c r="A216" s="36"/>
      <c r="B216" s="37"/>
      <c r="C216" s="176" t="s">
        <v>700</v>
      </c>
      <c r="D216" s="176" t="s">
        <v>197</v>
      </c>
      <c r="E216" s="178" t="s">
        <v>758</v>
      </c>
      <c r="F216" s="179" t="s">
        <v>759</v>
      </c>
      <c r="G216" s="180" t="s">
        <v>323</v>
      </c>
      <c r="H216" s="181">
        <v>1</v>
      </c>
      <c r="I216" s="182"/>
      <c r="J216" s="183">
        <f>ROUND(I216*H216,2)</f>
        <v>0</v>
      </c>
      <c r="K216" s="179" t="s">
        <v>201</v>
      </c>
      <c r="L216" s="41"/>
      <c r="M216" s="184" t="s">
        <v>19</v>
      </c>
      <c r="N216" s="185" t="s">
        <v>46</v>
      </c>
      <c r="O216" s="66"/>
      <c r="P216" s="186">
        <f>O216*H216</f>
        <v>0</v>
      </c>
      <c r="Q216" s="186">
        <v>0</v>
      </c>
      <c r="R216" s="186">
        <f>Q216*H216</f>
        <v>0</v>
      </c>
      <c r="S216" s="186">
        <v>0</v>
      </c>
      <c r="T216" s="187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8" t="s">
        <v>202</v>
      </c>
      <c r="AT216" s="188" t="s">
        <v>197</v>
      </c>
      <c r="AU216" s="188" t="s">
        <v>85</v>
      </c>
      <c r="AY216" s="19" t="s">
        <v>194</v>
      </c>
      <c r="BE216" s="189">
        <f>IF(N216="základní",J216,0)</f>
        <v>0</v>
      </c>
      <c r="BF216" s="189">
        <f>IF(N216="snížená",J216,0)</f>
        <v>0</v>
      </c>
      <c r="BG216" s="189">
        <f>IF(N216="zákl. přenesená",J216,0)</f>
        <v>0</v>
      </c>
      <c r="BH216" s="189">
        <f>IF(N216="sníž. přenesená",J216,0)</f>
        <v>0</v>
      </c>
      <c r="BI216" s="189">
        <f>IF(N216="nulová",J216,0)</f>
        <v>0</v>
      </c>
      <c r="BJ216" s="19" t="s">
        <v>83</v>
      </c>
      <c r="BK216" s="189">
        <f>ROUND(I216*H216,2)</f>
        <v>0</v>
      </c>
      <c r="BL216" s="19" t="s">
        <v>202</v>
      </c>
      <c r="BM216" s="188" t="s">
        <v>760</v>
      </c>
    </row>
    <row r="217" spans="1:65" s="2" customFormat="1" ht="19.5">
      <c r="A217" s="36"/>
      <c r="B217" s="37"/>
      <c r="C217" s="38"/>
      <c r="D217" s="190" t="s">
        <v>204</v>
      </c>
      <c r="E217" s="38"/>
      <c r="F217" s="191" t="s">
        <v>759</v>
      </c>
      <c r="G217" s="38"/>
      <c r="H217" s="38"/>
      <c r="I217" s="192"/>
      <c r="J217" s="38"/>
      <c r="K217" s="38"/>
      <c r="L217" s="41"/>
      <c r="M217" s="193"/>
      <c r="N217" s="194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204</v>
      </c>
      <c r="AU217" s="19" t="s">
        <v>85</v>
      </c>
    </row>
    <row r="218" spans="1:65" s="2" customFormat="1" ht="11.25">
      <c r="A218" s="36"/>
      <c r="B218" s="37"/>
      <c r="C218" s="38"/>
      <c r="D218" s="195" t="s">
        <v>206</v>
      </c>
      <c r="E218" s="38"/>
      <c r="F218" s="196" t="s">
        <v>761</v>
      </c>
      <c r="G218" s="38"/>
      <c r="H218" s="38"/>
      <c r="I218" s="192"/>
      <c r="J218" s="38"/>
      <c r="K218" s="38"/>
      <c r="L218" s="41"/>
      <c r="M218" s="193"/>
      <c r="N218" s="19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206</v>
      </c>
      <c r="AU218" s="19" t="s">
        <v>85</v>
      </c>
    </row>
    <row r="219" spans="1:65" s="2" customFormat="1" ht="16.5" customHeight="1">
      <c r="A219" s="36"/>
      <c r="B219" s="37"/>
      <c r="C219" s="233" t="s">
        <v>507</v>
      </c>
      <c r="D219" s="233" t="s">
        <v>302</v>
      </c>
      <c r="E219" s="234" t="s">
        <v>762</v>
      </c>
      <c r="F219" s="235" t="s">
        <v>763</v>
      </c>
      <c r="G219" s="236" t="s">
        <v>323</v>
      </c>
      <c r="H219" s="237">
        <v>1</v>
      </c>
      <c r="I219" s="238"/>
      <c r="J219" s="239">
        <f>ROUND(I219*H219,2)</f>
        <v>0</v>
      </c>
      <c r="K219" s="235" t="s">
        <v>201</v>
      </c>
      <c r="L219" s="240"/>
      <c r="M219" s="241" t="s">
        <v>19</v>
      </c>
      <c r="N219" s="242" t="s">
        <v>46</v>
      </c>
      <c r="O219" s="66"/>
      <c r="P219" s="186">
        <f>O219*H219</f>
        <v>0</v>
      </c>
      <c r="Q219" s="186">
        <v>0</v>
      </c>
      <c r="R219" s="186">
        <f>Q219*H219</f>
        <v>0</v>
      </c>
      <c r="S219" s="186">
        <v>0</v>
      </c>
      <c r="T219" s="187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8" t="s">
        <v>274</v>
      </c>
      <c r="AT219" s="188" t="s">
        <v>302</v>
      </c>
      <c r="AU219" s="188" t="s">
        <v>85</v>
      </c>
      <c r="AY219" s="19" t="s">
        <v>194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9" t="s">
        <v>83</v>
      </c>
      <c r="BK219" s="189">
        <f>ROUND(I219*H219,2)</f>
        <v>0</v>
      </c>
      <c r="BL219" s="19" t="s">
        <v>202</v>
      </c>
      <c r="BM219" s="188" t="s">
        <v>764</v>
      </c>
    </row>
    <row r="220" spans="1:65" s="2" customFormat="1" ht="11.25">
      <c r="A220" s="36"/>
      <c r="B220" s="37"/>
      <c r="C220" s="38"/>
      <c r="D220" s="190" t="s">
        <v>204</v>
      </c>
      <c r="E220" s="38"/>
      <c r="F220" s="191" t="s">
        <v>763</v>
      </c>
      <c r="G220" s="38"/>
      <c r="H220" s="38"/>
      <c r="I220" s="192"/>
      <c r="J220" s="38"/>
      <c r="K220" s="38"/>
      <c r="L220" s="41"/>
      <c r="M220" s="193"/>
      <c r="N220" s="19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204</v>
      </c>
      <c r="AU220" s="19" t="s">
        <v>85</v>
      </c>
    </row>
    <row r="221" spans="1:65" s="2" customFormat="1" ht="16.5" customHeight="1">
      <c r="A221" s="36"/>
      <c r="B221" s="37"/>
      <c r="C221" s="233" t="s">
        <v>513</v>
      </c>
      <c r="D221" s="233" t="s">
        <v>302</v>
      </c>
      <c r="E221" s="234" t="s">
        <v>765</v>
      </c>
      <c r="F221" s="235" t="s">
        <v>766</v>
      </c>
      <c r="G221" s="236" t="s">
        <v>323</v>
      </c>
      <c r="H221" s="237">
        <v>1</v>
      </c>
      <c r="I221" s="238"/>
      <c r="J221" s="239">
        <f>ROUND(I221*H221,2)</f>
        <v>0</v>
      </c>
      <c r="K221" s="235" t="s">
        <v>201</v>
      </c>
      <c r="L221" s="240"/>
      <c r="M221" s="241" t="s">
        <v>19</v>
      </c>
      <c r="N221" s="242" t="s">
        <v>46</v>
      </c>
      <c r="O221" s="66"/>
      <c r="P221" s="186">
        <f>O221*H221</f>
        <v>0</v>
      </c>
      <c r="Q221" s="186">
        <v>0</v>
      </c>
      <c r="R221" s="186">
        <f>Q221*H221</f>
        <v>0</v>
      </c>
      <c r="S221" s="186">
        <v>0</v>
      </c>
      <c r="T221" s="18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8" t="s">
        <v>274</v>
      </c>
      <c r="AT221" s="188" t="s">
        <v>302</v>
      </c>
      <c r="AU221" s="188" t="s">
        <v>85</v>
      </c>
      <c r="AY221" s="19" t="s">
        <v>194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9" t="s">
        <v>83</v>
      </c>
      <c r="BK221" s="189">
        <f>ROUND(I221*H221,2)</f>
        <v>0</v>
      </c>
      <c r="BL221" s="19" t="s">
        <v>202</v>
      </c>
      <c r="BM221" s="188" t="s">
        <v>767</v>
      </c>
    </row>
    <row r="222" spans="1:65" s="2" customFormat="1" ht="11.25">
      <c r="A222" s="36"/>
      <c r="B222" s="37"/>
      <c r="C222" s="38"/>
      <c r="D222" s="190" t="s">
        <v>204</v>
      </c>
      <c r="E222" s="38"/>
      <c r="F222" s="191" t="s">
        <v>766</v>
      </c>
      <c r="G222" s="38"/>
      <c r="H222" s="38"/>
      <c r="I222" s="192"/>
      <c r="J222" s="38"/>
      <c r="K222" s="38"/>
      <c r="L222" s="41"/>
      <c r="M222" s="193"/>
      <c r="N222" s="19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204</v>
      </c>
      <c r="AU222" s="19" t="s">
        <v>85</v>
      </c>
    </row>
    <row r="223" spans="1:65" s="2" customFormat="1" ht="24.2" customHeight="1">
      <c r="A223" s="36"/>
      <c r="B223" s="37"/>
      <c r="C223" s="176" t="s">
        <v>517</v>
      </c>
      <c r="D223" s="176" t="s">
        <v>197</v>
      </c>
      <c r="E223" s="178" t="s">
        <v>768</v>
      </c>
      <c r="F223" s="179" t="s">
        <v>769</v>
      </c>
      <c r="G223" s="180" t="s">
        <v>323</v>
      </c>
      <c r="H223" s="181">
        <v>3</v>
      </c>
      <c r="I223" s="182"/>
      <c r="J223" s="183">
        <f>ROUND(I223*H223,2)</f>
        <v>0</v>
      </c>
      <c r="K223" s="179" t="s">
        <v>201</v>
      </c>
      <c r="L223" s="41"/>
      <c r="M223" s="184" t="s">
        <v>19</v>
      </c>
      <c r="N223" s="185" t="s">
        <v>46</v>
      </c>
      <c r="O223" s="66"/>
      <c r="P223" s="186">
        <f>O223*H223</f>
        <v>0</v>
      </c>
      <c r="Q223" s="186">
        <v>0</v>
      </c>
      <c r="R223" s="186">
        <f>Q223*H223</f>
        <v>0</v>
      </c>
      <c r="S223" s="186">
        <v>0</v>
      </c>
      <c r="T223" s="18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8" t="s">
        <v>202</v>
      </c>
      <c r="AT223" s="188" t="s">
        <v>197</v>
      </c>
      <c r="AU223" s="188" t="s">
        <v>85</v>
      </c>
      <c r="AY223" s="19" t="s">
        <v>194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9" t="s">
        <v>83</v>
      </c>
      <c r="BK223" s="189">
        <f>ROUND(I223*H223,2)</f>
        <v>0</v>
      </c>
      <c r="BL223" s="19" t="s">
        <v>202</v>
      </c>
      <c r="BM223" s="188" t="s">
        <v>770</v>
      </c>
    </row>
    <row r="224" spans="1:65" s="2" customFormat="1" ht="19.5">
      <c r="A224" s="36"/>
      <c r="B224" s="37"/>
      <c r="C224" s="38"/>
      <c r="D224" s="190" t="s">
        <v>204</v>
      </c>
      <c r="E224" s="38"/>
      <c r="F224" s="191" t="s">
        <v>769</v>
      </c>
      <c r="G224" s="38"/>
      <c r="H224" s="38"/>
      <c r="I224" s="192"/>
      <c r="J224" s="38"/>
      <c r="K224" s="38"/>
      <c r="L224" s="41"/>
      <c r="M224" s="193"/>
      <c r="N224" s="19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204</v>
      </c>
      <c r="AU224" s="19" t="s">
        <v>85</v>
      </c>
    </row>
    <row r="225" spans="1:65" s="2" customFormat="1" ht="11.25">
      <c r="A225" s="36"/>
      <c r="B225" s="37"/>
      <c r="C225" s="38"/>
      <c r="D225" s="195" t="s">
        <v>206</v>
      </c>
      <c r="E225" s="38"/>
      <c r="F225" s="196" t="s">
        <v>771</v>
      </c>
      <c r="G225" s="38"/>
      <c r="H225" s="38"/>
      <c r="I225" s="192"/>
      <c r="J225" s="38"/>
      <c r="K225" s="38"/>
      <c r="L225" s="41"/>
      <c r="M225" s="193"/>
      <c r="N225" s="19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206</v>
      </c>
      <c r="AU225" s="19" t="s">
        <v>85</v>
      </c>
    </row>
    <row r="226" spans="1:65" s="2" customFormat="1" ht="16.5" customHeight="1">
      <c r="A226" s="36"/>
      <c r="B226" s="37"/>
      <c r="C226" s="233" t="s">
        <v>524</v>
      </c>
      <c r="D226" s="233" t="s">
        <v>302</v>
      </c>
      <c r="E226" s="234" t="s">
        <v>772</v>
      </c>
      <c r="F226" s="235" t="s">
        <v>773</v>
      </c>
      <c r="G226" s="236" t="s">
        <v>323</v>
      </c>
      <c r="H226" s="237">
        <v>3</v>
      </c>
      <c r="I226" s="238"/>
      <c r="J226" s="239">
        <f>ROUND(I226*H226,2)</f>
        <v>0</v>
      </c>
      <c r="K226" s="235" t="s">
        <v>201</v>
      </c>
      <c r="L226" s="240"/>
      <c r="M226" s="241" t="s">
        <v>19</v>
      </c>
      <c r="N226" s="242" t="s">
        <v>46</v>
      </c>
      <c r="O226" s="66"/>
      <c r="P226" s="186">
        <f>O226*H226</f>
        <v>0</v>
      </c>
      <c r="Q226" s="186">
        <v>0</v>
      </c>
      <c r="R226" s="186">
        <f>Q226*H226</f>
        <v>0</v>
      </c>
      <c r="S226" s="186">
        <v>0</v>
      </c>
      <c r="T226" s="187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188" t="s">
        <v>274</v>
      </c>
      <c r="AT226" s="188" t="s">
        <v>302</v>
      </c>
      <c r="AU226" s="188" t="s">
        <v>85</v>
      </c>
      <c r="AY226" s="19" t="s">
        <v>194</v>
      </c>
      <c r="BE226" s="189">
        <f>IF(N226="základní",J226,0)</f>
        <v>0</v>
      </c>
      <c r="BF226" s="189">
        <f>IF(N226="snížená",J226,0)</f>
        <v>0</v>
      </c>
      <c r="BG226" s="189">
        <f>IF(N226="zákl. přenesená",J226,0)</f>
        <v>0</v>
      </c>
      <c r="BH226" s="189">
        <f>IF(N226="sníž. přenesená",J226,0)</f>
        <v>0</v>
      </c>
      <c r="BI226" s="189">
        <f>IF(N226="nulová",J226,0)</f>
        <v>0</v>
      </c>
      <c r="BJ226" s="19" t="s">
        <v>83</v>
      </c>
      <c r="BK226" s="189">
        <f>ROUND(I226*H226,2)</f>
        <v>0</v>
      </c>
      <c r="BL226" s="19" t="s">
        <v>202</v>
      </c>
      <c r="BM226" s="188" t="s">
        <v>774</v>
      </c>
    </row>
    <row r="227" spans="1:65" s="2" customFormat="1" ht="11.25">
      <c r="A227" s="36"/>
      <c r="B227" s="37"/>
      <c r="C227" s="38"/>
      <c r="D227" s="190" t="s">
        <v>204</v>
      </c>
      <c r="E227" s="38"/>
      <c r="F227" s="191" t="s">
        <v>773</v>
      </c>
      <c r="G227" s="38"/>
      <c r="H227" s="38"/>
      <c r="I227" s="192"/>
      <c r="J227" s="38"/>
      <c r="K227" s="38"/>
      <c r="L227" s="41"/>
      <c r="M227" s="193"/>
      <c r="N227" s="194"/>
      <c r="O227" s="66"/>
      <c r="P227" s="66"/>
      <c r="Q227" s="66"/>
      <c r="R227" s="66"/>
      <c r="S227" s="66"/>
      <c r="T227" s="67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9" t="s">
        <v>204</v>
      </c>
      <c r="AU227" s="19" t="s">
        <v>85</v>
      </c>
    </row>
    <row r="228" spans="1:65" s="2" customFormat="1" ht="16.5" customHeight="1">
      <c r="A228" s="36"/>
      <c r="B228" s="37"/>
      <c r="C228" s="176" t="s">
        <v>530</v>
      </c>
      <c r="D228" s="176" t="s">
        <v>197</v>
      </c>
      <c r="E228" s="178" t="s">
        <v>775</v>
      </c>
      <c r="F228" s="179" t="s">
        <v>776</v>
      </c>
      <c r="G228" s="180" t="s">
        <v>323</v>
      </c>
      <c r="H228" s="181">
        <v>2</v>
      </c>
      <c r="I228" s="182"/>
      <c r="J228" s="183">
        <f>ROUND(I228*H228,2)</f>
        <v>0</v>
      </c>
      <c r="K228" s="179" t="s">
        <v>201</v>
      </c>
      <c r="L228" s="41"/>
      <c r="M228" s="184" t="s">
        <v>19</v>
      </c>
      <c r="N228" s="185" t="s">
        <v>46</v>
      </c>
      <c r="O228" s="66"/>
      <c r="P228" s="186">
        <f>O228*H228</f>
        <v>0</v>
      </c>
      <c r="Q228" s="186">
        <v>0</v>
      </c>
      <c r="R228" s="186">
        <f>Q228*H228</f>
        <v>0</v>
      </c>
      <c r="S228" s="186">
        <v>0</v>
      </c>
      <c r="T228" s="187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8" t="s">
        <v>202</v>
      </c>
      <c r="AT228" s="188" t="s">
        <v>197</v>
      </c>
      <c r="AU228" s="188" t="s">
        <v>85</v>
      </c>
      <c r="AY228" s="19" t="s">
        <v>194</v>
      </c>
      <c r="BE228" s="189">
        <f>IF(N228="základní",J228,0)</f>
        <v>0</v>
      </c>
      <c r="BF228" s="189">
        <f>IF(N228="snížená",J228,0)</f>
        <v>0</v>
      </c>
      <c r="BG228" s="189">
        <f>IF(N228="zákl. přenesená",J228,0)</f>
        <v>0</v>
      </c>
      <c r="BH228" s="189">
        <f>IF(N228="sníž. přenesená",J228,0)</f>
        <v>0</v>
      </c>
      <c r="BI228" s="189">
        <f>IF(N228="nulová",J228,0)</f>
        <v>0</v>
      </c>
      <c r="BJ228" s="19" t="s">
        <v>83</v>
      </c>
      <c r="BK228" s="189">
        <f>ROUND(I228*H228,2)</f>
        <v>0</v>
      </c>
      <c r="BL228" s="19" t="s">
        <v>202</v>
      </c>
      <c r="BM228" s="188" t="s">
        <v>777</v>
      </c>
    </row>
    <row r="229" spans="1:65" s="2" customFormat="1" ht="11.25">
      <c r="A229" s="36"/>
      <c r="B229" s="37"/>
      <c r="C229" s="38"/>
      <c r="D229" s="190" t="s">
        <v>204</v>
      </c>
      <c r="E229" s="38"/>
      <c r="F229" s="191" t="s">
        <v>776</v>
      </c>
      <c r="G229" s="38"/>
      <c r="H229" s="38"/>
      <c r="I229" s="192"/>
      <c r="J229" s="38"/>
      <c r="K229" s="38"/>
      <c r="L229" s="41"/>
      <c r="M229" s="193"/>
      <c r="N229" s="19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204</v>
      </c>
      <c r="AU229" s="19" t="s">
        <v>85</v>
      </c>
    </row>
    <row r="230" spans="1:65" s="2" customFormat="1" ht="11.25">
      <c r="A230" s="36"/>
      <c r="B230" s="37"/>
      <c r="C230" s="38"/>
      <c r="D230" s="195" t="s">
        <v>206</v>
      </c>
      <c r="E230" s="38"/>
      <c r="F230" s="196" t="s">
        <v>778</v>
      </c>
      <c r="G230" s="38"/>
      <c r="H230" s="38"/>
      <c r="I230" s="192"/>
      <c r="J230" s="38"/>
      <c r="K230" s="38"/>
      <c r="L230" s="41"/>
      <c r="M230" s="193"/>
      <c r="N230" s="194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206</v>
      </c>
      <c r="AU230" s="19" t="s">
        <v>85</v>
      </c>
    </row>
    <row r="231" spans="1:65" s="2" customFormat="1" ht="16.5" customHeight="1">
      <c r="A231" s="36"/>
      <c r="B231" s="37"/>
      <c r="C231" s="233" t="s">
        <v>537</v>
      </c>
      <c r="D231" s="233" t="s">
        <v>302</v>
      </c>
      <c r="E231" s="234" t="s">
        <v>779</v>
      </c>
      <c r="F231" s="235" t="s">
        <v>780</v>
      </c>
      <c r="G231" s="236" t="s">
        <v>323</v>
      </c>
      <c r="H231" s="237">
        <v>2</v>
      </c>
      <c r="I231" s="238"/>
      <c r="J231" s="239">
        <f>ROUND(I231*H231,2)</f>
        <v>0</v>
      </c>
      <c r="K231" s="235" t="s">
        <v>201</v>
      </c>
      <c r="L231" s="240"/>
      <c r="M231" s="241" t="s">
        <v>19</v>
      </c>
      <c r="N231" s="242" t="s">
        <v>46</v>
      </c>
      <c r="O231" s="66"/>
      <c r="P231" s="186">
        <f>O231*H231</f>
        <v>0</v>
      </c>
      <c r="Q231" s="186">
        <v>0</v>
      </c>
      <c r="R231" s="186">
        <f>Q231*H231</f>
        <v>0</v>
      </c>
      <c r="S231" s="186">
        <v>0</v>
      </c>
      <c r="T231" s="187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8" t="s">
        <v>274</v>
      </c>
      <c r="AT231" s="188" t="s">
        <v>302</v>
      </c>
      <c r="AU231" s="188" t="s">
        <v>85</v>
      </c>
      <c r="AY231" s="19" t="s">
        <v>194</v>
      </c>
      <c r="BE231" s="189">
        <f>IF(N231="základní",J231,0)</f>
        <v>0</v>
      </c>
      <c r="BF231" s="189">
        <f>IF(N231="snížená",J231,0)</f>
        <v>0</v>
      </c>
      <c r="BG231" s="189">
        <f>IF(N231="zákl. přenesená",J231,0)</f>
        <v>0</v>
      </c>
      <c r="BH231" s="189">
        <f>IF(N231="sníž. přenesená",J231,0)</f>
        <v>0</v>
      </c>
      <c r="BI231" s="189">
        <f>IF(N231="nulová",J231,0)</f>
        <v>0</v>
      </c>
      <c r="BJ231" s="19" t="s">
        <v>83</v>
      </c>
      <c r="BK231" s="189">
        <f>ROUND(I231*H231,2)</f>
        <v>0</v>
      </c>
      <c r="BL231" s="19" t="s">
        <v>202</v>
      </c>
      <c r="BM231" s="188" t="s">
        <v>781</v>
      </c>
    </row>
    <row r="232" spans="1:65" s="2" customFormat="1" ht="11.25">
      <c r="A232" s="36"/>
      <c r="B232" s="37"/>
      <c r="C232" s="38"/>
      <c r="D232" s="190" t="s">
        <v>204</v>
      </c>
      <c r="E232" s="38"/>
      <c r="F232" s="191" t="s">
        <v>780</v>
      </c>
      <c r="G232" s="38"/>
      <c r="H232" s="38"/>
      <c r="I232" s="192"/>
      <c r="J232" s="38"/>
      <c r="K232" s="38"/>
      <c r="L232" s="41"/>
      <c r="M232" s="193"/>
      <c r="N232" s="19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204</v>
      </c>
      <c r="AU232" s="19" t="s">
        <v>85</v>
      </c>
    </row>
    <row r="233" spans="1:65" s="2" customFormat="1" ht="24.2" customHeight="1">
      <c r="A233" s="36"/>
      <c r="B233" s="37"/>
      <c r="C233" s="176" t="s">
        <v>542</v>
      </c>
      <c r="D233" s="176" t="s">
        <v>197</v>
      </c>
      <c r="E233" s="178" t="s">
        <v>782</v>
      </c>
      <c r="F233" s="179" t="s">
        <v>783</v>
      </c>
      <c r="G233" s="180" t="s">
        <v>323</v>
      </c>
      <c r="H233" s="181">
        <v>3</v>
      </c>
      <c r="I233" s="182"/>
      <c r="J233" s="183">
        <f>ROUND(I233*H233,2)</f>
        <v>0</v>
      </c>
      <c r="K233" s="179" t="s">
        <v>201</v>
      </c>
      <c r="L233" s="41"/>
      <c r="M233" s="184" t="s">
        <v>19</v>
      </c>
      <c r="N233" s="185" t="s">
        <v>46</v>
      </c>
      <c r="O233" s="66"/>
      <c r="P233" s="186">
        <f>O233*H233</f>
        <v>0</v>
      </c>
      <c r="Q233" s="186">
        <v>0</v>
      </c>
      <c r="R233" s="186">
        <f>Q233*H233</f>
        <v>0</v>
      </c>
      <c r="S233" s="186">
        <v>0</v>
      </c>
      <c r="T233" s="187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8" t="s">
        <v>202</v>
      </c>
      <c r="AT233" s="188" t="s">
        <v>197</v>
      </c>
      <c r="AU233" s="188" t="s">
        <v>85</v>
      </c>
      <c r="AY233" s="19" t="s">
        <v>194</v>
      </c>
      <c r="BE233" s="189">
        <f>IF(N233="základní",J233,0)</f>
        <v>0</v>
      </c>
      <c r="BF233" s="189">
        <f>IF(N233="snížená",J233,0)</f>
        <v>0</v>
      </c>
      <c r="BG233" s="189">
        <f>IF(N233="zákl. přenesená",J233,0)</f>
        <v>0</v>
      </c>
      <c r="BH233" s="189">
        <f>IF(N233="sníž. přenesená",J233,0)</f>
        <v>0</v>
      </c>
      <c r="BI233" s="189">
        <f>IF(N233="nulová",J233,0)</f>
        <v>0</v>
      </c>
      <c r="BJ233" s="19" t="s">
        <v>83</v>
      </c>
      <c r="BK233" s="189">
        <f>ROUND(I233*H233,2)</f>
        <v>0</v>
      </c>
      <c r="BL233" s="19" t="s">
        <v>202</v>
      </c>
      <c r="BM233" s="188" t="s">
        <v>784</v>
      </c>
    </row>
    <row r="234" spans="1:65" s="2" customFormat="1" ht="19.5">
      <c r="A234" s="36"/>
      <c r="B234" s="37"/>
      <c r="C234" s="38"/>
      <c r="D234" s="190" t="s">
        <v>204</v>
      </c>
      <c r="E234" s="38"/>
      <c r="F234" s="191" t="s">
        <v>783</v>
      </c>
      <c r="G234" s="38"/>
      <c r="H234" s="38"/>
      <c r="I234" s="192"/>
      <c r="J234" s="38"/>
      <c r="K234" s="38"/>
      <c r="L234" s="41"/>
      <c r="M234" s="193"/>
      <c r="N234" s="19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204</v>
      </c>
      <c r="AU234" s="19" t="s">
        <v>85</v>
      </c>
    </row>
    <row r="235" spans="1:65" s="2" customFormat="1" ht="11.25">
      <c r="A235" s="36"/>
      <c r="B235" s="37"/>
      <c r="C235" s="38"/>
      <c r="D235" s="195" t="s">
        <v>206</v>
      </c>
      <c r="E235" s="38"/>
      <c r="F235" s="196" t="s">
        <v>785</v>
      </c>
      <c r="G235" s="38"/>
      <c r="H235" s="38"/>
      <c r="I235" s="192"/>
      <c r="J235" s="38"/>
      <c r="K235" s="38"/>
      <c r="L235" s="41"/>
      <c r="M235" s="193"/>
      <c r="N235" s="194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206</v>
      </c>
      <c r="AU235" s="19" t="s">
        <v>85</v>
      </c>
    </row>
    <row r="236" spans="1:65" s="2" customFormat="1" ht="16.5" customHeight="1">
      <c r="A236" s="36"/>
      <c r="B236" s="37"/>
      <c r="C236" s="233" t="s">
        <v>549</v>
      </c>
      <c r="D236" s="233" t="s">
        <v>302</v>
      </c>
      <c r="E236" s="234" t="s">
        <v>786</v>
      </c>
      <c r="F236" s="235" t="s">
        <v>787</v>
      </c>
      <c r="G236" s="236" t="s">
        <v>323</v>
      </c>
      <c r="H236" s="237">
        <v>3</v>
      </c>
      <c r="I236" s="238"/>
      <c r="J236" s="239">
        <f>ROUND(I236*H236,2)</f>
        <v>0</v>
      </c>
      <c r="K236" s="235" t="s">
        <v>201</v>
      </c>
      <c r="L236" s="240"/>
      <c r="M236" s="241" t="s">
        <v>19</v>
      </c>
      <c r="N236" s="242" t="s">
        <v>46</v>
      </c>
      <c r="O236" s="66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8" t="s">
        <v>274</v>
      </c>
      <c r="AT236" s="188" t="s">
        <v>302</v>
      </c>
      <c r="AU236" s="188" t="s">
        <v>85</v>
      </c>
      <c r="AY236" s="19" t="s">
        <v>194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9" t="s">
        <v>83</v>
      </c>
      <c r="BK236" s="189">
        <f>ROUND(I236*H236,2)</f>
        <v>0</v>
      </c>
      <c r="BL236" s="19" t="s">
        <v>202</v>
      </c>
      <c r="BM236" s="188" t="s">
        <v>788</v>
      </c>
    </row>
    <row r="237" spans="1:65" s="2" customFormat="1" ht="11.25">
      <c r="A237" s="36"/>
      <c r="B237" s="37"/>
      <c r="C237" s="38"/>
      <c r="D237" s="190" t="s">
        <v>204</v>
      </c>
      <c r="E237" s="38"/>
      <c r="F237" s="191" t="s">
        <v>787</v>
      </c>
      <c r="G237" s="38"/>
      <c r="H237" s="38"/>
      <c r="I237" s="192"/>
      <c r="J237" s="38"/>
      <c r="K237" s="38"/>
      <c r="L237" s="41"/>
      <c r="M237" s="193"/>
      <c r="N237" s="19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204</v>
      </c>
      <c r="AU237" s="19" t="s">
        <v>85</v>
      </c>
    </row>
    <row r="238" spans="1:65" s="2" customFormat="1" ht="16.5" customHeight="1">
      <c r="A238" s="36"/>
      <c r="B238" s="37"/>
      <c r="C238" s="233" t="s">
        <v>555</v>
      </c>
      <c r="D238" s="233" t="s">
        <v>302</v>
      </c>
      <c r="E238" s="234" t="s">
        <v>789</v>
      </c>
      <c r="F238" s="235" t="s">
        <v>790</v>
      </c>
      <c r="G238" s="236" t="s">
        <v>323</v>
      </c>
      <c r="H238" s="237">
        <v>3</v>
      </c>
      <c r="I238" s="238"/>
      <c r="J238" s="239">
        <f>ROUND(I238*H238,2)</f>
        <v>0</v>
      </c>
      <c r="K238" s="235" t="s">
        <v>201</v>
      </c>
      <c r="L238" s="240"/>
      <c r="M238" s="241" t="s">
        <v>19</v>
      </c>
      <c r="N238" s="242" t="s">
        <v>46</v>
      </c>
      <c r="O238" s="66"/>
      <c r="P238" s="186">
        <f>O238*H238</f>
        <v>0</v>
      </c>
      <c r="Q238" s="186">
        <v>0</v>
      </c>
      <c r="R238" s="186">
        <f>Q238*H238</f>
        <v>0</v>
      </c>
      <c r="S238" s="186">
        <v>0</v>
      </c>
      <c r="T238" s="18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8" t="s">
        <v>274</v>
      </c>
      <c r="AT238" s="188" t="s">
        <v>302</v>
      </c>
      <c r="AU238" s="188" t="s">
        <v>85</v>
      </c>
      <c r="AY238" s="19" t="s">
        <v>194</v>
      </c>
      <c r="BE238" s="189">
        <f>IF(N238="základní",J238,0)</f>
        <v>0</v>
      </c>
      <c r="BF238" s="189">
        <f>IF(N238="snížená",J238,0)</f>
        <v>0</v>
      </c>
      <c r="BG238" s="189">
        <f>IF(N238="zákl. přenesená",J238,0)</f>
        <v>0</v>
      </c>
      <c r="BH238" s="189">
        <f>IF(N238="sníž. přenesená",J238,0)</f>
        <v>0</v>
      </c>
      <c r="BI238" s="189">
        <f>IF(N238="nulová",J238,0)</f>
        <v>0</v>
      </c>
      <c r="BJ238" s="19" t="s">
        <v>83</v>
      </c>
      <c r="BK238" s="189">
        <f>ROUND(I238*H238,2)</f>
        <v>0</v>
      </c>
      <c r="BL238" s="19" t="s">
        <v>202</v>
      </c>
      <c r="BM238" s="188" t="s">
        <v>791</v>
      </c>
    </row>
    <row r="239" spans="1:65" s="2" customFormat="1" ht="11.25">
      <c r="A239" s="36"/>
      <c r="B239" s="37"/>
      <c r="C239" s="38"/>
      <c r="D239" s="190" t="s">
        <v>204</v>
      </c>
      <c r="E239" s="38"/>
      <c r="F239" s="191" t="s">
        <v>790</v>
      </c>
      <c r="G239" s="38"/>
      <c r="H239" s="38"/>
      <c r="I239" s="192"/>
      <c r="J239" s="38"/>
      <c r="K239" s="38"/>
      <c r="L239" s="41"/>
      <c r="M239" s="193"/>
      <c r="N239" s="19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204</v>
      </c>
      <c r="AU239" s="19" t="s">
        <v>85</v>
      </c>
    </row>
    <row r="240" spans="1:65" s="2" customFormat="1" ht="24.2" customHeight="1">
      <c r="A240" s="36"/>
      <c r="B240" s="37"/>
      <c r="C240" s="176" t="s">
        <v>562</v>
      </c>
      <c r="D240" s="176" t="s">
        <v>197</v>
      </c>
      <c r="E240" s="178" t="s">
        <v>792</v>
      </c>
      <c r="F240" s="179" t="s">
        <v>793</v>
      </c>
      <c r="G240" s="180" t="s">
        <v>323</v>
      </c>
      <c r="H240" s="181">
        <v>2</v>
      </c>
      <c r="I240" s="182"/>
      <c r="J240" s="183">
        <f>ROUND(I240*H240,2)</f>
        <v>0</v>
      </c>
      <c r="K240" s="179" t="s">
        <v>201</v>
      </c>
      <c r="L240" s="41"/>
      <c r="M240" s="184" t="s">
        <v>19</v>
      </c>
      <c r="N240" s="185" t="s">
        <v>46</v>
      </c>
      <c r="O240" s="66"/>
      <c r="P240" s="186">
        <f>O240*H240</f>
        <v>0</v>
      </c>
      <c r="Q240" s="186">
        <v>0</v>
      </c>
      <c r="R240" s="186">
        <f>Q240*H240</f>
        <v>0</v>
      </c>
      <c r="S240" s="186">
        <v>0</v>
      </c>
      <c r="T240" s="18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8" t="s">
        <v>202</v>
      </c>
      <c r="AT240" s="188" t="s">
        <v>197</v>
      </c>
      <c r="AU240" s="188" t="s">
        <v>85</v>
      </c>
      <c r="AY240" s="19" t="s">
        <v>194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9" t="s">
        <v>83</v>
      </c>
      <c r="BK240" s="189">
        <f>ROUND(I240*H240,2)</f>
        <v>0</v>
      </c>
      <c r="BL240" s="19" t="s">
        <v>202</v>
      </c>
      <c r="BM240" s="188" t="s">
        <v>794</v>
      </c>
    </row>
    <row r="241" spans="1:65" s="2" customFormat="1" ht="19.5">
      <c r="A241" s="36"/>
      <c r="B241" s="37"/>
      <c r="C241" s="38"/>
      <c r="D241" s="190" t="s">
        <v>204</v>
      </c>
      <c r="E241" s="38"/>
      <c r="F241" s="191" t="s">
        <v>793</v>
      </c>
      <c r="G241" s="38"/>
      <c r="H241" s="38"/>
      <c r="I241" s="192"/>
      <c r="J241" s="38"/>
      <c r="K241" s="38"/>
      <c r="L241" s="41"/>
      <c r="M241" s="193"/>
      <c r="N241" s="19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204</v>
      </c>
      <c r="AU241" s="19" t="s">
        <v>85</v>
      </c>
    </row>
    <row r="242" spans="1:65" s="2" customFormat="1" ht="11.25">
      <c r="A242" s="36"/>
      <c r="B242" s="37"/>
      <c r="C242" s="38"/>
      <c r="D242" s="195" t="s">
        <v>206</v>
      </c>
      <c r="E242" s="38"/>
      <c r="F242" s="196" t="s">
        <v>795</v>
      </c>
      <c r="G242" s="38"/>
      <c r="H242" s="38"/>
      <c r="I242" s="192"/>
      <c r="J242" s="38"/>
      <c r="K242" s="38"/>
      <c r="L242" s="41"/>
      <c r="M242" s="193"/>
      <c r="N242" s="19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206</v>
      </c>
      <c r="AU242" s="19" t="s">
        <v>85</v>
      </c>
    </row>
    <row r="243" spans="1:65" s="2" customFormat="1" ht="16.5" customHeight="1">
      <c r="A243" s="36"/>
      <c r="B243" s="37"/>
      <c r="C243" s="233" t="s">
        <v>569</v>
      </c>
      <c r="D243" s="233" t="s">
        <v>302</v>
      </c>
      <c r="E243" s="234" t="s">
        <v>796</v>
      </c>
      <c r="F243" s="235" t="s">
        <v>797</v>
      </c>
      <c r="G243" s="236" t="s">
        <v>323</v>
      </c>
      <c r="H243" s="237">
        <v>1</v>
      </c>
      <c r="I243" s="238"/>
      <c r="J243" s="239">
        <f>ROUND(I243*H243,2)</f>
        <v>0</v>
      </c>
      <c r="K243" s="235" t="s">
        <v>201</v>
      </c>
      <c r="L243" s="240"/>
      <c r="M243" s="241" t="s">
        <v>19</v>
      </c>
      <c r="N243" s="242" t="s">
        <v>46</v>
      </c>
      <c r="O243" s="66"/>
      <c r="P243" s="186">
        <f>O243*H243</f>
        <v>0</v>
      </c>
      <c r="Q243" s="186">
        <v>0</v>
      </c>
      <c r="R243" s="186">
        <f>Q243*H243</f>
        <v>0</v>
      </c>
      <c r="S243" s="186">
        <v>0</v>
      </c>
      <c r="T243" s="18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8" t="s">
        <v>274</v>
      </c>
      <c r="AT243" s="188" t="s">
        <v>302</v>
      </c>
      <c r="AU243" s="188" t="s">
        <v>85</v>
      </c>
      <c r="AY243" s="19" t="s">
        <v>194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19" t="s">
        <v>83</v>
      </c>
      <c r="BK243" s="189">
        <f>ROUND(I243*H243,2)</f>
        <v>0</v>
      </c>
      <c r="BL243" s="19" t="s">
        <v>202</v>
      </c>
      <c r="BM243" s="188" t="s">
        <v>798</v>
      </c>
    </row>
    <row r="244" spans="1:65" s="2" customFormat="1" ht="11.25">
      <c r="A244" s="36"/>
      <c r="B244" s="37"/>
      <c r="C244" s="38"/>
      <c r="D244" s="190" t="s">
        <v>204</v>
      </c>
      <c r="E244" s="38"/>
      <c r="F244" s="191" t="s">
        <v>797</v>
      </c>
      <c r="G244" s="38"/>
      <c r="H244" s="38"/>
      <c r="I244" s="192"/>
      <c r="J244" s="38"/>
      <c r="K244" s="38"/>
      <c r="L244" s="41"/>
      <c r="M244" s="193"/>
      <c r="N244" s="19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204</v>
      </c>
      <c r="AU244" s="19" t="s">
        <v>85</v>
      </c>
    </row>
    <row r="245" spans="1:65" s="2" customFormat="1" ht="16.5" customHeight="1">
      <c r="A245" s="36"/>
      <c r="B245" s="37"/>
      <c r="C245" s="233" t="s">
        <v>575</v>
      </c>
      <c r="D245" s="233" t="s">
        <v>302</v>
      </c>
      <c r="E245" s="234" t="s">
        <v>799</v>
      </c>
      <c r="F245" s="235" t="s">
        <v>800</v>
      </c>
      <c r="G245" s="236" t="s">
        <v>323</v>
      </c>
      <c r="H245" s="237">
        <v>1</v>
      </c>
      <c r="I245" s="238"/>
      <c r="J245" s="239">
        <f>ROUND(I245*H245,2)</f>
        <v>0</v>
      </c>
      <c r="K245" s="235" t="s">
        <v>201</v>
      </c>
      <c r="L245" s="240"/>
      <c r="M245" s="241" t="s">
        <v>19</v>
      </c>
      <c r="N245" s="242" t="s">
        <v>46</v>
      </c>
      <c r="O245" s="66"/>
      <c r="P245" s="186">
        <f>O245*H245</f>
        <v>0</v>
      </c>
      <c r="Q245" s="186">
        <v>0</v>
      </c>
      <c r="R245" s="186">
        <f>Q245*H245</f>
        <v>0</v>
      </c>
      <c r="S245" s="186">
        <v>0</v>
      </c>
      <c r="T245" s="187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8" t="s">
        <v>274</v>
      </c>
      <c r="AT245" s="188" t="s">
        <v>302</v>
      </c>
      <c r="AU245" s="188" t="s">
        <v>85</v>
      </c>
      <c r="AY245" s="19" t="s">
        <v>194</v>
      </c>
      <c r="BE245" s="189">
        <f>IF(N245="základní",J245,0)</f>
        <v>0</v>
      </c>
      <c r="BF245" s="189">
        <f>IF(N245="snížená",J245,0)</f>
        <v>0</v>
      </c>
      <c r="BG245" s="189">
        <f>IF(N245="zákl. přenesená",J245,0)</f>
        <v>0</v>
      </c>
      <c r="BH245" s="189">
        <f>IF(N245="sníž. přenesená",J245,0)</f>
        <v>0</v>
      </c>
      <c r="BI245" s="189">
        <f>IF(N245="nulová",J245,0)</f>
        <v>0</v>
      </c>
      <c r="BJ245" s="19" t="s">
        <v>83</v>
      </c>
      <c r="BK245" s="189">
        <f>ROUND(I245*H245,2)</f>
        <v>0</v>
      </c>
      <c r="BL245" s="19" t="s">
        <v>202</v>
      </c>
      <c r="BM245" s="188" t="s">
        <v>801</v>
      </c>
    </row>
    <row r="246" spans="1:65" s="2" customFormat="1" ht="11.25">
      <c r="A246" s="36"/>
      <c r="B246" s="37"/>
      <c r="C246" s="38"/>
      <c r="D246" s="190" t="s">
        <v>204</v>
      </c>
      <c r="E246" s="38"/>
      <c r="F246" s="191" t="s">
        <v>800</v>
      </c>
      <c r="G246" s="38"/>
      <c r="H246" s="38"/>
      <c r="I246" s="192"/>
      <c r="J246" s="38"/>
      <c r="K246" s="38"/>
      <c r="L246" s="41"/>
      <c r="M246" s="193"/>
      <c r="N246" s="19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204</v>
      </c>
      <c r="AU246" s="19" t="s">
        <v>85</v>
      </c>
    </row>
    <row r="247" spans="1:65" s="2" customFormat="1" ht="16.5" customHeight="1">
      <c r="A247" s="36"/>
      <c r="B247" s="37"/>
      <c r="C247" s="176" t="s">
        <v>802</v>
      </c>
      <c r="D247" s="176" t="s">
        <v>197</v>
      </c>
      <c r="E247" s="178" t="s">
        <v>803</v>
      </c>
      <c r="F247" s="179" t="s">
        <v>804</v>
      </c>
      <c r="G247" s="180" t="s">
        <v>323</v>
      </c>
      <c r="H247" s="181">
        <v>7</v>
      </c>
      <c r="I247" s="182"/>
      <c r="J247" s="183">
        <f>ROUND(I247*H247,2)</f>
        <v>0</v>
      </c>
      <c r="K247" s="179" t="s">
        <v>201</v>
      </c>
      <c r="L247" s="41"/>
      <c r="M247" s="184" t="s">
        <v>19</v>
      </c>
      <c r="N247" s="185" t="s">
        <v>46</v>
      </c>
      <c r="O247" s="66"/>
      <c r="P247" s="186">
        <f>O247*H247</f>
        <v>0</v>
      </c>
      <c r="Q247" s="186">
        <v>0</v>
      </c>
      <c r="R247" s="186">
        <f>Q247*H247</f>
        <v>0</v>
      </c>
      <c r="S247" s="186">
        <v>0</v>
      </c>
      <c r="T247" s="187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8" t="s">
        <v>202</v>
      </c>
      <c r="AT247" s="188" t="s">
        <v>197</v>
      </c>
      <c r="AU247" s="188" t="s">
        <v>85</v>
      </c>
      <c r="AY247" s="19" t="s">
        <v>194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9" t="s">
        <v>83</v>
      </c>
      <c r="BK247" s="189">
        <f>ROUND(I247*H247,2)</f>
        <v>0</v>
      </c>
      <c r="BL247" s="19" t="s">
        <v>202</v>
      </c>
      <c r="BM247" s="188" t="s">
        <v>805</v>
      </c>
    </row>
    <row r="248" spans="1:65" s="2" customFormat="1" ht="11.25">
      <c r="A248" s="36"/>
      <c r="B248" s="37"/>
      <c r="C248" s="38"/>
      <c r="D248" s="190" t="s">
        <v>204</v>
      </c>
      <c r="E248" s="38"/>
      <c r="F248" s="191" t="s">
        <v>804</v>
      </c>
      <c r="G248" s="38"/>
      <c r="H248" s="38"/>
      <c r="I248" s="192"/>
      <c r="J248" s="38"/>
      <c r="K248" s="38"/>
      <c r="L248" s="41"/>
      <c r="M248" s="193"/>
      <c r="N248" s="19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204</v>
      </c>
      <c r="AU248" s="19" t="s">
        <v>85</v>
      </c>
    </row>
    <row r="249" spans="1:65" s="2" customFormat="1" ht="11.25">
      <c r="A249" s="36"/>
      <c r="B249" s="37"/>
      <c r="C249" s="38"/>
      <c r="D249" s="195" t="s">
        <v>206</v>
      </c>
      <c r="E249" s="38"/>
      <c r="F249" s="196" t="s">
        <v>806</v>
      </c>
      <c r="G249" s="38"/>
      <c r="H249" s="38"/>
      <c r="I249" s="192"/>
      <c r="J249" s="38"/>
      <c r="K249" s="38"/>
      <c r="L249" s="41"/>
      <c r="M249" s="193"/>
      <c r="N249" s="19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206</v>
      </c>
      <c r="AU249" s="19" t="s">
        <v>85</v>
      </c>
    </row>
    <row r="250" spans="1:65" s="2" customFormat="1" ht="16.5" customHeight="1">
      <c r="A250" s="36"/>
      <c r="B250" s="37"/>
      <c r="C250" s="233" t="s">
        <v>719</v>
      </c>
      <c r="D250" s="233" t="s">
        <v>302</v>
      </c>
      <c r="E250" s="234" t="s">
        <v>807</v>
      </c>
      <c r="F250" s="235" t="s">
        <v>808</v>
      </c>
      <c r="G250" s="236" t="s">
        <v>323</v>
      </c>
      <c r="H250" s="237">
        <v>7</v>
      </c>
      <c r="I250" s="238"/>
      <c r="J250" s="239">
        <f>ROUND(I250*H250,2)</f>
        <v>0</v>
      </c>
      <c r="K250" s="235" t="s">
        <v>201</v>
      </c>
      <c r="L250" s="240"/>
      <c r="M250" s="241" t="s">
        <v>19</v>
      </c>
      <c r="N250" s="242" t="s">
        <v>46</v>
      </c>
      <c r="O250" s="66"/>
      <c r="P250" s="186">
        <f>O250*H250</f>
        <v>0</v>
      </c>
      <c r="Q250" s="186">
        <v>0</v>
      </c>
      <c r="R250" s="186">
        <f>Q250*H250</f>
        <v>0</v>
      </c>
      <c r="S250" s="186">
        <v>0</v>
      </c>
      <c r="T250" s="18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8" t="s">
        <v>274</v>
      </c>
      <c r="AT250" s="188" t="s">
        <v>302</v>
      </c>
      <c r="AU250" s="188" t="s">
        <v>85</v>
      </c>
      <c r="AY250" s="19" t="s">
        <v>194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9" t="s">
        <v>83</v>
      </c>
      <c r="BK250" s="189">
        <f>ROUND(I250*H250,2)</f>
        <v>0</v>
      </c>
      <c r="BL250" s="19" t="s">
        <v>202</v>
      </c>
      <c r="BM250" s="188" t="s">
        <v>809</v>
      </c>
    </row>
    <row r="251" spans="1:65" s="2" customFormat="1" ht="11.25">
      <c r="A251" s="36"/>
      <c r="B251" s="37"/>
      <c r="C251" s="38"/>
      <c r="D251" s="190" t="s">
        <v>204</v>
      </c>
      <c r="E251" s="38"/>
      <c r="F251" s="191" t="s">
        <v>808</v>
      </c>
      <c r="G251" s="38"/>
      <c r="H251" s="38"/>
      <c r="I251" s="192"/>
      <c r="J251" s="38"/>
      <c r="K251" s="38"/>
      <c r="L251" s="41"/>
      <c r="M251" s="193"/>
      <c r="N251" s="19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204</v>
      </c>
      <c r="AU251" s="19" t="s">
        <v>85</v>
      </c>
    </row>
    <row r="252" spans="1:65" s="2" customFormat="1" ht="16.5" customHeight="1">
      <c r="A252" s="36"/>
      <c r="B252" s="37"/>
      <c r="C252" s="176" t="s">
        <v>593</v>
      </c>
      <c r="D252" s="176" t="s">
        <v>197</v>
      </c>
      <c r="E252" s="178" t="s">
        <v>810</v>
      </c>
      <c r="F252" s="179" t="s">
        <v>811</v>
      </c>
      <c r="G252" s="180" t="s">
        <v>323</v>
      </c>
      <c r="H252" s="181">
        <v>2</v>
      </c>
      <c r="I252" s="182"/>
      <c r="J252" s="183">
        <f>ROUND(I252*H252,2)</f>
        <v>0</v>
      </c>
      <c r="K252" s="179" t="s">
        <v>201</v>
      </c>
      <c r="L252" s="41"/>
      <c r="M252" s="184" t="s">
        <v>19</v>
      </c>
      <c r="N252" s="185" t="s">
        <v>46</v>
      </c>
      <c r="O252" s="66"/>
      <c r="P252" s="186">
        <f>O252*H252</f>
        <v>0</v>
      </c>
      <c r="Q252" s="186">
        <v>0</v>
      </c>
      <c r="R252" s="186">
        <f>Q252*H252</f>
        <v>0</v>
      </c>
      <c r="S252" s="186">
        <v>0</v>
      </c>
      <c r="T252" s="18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8" t="s">
        <v>202</v>
      </c>
      <c r="AT252" s="188" t="s">
        <v>197</v>
      </c>
      <c r="AU252" s="188" t="s">
        <v>85</v>
      </c>
      <c r="AY252" s="19" t="s">
        <v>194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9" t="s">
        <v>83</v>
      </c>
      <c r="BK252" s="189">
        <f>ROUND(I252*H252,2)</f>
        <v>0</v>
      </c>
      <c r="BL252" s="19" t="s">
        <v>202</v>
      </c>
      <c r="BM252" s="188" t="s">
        <v>812</v>
      </c>
    </row>
    <row r="253" spans="1:65" s="2" customFormat="1" ht="11.25">
      <c r="A253" s="36"/>
      <c r="B253" s="37"/>
      <c r="C253" s="38"/>
      <c r="D253" s="190" t="s">
        <v>204</v>
      </c>
      <c r="E253" s="38"/>
      <c r="F253" s="191" t="s">
        <v>811</v>
      </c>
      <c r="G253" s="38"/>
      <c r="H253" s="38"/>
      <c r="I253" s="192"/>
      <c r="J253" s="38"/>
      <c r="K253" s="38"/>
      <c r="L253" s="41"/>
      <c r="M253" s="193"/>
      <c r="N253" s="19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204</v>
      </c>
      <c r="AU253" s="19" t="s">
        <v>85</v>
      </c>
    </row>
    <row r="254" spans="1:65" s="2" customFormat="1" ht="11.25">
      <c r="A254" s="36"/>
      <c r="B254" s="37"/>
      <c r="C254" s="38"/>
      <c r="D254" s="195" t="s">
        <v>206</v>
      </c>
      <c r="E254" s="38"/>
      <c r="F254" s="196" t="s">
        <v>813</v>
      </c>
      <c r="G254" s="38"/>
      <c r="H254" s="38"/>
      <c r="I254" s="192"/>
      <c r="J254" s="38"/>
      <c r="K254" s="38"/>
      <c r="L254" s="41"/>
      <c r="M254" s="193"/>
      <c r="N254" s="194"/>
      <c r="O254" s="66"/>
      <c r="P254" s="66"/>
      <c r="Q254" s="66"/>
      <c r="R254" s="66"/>
      <c r="S254" s="66"/>
      <c r="T254" s="67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9" t="s">
        <v>206</v>
      </c>
      <c r="AU254" s="19" t="s">
        <v>85</v>
      </c>
    </row>
    <row r="255" spans="1:65" s="2" customFormat="1" ht="16.5" customHeight="1">
      <c r="A255" s="36"/>
      <c r="B255" s="37"/>
      <c r="C255" s="233" t="s">
        <v>599</v>
      </c>
      <c r="D255" s="233" t="s">
        <v>302</v>
      </c>
      <c r="E255" s="234" t="s">
        <v>814</v>
      </c>
      <c r="F255" s="235" t="s">
        <v>815</v>
      </c>
      <c r="G255" s="236" t="s">
        <v>323</v>
      </c>
      <c r="H255" s="237">
        <v>2</v>
      </c>
      <c r="I255" s="238"/>
      <c r="J255" s="239">
        <f>ROUND(I255*H255,2)</f>
        <v>0</v>
      </c>
      <c r="K255" s="235" t="s">
        <v>201</v>
      </c>
      <c r="L255" s="240"/>
      <c r="M255" s="241" t="s">
        <v>19</v>
      </c>
      <c r="N255" s="242" t="s">
        <v>46</v>
      </c>
      <c r="O255" s="66"/>
      <c r="P255" s="186">
        <f>O255*H255</f>
        <v>0</v>
      </c>
      <c r="Q255" s="186">
        <v>0</v>
      </c>
      <c r="R255" s="186">
        <f>Q255*H255</f>
        <v>0</v>
      </c>
      <c r="S255" s="186">
        <v>0</v>
      </c>
      <c r="T255" s="187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88" t="s">
        <v>274</v>
      </c>
      <c r="AT255" s="188" t="s">
        <v>302</v>
      </c>
      <c r="AU255" s="188" t="s">
        <v>85</v>
      </c>
      <c r="AY255" s="19" t="s">
        <v>194</v>
      </c>
      <c r="BE255" s="189">
        <f>IF(N255="základní",J255,0)</f>
        <v>0</v>
      </c>
      <c r="BF255" s="189">
        <f>IF(N255="snížená",J255,0)</f>
        <v>0</v>
      </c>
      <c r="BG255" s="189">
        <f>IF(N255="zákl. přenesená",J255,0)</f>
        <v>0</v>
      </c>
      <c r="BH255" s="189">
        <f>IF(N255="sníž. přenesená",J255,0)</f>
        <v>0</v>
      </c>
      <c r="BI255" s="189">
        <f>IF(N255="nulová",J255,0)</f>
        <v>0</v>
      </c>
      <c r="BJ255" s="19" t="s">
        <v>83</v>
      </c>
      <c r="BK255" s="189">
        <f>ROUND(I255*H255,2)</f>
        <v>0</v>
      </c>
      <c r="BL255" s="19" t="s">
        <v>202</v>
      </c>
      <c r="BM255" s="188" t="s">
        <v>816</v>
      </c>
    </row>
    <row r="256" spans="1:65" s="2" customFormat="1" ht="11.25">
      <c r="A256" s="36"/>
      <c r="B256" s="37"/>
      <c r="C256" s="38"/>
      <c r="D256" s="190" t="s">
        <v>204</v>
      </c>
      <c r="E256" s="38"/>
      <c r="F256" s="191" t="s">
        <v>815</v>
      </c>
      <c r="G256" s="38"/>
      <c r="H256" s="38"/>
      <c r="I256" s="192"/>
      <c r="J256" s="38"/>
      <c r="K256" s="38"/>
      <c r="L256" s="41"/>
      <c r="M256" s="193"/>
      <c r="N256" s="19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204</v>
      </c>
      <c r="AU256" s="19" t="s">
        <v>85</v>
      </c>
    </row>
    <row r="257" spans="1:65" s="2" customFormat="1" ht="16.5" customHeight="1">
      <c r="A257" s="36"/>
      <c r="B257" s="37"/>
      <c r="C257" s="176" t="s">
        <v>604</v>
      </c>
      <c r="D257" s="176" t="s">
        <v>197</v>
      </c>
      <c r="E257" s="178" t="s">
        <v>817</v>
      </c>
      <c r="F257" s="179" t="s">
        <v>818</v>
      </c>
      <c r="G257" s="180" t="s">
        <v>230</v>
      </c>
      <c r="H257" s="181">
        <v>166</v>
      </c>
      <c r="I257" s="182"/>
      <c r="J257" s="183">
        <f>ROUND(I257*H257,2)</f>
        <v>0</v>
      </c>
      <c r="K257" s="179" t="s">
        <v>201</v>
      </c>
      <c r="L257" s="41"/>
      <c r="M257" s="184" t="s">
        <v>19</v>
      </c>
      <c r="N257" s="185" t="s">
        <v>46</v>
      </c>
      <c r="O257" s="66"/>
      <c r="P257" s="186">
        <f>O257*H257</f>
        <v>0</v>
      </c>
      <c r="Q257" s="186">
        <v>0</v>
      </c>
      <c r="R257" s="186">
        <f>Q257*H257</f>
        <v>0</v>
      </c>
      <c r="S257" s="186">
        <v>0</v>
      </c>
      <c r="T257" s="18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8" t="s">
        <v>202</v>
      </c>
      <c r="AT257" s="188" t="s">
        <v>197</v>
      </c>
      <c r="AU257" s="188" t="s">
        <v>85</v>
      </c>
      <c r="AY257" s="19" t="s">
        <v>194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9" t="s">
        <v>83</v>
      </c>
      <c r="BK257" s="189">
        <f>ROUND(I257*H257,2)</f>
        <v>0</v>
      </c>
      <c r="BL257" s="19" t="s">
        <v>202</v>
      </c>
      <c r="BM257" s="188" t="s">
        <v>819</v>
      </c>
    </row>
    <row r="258" spans="1:65" s="2" customFormat="1" ht="11.25">
      <c r="A258" s="36"/>
      <c r="B258" s="37"/>
      <c r="C258" s="38"/>
      <c r="D258" s="190" t="s">
        <v>204</v>
      </c>
      <c r="E258" s="38"/>
      <c r="F258" s="191" t="s">
        <v>818</v>
      </c>
      <c r="G258" s="38"/>
      <c r="H258" s="38"/>
      <c r="I258" s="192"/>
      <c r="J258" s="38"/>
      <c r="K258" s="38"/>
      <c r="L258" s="41"/>
      <c r="M258" s="193"/>
      <c r="N258" s="19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204</v>
      </c>
      <c r="AU258" s="19" t="s">
        <v>85</v>
      </c>
    </row>
    <row r="259" spans="1:65" s="2" customFormat="1" ht="11.25">
      <c r="A259" s="36"/>
      <c r="B259" s="37"/>
      <c r="C259" s="38"/>
      <c r="D259" s="195" t="s">
        <v>206</v>
      </c>
      <c r="E259" s="38"/>
      <c r="F259" s="196" t="s">
        <v>820</v>
      </c>
      <c r="G259" s="38"/>
      <c r="H259" s="38"/>
      <c r="I259" s="192"/>
      <c r="J259" s="38"/>
      <c r="K259" s="38"/>
      <c r="L259" s="41"/>
      <c r="M259" s="193"/>
      <c r="N259" s="19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206</v>
      </c>
      <c r="AU259" s="19" t="s">
        <v>85</v>
      </c>
    </row>
    <row r="260" spans="1:65" s="2" customFormat="1" ht="16.5" customHeight="1">
      <c r="A260" s="36"/>
      <c r="B260" s="37"/>
      <c r="C260" s="176" t="s">
        <v>611</v>
      </c>
      <c r="D260" s="176" t="s">
        <v>197</v>
      </c>
      <c r="E260" s="178" t="s">
        <v>821</v>
      </c>
      <c r="F260" s="179" t="s">
        <v>822</v>
      </c>
      <c r="G260" s="180" t="s">
        <v>230</v>
      </c>
      <c r="H260" s="181">
        <v>166</v>
      </c>
      <c r="I260" s="182"/>
      <c r="J260" s="183">
        <f>ROUND(I260*H260,2)</f>
        <v>0</v>
      </c>
      <c r="K260" s="179" t="s">
        <v>201</v>
      </c>
      <c r="L260" s="41"/>
      <c r="M260" s="184" t="s">
        <v>19</v>
      </c>
      <c r="N260" s="185" t="s">
        <v>46</v>
      </c>
      <c r="O260" s="66"/>
      <c r="P260" s="186">
        <f>O260*H260</f>
        <v>0</v>
      </c>
      <c r="Q260" s="186">
        <v>0</v>
      </c>
      <c r="R260" s="186">
        <f>Q260*H260</f>
        <v>0</v>
      </c>
      <c r="S260" s="186">
        <v>0</v>
      </c>
      <c r="T260" s="187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8" t="s">
        <v>202</v>
      </c>
      <c r="AT260" s="188" t="s">
        <v>197</v>
      </c>
      <c r="AU260" s="188" t="s">
        <v>85</v>
      </c>
      <c r="AY260" s="19" t="s">
        <v>194</v>
      </c>
      <c r="BE260" s="189">
        <f>IF(N260="základní",J260,0)</f>
        <v>0</v>
      </c>
      <c r="BF260" s="189">
        <f>IF(N260="snížená",J260,0)</f>
        <v>0</v>
      </c>
      <c r="BG260" s="189">
        <f>IF(N260="zákl. přenesená",J260,0)</f>
        <v>0</v>
      </c>
      <c r="BH260" s="189">
        <f>IF(N260="sníž. přenesená",J260,0)</f>
        <v>0</v>
      </c>
      <c r="BI260" s="189">
        <f>IF(N260="nulová",J260,0)</f>
        <v>0</v>
      </c>
      <c r="BJ260" s="19" t="s">
        <v>83</v>
      </c>
      <c r="BK260" s="189">
        <f>ROUND(I260*H260,2)</f>
        <v>0</v>
      </c>
      <c r="BL260" s="19" t="s">
        <v>202</v>
      </c>
      <c r="BM260" s="188" t="s">
        <v>823</v>
      </c>
    </row>
    <row r="261" spans="1:65" s="2" customFormat="1" ht="11.25">
      <c r="A261" s="36"/>
      <c r="B261" s="37"/>
      <c r="C261" s="38"/>
      <c r="D261" s="190" t="s">
        <v>204</v>
      </c>
      <c r="E261" s="38"/>
      <c r="F261" s="191" t="s">
        <v>822</v>
      </c>
      <c r="G261" s="38"/>
      <c r="H261" s="38"/>
      <c r="I261" s="192"/>
      <c r="J261" s="38"/>
      <c r="K261" s="38"/>
      <c r="L261" s="41"/>
      <c r="M261" s="193"/>
      <c r="N261" s="19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204</v>
      </c>
      <c r="AU261" s="19" t="s">
        <v>85</v>
      </c>
    </row>
    <row r="262" spans="1:65" s="2" customFormat="1" ht="11.25">
      <c r="A262" s="36"/>
      <c r="B262" s="37"/>
      <c r="C262" s="38"/>
      <c r="D262" s="195" t="s">
        <v>206</v>
      </c>
      <c r="E262" s="38"/>
      <c r="F262" s="196" t="s">
        <v>824</v>
      </c>
      <c r="G262" s="38"/>
      <c r="H262" s="38"/>
      <c r="I262" s="192"/>
      <c r="J262" s="38"/>
      <c r="K262" s="38"/>
      <c r="L262" s="41"/>
      <c r="M262" s="193"/>
      <c r="N262" s="194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206</v>
      </c>
      <c r="AU262" s="19" t="s">
        <v>85</v>
      </c>
    </row>
    <row r="263" spans="1:65" s="12" customFormat="1" ht="22.9" customHeight="1">
      <c r="B263" s="160"/>
      <c r="C263" s="161"/>
      <c r="D263" s="162" t="s">
        <v>74</v>
      </c>
      <c r="E263" s="174" t="s">
        <v>591</v>
      </c>
      <c r="F263" s="174" t="s">
        <v>592</v>
      </c>
      <c r="G263" s="161"/>
      <c r="H263" s="161"/>
      <c r="I263" s="164"/>
      <c r="J263" s="175">
        <f>BK263</f>
        <v>0</v>
      </c>
      <c r="K263" s="161"/>
      <c r="L263" s="166"/>
      <c r="M263" s="167"/>
      <c r="N263" s="168"/>
      <c r="O263" s="168"/>
      <c r="P263" s="169">
        <f>SUM(P264:P274)</f>
        <v>0</v>
      </c>
      <c r="Q263" s="168"/>
      <c r="R263" s="169">
        <f>SUM(R264:R274)</f>
        <v>0</v>
      </c>
      <c r="S263" s="168"/>
      <c r="T263" s="170">
        <f>SUM(T264:T274)</f>
        <v>0</v>
      </c>
      <c r="AR263" s="171" t="s">
        <v>83</v>
      </c>
      <c r="AT263" s="172" t="s">
        <v>74</v>
      </c>
      <c r="AU263" s="172" t="s">
        <v>83</v>
      </c>
      <c r="AY263" s="171" t="s">
        <v>194</v>
      </c>
      <c r="BK263" s="173">
        <f>SUM(BK264:BK274)</f>
        <v>0</v>
      </c>
    </row>
    <row r="264" spans="1:65" s="2" customFormat="1" ht="21.75" customHeight="1">
      <c r="A264" s="36"/>
      <c r="B264" s="37"/>
      <c r="C264" s="176" t="s">
        <v>617</v>
      </c>
      <c r="D264" s="176" t="s">
        <v>197</v>
      </c>
      <c r="E264" s="178" t="s">
        <v>825</v>
      </c>
      <c r="F264" s="179" t="s">
        <v>826</v>
      </c>
      <c r="G264" s="180" t="s">
        <v>305</v>
      </c>
      <c r="H264" s="181">
        <v>1.19</v>
      </c>
      <c r="I264" s="182"/>
      <c r="J264" s="183">
        <f>ROUND(I264*H264,2)</f>
        <v>0</v>
      </c>
      <c r="K264" s="179" t="s">
        <v>201</v>
      </c>
      <c r="L264" s="41"/>
      <c r="M264" s="184" t="s">
        <v>19</v>
      </c>
      <c r="N264" s="185" t="s">
        <v>46</v>
      </c>
      <c r="O264" s="66"/>
      <c r="P264" s="186">
        <f>O264*H264</f>
        <v>0</v>
      </c>
      <c r="Q264" s="186">
        <v>0</v>
      </c>
      <c r="R264" s="186">
        <f>Q264*H264</f>
        <v>0</v>
      </c>
      <c r="S264" s="186">
        <v>0</v>
      </c>
      <c r="T264" s="187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8" t="s">
        <v>202</v>
      </c>
      <c r="AT264" s="188" t="s">
        <v>197</v>
      </c>
      <c r="AU264" s="188" t="s">
        <v>85</v>
      </c>
      <c r="AY264" s="19" t="s">
        <v>194</v>
      </c>
      <c r="BE264" s="189">
        <f>IF(N264="základní",J264,0)</f>
        <v>0</v>
      </c>
      <c r="BF264" s="189">
        <f>IF(N264="snížená",J264,0)</f>
        <v>0</v>
      </c>
      <c r="BG264" s="189">
        <f>IF(N264="zákl. přenesená",J264,0)</f>
        <v>0</v>
      </c>
      <c r="BH264" s="189">
        <f>IF(N264="sníž. přenesená",J264,0)</f>
        <v>0</v>
      </c>
      <c r="BI264" s="189">
        <f>IF(N264="nulová",J264,0)</f>
        <v>0</v>
      </c>
      <c r="BJ264" s="19" t="s">
        <v>83</v>
      </c>
      <c r="BK264" s="189">
        <f>ROUND(I264*H264,2)</f>
        <v>0</v>
      </c>
      <c r="BL264" s="19" t="s">
        <v>202</v>
      </c>
      <c r="BM264" s="188" t="s">
        <v>827</v>
      </c>
    </row>
    <row r="265" spans="1:65" s="2" customFormat="1" ht="11.25">
      <c r="A265" s="36"/>
      <c r="B265" s="37"/>
      <c r="C265" s="38"/>
      <c r="D265" s="190" t="s">
        <v>204</v>
      </c>
      <c r="E265" s="38"/>
      <c r="F265" s="191" t="s">
        <v>826</v>
      </c>
      <c r="G265" s="38"/>
      <c r="H265" s="38"/>
      <c r="I265" s="192"/>
      <c r="J265" s="38"/>
      <c r="K265" s="38"/>
      <c r="L265" s="41"/>
      <c r="M265" s="193"/>
      <c r="N265" s="19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204</v>
      </c>
      <c r="AU265" s="19" t="s">
        <v>85</v>
      </c>
    </row>
    <row r="266" spans="1:65" s="2" customFormat="1" ht="11.25">
      <c r="A266" s="36"/>
      <c r="B266" s="37"/>
      <c r="C266" s="38"/>
      <c r="D266" s="195" t="s">
        <v>206</v>
      </c>
      <c r="E266" s="38"/>
      <c r="F266" s="196" t="s">
        <v>828</v>
      </c>
      <c r="G266" s="38"/>
      <c r="H266" s="38"/>
      <c r="I266" s="192"/>
      <c r="J266" s="38"/>
      <c r="K266" s="38"/>
      <c r="L266" s="41"/>
      <c r="M266" s="193"/>
      <c r="N266" s="194"/>
      <c r="O266" s="66"/>
      <c r="P266" s="66"/>
      <c r="Q266" s="66"/>
      <c r="R266" s="66"/>
      <c r="S266" s="66"/>
      <c r="T266" s="67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9" t="s">
        <v>206</v>
      </c>
      <c r="AU266" s="19" t="s">
        <v>85</v>
      </c>
    </row>
    <row r="267" spans="1:65" s="2" customFormat="1" ht="24.2" customHeight="1">
      <c r="A267" s="36"/>
      <c r="B267" s="37"/>
      <c r="C267" s="176" t="s">
        <v>196</v>
      </c>
      <c r="D267" s="176" t="s">
        <v>197</v>
      </c>
      <c r="E267" s="178" t="s">
        <v>829</v>
      </c>
      <c r="F267" s="179" t="s">
        <v>830</v>
      </c>
      <c r="G267" s="180" t="s">
        <v>305</v>
      </c>
      <c r="H267" s="181">
        <v>11.9</v>
      </c>
      <c r="I267" s="182"/>
      <c r="J267" s="183">
        <f>ROUND(I267*H267,2)</f>
        <v>0</v>
      </c>
      <c r="K267" s="179" t="s">
        <v>201</v>
      </c>
      <c r="L267" s="41"/>
      <c r="M267" s="184" t="s">
        <v>19</v>
      </c>
      <c r="N267" s="185" t="s">
        <v>46</v>
      </c>
      <c r="O267" s="66"/>
      <c r="P267" s="186">
        <f>O267*H267</f>
        <v>0</v>
      </c>
      <c r="Q267" s="186">
        <v>0</v>
      </c>
      <c r="R267" s="186">
        <f>Q267*H267</f>
        <v>0</v>
      </c>
      <c r="S267" s="186">
        <v>0</v>
      </c>
      <c r="T267" s="187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88" t="s">
        <v>202</v>
      </c>
      <c r="AT267" s="188" t="s">
        <v>197</v>
      </c>
      <c r="AU267" s="188" t="s">
        <v>85</v>
      </c>
      <c r="AY267" s="19" t="s">
        <v>194</v>
      </c>
      <c r="BE267" s="189">
        <f>IF(N267="základní",J267,0)</f>
        <v>0</v>
      </c>
      <c r="BF267" s="189">
        <f>IF(N267="snížená",J267,0)</f>
        <v>0</v>
      </c>
      <c r="BG267" s="189">
        <f>IF(N267="zákl. přenesená",J267,0)</f>
        <v>0</v>
      </c>
      <c r="BH267" s="189">
        <f>IF(N267="sníž. přenesená",J267,0)</f>
        <v>0</v>
      </c>
      <c r="BI267" s="189">
        <f>IF(N267="nulová",J267,0)</f>
        <v>0</v>
      </c>
      <c r="BJ267" s="19" t="s">
        <v>83</v>
      </c>
      <c r="BK267" s="189">
        <f>ROUND(I267*H267,2)</f>
        <v>0</v>
      </c>
      <c r="BL267" s="19" t="s">
        <v>202</v>
      </c>
      <c r="BM267" s="188" t="s">
        <v>831</v>
      </c>
    </row>
    <row r="268" spans="1:65" s="2" customFormat="1" ht="19.5">
      <c r="A268" s="36"/>
      <c r="B268" s="37"/>
      <c r="C268" s="38"/>
      <c r="D268" s="190" t="s">
        <v>204</v>
      </c>
      <c r="E268" s="38"/>
      <c r="F268" s="191" t="s">
        <v>830</v>
      </c>
      <c r="G268" s="38"/>
      <c r="H268" s="38"/>
      <c r="I268" s="192"/>
      <c r="J268" s="38"/>
      <c r="K268" s="38"/>
      <c r="L268" s="41"/>
      <c r="M268" s="193"/>
      <c r="N268" s="194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204</v>
      </c>
      <c r="AU268" s="19" t="s">
        <v>85</v>
      </c>
    </row>
    <row r="269" spans="1:65" s="2" customFormat="1" ht="11.25">
      <c r="A269" s="36"/>
      <c r="B269" s="37"/>
      <c r="C269" s="38"/>
      <c r="D269" s="195" t="s">
        <v>206</v>
      </c>
      <c r="E269" s="38"/>
      <c r="F269" s="196" t="s">
        <v>832</v>
      </c>
      <c r="G269" s="38"/>
      <c r="H269" s="38"/>
      <c r="I269" s="192"/>
      <c r="J269" s="38"/>
      <c r="K269" s="38"/>
      <c r="L269" s="41"/>
      <c r="M269" s="193"/>
      <c r="N269" s="19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206</v>
      </c>
      <c r="AU269" s="19" t="s">
        <v>85</v>
      </c>
    </row>
    <row r="270" spans="1:65" s="14" customFormat="1" ht="11.25">
      <c r="B270" s="207"/>
      <c r="C270" s="208"/>
      <c r="D270" s="190" t="s">
        <v>208</v>
      </c>
      <c r="E270" s="221" t="s">
        <v>19</v>
      </c>
      <c r="F270" s="209" t="s">
        <v>833</v>
      </c>
      <c r="G270" s="208"/>
      <c r="H270" s="211">
        <v>11.9</v>
      </c>
      <c r="I270" s="212"/>
      <c r="J270" s="208"/>
      <c r="K270" s="208"/>
      <c r="L270" s="213"/>
      <c r="M270" s="214"/>
      <c r="N270" s="215"/>
      <c r="O270" s="215"/>
      <c r="P270" s="215"/>
      <c r="Q270" s="215"/>
      <c r="R270" s="215"/>
      <c r="S270" s="215"/>
      <c r="T270" s="216"/>
      <c r="AT270" s="217" t="s">
        <v>208</v>
      </c>
      <c r="AU270" s="217" t="s">
        <v>85</v>
      </c>
      <c r="AV270" s="14" t="s">
        <v>85</v>
      </c>
      <c r="AW270" s="14" t="s">
        <v>36</v>
      </c>
      <c r="AX270" s="14" t="s">
        <v>75</v>
      </c>
      <c r="AY270" s="217" t="s">
        <v>194</v>
      </c>
    </row>
    <row r="271" spans="1:65" s="15" customFormat="1" ht="11.25">
      <c r="B271" s="222"/>
      <c r="C271" s="223"/>
      <c r="D271" s="190" t="s">
        <v>208</v>
      </c>
      <c r="E271" s="224" t="s">
        <v>19</v>
      </c>
      <c r="F271" s="225" t="s">
        <v>282</v>
      </c>
      <c r="G271" s="223"/>
      <c r="H271" s="226">
        <v>11.9</v>
      </c>
      <c r="I271" s="227"/>
      <c r="J271" s="223"/>
      <c r="K271" s="223"/>
      <c r="L271" s="228"/>
      <c r="M271" s="229"/>
      <c r="N271" s="230"/>
      <c r="O271" s="230"/>
      <c r="P271" s="230"/>
      <c r="Q271" s="230"/>
      <c r="R271" s="230"/>
      <c r="S271" s="230"/>
      <c r="T271" s="231"/>
      <c r="AT271" s="232" t="s">
        <v>208</v>
      </c>
      <c r="AU271" s="232" t="s">
        <v>85</v>
      </c>
      <c r="AV271" s="15" t="s">
        <v>202</v>
      </c>
      <c r="AW271" s="15" t="s">
        <v>36</v>
      </c>
      <c r="AX271" s="15" t="s">
        <v>83</v>
      </c>
      <c r="AY271" s="232" t="s">
        <v>194</v>
      </c>
    </row>
    <row r="272" spans="1:65" s="2" customFormat="1" ht="24.2" customHeight="1">
      <c r="A272" s="36"/>
      <c r="B272" s="37"/>
      <c r="C272" s="176" t="s">
        <v>834</v>
      </c>
      <c r="D272" s="176" t="s">
        <v>197</v>
      </c>
      <c r="E272" s="178" t="s">
        <v>835</v>
      </c>
      <c r="F272" s="179" t="s">
        <v>836</v>
      </c>
      <c r="G272" s="180" t="s">
        <v>305</v>
      </c>
      <c r="H272" s="181">
        <v>1.19</v>
      </c>
      <c r="I272" s="182"/>
      <c r="J272" s="183">
        <f>ROUND(I272*H272,2)</f>
        <v>0</v>
      </c>
      <c r="K272" s="179" t="s">
        <v>201</v>
      </c>
      <c r="L272" s="41"/>
      <c r="M272" s="184" t="s">
        <v>19</v>
      </c>
      <c r="N272" s="185" t="s">
        <v>46</v>
      </c>
      <c r="O272" s="66"/>
      <c r="P272" s="186">
        <f>O272*H272</f>
        <v>0</v>
      </c>
      <c r="Q272" s="186">
        <v>0</v>
      </c>
      <c r="R272" s="186">
        <f>Q272*H272</f>
        <v>0</v>
      </c>
      <c r="S272" s="186">
        <v>0</v>
      </c>
      <c r="T272" s="187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8" t="s">
        <v>202</v>
      </c>
      <c r="AT272" s="188" t="s">
        <v>197</v>
      </c>
      <c r="AU272" s="188" t="s">
        <v>85</v>
      </c>
      <c r="AY272" s="19" t="s">
        <v>194</v>
      </c>
      <c r="BE272" s="189">
        <f>IF(N272="základní",J272,0)</f>
        <v>0</v>
      </c>
      <c r="BF272" s="189">
        <f>IF(N272="snížená",J272,0)</f>
        <v>0</v>
      </c>
      <c r="BG272" s="189">
        <f>IF(N272="zákl. přenesená",J272,0)</f>
        <v>0</v>
      </c>
      <c r="BH272" s="189">
        <f>IF(N272="sníž. přenesená",J272,0)</f>
        <v>0</v>
      </c>
      <c r="BI272" s="189">
        <f>IF(N272="nulová",J272,0)</f>
        <v>0</v>
      </c>
      <c r="BJ272" s="19" t="s">
        <v>83</v>
      </c>
      <c r="BK272" s="189">
        <f>ROUND(I272*H272,2)</f>
        <v>0</v>
      </c>
      <c r="BL272" s="19" t="s">
        <v>202</v>
      </c>
      <c r="BM272" s="188" t="s">
        <v>837</v>
      </c>
    </row>
    <row r="273" spans="1:65" s="2" customFormat="1" ht="11.25">
      <c r="A273" s="36"/>
      <c r="B273" s="37"/>
      <c r="C273" s="38"/>
      <c r="D273" s="190" t="s">
        <v>204</v>
      </c>
      <c r="E273" s="38"/>
      <c r="F273" s="191" t="s">
        <v>836</v>
      </c>
      <c r="G273" s="38"/>
      <c r="H273" s="38"/>
      <c r="I273" s="192"/>
      <c r="J273" s="38"/>
      <c r="K273" s="38"/>
      <c r="L273" s="41"/>
      <c r="M273" s="193"/>
      <c r="N273" s="194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204</v>
      </c>
      <c r="AU273" s="19" t="s">
        <v>85</v>
      </c>
    </row>
    <row r="274" spans="1:65" s="2" customFormat="1" ht="11.25">
      <c r="A274" s="36"/>
      <c r="B274" s="37"/>
      <c r="C274" s="38"/>
      <c r="D274" s="195" t="s">
        <v>206</v>
      </c>
      <c r="E274" s="38"/>
      <c r="F274" s="196" t="s">
        <v>838</v>
      </c>
      <c r="G274" s="38"/>
      <c r="H274" s="38"/>
      <c r="I274" s="192"/>
      <c r="J274" s="38"/>
      <c r="K274" s="38"/>
      <c r="L274" s="41"/>
      <c r="M274" s="193"/>
      <c r="N274" s="194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206</v>
      </c>
      <c r="AU274" s="19" t="s">
        <v>85</v>
      </c>
    </row>
    <row r="275" spans="1:65" s="12" customFormat="1" ht="22.9" customHeight="1">
      <c r="B275" s="160"/>
      <c r="C275" s="161"/>
      <c r="D275" s="162" t="s">
        <v>74</v>
      </c>
      <c r="E275" s="174" t="s">
        <v>609</v>
      </c>
      <c r="F275" s="174" t="s">
        <v>610</v>
      </c>
      <c r="G275" s="161"/>
      <c r="H275" s="161"/>
      <c r="I275" s="164"/>
      <c r="J275" s="175">
        <f>BK275</f>
        <v>0</v>
      </c>
      <c r="K275" s="161"/>
      <c r="L275" s="166"/>
      <c r="M275" s="167"/>
      <c r="N275" s="168"/>
      <c r="O275" s="168"/>
      <c r="P275" s="169">
        <f>SUM(P276:P281)</f>
        <v>0</v>
      </c>
      <c r="Q275" s="168"/>
      <c r="R275" s="169">
        <f>SUM(R276:R281)</f>
        <v>0</v>
      </c>
      <c r="S275" s="168"/>
      <c r="T275" s="170">
        <f>SUM(T276:T281)</f>
        <v>0</v>
      </c>
      <c r="AR275" s="171" t="s">
        <v>83</v>
      </c>
      <c r="AT275" s="172" t="s">
        <v>74</v>
      </c>
      <c r="AU275" s="172" t="s">
        <v>83</v>
      </c>
      <c r="AY275" s="171" t="s">
        <v>194</v>
      </c>
      <c r="BK275" s="173">
        <f>SUM(BK276:BK281)</f>
        <v>0</v>
      </c>
    </row>
    <row r="276" spans="1:65" s="2" customFormat="1" ht="24.2" customHeight="1">
      <c r="A276" s="36"/>
      <c r="B276" s="37"/>
      <c r="C276" s="176" t="s">
        <v>372</v>
      </c>
      <c r="D276" s="176" t="s">
        <v>197</v>
      </c>
      <c r="E276" s="178" t="s">
        <v>839</v>
      </c>
      <c r="F276" s="179" t="s">
        <v>840</v>
      </c>
      <c r="G276" s="180" t="s">
        <v>305</v>
      </c>
      <c r="H276" s="181">
        <v>1.4730000000000001</v>
      </c>
      <c r="I276" s="182"/>
      <c r="J276" s="183">
        <f>ROUND(I276*H276,2)</f>
        <v>0</v>
      </c>
      <c r="K276" s="179" t="s">
        <v>201</v>
      </c>
      <c r="L276" s="41"/>
      <c r="M276" s="184" t="s">
        <v>19</v>
      </c>
      <c r="N276" s="185" t="s">
        <v>46</v>
      </c>
      <c r="O276" s="66"/>
      <c r="P276" s="186">
        <f>O276*H276</f>
        <v>0</v>
      </c>
      <c r="Q276" s="186">
        <v>0</v>
      </c>
      <c r="R276" s="186">
        <f>Q276*H276</f>
        <v>0</v>
      </c>
      <c r="S276" s="186">
        <v>0</v>
      </c>
      <c r="T276" s="187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8" t="s">
        <v>202</v>
      </c>
      <c r="AT276" s="188" t="s">
        <v>197</v>
      </c>
      <c r="AU276" s="188" t="s">
        <v>85</v>
      </c>
      <c r="AY276" s="19" t="s">
        <v>194</v>
      </c>
      <c r="BE276" s="189">
        <f>IF(N276="základní",J276,0)</f>
        <v>0</v>
      </c>
      <c r="BF276" s="189">
        <f>IF(N276="snížená",J276,0)</f>
        <v>0</v>
      </c>
      <c r="BG276" s="189">
        <f>IF(N276="zákl. přenesená",J276,0)</f>
        <v>0</v>
      </c>
      <c r="BH276" s="189">
        <f>IF(N276="sníž. přenesená",J276,0)</f>
        <v>0</v>
      </c>
      <c r="BI276" s="189">
        <f>IF(N276="nulová",J276,0)</f>
        <v>0</v>
      </c>
      <c r="BJ276" s="19" t="s">
        <v>83</v>
      </c>
      <c r="BK276" s="189">
        <f>ROUND(I276*H276,2)</f>
        <v>0</v>
      </c>
      <c r="BL276" s="19" t="s">
        <v>202</v>
      </c>
      <c r="BM276" s="188" t="s">
        <v>841</v>
      </c>
    </row>
    <row r="277" spans="1:65" s="2" customFormat="1" ht="19.5">
      <c r="A277" s="36"/>
      <c r="B277" s="37"/>
      <c r="C277" s="38"/>
      <c r="D277" s="190" t="s">
        <v>204</v>
      </c>
      <c r="E277" s="38"/>
      <c r="F277" s="191" t="s">
        <v>840</v>
      </c>
      <c r="G277" s="38"/>
      <c r="H277" s="38"/>
      <c r="I277" s="192"/>
      <c r="J277" s="38"/>
      <c r="K277" s="38"/>
      <c r="L277" s="41"/>
      <c r="M277" s="193"/>
      <c r="N277" s="19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204</v>
      </c>
      <c r="AU277" s="19" t="s">
        <v>85</v>
      </c>
    </row>
    <row r="278" spans="1:65" s="2" customFormat="1" ht="11.25">
      <c r="A278" s="36"/>
      <c r="B278" s="37"/>
      <c r="C278" s="38"/>
      <c r="D278" s="195" t="s">
        <v>206</v>
      </c>
      <c r="E278" s="38"/>
      <c r="F278" s="196" t="s">
        <v>842</v>
      </c>
      <c r="G278" s="38"/>
      <c r="H278" s="38"/>
      <c r="I278" s="192"/>
      <c r="J278" s="38"/>
      <c r="K278" s="38"/>
      <c r="L278" s="41"/>
      <c r="M278" s="193"/>
      <c r="N278" s="194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206</v>
      </c>
      <c r="AU278" s="19" t="s">
        <v>85</v>
      </c>
    </row>
    <row r="279" spans="1:65" s="2" customFormat="1" ht="24.2" customHeight="1">
      <c r="A279" s="36"/>
      <c r="B279" s="37"/>
      <c r="C279" s="176" t="s">
        <v>320</v>
      </c>
      <c r="D279" s="176" t="s">
        <v>197</v>
      </c>
      <c r="E279" s="178" t="s">
        <v>843</v>
      </c>
      <c r="F279" s="179" t="s">
        <v>844</v>
      </c>
      <c r="G279" s="180" t="s">
        <v>305</v>
      </c>
      <c r="H279" s="181">
        <v>1.4730000000000001</v>
      </c>
      <c r="I279" s="182"/>
      <c r="J279" s="183">
        <f>ROUND(I279*H279,2)</f>
        <v>0</v>
      </c>
      <c r="K279" s="179" t="s">
        <v>201</v>
      </c>
      <c r="L279" s="41"/>
      <c r="M279" s="184" t="s">
        <v>19</v>
      </c>
      <c r="N279" s="185" t="s">
        <v>46</v>
      </c>
      <c r="O279" s="66"/>
      <c r="P279" s="186">
        <f>O279*H279</f>
        <v>0</v>
      </c>
      <c r="Q279" s="186">
        <v>0</v>
      </c>
      <c r="R279" s="186">
        <f>Q279*H279</f>
        <v>0</v>
      </c>
      <c r="S279" s="186">
        <v>0</v>
      </c>
      <c r="T279" s="187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188" t="s">
        <v>202</v>
      </c>
      <c r="AT279" s="188" t="s">
        <v>197</v>
      </c>
      <c r="AU279" s="188" t="s">
        <v>85</v>
      </c>
      <c r="AY279" s="19" t="s">
        <v>194</v>
      </c>
      <c r="BE279" s="189">
        <f>IF(N279="základní",J279,0)</f>
        <v>0</v>
      </c>
      <c r="BF279" s="189">
        <f>IF(N279="snížená",J279,0)</f>
        <v>0</v>
      </c>
      <c r="BG279" s="189">
        <f>IF(N279="zákl. přenesená",J279,0)</f>
        <v>0</v>
      </c>
      <c r="BH279" s="189">
        <f>IF(N279="sníž. přenesená",J279,0)</f>
        <v>0</v>
      </c>
      <c r="BI279" s="189">
        <f>IF(N279="nulová",J279,0)</f>
        <v>0</v>
      </c>
      <c r="BJ279" s="19" t="s">
        <v>83</v>
      </c>
      <c r="BK279" s="189">
        <f>ROUND(I279*H279,2)</f>
        <v>0</v>
      </c>
      <c r="BL279" s="19" t="s">
        <v>202</v>
      </c>
      <c r="BM279" s="188" t="s">
        <v>845</v>
      </c>
    </row>
    <row r="280" spans="1:65" s="2" customFormat="1" ht="19.5">
      <c r="A280" s="36"/>
      <c r="B280" s="37"/>
      <c r="C280" s="38"/>
      <c r="D280" s="190" t="s">
        <v>204</v>
      </c>
      <c r="E280" s="38"/>
      <c r="F280" s="191" t="s">
        <v>844</v>
      </c>
      <c r="G280" s="38"/>
      <c r="H280" s="38"/>
      <c r="I280" s="192"/>
      <c r="J280" s="38"/>
      <c r="K280" s="38"/>
      <c r="L280" s="41"/>
      <c r="M280" s="193"/>
      <c r="N280" s="19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204</v>
      </c>
      <c r="AU280" s="19" t="s">
        <v>85</v>
      </c>
    </row>
    <row r="281" spans="1:65" s="2" customFormat="1" ht="11.25">
      <c r="A281" s="36"/>
      <c r="B281" s="37"/>
      <c r="C281" s="38"/>
      <c r="D281" s="195" t="s">
        <v>206</v>
      </c>
      <c r="E281" s="38"/>
      <c r="F281" s="196" t="s">
        <v>846</v>
      </c>
      <c r="G281" s="38"/>
      <c r="H281" s="38"/>
      <c r="I281" s="192"/>
      <c r="J281" s="38"/>
      <c r="K281" s="38"/>
      <c r="L281" s="41"/>
      <c r="M281" s="193"/>
      <c r="N281" s="194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206</v>
      </c>
      <c r="AU281" s="19" t="s">
        <v>85</v>
      </c>
    </row>
    <row r="282" spans="1:65" s="12" customFormat="1" ht="25.9" customHeight="1">
      <c r="B282" s="160"/>
      <c r="C282" s="161"/>
      <c r="D282" s="162" t="s">
        <v>74</v>
      </c>
      <c r="E282" s="163" t="s">
        <v>847</v>
      </c>
      <c r="F282" s="163" t="s">
        <v>848</v>
      </c>
      <c r="G282" s="161"/>
      <c r="H282" s="161"/>
      <c r="I282" s="164"/>
      <c r="J282" s="165">
        <f>BK282</f>
        <v>0</v>
      </c>
      <c r="K282" s="161"/>
      <c r="L282" s="166"/>
      <c r="M282" s="167"/>
      <c r="N282" s="168"/>
      <c r="O282" s="168"/>
      <c r="P282" s="169">
        <f>P283+P293+P302</f>
        <v>0</v>
      </c>
      <c r="Q282" s="168"/>
      <c r="R282" s="169">
        <f>R283+R293+R302</f>
        <v>0</v>
      </c>
      <c r="S282" s="168"/>
      <c r="T282" s="170">
        <f>T283+T293+T302</f>
        <v>0</v>
      </c>
      <c r="AR282" s="171" t="s">
        <v>242</v>
      </c>
      <c r="AT282" s="172" t="s">
        <v>74</v>
      </c>
      <c r="AU282" s="172" t="s">
        <v>75</v>
      </c>
      <c r="AY282" s="171" t="s">
        <v>194</v>
      </c>
      <c r="BK282" s="173">
        <f>BK283+BK293+BK302</f>
        <v>0</v>
      </c>
    </row>
    <row r="283" spans="1:65" s="12" customFormat="1" ht="22.9" customHeight="1">
      <c r="B283" s="160"/>
      <c r="C283" s="161"/>
      <c r="D283" s="162" t="s">
        <v>74</v>
      </c>
      <c r="E283" s="174" t="s">
        <v>849</v>
      </c>
      <c r="F283" s="174" t="s">
        <v>850</v>
      </c>
      <c r="G283" s="161"/>
      <c r="H283" s="161"/>
      <c r="I283" s="164"/>
      <c r="J283" s="175">
        <f>BK283</f>
        <v>0</v>
      </c>
      <c r="K283" s="161"/>
      <c r="L283" s="166"/>
      <c r="M283" s="167"/>
      <c r="N283" s="168"/>
      <c r="O283" s="168"/>
      <c r="P283" s="169">
        <f>SUM(P284:P292)</f>
        <v>0</v>
      </c>
      <c r="Q283" s="168"/>
      <c r="R283" s="169">
        <f>SUM(R284:R292)</f>
        <v>0</v>
      </c>
      <c r="S283" s="168"/>
      <c r="T283" s="170">
        <f>SUM(T284:T292)</f>
        <v>0</v>
      </c>
      <c r="AR283" s="171" t="s">
        <v>242</v>
      </c>
      <c r="AT283" s="172" t="s">
        <v>74</v>
      </c>
      <c r="AU283" s="172" t="s">
        <v>83</v>
      </c>
      <c r="AY283" s="171" t="s">
        <v>194</v>
      </c>
      <c r="BK283" s="173">
        <f>SUM(BK284:BK292)</f>
        <v>0</v>
      </c>
    </row>
    <row r="284" spans="1:65" s="2" customFormat="1" ht="16.5" customHeight="1">
      <c r="A284" s="36"/>
      <c r="B284" s="37"/>
      <c r="C284" s="176" t="s">
        <v>328</v>
      </c>
      <c r="D284" s="176" t="s">
        <v>197</v>
      </c>
      <c r="E284" s="178" t="s">
        <v>851</v>
      </c>
      <c r="F284" s="179" t="s">
        <v>852</v>
      </c>
      <c r="G284" s="180" t="s">
        <v>706</v>
      </c>
      <c r="H284" s="181">
        <v>1</v>
      </c>
      <c r="I284" s="182"/>
      <c r="J284" s="183">
        <f>ROUND(I284*H284,2)</f>
        <v>0</v>
      </c>
      <c r="K284" s="179" t="s">
        <v>201</v>
      </c>
      <c r="L284" s="41"/>
      <c r="M284" s="184" t="s">
        <v>19</v>
      </c>
      <c r="N284" s="185" t="s">
        <v>46</v>
      </c>
      <c r="O284" s="66"/>
      <c r="P284" s="186">
        <f>O284*H284</f>
        <v>0</v>
      </c>
      <c r="Q284" s="186">
        <v>0</v>
      </c>
      <c r="R284" s="186">
        <f>Q284*H284</f>
        <v>0</v>
      </c>
      <c r="S284" s="186">
        <v>0</v>
      </c>
      <c r="T284" s="18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8" t="s">
        <v>202</v>
      </c>
      <c r="AT284" s="188" t="s">
        <v>197</v>
      </c>
      <c r="AU284" s="188" t="s">
        <v>85</v>
      </c>
      <c r="AY284" s="19" t="s">
        <v>194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9" t="s">
        <v>83</v>
      </c>
      <c r="BK284" s="189">
        <f>ROUND(I284*H284,2)</f>
        <v>0</v>
      </c>
      <c r="BL284" s="19" t="s">
        <v>202</v>
      </c>
      <c r="BM284" s="188" t="s">
        <v>853</v>
      </c>
    </row>
    <row r="285" spans="1:65" s="2" customFormat="1" ht="11.25">
      <c r="A285" s="36"/>
      <c r="B285" s="37"/>
      <c r="C285" s="38"/>
      <c r="D285" s="190" t="s">
        <v>204</v>
      </c>
      <c r="E285" s="38"/>
      <c r="F285" s="191" t="s">
        <v>852</v>
      </c>
      <c r="G285" s="38"/>
      <c r="H285" s="38"/>
      <c r="I285" s="192"/>
      <c r="J285" s="38"/>
      <c r="K285" s="38"/>
      <c r="L285" s="41"/>
      <c r="M285" s="193"/>
      <c r="N285" s="19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204</v>
      </c>
      <c r="AU285" s="19" t="s">
        <v>85</v>
      </c>
    </row>
    <row r="286" spans="1:65" s="2" customFormat="1" ht="11.25">
      <c r="A286" s="36"/>
      <c r="B286" s="37"/>
      <c r="C286" s="38"/>
      <c r="D286" s="195" t="s">
        <v>206</v>
      </c>
      <c r="E286" s="38"/>
      <c r="F286" s="196" t="s">
        <v>854</v>
      </c>
      <c r="G286" s="38"/>
      <c r="H286" s="38"/>
      <c r="I286" s="192"/>
      <c r="J286" s="38"/>
      <c r="K286" s="38"/>
      <c r="L286" s="41"/>
      <c r="M286" s="193"/>
      <c r="N286" s="194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206</v>
      </c>
      <c r="AU286" s="19" t="s">
        <v>85</v>
      </c>
    </row>
    <row r="287" spans="1:65" s="2" customFormat="1" ht="16.5" customHeight="1">
      <c r="A287" s="36"/>
      <c r="B287" s="37"/>
      <c r="C287" s="176" t="s">
        <v>333</v>
      </c>
      <c r="D287" s="176" t="s">
        <v>197</v>
      </c>
      <c r="E287" s="178" t="s">
        <v>855</v>
      </c>
      <c r="F287" s="179" t="s">
        <v>856</v>
      </c>
      <c r="G287" s="180" t="s">
        <v>706</v>
      </c>
      <c r="H287" s="181">
        <v>1</v>
      </c>
      <c r="I287" s="182"/>
      <c r="J287" s="183">
        <f>ROUND(I287*H287,2)</f>
        <v>0</v>
      </c>
      <c r="K287" s="179" t="s">
        <v>201</v>
      </c>
      <c r="L287" s="41"/>
      <c r="M287" s="184" t="s">
        <v>19</v>
      </c>
      <c r="N287" s="185" t="s">
        <v>46</v>
      </c>
      <c r="O287" s="66"/>
      <c r="P287" s="186">
        <f>O287*H287</f>
        <v>0</v>
      </c>
      <c r="Q287" s="186">
        <v>0</v>
      </c>
      <c r="R287" s="186">
        <f>Q287*H287</f>
        <v>0</v>
      </c>
      <c r="S287" s="186">
        <v>0</v>
      </c>
      <c r="T287" s="187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188" t="s">
        <v>202</v>
      </c>
      <c r="AT287" s="188" t="s">
        <v>197</v>
      </c>
      <c r="AU287" s="188" t="s">
        <v>85</v>
      </c>
      <c r="AY287" s="19" t="s">
        <v>194</v>
      </c>
      <c r="BE287" s="189">
        <f>IF(N287="základní",J287,0)</f>
        <v>0</v>
      </c>
      <c r="BF287" s="189">
        <f>IF(N287="snížená",J287,0)</f>
        <v>0</v>
      </c>
      <c r="BG287" s="189">
        <f>IF(N287="zákl. přenesená",J287,0)</f>
        <v>0</v>
      </c>
      <c r="BH287" s="189">
        <f>IF(N287="sníž. přenesená",J287,0)</f>
        <v>0</v>
      </c>
      <c r="BI287" s="189">
        <f>IF(N287="nulová",J287,0)</f>
        <v>0</v>
      </c>
      <c r="BJ287" s="19" t="s">
        <v>83</v>
      </c>
      <c r="BK287" s="189">
        <f>ROUND(I287*H287,2)</f>
        <v>0</v>
      </c>
      <c r="BL287" s="19" t="s">
        <v>202</v>
      </c>
      <c r="BM287" s="188" t="s">
        <v>857</v>
      </c>
    </row>
    <row r="288" spans="1:65" s="2" customFormat="1" ht="11.25">
      <c r="A288" s="36"/>
      <c r="B288" s="37"/>
      <c r="C288" s="38"/>
      <c r="D288" s="190" t="s">
        <v>204</v>
      </c>
      <c r="E288" s="38"/>
      <c r="F288" s="191" t="s">
        <v>856</v>
      </c>
      <c r="G288" s="38"/>
      <c r="H288" s="38"/>
      <c r="I288" s="192"/>
      <c r="J288" s="38"/>
      <c r="K288" s="38"/>
      <c r="L288" s="41"/>
      <c r="M288" s="193"/>
      <c r="N288" s="19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204</v>
      </c>
      <c r="AU288" s="19" t="s">
        <v>85</v>
      </c>
    </row>
    <row r="289" spans="1:65" s="2" customFormat="1" ht="11.25">
      <c r="A289" s="36"/>
      <c r="B289" s="37"/>
      <c r="C289" s="38"/>
      <c r="D289" s="195" t="s">
        <v>206</v>
      </c>
      <c r="E289" s="38"/>
      <c r="F289" s="196" t="s">
        <v>858</v>
      </c>
      <c r="G289" s="38"/>
      <c r="H289" s="38"/>
      <c r="I289" s="192"/>
      <c r="J289" s="38"/>
      <c r="K289" s="38"/>
      <c r="L289" s="41"/>
      <c r="M289" s="193"/>
      <c r="N289" s="194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206</v>
      </c>
      <c r="AU289" s="19" t="s">
        <v>85</v>
      </c>
    </row>
    <row r="290" spans="1:65" s="2" customFormat="1" ht="16.5" customHeight="1">
      <c r="A290" s="36"/>
      <c r="B290" s="37"/>
      <c r="C290" s="176" t="s">
        <v>336</v>
      </c>
      <c r="D290" s="176" t="s">
        <v>197</v>
      </c>
      <c r="E290" s="178" t="s">
        <v>859</v>
      </c>
      <c r="F290" s="179" t="s">
        <v>860</v>
      </c>
      <c r="G290" s="180" t="s">
        <v>706</v>
      </c>
      <c r="H290" s="181">
        <v>1</v>
      </c>
      <c r="I290" s="182"/>
      <c r="J290" s="183">
        <f>ROUND(I290*H290,2)</f>
        <v>0</v>
      </c>
      <c r="K290" s="179" t="s">
        <v>201</v>
      </c>
      <c r="L290" s="41"/>
      <c r="M290" s="184" t="s">
        <v>19</v>
      </c>
      <c r="N290" s="185" t="s">
        <v>46</v>
      </c>
      <c r="O290" s="66"/>
      <c r="P290" s="186">
        <f>O290*H290</f>
        <v>0</v>
      </c>
      <c r="Q290" s="186">
        <v>0</v>
      </c>
      <c r="R290" s="186">
        <f>Q290*H290</f>
        <v>0</v>
      </c>
      <c r="S290" s="186">
        <v>0</v>
      </c>
      <c r="T290" s="187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88" t="s">
        <v>202</v>
      </c>
      <c r="AT290" s="188" t="s">
        <v>197</v>
      </c>
      <c r="AU290" s="188" t="s">
        <v>85</v>
      </c>
      <c r="AY290" s="19" t="s">
        <v>194</v>
      </c>
      <c r="BE290" s="189">
        <f>IF(N290="základní",J290,0)</f>
        <v>0</v>
      </c>
      <c r="BF290" s="189">
        <f>IF(N290="snížená",J290,0)</f>
        <v>0</v>
      </c>
      <c r="BG290" s="189">
        <f>IF(N290="zákl. přenesená",J290,0)</f>
        <v>0</v>
      </c>
      <c r="BH290" s="189">
        <f>IF(N290="sníž. přenesená",J290,0)</f>
        <v>0</v>
      </c>
      <c r="BI290" s="189">
        <f>IF(N290="nulová",J290,0)</f>
        <v>0</v>
      </c>
      <c r="BJ290" s="19" t="s">
        <v>83</v>
      </c>
      <c r="BK290" s="189">
        <f>ROUND(I290*H290,2)</f>
        <v>0</v>
      </c>
      <c r="BL290" s="19" t="s">
        <v>202</v>
      </c>
      <c r="BM290" s="188" t="s">
        <v>861</v>
      </c>
    </row>
    <row r="291" spans="1:65" s="2" customFormat="1" ht="11.25">
      <c r="A291" s="36"/>
      <c r="B291" s="37"/>
      <c r="C291" s="38"/>
      <c r="D291" s="190" t="s">
        <v>204</v>
      </c>
      <c r="E291" s="38"/>
      <c r="F291" s="191" t="s">
        <v>860</v>
      </c>
      <c r="G291" s="38"/>
      <c r="H291" s="38"/>
      <c r="I291" s="192"/>
      <c r="J291" s="38"/>
      <c r="K291" s="38"/>
      <c r="L291" s="41"/>
      <c r="M291" s="193"/>
      <c r="N291" s="194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204</v>
      </c>
      <c r="AU291" s="19" t="s">
        <v>85</v>
      </c>
    </row>
    <row r="292" spans="1:65" s="2" customFormat="1" ht="11.25">
      <c r="A292" s="36"/>
      <c r="B292" s="37"/>
      <c r="C292" s="38"/>
      <c r="D292" s="195" t="s">
        <v>206</v>
      </c>
      <c r="E292" s="38"/>
      <c r="F292" s="196" t="s">
        <v>862</v>
      </c>
      <c r="G292" s="38"/>
      <c r="H292" s="38"/>
      <c r="I292" s="192"/>
      <c r="J292" s="38"/>
      <c r="K292" s="38"/>
      <c r="L292" s="41"/>
      <c r="M292" s="193"/>
      <c r="N292" s="19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206</v>
      </c>
      <c r="AU292" s="19" t="s">
        <v>85</v>
      </c>
    </row>
    <row r="293" spans="1:65" s="12" customFormat="1" ht="22.9" customHeight="1">
      <c r="B293" s="160"/>
      <c r="C293" s="161"/>
      <c r="D293" s="162" t="s">
        <v>74</v>
      </c>
      <c r="E293" s="174" t="s">
        <v>863</v>
      </c>
      <c r="F293" s="174" t="s">
        <v>864</v>
      </c>
      <c r="G293" s="161"/>
      <c r="H293" s="161"/>
      <c r="I293" s="164"/>
      <c r="J293" s="175">
        <f>BK293</f>
        <v>0</v>
      </c>
      <c r="K293" s="161"/>
      <c r="L293" s="166"/>
      <c r="M293" s="167"/>
      <c r="N293" s="168"/>
      <c r="O293" s="168"/>
      <c r="P293" s="169">
        <f>SUM(P294:P301)</f>
        <v>0</v>
      </c>
      <c r="Q293" s="168"/>
      <c r="R293" s="169">
        <f>SUM(R294:R301)</f>
        <v>0</v>
      </c>
      <c r="S293" s="168"/>
      <c r="T293" s="170">
        <f>SUM(T294:T301)</f>
        <v>0</v>
      </c>
      <c r="AR293" s="171" t="s">
        <v>242</v>
      </c>
      <c r="AT293" s="172" t="s">
        <v>74</v>
      </c>
      <c r="AU293" s="172" t="s">
        <v>83</v>
      </c>
      <c r="AY293" s="171" t="s">
        <v>194</v>
      </c>
      <c r="BK293" s="173">
        <f>SUM(BK294:BK301)</f>
        <v>0</v>
      </c>
    </row>
    <row r="294" spans="1:65" s="2" customFormat="1" ht="16.5" customHeight="1">
      <c r="A294" s="36"/>
      <c r="B294" s="37"/>
      <c r="C294" s="176" t="s">
        <v>343</v>
      </c>
      <c r="D294" s="176" t="s">
        <v>197</v>
      </c>
      <c r="E294" s="178" t="s">
        <v>865</v>
      </c>
      <c r="F294" s="179" t="s">
        <v>866</v>
      </c>
      <c r="G294" s="180" t="s">
        <v>706</v>
      </c>
      <c r="H294" s="181">
        <v>1</v>
      </c>
      <c r="I294" s="182"/>
      <c r="J294" s="183">
        <f>ROUND(I294*H294,2)</f>
        <v>0</v>
      </c>
      <c r="K294" s="179" t="s">
        <v>201</v>
      </c>
      <c r="L294" s="41"/>
      <c r="M294" s="184" t="s">
        <v>19</v>
      </c>
      <c r="N294" s="185" t="s">
        <v>46</v>
      </c>
      <c r="O294" s="66"/>
      <c r="P294" s="186">
        <f>O294*H294</f>
        <v>0</v>
      </c>
      <c r="Q294" s="186">
        <v>0</v>
      </c>
      <c r="R294" s="186">
        <f>Q294*H294</f>
        <v>0</v>
      </c>
      <c r="S294" s="186">
        <v>0</v>
      </c>
      <c r="T294" s="187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188" t="s">
        <v>202</v>
      </c>
      <c r="AT294" s="188" t="s">
        <v>197</v>
      </c>
      <c r="AU294" s="188" t="s">
        <v>85</v>
      </c>
      <c r="AY294" s="19" t="s">
        <v>194</v>
      </c>
      <c r="BE294" s="189">
        <f>IF(N294="základní",J294,0)</f>
        <v>0</v>
      </c>
      <c r="BF294" s="189">
        <f>IF(N294="snížená",J294,0)</f>
        <v>0</v>
      </c>
      <c r="BG294" s="189">
        <f>IF(N294="zákl. přenesená",J294,0)</f>
        <v>0</v>
      </c>
      <c r="BH294" s="189">
        <f>IF(N294="sníž. přenesená",J294,0)</f>
        <v>0</v>
      </c>
      <c r="BI294" s="189">
        <f>IF(N294="nulová",J294,0)</f>
        <v>0</v>
      </c>
      <c r="BJ294" s="19" t="s">
        <v>83</v>
      </c>
      <c r="BK294" s="189">
        <f>ROUND(I294*H294,2)</f>
        <v>0</v>
      </c>
      <c r="BL294" s="19" t="s">
        <v>202</v>
      </c>
      <c r="BM294" s="188" t="s">
        <v>867</v>
      </c>
    </row>
    <row r="295" spans="1:65" s="2" customFormat="1" ht="11.25">
      <c r="A295" s="36"/>
      <c r="B295" s="37"/>
      <c r="C295" s="38"/>
      <c r="D295" s="190" t="s">
        <v>204</v>
      </c>
      <c r="E295" s="38"/>
      <c r="F295" s="191" t="s">
        <v>866</v>
      </c>
      <c r="G295" s="38"/>
      <c r="H295" s="38"/>
      <c r="I295" s="192"/>
      <c r="J295" s="38"/>
      <c r="K295" s="38"/>
      <c r="L295" s="41"/>
      <c r="M295" s="193"/>
      <c r="N295" s="194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204</v>
      </c>
      <c r="AU295" s="19" t="s">
        <v>85</v>
      </c>
    </row>
    <row r="296" spans="1:65" s="2" customFormat="1" ht="11.25">
      <c r="A296" s="36"/>
      <c r="B296" s="37"/>
      <c r="C296" s="38"/>
      <c r="D296" s="195" t="s">
        <v>206</v>
      </c>
      <c r="E296" s="38"/>
      <c r="F296" s="196" t="s">
        <v>868</v>
      </c>
      <c r="G296" s="38"/>
      <c r="H296" s="38"/>
      <c r="I296" s="192"/>
      <c r="J296" s="38"/>
      <c r="K296" s="38"/>
      <c r="L296" s="41"/>
      <c r="M296" s="193"/>
      <c r="N296" s="194"/>
      <c r="O296" s="66"/>
      <c r="P296" s="66"/>
      <c r="Q296" s="66"/>
      <c r="R296" s="66"/>
      <c r="S296" s="66"/>
      <c r="T296" s="67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T296" s="19" t="s">
        <v>206</v>
      </c>
      <c r="AU296" s="19" t="s">
        <v>85</v>
      </c>
    </row>
    <row r="297" spans="1:65" s="2" customFormat="1" ht="16.5" customHeight="1">
      <c r="A297" s="36"/>
      <c r="B297" s="37"/>
      <c r="C297" s="176" t="s">
        <v>581</v>
      </c>
      <c r="D297" s="176" t="s">
        <v>197</v>
      </c>
      <c r="E297" s="178" t="s">
        <v>869</v>
      </c>
      <c r="F297" s="179" t="s">
        <v>870</v>
      </c>
      <c r="G297" s="180" t="s">
        <v>706</v>
      </c>
      <c r="H297" s="181">
        <v>1</v>
      </c>
      <c r="I297" s="182"/>
      <c r="J297" s="183">
        <f>ROUND(I297*H297,2)</f>
        <v>0</v>
      </c>
      <c r="K297" s="179" t="s">
        <v>201</v>
      </c>
      <c r="L297" s="41"/>
      <c r="M297" s="184" t="s">
        <v>19</v>
      </c>
      <c r="N297" s="185" t="s">
        <v>46</v>
      </c>
      <c r="O297" s="66"/>
      <c r="P297" s="186">
        <f>O297*H297</f>
        <v>0</v>
      </c>
      <c r="Q297" s="186">
        <v>0</v>
      </c>
      <c r="R297" s="186">
        <f>Q297*H297</f>
        <v>0</v>
      </c>
      <c r="S297" s="186">
        <v>0</v>
      </c>
      <c r="T297" s="187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8" t="s">
        <v>202</v>
      </c>
      <c r="AT297" s="188" t="s">
        <v>197</v>
      </c>
      <c r="AU297" s="188" t="s">
        <v>85</v>
      </c>
      <c r="AY297" s="19" t="s">
        <v>194</v>
      </c>
      <c r="BE297" s="189">
        <f>IF(N297="základní",J297,0)</f>
        <v>0</v>
      </c>
      <c r="BF297" s="189">
        <f>IF(N297="snížená",J297,0)</f>
        <v>0</v>
      </c>
      <c r="BG297" s="189">
        <f>IF(N297="zákl. přenesená",J297,0)</f>
        <v>0</v>
      </c>
      <c r="BH297" s="189">
        <f>IF(N297="sníž. přenesená",J297,0)</f>
        <v>0</v>
      </c>
      <c r="BI297" s="189">
        <f>IF(N297="nulová",J297,0)</f>
        <v>0</v>
      </c>
      <c r="BJ297" s="19" t="s">
        <v>83</v>
      </c>
      <c r="BK297" s="189">
        <f>ROUND(I297*H297,2)</f>
        <v>0</v>
      </c>
      <c r="BL297" s="19" t="s">
        <v>202</v>
      </c>
      <c r="BM297" s="188" t="s">
        <v>871</v>
      </c>
    </row>
    <row r="298" spans="1:65" s="2" customFormat="1" ht="11.25">
      <c r="A298" s="36"/>
      <c r="B298" s="37"/>
      <c r="C298" s="38"/>
      <c r="D298" s="190" t="s">
        <v>204</v>
      </c>
      <c r="E298" s="38"/>
      <c r="F298" s="191" t="s">
        <v>870</v>
      </c>
      <c r="G298" s="38"/>
      <c r="H298" s="38"/>
      <c r="I298" s="192"/>
      <c r="J298" s="38"/>
      <c r="K298" s="38"/>
      <c r="L298" s="41"/>
      <c r="M298" s="193"/>
      <c r="N298" s="19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204</v>
      </c>
      <c r="AU298" s="19" t="s">
        <v>85</v>
      </c>
    </row>
    <row r="299" spans="1:65" s="2" customFormat="1" ht="11.25">
      <c r="A299" s="36"/>
      <c r="B299" s="37"/>
      <c r="C299" s="38"/>
      <c r="D299" s="195" t="s">
        <v>206</v>
      </c>
      <c r="E299" s="38"/>
      <c r="F299" s="196" t="s">
        <v>872</v>
      </c>
      <c r="G299" s="38"/>
      <c r="H299" s="38"/>
      <c r="I299" s="192"/>
      <c r="J299" s="38"/>
      <c r="K299" s="38"/>
      <c r="L299" s="41"/>
      <c r="M299" s="193"/>
      <c r="N299" s="19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206</v>
      </c>
      <c r="AU299" s="19" t="s">
        <v>85</v>
      </c>
    </row>
    <row r="300" spans="1:65" s="2" customFormat="1" ht="16.5" customHeight="1">
      <c r="A300" s="36"/>
      <c r="B300" s="37"/>
      <c r="C300" s="176" t="s">
        <v>587</v>
      </c>
      <c r="D300" s="176" t="s">
        <v>197</v>
      </c>
      <c r="E300" s="178" t="s">
        <v>873</v>
      </c>
      <c r="F300" s="179" t="s">
        <v>874</v>
      </c>
      <c r="G300" s="180" t="s">
        <v>706</v>
      </c>
      <c r="H300" s="181">
        <v>1</v>
      </c>
      <c r="I300" s="182"/>
      <c r="J300" s="183">
        <f>ROUND(I300*H300,2)</f>
        <v>0</v>
      </c>
      <c r="K300" s="179" t="s">
        <v>19</v>
      </c>
      <c r="L300" s="41"/>
      <c r="M300" s="184" t="s">
        <v>19</v>
      </c>
      <c r="N300" s="185" t="s">
        <v>46</v>
      </c>
      <c r="O300" s="66"/>
      <c r="P300" s="186">
        <f>O300*H300</f>
        <v>0</v>
      </c>
      <c r="Q300" s="186">
        <v>0</v>
      </c>
      <c r="R300" s="186">
        <f>Q300*H300</f>
        <v>0</v>
      </c>
      <c r="S300" s="186">
        <v>0</v>
      </c>
      <c r="T300" s="187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8" t="s">
        <v>202</v>
      </c>
      <c r="AT300" s="188" t="s">
        <v>197</v>
      </c>
      <c r="AU300" s="188" t="s">
        <v>85</v>
      </c>
      <c r="AY300" s="19" t="s">
        <v>194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19" t="s">
        <v>83</v>
      </c>
      <c r="BK300" s="189">
        <f>ROUND(I300*H300,2)</f>
        <v>0</v>
      </c>
      <c r="BL300" s="19" t="s">
        <v>202</v>
      </c>
      <c r="BM300" s="188" t="s">
        <v>875</v>
      </c>
    </row>
    <row r="301" spans="1:65" s="2" customFormat="1" ht="11.25">
      <c r="A301" s="36"/>
      <c r="B301" s="37"/>
      <c r="C301" s="38"/>
      <c r="D301" s="190" t="s">
        <v>204</v>
      </c>
      <c r="E301" s="38"/>
      <c r="F301" s="191" t="s">
        <v>874</v>
      </c>
      <c r="G301" s="38"/>
      <c r="H301" s="38"/>
      <c r="I301" s="192"/>
      <c r="J301" s="38"/>
      <c r="K301" s="38"/>
      <c r="L301" s="41"/>
      <c r="M301" s="193"/>
      <c r="N301" s="19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204</v>
      </c>
      <c r="AU301" s="19" t="s">
        <v>85</v>
      </c>
    </row>
    <row r="302" spans="1:65" s="12" customFormat="1" ht="22.9" customHeight="1">
      <c r="B302" s="160"/>
      <c r="C302" s="161"/>
      <c r="D302" s="162" t="s">
        <v>74</v>
      </c>
      <c r="E302" s="174" t="s">
        <v>876</v>
      </c>
      <c r="F302" s="174" t="s">
        <v>877</v>
      </c>
      <c r="G302" s="161"/>
      <c r="H302" s="161"/>
      <c r="I302" s="164"/>
      <c r="J302" s="175">
        <f>BK302</f>
        <v>0</v>
      </c>
      <c r="K302" s="161"/>
      <c r="L302" s="166"/>
      <c r="M302" s="167"/>
      <c r="N302" s="168"/>
      <c r="O302" s="168"/>
      <c r="P302" s="169">
        <f>SUM(P303:P304)</f>
        <v>0</v>
      </c>
      <c r="Q302" s="168"/>
      <c r="R302" s="169">
        <f>SUM(R303:R304)</f>
        <v>0</v>
      </c>
      <c r="S302" s="168"/>
      <c r="T302" s="170">
        <f>SUM(T303:T304)</f>
        <v>0</v>
      </c>
      <c r="AR302" s="171" t="s">
        <v>242</v>
      </c>
      <c r="AT302" s="172" t="s">
        <v>74</v>
      </c>
      <c r="AU302" s="172" t="s">
        <v>83</v>
      </c>
      <c r="AY302" s="171" t="s">
        <v>194</v>
      </c>
      <c r="BK302" s="173">
        <f>SUM(BK303:BK304)</f>
        <v>0</v>
      </c>
    </row>
    <row r="303" spans="1:65" s="2" customFormat="1" ht="16.5" customHeight="1">
      <c r="A303" s="36"/>
      <c r="B303" s="37"/>
      <c r="C303" s="176" t="s">
        <v>740</v>
      </c>
      <c r="D303" s="176" t="s">
        <v>197</v>
      </c>
      <c r="E303" s="178" t="s">
        <v>878</v>
      </c>
      <c r="F303" s="179" t="s">
        <v>879</v>
      </c>
      <c r="G303" s="180" t="s">
        <v>706</v>
      </c>
      <c r="H303" s="181">
        <v>1</v>
      </c>
      <c r="I303" s="182"/>
      <c r="J303" s="183">
        <f>ROUND(I303*H303,2)</f>
        <v>0</v>
      </c>
      <c r="K303" s="179" t="s">
        <v>19</v>
      </c>
      <c r="L303" s="41"/>
      <c r="M303" s="184" t="s">
        <v>19</v>
      </c>
      <c r="N303" s="185" t="s">
        <v>46</v>
      </c>
      <c r="O303" s="66"/>
      <c r="P303" s="186">
        <f>O303*H303</f>
        <v>0</v>
      </c>
      <c r="Q303" s="186">
        <v>0</v>
      </c>
      <c r="R303" s="186">
        <f>Q303*H303</f>
        <v>0</v>
      </c>
      <c r="S303" s="186">
        <v>0</v>
      </c>
      <c r="T303" s="187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188" t="s">
        <v>202</v>
      </c>
      <c r="AT303" s="188" t="s">
        <v>197</v>
      </c>
      <c r="AU303" s="188" t="s">
        <v>85</v>
      </c>
      <c r="AY303" s="19" t="s">
        <v>194</v>
      </c>
      <c r="BE303" s="189">
        <f>IF(N303="základní",J303,0)</f>
        <v>0</v>
      </c>
      <c r="BF303" s="189">
        <f>IF(N303="snížená",J303,0)</f>
        <v>0</v>
      </c>
      <c r="BG303" s="189">
        <f>IF(N303="zákl. přenesená",J303,0)</f>
        <v>0</v>
      </c>
      <c r="BH303" s="189">
        <f>IF(N303="sníž. přenesená",J303,0)</f>
        <v>0</v>
      </c>
      <c r="BI303" s="189">
        <f>IF(N303="nulová",J303,0)</f>
        <v>0</v>
      </c>
      <c r="BJ303" s="19" t="s">
        <v>83</v>
      </c>
      <c r="BK303" s="189">
        <f>ROUND(I303*H303,2)</f>
        <v>0</v>
      </c>
      <c r="BL303" s="19" t="s">
        <v>202</v>
      </c>
      <c r="BM303" s="188" t="s">
        <v>880</v>
      </c>
    </row>
    <row r="304" spans="1:65" s="2" customFormat="1" ht="11.25">
      <c r="A304" s="36"/>
      <c r="B304" s="37"/>
      <c r="C304" s="38"/>
      <c r="D304" s="190" t="s">
        <v>204</v>
      </c>
      <c r="E304" s="38"/>
      <c r="F304" s="191" t="s">
        <v>879</v>
      </c>
      <c r="G304" s="38"/>
      <c r="H304" s="38"/>
      <c r="I304" s="192"/>
      <c r="J304" s="38"/>
      <c r="K304" s="38"/>
      <c r="L304" s="41"/>
      <c r="M304" s="243"/>
      <c r="N304" s="244"/>
      <c r="O304" s="245"/>
      <c r="P304" s="245"/>
      <c r="Q304" s="245"/>
      <c r="R304" s="245"/>
      <c r="S304" s="245"/>
      <c r="T304" s="24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204</v>
      </c>
      <c r="AU304" s="19" t="s">
        <v>85</v>
      </c>
    </row>
    <row r="305" spans="1:31" s="2" customFormat="1" ht="6.95" customHeight="1">
      <c r="A305" s="36"/>
      <c r="B305" s="49"/>
      <c r="C305" s="50"/>
      <c r="D305" s="50"/>
      <c r="E305" s="50"/>
      <c r="F305" s="50"/>
      <c r="G305" s="50"/>
      <c r="H305" s="50"/>
      <c r="I305" s="50"/>
      <c r="J305" s="50"/>
      <c r="K305" s="50"/>
      <c r="L305" s="41"/>
      <c r="M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</row>
  </sheetData>
  <sheetProtection algorithmName="SHA-512" hashValue="yq5/108z0j3fwDcBjbD2nNWsJwZBr0t/FtNb/dy1Njxa04/gygkKCrpIfMWLBWZ0gV8kVVjYHd4DKb4HGF3/0Q==" saltValue="h6xS8cAH4ZN73d7MdxLomhgf5yitTuE2ls3e6Dgb1quo/9333z+xtI/yz9T541uReLe8DinBMGERaM8wpRgmnQ==" spinCount="100000" sheet="1" objects="1" scenarios="1" formatColumns="0" formatRows="0" autoFilter="0"/>
  <autoFilter ref="C88:K304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4" r:id="rId1"/>
    <hyperlink ref="F100" r:id="rId2"/>
    <hyperlink ref="F103" r:id="rId3"/>
    <hyperlink ref="F106" r:id="rId4"/>
    <hyperlink ref="F112" r:id="rId5"/>
    <hyperlink ref="F115" r:id="rId6"/>
    <hyperlink ref="F125" r:id="rId7"/>
    <hyperlink ref="F136" r:id="rId8"/>
    <hyperlink ref="F142" r:id="rId9"/>
    <hyperlink ref="F145" r:id="rId10"/>
    <hyperlink ref="F154" r:id="rId11"/>
    <hyperlink ref="F159" r:id="rId12"/>
    <hyperlink ref="F164" r:id="rId13"/>
    <hyperlink ref="F169" r:id="rId14"/>
    <hyperlink ref="F174" r:id="rId15"/>
    <hyperlink ref="F179" r:id="rId16"/>
    <hyperlink ref="F184" r:id="rId17"/>
    <hyperlink ref="F189" r:id="rId18"/>
    <hyperlink ref="F194" r:id="rId19"/>
    <hyperlink ref="F199" r:id="rId20"/>
    <hyperlink ref="F204" r:id="rId21"/>
    <hyperlink ref="F211" r:id="rId22"/>
    <hyperlink ref="F218" r:id="rId23"/>
    <hyperlink ref="F225" r:id="rId24"/>
    <hyperlink ref="F230" r:id="rId25"/>
    <hyperlink ref="F235" r:id="rId26"/>
    <hyperlink ref="F242" r:id="rId27"/>
    <hyperlink ref="F249" r:id="rId28"/>
    <hyperlink ref="F254" r:id="rId29"/>
    <hyperlink ref="F259" r:id="rId30"/>
    <hyperlink ref="F262" r:id="rId31"/>
    <hyperlink ref="F266" r:id="rId32"/>
    <hyperlink ref="F269" r:id="rId33"/>
    <hyperlink ref="F274" r:id="rId34"/>
    <hyperlink ref="F278" r:id="rId35"/>
    <hyperlink ref="F281" r:id="rId36"/>
    <hyperlink ref="F286" r:id="rId37"/>
    <hyperlink ref="F289" r:id="rId38"/>
    <hyperlink ref="F292" r:id="rId39"/>
    <hyperlink ref="F296" r:id="rId40"/>
    <hyperlink ref="F299" r:id="rId41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85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1" t="str">
        <f>'Rekapitulace stavby'!K6</f>
        <v>I.etapa Stavební úpravy MK v ulici Souběžná, Heřmánkova, Daskabát v Třeboni</v>
      </c>
      <c r="F7" s="392"/>
      <c r="G7" s="392"/>
      <c r="H7" s="392"/>
      <c r="L7" s="22"/>
    </row>
    <row r="8" spans="1:46" s="2" customFormat="1" ht="12" customHeight="1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3" t="s">
        <v>881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5. 10. 2025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30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32</v>
      </c>
      <c r="E20" s="36"/>
      <c r="F20" s="36"/>
      <c r="G20" s="36"/>
      <c r="H20" s="36"/>
      <c r="I20" s="108" t="s">
        <v>26</v>
      </c>
      <c r="J20" s="110" t="s">
        <v>33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34</v>
      </c>
      <c r="F21" s="36"/>
      <c r="G21" s="36"/>
      <c r="H21" s="36"/>
      <c r="I21" s="108" t="s">
        <v>29</v>
      </c>
      <c r="J21" s="110" t="s">
        <v>35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37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39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3.25" customHeight="1">
      <c r="A27" s="112"/>
      <c r="B27" s="113"/>
      <c r="C27" s="112"/>
      <c r="D27" s="112"/>
      <c r="E27" s="397" t="s">
        <v>40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41</v>
      </c>
      <c r="E30" s="36"/>
      <c r="F30" s="36"/>
      <c r="G30" s="36"/>
      <c r="H30" s="36"/>
      <c r="I30" s="36"/>
      <c r="J30" s="117">
        <f>ROUND(J90,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43</v>
      </c>
      <c r="G32" s="36"/>
      <c r="H32" s="36"/>
      <c r="I32" s="118" t="s">
        <v>42</v>
      </c>
      <c r="J32" s="118" t="s">
        <v>44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45</v>
      </c>
      <c r="E33" s="108" t="s">
        <v>46</v>
      </c>
      <c r="F33" s="120">
        <f>ROUND((SUM(BE90:BE338)),  2)</f>
        <v>0</v>
      </c>
      <c r="G33" s="36"/>
      <c r="H33" s="36"/>
      <c r="I33" s="121">
        <v>0.21</v>
      </c>
      <c r="J33" s="120">
        <f>ROUND(((SUM(BE90:BE338))*I33),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47</v>
      </c>
      <c r="F34" s="120">
        <f>ROUND((SUM(BF90:BF338)),  2)</f>
        <v>0</v>
      </c>
      <c r="G34" s="36"/>
      <c r="H34" s="36"/>
      <c r="I34" s="121">
        <v>0.12</v>
      </c>
      <c r="J34" s="120">
        <f>ROUND(((SUM(BF90:BF338))*I34),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48</v>
      </c>
      <c r="F35" s="120">
        <f>ROUND((SUM(BG90:BG338)),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49</v>
      </c>
      <c r="F36" s="120">
        <f>ROUND((SUM(BH90:BH338)),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50</v>
      </c>
      <c r="F37" s="120">
        <f>ROUND((SUM(BI90:BI338)),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169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8" t="str">
        <f>E7</f>
        <v>I.etapa Stavební úpravy MK v ulici Souběžná, Heřmánkova, Daskabát v Třeboni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SO_302_1E - Jednotná kanalizace a přípojky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Třeboň</v>
      </c>
      <c r="G52" s="38"/>
      <c r="H52" s="38"/>
      <c r="I52" s="31" t="s">
        <v>23</v>
      </c>
      <c r="J52" s="61" t="str">
        <f>IF(J12="","",J12)</f>
        <v>5. 10. 2025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25</v>
      </c>
      <c r="D54" s="38"/>
      <c r="E54" s="38"/>
      <c r="F54" s="29" t="str">
        <f>E15</f>
        <v>Město Třeboň, Palackého nám. 46/II, 379 01 Třeboň</v>
      </c>
      <c r="G54" s="38"/>
      <c r="H54" s="38"/>
      <c r="I54" s="31" t="s">
        <v>32</v>
      </c>
      <c r="J54" s="34" t="str">
        <f>E21</f>
        <v>INVENTE, s.r.o., Žerotínova 483/1, 370 04 Č. Buděj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170</v>
      </c>
      <c r="D57" s="134"/>
      <c r="E57" s="134"/>
      <c r="F57" s="134"/>
      <c r="G57" s="134"/>
      <c r="H57" s="134"/>
      <c r="I57" s="134"/>
      <c r="J57" s="135" t="s">
        <v>171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73</v>
      </c>
      <c r="D59" s="38"/>
      <c r="E59" s="38"/>
      <c r="F59" s="38"/>
      <c r="G59" s="38"/>
      <c r="H59" s="38"/>
      <c r="I59" s="38"/>
      <c r="J59" s="79">
        <f>J90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172</v>
      </c>
    </row>
    <row r="60" spans="1:47" s="9" customFormat="1" ht="24.95" customHeight="1">
      <c r="B60" s="137"/>
      <c r="C60" s="138"/>
      <c r="D60" s="139" t="s">
        <v>173</v>
      </c>
      <c r="E60" s="140"/>
      <c r="F60" s="140"/>
      <c r="G60" s="140"/>
      <c r="H60" s="140"/>
      <c r="I60" s="140"/>
      <c r="J60" s="141">
        <f>J91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174</v>
      </c>
      <c r="E61" s="146"/>
      <c r="F61" s="146"/>
      <c r="G61" s="146"/>
      <c r="H61" s="146"/>
      <c r="I61" s="146"/>
      <c r="J61" s="147">
        <f>J92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882</v>
      </c>
      <c r="E62" s="146"/>
      <c r="F62" s="146"/>
      <c r="G62" s="146"/>
      <c r="H62" s="146"/>
      <c r="I62" s="146"/>
      <c r="J62" s="147">
        <f>J155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624</v>
      </c>
      <c r="E63" s="146"/>
      <c r="F63" s="146"/>
      <c r="G63" s="146"/>
      <c r="H63" s="146"/>
      <c r="I63" s="146"/>
      <c r="J63" s="147">
        <f>J162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625</v>
      </c>
      <c r="E64" s="146"/>
      <c r="F64" s="146"/>
      <c r="G64" s="146"/>
      <c r="H64" s="146"/>
      <c r="I64" s="146"/>
      <c r="J64" s="147">
        <f>J180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177</v>
      </c>
      <c r="E65" s="146"/>
      <c r="F65" s="146"/>
      <c r="G65" s="146"/>
      <c r="H65" s="146"/>
      <c r="I65" s="146"/>
      <c r="J65" s="147">
        <f>J296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178</v>
      </c>
      <c r="E66" s="146"/>
      <c r="F66" s="146"/>
      <c r="G66" s="146"/>
      <c r="H66" s="146"/>
      <c r="I66" s="146"/>
      <c r="J66" s="147">
        <f>J308</f>
        <v>0</v>
      </c>
      <c r="K66" s="144"/>
      <c r="L66" s="148"/>
    </row>
    <row r="67" spans="1:31" s="9" customFormat="1" ht="24.95" customHeight="1">
      <c r="B67" s="137"/>
      <c r="C67" s="138"/>
      <c r="D67" s="139" t="s">
        <v>626</v>
      </c>
      <c r="E67" s="140"/>
      <c r="F67" s="140"/>
      <c r="G67" s="140"/>
      <c r="H67" s="140"/>
      <c r="I67" s="140"/>
      <c r="J67" s="141">
        <f>J315</f>
        <v>0</v>
      </c>
      <c r="K67" s="138"/>
      <c r="L67" s="142"/>
    </row>
    <row r="68" spans="1:31" s="10" customFormat="1" ht="19.899999999999999" customHeight="1">
      <c r="B68" s="143"/>
      <c r="C68" s="144"/>
      <c r="D68" s="145" t="s">
        <v>627</v>
      </c>
      <c r="E68" s="146"/>
      <c r="F68" s="146"/>
      <c r="G68" s="146"/>
      <c r="H68" s="146"/>
      <c r="I68" s="146"/>
      <c r="J68" s="147">
        <f>J316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628</v>
      </c>
      <c r="E69" s="146"/>
      <c r="F69" s="146"/>
      <c r="G69" s="146"/>
      <c r="H69" s="146"/>
      <c r="I69" s="146"/>
      <c r="J69" s="147">
        <f>J326</f>
        <v>0</v>
      </c>
      <c r="K69" s="144"/>
      <c r="L69" s="148"/>
    </row>
    <row r="70" spans="1:31" s="10" customFormat="1" ht="19.899999999999999" customHeight="1">
      <c r="B70" s="143"/>
      <c r="C70" s="144"/>
      <c r="D70" s="145" t="s">
        <v>629</v>
      </c>
      <c r="E70" s="146"/>
      <c r="F70" s="146"/>
      <c r="G70" s="146"/>
      <c r="H70" s="146"/>
      <c r="I70" s="146"/>
      <c r="J70" s="147">
        <f>J333</f>
        <v>0</v>
      </c>
      <c r="K70" s="144"/>
      <c r="L70" s="148"/>
    </row>
    <row r="71" spans="1:31" s="2" customFormat="1" ht="21.7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49"/>
      <c r="C72" s="50"/>
      <c r="D72" s="50"/>
      <c r="E72" s="50"/>
      <c r="F72" s="50"/>
      <c r="G72" s="50"/>
      <c r="H72" s="50"/>
      <c r="I72" s="50"/>
      <c r="J72" s="50"/>
      <c r="K72" s="50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6" spans="1:31" s="2" customFormat="1" ht="6.95" customHeight="1">
      <c r="A76" s="36"/>
      <c r="B76" s="51"/>
      <c r="C76" s="52"/>
      <c r="D76" s="52"/>
      <c r="E76" s="52"/>
      <c r="F76" s="52"/>
      <c r="G76" s="52"/>
      <c r="H76" s="52"/>
      <c r="I76" s="52"/>
      <c r="J76" s="52"/>
      <c r="K76" s="52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4.95" customHeight="1">
      <c r="A77" s="36"/>
      <c r="B77" s="37"/>
      <c r="C77" s="25" t="s">
        <v>179</v>
      </c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16</v>
      </c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98" t="str">
        <f>E7</f>
        <v>I.etapa Stavební úpravy MK v ulici Souběžná, Heřmánkova, Daskabát v Třeboni</v>
      </c>
      <c r="F80" s="399"/>
      <c r="G80" s="399"/>
      <c r="H80" s="399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119</v>
      </c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6.5" customHeight="1">
      <c r="A82" s="36"/>
      <c r="B82" s="37"/>
      <c r="C82" s="38"/>
      <c r="D82" s="38"/>
      <c r="E82" s="351" t="str">
        <f>E9</f>
        <v>SO_302_1E - Jednotná kanalizace a přípojky</v>
      </c>
      <c r="F82" s="400"/>
      <c r="G82" s="400"/>
      <c r="H82" s="400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21</v>
      </c>
      <c r="D84" s="38"/>
      <c r="E84" s="38"/>
      <c r="F84" s="29" t="str">
        <f>F12</f>
        <v>Třeboň</v>
      </c>
      <c r="G84" s="38"/>
      <c r="H84" s="38"/>
      <c r="I84" s="31" t="s">
        <v>23</v>
      </c>
      <c r="J84" s="61" t="str">
        <f>IF(J12="","",J12)</f>
        <v>5. 10. 2025</v>
      </c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6.9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40.15" customHeight="1">
      <c r="A86" s="36"/>
      <c r="B86" s="37"/>
      <c r="C86" s="31" t="s">
        <v>25</v>
      </c>
      <c r="D86" s="38"/>
      <c r="E86" s="38"/>
      <c r="F86" s="29" t="str">
        <f>E15</f>
        <v>Město Třeboň, Palackého nám. 46/II, 379 01 Třeboň</v>
      </c>
      <c r="G86" s="38"/>
      <c r="H86" s="38"/>
      <c r="I86" s="31" t="s">
        <v>32</v>
      </c>
      <c r="J86" s="34" t="str">
        <f>E21</f>
        <v>INVENTE, s.r.o., Žerotínova 483/1, 370 04 Č. Buděj</v>
      </c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5.2" customHeight="1">
      <c r="A87" s="36"/>
      <c r="B87" s="37"/>
      <c r="C87" s="31" t="s">
        <v>30</v>
      </c>
      <c r="D87" s="38"/>
      <c r="E87" s="38"/>
      <c r="F87" s="29" t="str">
        <f>IF(E18="","",E18)</f>
        <v>Vyplň údaj</v>
      </c>
      <c r="G87" s="38"/>
      <c r="H87" s="38"/>
      <c r="I87" s="31" t="s">
        <v>37</v>
      </c>
      <c r="J87" s="34" t="str">
        <f>E24</f>
        <v xml:space="preserve"> </v>
      </c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10.3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9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11" customFormat="1" ht="29.25" customHeight="1">
      <c r="A89" s="149"/>
      <c r="B89" s="150"/>
      <c r="C89" s="151" t="s">
        <v>180</v>
      </c>
      <c r="D89" s="152" t="s">
        <v>60</v>
      </c>
      <c r="E89" s="152" t="s">
        <v>56</v>
      </c>
      <c r="F89" s="152" t="s">
        <v>57</v>
      </c>
      <c r="G89" s="152" t="s">
        <v>181</v>
      </c>
      <c r="H89" s="152" t="s">
        <v>182</v>
      </c>
      <c r="I89" s="152" t="s">
        <v>183</v>
      </c>
      <c r="J89" s="152" t="s">
        <v>171</v>
      </c>
      <c r="K89" s="153" t="s">
        <v>184</v>
      </c>
      <c r="L89" s="154"/>
      <c r="M89" s="70" t="s">
        <v>19</v>
      </c>
      <c r="N89" s="71" t="s">
        <v>45</v>
      </c>
      <c r="O89" s="71" t="s">
        <v>185</v>
      </c>
      <c r="P89" s="71" t="s">
        <v>186</v>
      </c>
      <c r="Q89" s="71" t="s">
        <v>187</v>
      </c>
      <c r="R89" s="71" t="s">
        <v>188</v>
      </c>
      <c r="S89" s="71" t="s">
        <v>189</v>
      </c>
      <c r="T89" s="72" t="s">
        <v>190</v>
      </c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</row>
    <row r="90" spans="1:65" s="2" customFormat="1" ht="22.9" customHeight="1">
      <c r="A90" s="36"/>
      <c r="B90" s="37"/>
      <c r="C90" s="77" t="s">
        <v>191</v>
      </c>
      <c r="D90" s="38"/>
      <c r="E90" s="38"/>
      <c r="F90" s="38"/>
      <c r="G90" s="38"/>
      <c r="H90" s="38"/>
      <c r="I90" s="38"/>
      <c r="J90" s="155">
        <f>BK90</f>
        <v>0</v>
      </c>
      <c r="K90" s="38"/>
      <c r="L90" s="41"/>
      <c r="M90" s="73"/>
      <c r="N90" s="156"/>
      <c r="O90" s="74"/>
      <c r="P90" s="157">
        <f>P91+P315</f>
        <v>0</v>
      </c>
      <c r="Q90" s="74"/>
      <c r="R90" s="157">
        <f>R91+R315</f>
        <v>0</v>
      </c>
      <c r="S90" s="74"/>
      <c r="T90" s="158">
        <f>T91+T315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74</v>
      </c>
      <c r="AU90" s="19" t="s">
        <v>172</v>
      </c>
      <c r="BK90" s="159">
        <f>BK91+BK315</f>
        <v>0</v>
      </c>
    </row>
    <row r="91" spans="1:65" s="12" customFormat="1" ht="25.9" customHeight="1">
      <c r="B91" s="160"/>
      <c r="C91" s="161"/>
      <c r="D91" s="162" t="s">
        <v>74</v>
      </c>
      <c r="E91" s="163" t="s">
        <v>192</v>
      </c>
      <c r="F91" s="163" t="s">
        <v>193</v>
      </c>
      <c r="G91" s="161"/>
      <c r="H91" s="161"/>
      <c r="I91" s="164"/>
      <c r="J91" s="165">
        <f>BK91</f>
        <v>0</v>
      </c>
      <c r="K91" s="161"/>
      <c r="L91" s="166"/>
      <c r="M91" s="167"/>
      <c r="N91" s="168"/>
      <c r="O91" s="168"/>
      <c r="P91" s="169">
        <f>P92+P155+P162+P180+P296+P308</f>
        <v>0</v>
      </c>
      <c r="Q91" s="168"/>
      <c r="R91" s="169">
        <f>R92+R155+R162+R180+R296+R308</f>
        <v>0</v>
      </c>
      <c r="S91" s="168"/>
      <c r="T91" s="170">
        <f>T92+T155+T162+T180+T296+T308</f>
        <v>0</v>
      </c>
      <c r="AR91" s="171" t="s">
        <v>83</v>
      </c>
      <c r="AT91" s="172" t="s">
        <v>74</v>
      </c>
      <c r="AU91" s="172" t="s">
        <v>75</v>
      </c>
      <c r="AY91" s="171" t="s">
        <v>194</v>
      </c>
      <c r="BK91" s="173">
        <f>BK92+BK155+BK162+BK180+BK296+BK308</f>
        <v>0</v>
      </c>
    </row>
    <row r="92" spans="1:65" s="12" customFormat="1" ht="22.9" customHeight="1">
      <c r="B92" s="160"/>
      <c r="C92" s="161"/>
      <c r="D92" s="162" t="s">
        <v>74</v>
      </c>
      <c r="E92" s="174" t="s">
        <v>83</v>
      </c>
      <c r="F92" s="174" t="s">
        <v>195</v>
      </c>
      <c r="G92" s="161"/>
      <c r="H92" s="161"/>
      <c r="I92" s="164"/>
      <c r="J92" s="175">
        <f>BK92</f>
        <v>0</v>
      </c>
      <c r="K92" s="161"/>
      <c r="L92" s="166"/>
      <c r="M92" s="167"/>
      <c r="N92" s="168"/>
      <c r="O92" s="168"/>
      <c r="P92" s="169">
        <f>SUM(P93:P154)</f>
        <v>0</v>
      </c>
      <c r="Q92" s="168"/>
      <c r="R92" s="169">
        <f>SUM(R93:R154)</f>
        <v>0</v>
      </c>
      <c r="S92" s="168"/>
      <c r="T92" s="170">
        <f>SUM(T93:T154)</f>
        <v>0</v>
      </c>
      <c r="AR92" s="171" t="s">
        <v>83</v>
      </c>
      <c r="AT92" s="172" t="s">
        <v>74</v>
      </c>
      <c r="AU92" s="172" t="s">
        <v>83</v>
      </c>
      <c r="AY92" s="171" t="s">
        <v>194</v>
      </c>
      <c r="BK92" s="173">
        <f>SUM(BK93:BK154)</f>
        <v>0</v>
      </c>
    </row>
    <row r="93" spans="1:65" s="2" customFormat="1" ht="24.2" customHeight="1">
      <c r="A93" s="36"/>
      <c r="B93" s="37"/>
      <c r="C93" s="176" t="s">
        <v>83</v>
      </c>
      <c r="D93" s="176" t="s">
        <v>197</v>
      </c>
      <c r="E93" s="178" t="s">
        <v>883</v>
      </c>
      <c r="F93" s="179" t="s">
        <v>884</v>
      </c>
      <c r="G93" s="180" t="s">
        <v>885</v>
      </c>
      <c r="H93" s="181">
        <v>0</v>
      </c>
      <c r="I93" s="182"/>
      <c r="J93" s="183">
        <f>ROUND(I93*H93,2)</f>
        <v>0</v>
      </c>
      <c r="K93" s="179" t="s">
        <v>19</v>
      </c>
      <c r="L93" s="41"/>
      <c r="M93" s="184" t="s">
        <v>19</v>
      </c>
      <c r="N93" s="185" t="s">
        <v>46</v>
      </c>
      <c r="O93" s="66"/>
      <c r="P93" s="186">
        <f>O93*H93</f>
        <v>0</v>
      </c>
      <c r="Q93" s="186">
        <v>0</v>
      </c>
      <c r="R93" s="186">
        <f>Q93*H93</f>
        <v>0</v>
      </c>
      <c r="S93" s="186">
        <v>0</v>
      </c>
      <c r="T93" s="18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202</v>
      </c>
      <c r="AT93" s="188" t="s">
        <v>197</v>
      </c>
      <c r="AU93" s="188" t="s">
        <v>85</v>
      </c>
      <c r="AY93" s="19" t="s">
        <v>194</v>
      </c>
      <c r="BE93" s="189">
        <f>IF(N93="základní",J93,0)</f>
        <v>0</v>
      </c>
      <c r="BF93" s="189">
        <f>IF(N93="snížená",J93,0)</f>
        <v>0</v>
      </c>
      <c r="BG93" s="189">
        <f>IF(N93="zákl. přenesená",J93,0)</f>
        <v>0</v>
      </c>
      <c r="BH93" s="189">
        <f>IF(N93="sníž. přenesená",J93,0)</f>
        <v>0</v>
      </c>
      <c r="BI93" s="189">
        <f>IF(N93="nulová",J93,0)</f>
        <v>0</v>
      </c>
      <c r="BJ93" s="19" t="s">
        <v>83</v>
      </c>
      <c r="BK93" s="189">
        <f>ROUND(I93*H93,2)</f>
        <v>0</v>
      </c>
      <c r="BL93" s="19" t="s">
        <v>202</v>
      </c>
      <c r="BM93" s="188" t="s">
        <v>85</v>
      </c>
    </row>
    <row r="94" spans="1:65" s="2" customFormat="1" ht="19.5">
      <c r="A94" s="36"/>
      <c r="B94" s="37"/>
      <c r="C94" s="38"/>
      <c r="D94" s="190" t="s">
        <v>204</v>
      </c>
      <c r="E94" s="38"/>
      <c r="F94" s="191" t="s">
        <v>884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204</v>
      </c>
      <c r="AU94" s="19" t="s">
        <v>85</v>
      </c>
    </row>
    <row r="95" spans="1:65" s="2" customFormat="1" ht="16.5" customHeight="1">
      <c r="A95" s="36"/>
      <c r="B95" s="37"/>
      <c r="C95" s="176" t="s">
        <v>85</v>
      </c>
      <c r="D95" s="176" t="s">
        <v>197</v>
      </c>
      <c r="E95" s="178" t="s">
        <v>886</v>
      </c>
      <c r="F95" s="179" t="s">
        <v>887</v>
      </c>
      <c r="G95" s="180" t="s">
        <v>885</v>
      </c>
      <c r="H95" s="181">
        <v>2880</v>
      </c>
      <c r="I95" s="182"/>
      <c r="J95" s="183">
        <f>ROUND(I95*H95,2)</f>
        <v>0</v>
      </c>
      <c r="K95" s="179" t="s">
        <v>201</v>
      </c>
      <c r="L95" s="41"/>
      <c r="M95" s="184" t="s">
        <v>19</v>
      </c>
      <c r="N95" s="185" t="s">
        <v>46</v>
      </c>
      <c r="O95" s="66"/>
      <c r="P95" s="186">
        <f>O95*H95</f>
        <v>0</v>
      </c>
      <c r="Q95" s="186">
        <v>0</v>
      </c>
      <c r="R95" s="186">
        <f>Q95*H95</f>
        <v>0</v>
      </c>
      <c r="S95" s="186">
        <v>0</v>
      </c>
      <c r="T95" s="187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88" t="s">
        <v>202</v>
      </c>
      <c r="AT95" s="188" t="s">
        <v>197</v>
      </c>
      <c r="AU95" s="188" t="s">
        <v>85</v>
      </c>
      <c r="AY95" s="19" t="s">
        <v>194</v>
      </c>
      <c r="BE95" s="189">
        <f>IF(N95="základní",J95,0)</f>
        <v>0</v>
      </c>
      <c r="BF95" s="189">
        <f>IF(N95="snížená",J95,0)</f>
        <v>0</v>
      </c>
      <c r="BG95" s="189">
        <f>IF(N95="zákl. přenesená",J95,0)</f>
        <v>0</v>
      </c>
      <c r="BH95" s="189">
        <f>IF(N95="sníž. přenesená",J95,0)</f>
        <v>0</v>
      </c>
      <c r="BI95" s="189">
        <f>IF(N95="nulová",J95,0)</f>
        <v>0</v>
      </c>
      <c r="BJ95" s="19" t="s">
        <v>83</v>
      </c>
      <c r="BK95" s="189">
        <f>ROUND(I95*H95,2)</f>
        <v>0</v>
      </c>
      <c r="BL95" s="19" t="s">
        <v>202</v>
      </c>
      <c r="BM95" s="188" t="s">
        <v>202</v>
      </c>
    </row>
    <row r="96" spans="1:65" s="2" customFormat="1" ht="11.25">
      <c r="A96" s="36"/>
      <c r="B96" s="37"/>
      <c r="C96" s="38"/>
      <c r="D96" s="190" t="s">
        <v>204</v>
      </c>
      <c r="E96" s="38"/>
      <c r="F96" s="191" t="s">
        <v>887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204</v>
      </c>
      <c r="AU96" s="19" t="s">
        <v>85</v>
      </c>
    </row>
    <row r="97" spans="1:65" s="2" customFormat="1" ht="11.25">
      <c r="A97" s="36"/>
      <c r="B97" s="37"/>
      <c r="C97" s="38"/>
      <c r="D97" s="195" t="s">
        <v>206</v>
      </c>
      <c r="E97" s="38"/>
      <c r="F97" s="196" t="s">
        <v>888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206</v>
      </c>
      <c r="AU97" s="19" t="s">
        <v>85</v>
      </c>
    </row>
    <row r="98" spans="1:65" s="14" customFormat="1" ht="11.25">
      <c r="B98" s="207"/>
      <c r="C98" s="208"/>
      <c r="D98" s="190" t="s">
        <v>208</v>
      </c>
      <c r="E98" s="221" t="s">
        <v>19</v>
      </c>
      <c r="F98" s="209" t="s">
        <v>889</v>
      </c>
      <c r="G98" s="208"/>
      <c r="H98" s="211">
        <v>2160</v>
      </c>
      <c r="I98" s="212"/>
      <c r="J98" s="208"/>
      <c r="K98" s="208"/>
      <c r="L98" s="213"/>
      <c r="M98" s="214"/>
      <c r="N98" s="215"/>
      <c r="O98" s="215"/>
      <c r="P98" s="215"/>
      <c r="Q98" s="215"/>
      <c r="R98" s="215"/>
      <c r="S98" s="215"/>
      <c r="T98" s="216"/>
      <c r="AT98" s="217" t="s">
        <v>208</v>
      </c>
      <c r="AU98" s="217" t="s">
        <v>85</v>
      </c>
      <c r="AV98" s="14" t="s">
        <v>85</v>
      </c>
      <c r="AW98" s="14" t="s">
        <v>36</v>
      </c>
      <c r="AX98" s="14" t="s">
        <v>75</v>
      </c>
      <c r="AY98" s="217" t="s">
        <v>194</v>
      </c>
    </row>
    <row r="99" spans="1:65" s="14" customFormat="1" ht="11.25">
      <c r="B99" s="207"/>
      <c r="C99" s="208"/>
      <c r="D99" s="190" t="s">
        <v>208</v>
      </c>
      <c r="E99" s="221" t="s">
        <v>19</v>
      </c>
      <c r="F99" s="209" t="s">
        <v>890</v>
      </c>
      <c r="G99" s="208"/>
      <c r="H99" s="211">
        <v>720</v>
      </c>
      <c r="I99" s="212"/>
      <c r="J99" s="208"/>
      <c r="K99" s="208"/>
      <c r="L99" s="213"/>
      <c r="M99" s="214"/>
      <c r="N99" s="215"/>
      <c r="O99" s="215"/>
      <c r="P99" s="215"/>
      <c r="Q99" s="215"/>
      <c r="R99" s="215"/>
      <c r="S99" s="215"/>
      <c r="T99" s="216"/>
      <c r="AT99" s="217" t="s">
        <v>208</v>
      </c>
      <c r="AU99" s="217" t="s">
        <v>85</v>
      </c>
      <c r="AV99" s="14" t="s">
        <v>85</v>
      </c>
      <c r="AW99" s="14" t="s">
        <v>36</v>
      </c>
      <c r="AX99" s="14" t="s">
        <v>75</v>
      </c>
      <c r="AY99" s="217" t="s">
        <v>194</v>
      </c>
    </row>
    <row r="100" spans="1:65" s="15" customFormat="1" ht="11.25">
      <c r="B100" s="222"/>
      <c r="C100" s="223"/>
      <c r="D100" s="190" t="s">
        <v>208</v>
      </c>
      <c r="E100" s="224" t="s">
        <v>19</v>
      </c>
      <c r="F100" s="225" t="s">
        <v>282</v>
      </c>
      <c r="G100" s="223"/>
      <c r="H100" s="226">
        <v>2880</v>
      </c>
      <c r="I100" s="227"/>
      <c r="J100" s="223"/>
      <c r="K100" s="223"/>
      <c r="L100" s="228"/>
      <c r="M100" s="229"/>
      <c r="N100" s="230"/>
      <c r="O100" s="230"/>
      <c r="P100" s="230"/>
      <c r="Q100" s="230"/>
      <c r="R100" s="230"/>
      <c r="S100" s="230"/>
      <c r="T100" s="231"/>
      <c r="AT100" s="232" t="s">
        <v>208</v>
      </c>
      <c r="AU100" s="232" t="s">
        <v>85</v>
      </c>
      <c r="AV100" s="15" t="s">
        <v>202</v>
      </c>
      <c r="AW100" s="15" t="s">
        <v>36</v>
      </c>
      <c r="AX100" s="15" t="s">
        <v>83</v>
      </c>
      <c r="AY100" s="232" t="s">
        <v>194</v>
      </c>
    </row>
    <row r="101" spans="1:65" s="2" customFormat="1" ht="24.2" customHeight="1">
      <c r="A101" s="36"/>
      <c r="B101" s="37"/>
      <c r="C101" s="176" t="s">
        <v>104</v>
      </c>
      <c r="D101" s="176" t="s">
        <v>197</v>
      </c>
      <c r="E101" s="178" t="s">
        <v>891</v>
      </c>
      <c r="F101" s="179" t="s">
        <v>892</v>
      </c>
      <c r="G101" s="180" t="s">
        <v>251</v>
      </c>
      <c r="H101" s="181">
        <v>951.05</v>
      </c>
      <c r="I101" s="182"/>
      <c r="J101" s="183">
        <f>ROUND(I101*H101,2)</f>
        <v>0</v>
      </c>
      <c r="K101" s="179" t="s">
        <v>201</v>
      </c>
      <c r="L101" s="41"/>
      <c r="M101" s="184" t="s">
        <v>19</v>
      </c>
      <c r="N101" s="185" t="s">
        <v>46</v>
      </c>
      <c r="O101" s="66"/>
      <c r="P101" s="186">
        <f>O101*H101</f>
        <v>0</v>
      </c>
      <c r="Q101" s="186">
        <v>0</v>
      </c>
      <c r="R101" s="186">
        <f>Q101*H101</f>
        <v>0</v>
      </c>
      <c r="S101" s="186">
        <v>0</v>
      </c>
      <c r="T101" s="187">
        <f>S101*H101</f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8" t="s">
        <v>202</v>
      </c>
      <c r="AT101" s="188" t="s">
        <v>197</v>
      </c>
      <c r="AU101" s="188" t="s">
        <v>85</v>
      </c>
      <c r="AY101" s="19" t="s">
        <v>194</v>
      </c>
      <c r="BE101" s="189">
        <f>IF(N101="základní",J101,0)</f>
        <v>0</v>
      </c>
      <c r="BF101" s="189">
        <f>IF(N101="snížená",J101,0)</f>
        <v>0</v>
      </c>
      <c r="BG101" s="189">
        <f>IF(N101="zákl. přenesená",J101,0)</f>
        <v>0</v>
      </c>
      <c r="BH101" s="189">
        <f>IF(N101="sníž. přenesená",J101,0)</f>
        <v>0</v>
      </c>
      <c r="BI101" s="189">
        <f>IF(N101="nulová",J101,0)</f>
        <v>0</v>
      </c>
      <c r="BJ101" s="19" t="s">
        <v>83</v>
      </c>
      <c r="BK101" s="189">
        <f>ROUND(I101*H101,2)</f>
        <v>0</v>
      </c>
      <c r="BL101" s="19" t="s">
        <v>202</v>
      </c>
      <c r="BM101" s="188" t="s">
        <v>248</v>
      </c>
    </row>
    <row r="102" spans="1:65" s="2" customFormat="1" ht="19.5">
      <c r="A102" s="36"/>
      <c r="B102" s="37"/>
      <c r="C102" s="38"/>
      <c r="D102" s="190" t="s">
        <v>204</v>
      </c>
      <c r="E102" s="38"/>
      <c r="F102" s="191" t="s">
        <v>892</v>
      </c>
      <c r="G102" s="38"/>
      <c r="H102" s="38"/>
      <c r="I102" s="192"/>
      <c r="J102" s="38"/>
      <c r="K102" s="38"/>
      <c r="L102" s="41"/>
      <c r="M102" s="193"/>
      <c r="N102" s="194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204</v>
      </c>
      <c r="AU102" s="19" t="s">
        <v>85</v>
      </c>
    </row>
    <row r="103" spans="1:65" s="2" customFormat="1" ht="11.25">
      <c r="A103" s="36"/>
      <c r="B103" s="37"/>
      <c r="C103" s="38"/>
      <c r="D103" s="195" t="s">
        <v>206</v>
      </c>
      <c r="E103" s="38"/>
      <c r="F103" s="196" t="s">
        <v>893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206</v>
      </c>
      <c r="AU103" s="19" t="s">
        <v>85</v>
      </c>
    </row>
    <row r="104" spans="1:65" s="14" customFormat="1" ht="11.25">
      <c r="B104" s="207"/>
      <c r="C104" s="208"/>
      <c r="D104" s="190" t="s">
        <v>208</v>
      </c>
      <c r="E104" s="221" t="s">
        <v>19</v>
      </c>
      <c r="F104" s="209" t="s">
        <v>894</v>
      </c>
      <c r="G104" s="208"/>
      <c r="H104" s="211">
        <v>707.53</v>
      </c>
      <c r="I104" s="212"/>
      <c r="J104" s="208"/>
      <c r="K104" s="208"/>
      <c r="L104" s="213"/>
      <c r="M104" s="214"/>
      <c r="N104" s="215"/>
      <c r="O104" s="215"/>
      <c r="P104" s="215"/>
      <c r="Q104" s="215"/>
      <c r="R104" s="215"/>
      <c r="S104" s="215"/>
      <c r="T104" s="216"/>
      <c r="AT104" s="217" t="s">
        <v>208</v>
      </c>
      <c r="AU104" s="217" t="s">
        <v>85</v>
      </c>
      <c r="AV104" s="14" t="s">
        <v>85</v>
      </c>
      <c r="AW104" s="14" t="s">
        <v>36</v>
      </c>
      <c r="AX104" s="14" t="s">
        <v>75</v>
      </c>
      <c r="AY104" s="217" t="s">
        <v>194</v>
      </c>
    </row>
    <row r="105" spans="1:65" s="14" customFormat="1" ht="11.25">
      <c r="B105" s="207"/>
      <c r="C105" s="208"/>
      <c r="D105" s="190" t="s">
        <v>208</v>
      </c>
      <c r="E105" s="221" t="s">
        <v>19</v>
      </c>
      <c r="F105" s="209" t="s">
        <v>895</v>
      </c>
      <c r="G105" s="208"/>
      <c r="H105" s="211">
        <v>243.52</v>
      </c>
      <c r="I105" s="212"/>
      <c r="J105" s="208"/>
      <c r="K105" s="208"/>
      <c r="L105" s="213"/>
      <c r="M105" s="214"/>
      <c r="N105" s="215"/>
      <c r="O105" s="215"/>
      <c r="P105" s="215"/>
      <c r="Q105" s="215"/>
      <c r="R105" s="215"/>
      <c r="S105" s="215"/>
      <c r="T105" s="216"/>
      <c r="AT105" s="217" t="s">
        <v>208</v>
      </c>
      <c r="AU105" s="217" t="s">
        <v>85</v>
      </c>
      <c r="AV105" s="14" t="s">
        <v>85</v>
      </c>
      <c r="AW105" s="14" t="s">
        <v>36</v>
      </c>
      <c r="AX105" s="14" t="s">
        <v>75</v>
      </c>
      <c r="AY105" s="217" t="s">
        <v>194</v>
      </c>
    </row>
    <row r="106" spans="1:65" s="15" customFormat="1" ht="11.25">
      <c r="B106" s="222"/>
      <c r="C106" s="223"/>
      <c r="D106" s="190" t="s">
        <v>208</v>
      </c>
      <c r="E106" s="224" t="s">
        <v>19</v>
      </c>
      <c r="F106" s="225" t="s">
        <v>282</v>
      </c>
      <c r="G106" s="223"/>
      <c r="H106" s="226">
        <v>951.05</v>
      </c>
      <c r="I106" s="227"/>
      <c r="J106" s="223"/>
      <c r="K106" s="223"/>
      <c r="L106" s="228"/>
      <c r="M106" s="229"/>
      <c r="N106" s="230"/>
      <c r="O106" s="230"/>
      <c r="P106" s="230"/>
      <c r="Q106" s="230"/>
      <c r="R106" s="230"/>
      <c r="S106" s="230"/>
      <c r="T106" s="231"/>
      <c r="AT106" s="232" t="s">
        <v>208</v>
      </c>
      <c r="AU106" s="232" t="s">
        <v>85</v>
      </c>
      <c r="AV106" s="15" t="s">
        <v>202</v>
      </c>
      <c r="AW106" s="15" t="s">
        <v>36</v>
      </c>
      <c r="AX106" s="15" t="s">
        <v>83</v>
      </c>
      <c r="AY106" s="232" t="s">
        <v>194</v>
      </c>
    </row>
    <row r="107" spans="1:65" s="2" customFormat="1" ht="16.5" customHeight="1">
      <c r="A107" s="36"/>
      <c r="B107" s="37"/>
      <c r="C107" s="176" t="s">
        <v>202</v>
      </c>
      <c r="D107" s="176" t="s">
        <v>197</v>
      </c>
      <c r="E107" s="178" t="s">
        <v>896</v>
      </c>
      <c r="F107" s="179" t="s">
        <v>897</v>
      </c>
      <c r="G107" s="180" t="s">
        <v>251</v>
      </c>
      <c r="H107" s="181">
        <v>187.5</v>
      </c>
      <c r="I107" s="182"/>
      <c r="J107" s="183">
        <f>ROUND(I107*H107,2)</f>
        <v>0</v>
      </c>
      <c r="K107" s="179" t="s">
        <v>201</v>
      </c>
      <c r="L107" s="41"/>
      <c r="M107" s="184" t="s">
        <v>19</v>
      </c>
      <c r="N107" s="185" t="s">
        <v>46</v>
      </c>
      <c r="O107" s="66"/>
      <c r="P107" s="186">
        <f>O107*H107</f>
        <v>0</v>
      </c>
      <c r="Q107" s="186">
        <v>0</v>
      </c>
      <c r="R107" s="186">
        <f>Q107*H107</f>
        <v>0</v>
      </c>
      <c r="S107" s="186">
        <v>0</v>
      </c>
      <c r="T107" s="18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8" t="s">
        <v>202</v>
      </c>
      <c r="AT107" s="188" t="s">
        <v>197</v>
      </c>
      <c r="AU107" s="188" t="s">
        <v>85</v>
      </c>
      <c r="AY107" s="19" t="s">
        <v>194</v>
      </c>
      <c r="BE107" s="189">
        <f>IF(N107="základní",J107,0)</f>
        <v>0</v>
      </c>
      <c r="BF107" s="189">
        <f>IF(N107="snížená",J107,0)</f>
        <v>0</v>
      </c>
      <c r="BG107" s="189">
        <f>IF(N107="zákl. přenesená",J107,0)</f>
        <v>0</v>
      </c>
      <c r="BH107" s="189">
        <f>IF(N107="sníž. přenesená",J107,0)</f>
        <v>0</v>
      </c>
      <c r="BI107" s="189">
        <f>IF(N107="nulová",J107,0)</f>
        <v>0</v>
      </c>
      <c r="BJ107" s="19" t="s">
        <v>83</v>
      </c>
      <c r="BK107" s="189">
        <f>ROUND(I107*H107,2)</f>
        <v>0</v>
      </c>
      <c r="BL107" s="19" t="s">
        <v>202</v>
      </c>
      <c r="BM107" s="188" t="s">
        <v>274</v>
      </c>
    </row>
    <row r="108" spans="1:65" s="2" customFormat="1" ht="11.25">
      <c r="A108" s="36"/>
      <c r="B108" s="37"/>
      <c r="C108" s="38"/>
      <c r="D108" s="190" t="s">
        <v>204</v>
      </c>
      <c r="E108" s="38"/>
      <c r="F108" s="191" t="s">
        <v>897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204</v>
      </c>
      <c r="AU108" s="19" t="s">
        <v>85</v>
      </c>
    </row>
    <row r="109" spans="1:65" s="2" customFormat="1" ht="11.25">
      <c r="A109" s="36"/>
      <c r="B109" s="37"/>
      <c r="C109" s="38"/>
      <c r="D109" s="195" t="s">
        <v>206</v>
      </c>
      <c r="E109" s="38"/>
      <c r="F109" s="196" t="s">
        <v>898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206</v>
      </c>
      <c r="AU109" s="19" t="s">
        <v>85</v>
      </c>
    </row>
    <row r="110" spans="1:65" s="14" customFormat="1" ht="11.25">
      <c r="B110" s="207"/>
      <c r="C110" s="208"/>
      <c r="D110" s="190" t="s">
        <v>208</v>
      </c>
      <c r="E110" s="221" t="s">
        <v>19</v>
      </c>
      <c r="F110" s="209" t="s">
        <v>899</v>
      </c>
      <c r="G110" s="208"/>
      <c r="H110" s="211">
        <v>187.5</v>
      </c>
      <c r="I110" s="212"/>
      <c r="J110" s="208"/>
      <c r="K110" s="208"/>
      <c r="L110" s="213"/>
      <c r="M110" s="214"/>
      <c r="N110" s="215"/>
      <c r="O110" s="215"/>
      <c r="P110" s="215"/>
      <c r="Q110" s="215"/>
      <c r="R110" s="215"/>
      <c r="S110" s="215"/>
      <c r="T110" s="216"/>
      <c r="AT110" s="217" t="s">
        <v>208</v>
      </c>
      <c r="AU110" s="217" t="s">
        <v>85</v>
      </c>
      <c r="AV110" s="14" t="s">
        <v>85</v>
      </c>
      <c r="AW110" s="14" t="s">
        <v>36</v>
      </c>
      <c r="AX110" s="14" t="s">
        <v>75</v>
      </c>
      <c r="AY110" s="217" t="s">
        <v>194</v>
      </c>
    </row>
    <row r="111" spans="1:65" s="15" customFormat="1" ht="11.25">
      <c r="B111" s="222"/>
      <c r="C111" s="223"/>
      <c r="D111" s="190" t="s">
        <v>208</v>
      </c>
      <c r="E111" s="224" t="s">
        <v>19</v>
      </c>
      <c r="F111" s="225" t="s">
        <v>282</v>
      </c>
      <c r="G111" s="223"/>
      <c r="H111" s="226">
        <v>187.5</v>
      </c>
      <c r="I111" s="227"/>
      <c r="J111" s="223"/>
      <c r="K111" s="223"/>
      <c r="L111" s="228"/>
      <c r="M111" s="229"/>
      <c r="N111" s="230"/>
      <c r="O111" s="230"/>
      <c r="P111" s="230"/>
      <c r="Q111" s="230"/>
      <c r="R111" s="230"/>
      <c r="S111" s="230"/>
      <c r="T111" s="231"/>
      <c r="AT111" s="232" t="s">
        <v>208</v>
      </c>
      <c r="AU111" s="232" t="s">
        <v>85</v>
      </c>
      <c r="AV111" s="15" t="s">
        <v>202</v>
      </c>
      <c r="AW111" s="15" t="s">
        <v>36</v>
      </c>
      <c r="AX111" s="15" t="s">
        <v>83</v>
      </c>
      <c r="AY111" s="232" t="s">
        <v>194</v>
      </c>
    </row>
    <row r="112" spans="1:65" s="2" customFormat="1" ht="24.2" customHeight="1">
      <c r="A112" s="36"/>
      <c r="B112" s="37"/>
      <c r="C112" s="176" t="s">
        <v>242</v>
      </c>
      <c r="D112" s="176" t="s">
        <v>197</v>
      </c>
      <c r="E112" s="178" t="s">
        <v>900</v>
      </c>
      <c r="F112" s="179" t="s">
        <v>901</v>
      </c>
      <c r="G112" s="180" t="s">
        <v>200</v>
      </c>
      <c r="H112" s="181">
        <v>516</v>
      </c>
      <c r="I112" s="182"/>
      <c r="J112" s="183">
        <f>ROUND(I112*H112,2)</f>
        <v>0</v>
      </c>
      <c r="K112" s="179" t="s">
        <v>201</v>
      </c>
      <c r="L112" s="41"/>
      <c r="M112" s="184" t="s">
        <v>19</v>
      </c>
      <c r="N112" s="185" t="s">
        <v>46</v>
      </c>
      <c r="O112" s="66"/>
      <c r="P112" s="186">
        <f>O112*H112</f>
        <v>0</v>
      </c>
      <c r="Q112" s="186">
        <v>0</v>
      </c>
      <c r="R112" s="186">
        <f>Q112*H112</f>
        <v>0</v>
      </c>
      <c r="S112" s="186">
        <v>0</v>
      </c>
      <c r="T112" s="18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202</v>
      </c>
      <c r="AT112" s="188" t="s">
        <v>197</v>
      </c>
      <c r="AU112" s="188" t="s">
        <v>85</v>
      </c>
      <c r="AY112" s="19" t="s">
        <v>194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19" t="s">
        <v>83</v>
      </c>
      <c r="BK112" s="189">
        <f>ROUND(I112*H112,2)</f>
        <v>0</v>
      </c>
      <c r="BL112" s="19" t="s">
        <v>202</v>
      </c>
      <c r="BM112" s="188" t="s">
        <v>290</v>
      </c>
    </row>
    <row r="113" spans="1:65" s="2" customFormat="1" ht="11.25">
      <c r="A113" s="36"/>
      <c r="B113" s="37"/>
      <c r="C113" s="38"/>
      <c r="D113" s="190" t="s">
        <v>204</v>
      </c>
      <c r="E113" s="38"/>
      <c r="F113" s="191" t="s">
        <v>901</v>
      </c>
      <c r="G113" s="38"/>
      <c r="H113" s="38"/>
      <c r="I113" s="192"/>
      <c r="J113" s="38"/>
      <c r="K113" s="38"/>
      <c r="L113" s="41"/>
      <c r="M113" s="193"/>
      <c r="N113" s="19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204</v>
      </c>
      <c r="AU113" s="19" t="s">
        <v>85</v>
      </c>
    </row>
    <row r="114" spans="1:65" s="2" customFormat="1" ht="11.25">
      <c r="A114" s="36"/>
      <c r="B114" s="37"/>
      <c r="C114" s="38"/>
      <c r="D114" s="195" t="s">
        <v>206</v>
      </c>
      <c r="E114" s="38"/>
      <c r="F114" s="196" t="s">
        <v>902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206</v>
      </c>
      <c r="AU114" s="19" t="s">
        <v>85</v>
      </c>
    </row>
    <row r="115" spans="1:65" s="14" customFormat="1" ht="11.25">
      <c r="B115" s="207"/>
      <c r="C115" s="208"/>
      <c r="D115" s="190" t="s">
        <v>208</v>
      </c>
      <c r="E115" s="221" t="s">
        <v>19</v>
      </c>
      <c r="F115" s="209" t="s">
        <v>903</v>
      </c>
      <c r="G115" s="208"/>
      <c r="H115" s="211">
        <v>516</v>
      </c>
      <c r="I115" s="212"/>
      <c r="J115" s="208"/>
      <c r="K115" s="208"/>
      <c r="L115" s="213"/>
      <c r="M115" s="214"/>
      <c r="N115" s="215"/>
      <c r="O115" s="215"/>
      <c r="P115" s="215"/>
      <c r="Q115" s="215"/>
      <c r="R115" s="215"/>
      <c r="S115" s="215"/>
      <c r="T115" s="216"/>
      <c r="AT115" s="217" t="s">
        <v>208</v>
      </c>
      <c r="AU115" s="217" t="s">
        <v>85</v>
      </c>
      <c r="AV115" s="14" t="s">
        <v>85</v>
      </c>
      <c r="AW115" s="14" t="s">
        <v>36</v>
      </c>
      <c r="AX115" s="14" t="s">
        <v>75</v>
      </c>
      <c r="AY115" s="217" t="s">
        <v>194</v>
      </c>
    </row>
    <row r="116" spans="1:65" s="15" customFormat="1" ht="11.25">
      <c r="B116" s="222"/>
      <c r="C116" s="223"/>
      <c r="D116" s="190" t="s">
        <v>208</v>
      </c>
      <c r="E116" s="224" t="s">
        <v>19</v>
      </c>
      <c r="F116" s="225" t="s">
        <v>282</v>
      </c>
      <c r="G116" s="223"/>
      <c r="H116" s="226">
        <v>516</v>
      </c>
      <c r="I116" s="227"/>
      <c r="J116" s="223"/>
      <c r="K116" s="223"/>
      <c r="L116" s="228"/>
      <c r="M116" s="229"/>
      <c r="N116" s="230"/>
      <c r="O116" s="230"/>
      <c r="P116" s="230"/>
      <c r="Q116" s="230"/>
      <c r="R116" s="230"/>
      <c r="S116" s="230"/>
      <c r="T116" s="231"/>
      <c r="AT116" s="232" t="s">
        <v>208</v>
      </c>
      <c r="AU116" s="232" t="s">
        <v>85</v>
      </c>
      <c r="AV116" s="15" t="s">
        <v>202</v>
      </c>
      <c r="AW116" s="15" t="s">
        <v>36</v>
      </c>
      <c r="AX116" s="15" t="s">
        <v>83</v>
      </c>
      <c r="AY116" s="232" t="s">
        <v>194</v>
      </c>
    </row>
    <row r="117" spans="1:65" s="2" customFormat="1" ht="24.2" customHeight="1">
      <c r="A117" s="36"/>
      <c r="B117" s="37"/>
      <c r="C117" s="176" t="s">
        <v>248</v>
      </c>
      <c r="D117" s="176" t="s">
        <v>197</v>
      </c>
      <c r="E117" s="178" t="s">
        <v>904</v>
      </c>
      <c r="F117" s="179" t="s">
        <v>905</v>
      </c>
      <c r="G117" s="180" t="s">
        <v>200</v>
      </c>
      <c r="H117" s="181">
        <v>516</v>
      </c>
      <c r="I117" s="182"/>
      <c r="J117" s="183">
        <f>ROUND(I117*H117,2)</f>
        <v>0</v>
      </c>
      <c r="K117" s="179" t="s">
        <v>201</v>
      </c>
      <c r="L117" s="41"/>
      <c r="M117" s="184" t="s">
        <v>19</v>
      </c>
      <c r="N117" s="185" t="s">
        <v>46</v>
      </c>
      <c r="O117" s="66"/>
      <c r="P117" s="186">
        <f>O117*H117</f>
        <v>0</v>
      </c>
      <c r="Q117" s="186">
        <v>0</v>
      </c>
      <c r="R117" s="186">
        <f>Q117*H117</f>
        <v>0</v>
      </c>
      <c r="S117" s="186">
        <v>0</v>
      </c>
      <c r="T117" s="18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8" t="s">
        <v>202</v>
      </c>
      <c r="AT117" s="188" t="s">
        <v>197</v>
      </c>
      <c r="AU117" s="188" t="s">
        <v>85</v>
      </c>
      <c r="AY117" s="19" t="s">
        <v>194</v>
      </c>
      <c r="BE117" s="189">
        <f>IF(N117="základní",J117,0)</f>
        <v>0</v>
      </c>
      <c r="BF117" s="189">
        <f>IF(N117="snížená",J117,0)</f>
        <v>0</v>
      </c>
      <c r="BG117" s="189">
        <f>IF(N117="zákl. přenesená",J117,0)</f>
        <v>0</v>
      </c>
      <c r="BH117" s="189">
        <f>IF(N117="sníž. přenesená",J117,0)</f>
        <v>0</v>
      </c>
      <c r="BI117" s="189">
        <f>IF(N117="nulová",J117,0)</f>
        <v>0</v>
      </c>
      <c r="BJ117" s="19" t="s">
        <v>83</v>
      </c>
      <c r="BK117" s="189">
        <f>ROUND(I117*H117,2)</f>
        <v>0</v>
      </c>
      <c r="BL117" s="19" t="s">
        <v>202</v>
      </c>
      <c r="BM117" s="188" t="s">
        <v>8</v>
      </c>
    </row>
    <row r="118" spans="1:65" s="2" customFormat="1" ht="19.5">
      <c r="A118" s="36"/>
      <c r="B118" s="37"/>
      <c r="C118" s="38"/>
      <c r="D118" s="190" t="s">
        <v>204</v>
      </c>
      <c r="E118" s="38"/>
      <c r="F118" s="191" t="s">
        <v>905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204</v>
      </c>
      <c r="AU118" s="19" t="s">
        <v>85</v>
      </c>
    </row>
    <row r="119" spans="1:65" s="2" customFormat="1" ht="11.25">
      <c r="A119" s="36"/>
      <c r="B119" s="37"/>
      <c r="C119" s="38"/>
      <c r="D119" s="195" t="s">
        <v>206</v>
      </c>
      <c r="E119" s="38"/>
      <c r="F119" s="196" t="s">
        <v>906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206</v>
      </c>
      <c r="AU119" s="19" t="s">
        <v>85</v>
      </c>
    </row>
    <row r="120" spans="1:65" s="2" customFormat="1" ht="37.9" customHeight="1">
      <c r="A120" s="36"/>
      <c r="B120" s="37"/>
      <c r="C120" s="176" t="s">
        <v>263</v>
      </c>
      <c r="D120" s="176" t="s">
        <v>197</v>
      </c>
      <c r="E120" s="178" t="s">
        <v>635</v>
      </c>
      <c r="F120" s="179" t="s">
        <v>636</v>
      </c>
      <c r="G120" s="180" t="s">
        <v>251</v>
      </c>
      <c r="H120" s="181">
        <v>1138.55</v>
      </c>
      <c r="I120" s="182"/>
      <c r="J120" s="183">
        <f>ROUND(I120*H120,2)</f>
        <v>0</v>
      </c>
      <c r="K120" s="179" t="s">
        <v>201</v>
      </c>
      <c r="L120" s="41"/>
      <c r="M120" s="184" t="s">
        <v>19</v>
      </c>
      <c r="N120" s="185" t="s">
        <v>46</v>
      </c>
      <c r="O120" s="66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202</v>
      </c>
      <c r="AT120" s="188" t="s">
        <v>197</v>
      </c>
      <c r="AU120" s="188" t="s">
        <v>85</v>
      </c>
      <c r="AY120" s="19" t="s">
        <v>194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83</v>
      </c>
      <c r="BK120" s="189">
        <f>ROUND(I120*H120,2)</f>
        <v>0</v>
      </c>
      <c r="BL120" s="19" t="s">
        <v>202</v>
      </c>
      <c r="BM120" s="188" t="s">
        <v>314</v>
      </c>
    </row>
    <row r="121" spans="1:65" s="2" customFormat="1" ht="19.5">
      <c r="A121" s="36"/>
      <c r="B121" s="37"/>
      <c r="C121" s="38"/>
      <c r="D121" s="190" t="s">
        <v>204</v>
      </c>
      <c r="E121" s="38"/>
      <c r="F121" s="191" t="s">
        <v>636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204</v>
      </c>
      <c r="AU121" s="19" t="s">
        <v>85</v>
      </c>
    </row>
    <row r="122" spans="1:65" s="2" customFormat="1" ht="11.25">
      <c r="A122" s="36"/>
      <c r="B122" s="37"/>
      <c r="C122" s="38"/>
      <c r="D122" s="195" t="s">
        <v>206</v>
      </c>
      <c r="E122" s="38"/>
      <c r="F122" s="196" t="s">
        <v>637</v>
      </c>
      <c r="G122" s="38"/>
      <c r="H122" s="38"/>
      <c r="I122" s="192"/>
      <c r="J122" s="38"/>
      <c r="K122" s="38"/>
      <c r="L122" s="41"/>
      <c r="M122" s="193"/>
      <c r="N122" s="194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206</v>
      </c>
      <c r="AU122" s="19" t="s">
        <v>85</v>
      </c>
    </row>
    <row r="123" spans="1:65" s="2" customFormat="1" ht="24.2" customHeight="1">
      <c r="A123" s="36"/>
      <c r="B123" s="37"/>
      <c r="C123" s="176" t="s">
        <v>274</v>
      </c>
      <c r="D123" s="176" t="s">
        <v>197</v>
      </c>
      <c r="E123" s="178" t="s">
        <v>638</v>
      </c>
      <c r="F123" s="179" t="s">
        <v>639</v>
      </c>
      <c r="G123" s="180" t="s">
        <v>251</v>
      </c>
      <c r="H123" s="181">
        <v>1138.55</v>
      </c>
      <c r="I123" s="182"/>
      <c r="J123" s="183">
        <f>ROUND(I123*H123,2)</f>
        <v>0</v>
      </c>
      <c r="K123" s="179" t="s">
        <v>201</v>
      </c>
      <c r="L123" s="41"/>
      <c r="M123" s="184" t="s">
        <v>19</v>
      </c>
      <c r="N123" s="185" t="s">
        <v>46</v>
      </c>
      <c r="O123" s="66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8" t="s">
        <v>202</v>
      </c>
      <c r="AT123" s="188" t="s">
        <v>197</v>
      </c>
      <c r="AU123" s="188" t="s">
        <v>85</v>
      </c>
      <c r="AY123" s="19" t="s">
        <v>194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9" t="s">
        <v>83</v>
      </c>
      <c r="BK123" s="189">
        <f>ROUND(I123*H123,2)</f>
        <v>0</v>
      </c>
      <c r="BL123" s="19" t="s">
        <v>202</v>
      </c>
      <c r="BM123" s="188" t="s">
        <v>367</v>
      </c>
    </row>
    <row r="124" spans="1:65" s="2" customFormat="1" ht="19.5">
      <c r="A124" s="36"/>
      <c r="B124" s="37"/>
      <c r="C124" s="38"/>
      <c r="D124" s="190" t="s">
        <v>204</v>
      </c>
      <c r="E124" s="38"/>
      <c r="F124" s="191" t="s">
        <v>639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204</v>
      </c>
      <c r="AU124" s="19" t="s">
        <v>85</v>
      </c>
    </row>
    <row r="125" spans="1:65" s="2" customFormat="1" ht="11.25">
      <c r="A125" s="36"/>
      <c r="B125" s="37"/>
      <c r="C125" s="38"/>
      <c r="D125" s="195" t="s">
        <v>206</v>
      </c>
      <c r="E125" s="38"/>
      <c r="F125" s="196" t="s">
        <v>640</v>
      </c>
      <c r="G125" s="38"/>
      <c r="H125" s="38"/>
      <c r="I125" s="192"/>
      <c r="J125" s="38"/>
      <c r="K125" s="38"/>
      <c r="L125" s="41"/>
      <c r="M125" s="193"/>
      <c r="N125" s="19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206</v>
      </c>
      <c r="AU125" s="19" t="s">
        <v>85</v>
      </c>
    </row>
    <row r="126" spans="1:65" s="2" customFormat="1" ht="24.2" customHeight="1">
      <c r="A126" s="36"/>
      <c r="B126" s="37"/>
      <c r="C126" s="176" t="s">
        <v>283</v>
      </c>
      <c r="D126" s="176" t="s">
        <v>197</v>
      </c>
      <c r="E126" s="178" t="s">
        <v>641</v>
      </c>
      <c r="F126" s="179" t="s">
        <v>642</v>
      </c>
      <c r="G126" s="180" t="s">
        <v>305</v>
      </c>
      <c r="H126" s="181">
        <v>2277.1</v>
      </c>
      <c r="I126" s="182"/>
      <c r="J126" s="183">
        <f>ROUND(I126*H126,2)</f>
        <v>0</v>
      </c>
      <c r="K126" s="179" t="s">
        <v>201</v>
      </c>
      <c r="L126" s="41"/>
      <c r="M126" s="184" t="s">
        <v>19</v>
      </c>
      <c r="N126" s="185" t="s">
        <v>46</v>
      </c>
      <c r="O126" s="66"/>
      <c r="P126" s="186">
        <f>O126*H126</f>
        <v>0</v>
      </c>
      <c r="Q126" s="186">
        <v>0</v>
      </c>
      <c r="R126" s="186">
        <f>Q126*H126</f>
        <v>0</v>
      </c>
      <c r="S126" s="186">
        <v>0</v>
      </c>
      <c r="T126" s="18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8" t="s">
        <v>202</v>
      </c>
      <c r="AT126" s="188" t="s">
        <v>197</v>
      </c>
      <c r="AU126" s="188" t="s">
        <v>85</v>
      </c>
      <c r="AY126" s="19" t="s">
        <v>194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9" t="s">
        <v>83</v>
      </c>
      <c r="BK126" s="189">
        <f>ROUND(I126*H126,2)</f>
        <v>0</v>
      </c>
      <c r="BL126" s="19" t="s">
        <v>202</v>
      </c>
      <c r="BM126" s="188" t="s">
        <v>383</v>
      </c>
    </row>
    <row r="127" spans="1:65" s="2" customFormat="1" ht="19.5">
      <c r="A127" s="36"/>
      <c r="B127" s="37"/>
      <c r="C127" s="38"/>
      <c r="D127" s="190" t="s">
        <v>204</v>
      </c>
      <c r="E127" s="38"/>
      <c r="F127" s="191" t="s">
        <v>642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204</v>
      </c>
      <c r="AU127" s="19" t="s">
        <v>85</v>
      </c>
    </row>
    <row r="128" spans="1:65" s="2" customFormat="1" ht="11.25">
      <c r="A128" s="36"/>
      <c r="B128" s="37"/>
      <c r="C128" s="38"/>
      <c r="D128" s="195" t="s">
        <v>206</v>
      </c>
      <c r="E128" s="38"/>
      <c r="F128" s="196" t="s">
        <v>643</v>
      </c>
      <c r="G128" s="38"/>
      <c r="H128" s="38"/>
      <c r="I128" s="192"/>
      <c r="J128" s="38"/>
      <c r="K128" s="38"/>
      <c r="L128" s="41"/>
      <c r="M128" s="193"/>
      <c r="N128" s="19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206</v>
      </c>
      <c r="AU128" s="19" t="s">
        <v>85</v>
      </c>
    </row>
    <row r="129" spans="1:65" s="13" customFormat="1" ht="11.25">
      <c r="B129" s="197"/>
      <c r="C129" s="198"/>
      <c r="D129" s="190" t="s">
        <v>208</v>
      </c>
      <c r="E129" s="199" t="s">
        <v>19</v>
      </c>
      <c r="F129" s="200" t="s">
        <v>644</v>
      </c>
      <c r="G129" s="198"/>
      <c r="H129" s="199" t="s">
        <v>19</v>
      </c>
      <c r="I129" s="201"/>
      <c r="J129" s="198"/>
      <c r="K129" s="198"/>
      <c r="L129" s="202"/>
      <c r="M129" s="203"/>
      <c r="N129" s="204"/>
      <c r="O129" s="204"/>
      <c r="P129" s="204"/>
      <c r="Q129" s="204"/>
      <c r="R129" s="204"/>
      <c r="S129" s="204"/>
      <c r="T129" s="205"/>
      <c r="AT129" s="206" t="s">
        <v>208</v>
      </c>
      <c r="AU129" s="206" t="s">
        <v>85</v>
      </c>
      <c r="AV129" s="13" t="s">
        <v>83</v>
      </c>
      <c r="AW129" s="13" t="s">
        <v>36</v>
      </c>
      <c r="AX129" s="13" t="s">
        <v>75</v>
      </c>
      <c r="AY129" s="206" t="s">
        <v>194</v>
      </c>
    </row>
    <row r="130" spans="1:65" s="14" customFormat="1" ht="11.25">
      <c r="B130" s="207"/>
      <c r="C130" s="208"/>
      <c r="D130" s="190" t="s">
        <v>208</v>
      </c>
      <c r="E130" s="221" t="s">
        <v>19</v>
      </c>
      <c r="F130" s="209" t="s">
        <v>907</v>
      </c>
      <c r="G130" s="208"/>
      <c r="H130" s="211">
        <v>2277.1</v>
      </c>
      <c r="I130" s="212"/>
      <c r="J130" s="208"/>
      <c r="K130" s="208"/>
      <c r="L130" s="213"/>
      <c r="M130" s="214"/>
      <c r="N130" s="215"/>
      <c r="O130" s="215"/>
      <c r="P130" s="215"/>
      <c r="Q130" s="215"/>
      <c r="R130" s="215"/>
      <c r="S130" s="215"/>
      <c r="T130" s="216"/>
      <c r="AT130" s="217" t="s">
        <v>208</v>
      </c>
      <c r="AU130" s="217" t="s">
        <v>85</v>
      </c>
      <c r="AV130" s="14" t="s">
        <v>85</v>
      </c>
      <c r="AW130" s="14" t="s">
        <v>36</v>
      </c>
      <c r="AX130" s="14" t="s">
        <v>75</v>
      </c>
      <c r="AY130" s="217" t="s">
        <v>194</v>
      </c>
    </row>
    <row r="131" spans="1:65" s="15" customFormat="1" ht="11.25">
      <c r="B131" s="222"/>
      <c r="C131" s="223"/>
      <c r="D131" s="190" t="s">
        <v>208</v>
      </c>
      <c r="E131" s="224" t="s">
        <v>19</v>
      </c>
      <c r="F131" s="225" t="s">
        <v>282</v>
      </c>
      <c r="G131" s="223"/>
      <c r="H131" s="226">
        <v>2277.1</v>
      </c>
      <c r="I131" s="227"/>
      <c r="J131" s="223"/>
      <c r="K131" s="223"/>
      <c r="L131" s="228"/>
      <c r="M131" s="229"/>
      <c r="N131" s="230"/>
      <c r="O131" s="230"/>
      <c r="P131" s="230"/>
      <c r="Q131" s="230"/>
      <c r="R131" s="230"/>
      <c r="S131" s="230"/>
      <c r="T131" s="231"/>
      <c r="AT131" s="232" t="s">
        <v>208</v>
      </c>
      <c r="AU131" s="232" t="s">
        <v>85</v>
      </c>
      <c r="AV131" s="15" t="s">
        <v>202</v>
      </c>
      <c r="AW131" s="15" t="s">
        <v>36</v>
      </c>
      <c r="AX131" s="15" t="s">
        <v>83</v>
      </c>
      <c r="AY131" s="232" t="s">
        <v>194</v>
      </c>
    </row>
    <row r="132" spans="1:65" s="2" customFormat="1" ht="24.2" customHeight="1">
      <c r="A132" s="36"/>
      <c r="B132" s="37"/>
      <c r="C132" s="176" t="s">
        <v>290</v>
      </c>
      <c r="D132" s="176" t="s">
        <v>197</v>
      </c>
      <c r="E132" s="178" t="s">
        <v>646</v>
      </c>
      <c r="F132" s="179" t="s">
        <v>647</v>
      </c>
      <c r="G132" s="180" t="s">
        <v>251</v>
      </c>
      <c r="H132" s="181">
        <v>1138.55</v>
      </c>
      <c r="I132" s="182"/>
      <c r="J132" s="183">
        <f>ROUND(I132*H132,2)</f>
        <v>0</v>
      </c>
      <c r="K132" s="179" t="s">
        <v>201</v>
      </c>
      <c r="L132" s="41"/>
      <c r="M132" s="184" t="s">
        <v>19</v>
      </c>
      <c r="N132" s="185" t="s">
        <v>46</v>
      </c>
      <c r="O132" s="66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8" t="s">
        <v>202</v>
      </c>
      <c r="AT132" s="188" t="s">
        <v>197</v>
      </c>
      <c r="AU132" s="188" t="s">
        <v>85</v>
      </c>
      <c r="AY132" s="19" t="s">
        <v>194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9" t="s">
        <v>83</v>
      </c>
      <c r="BK132" s="189">
        <f>ROUND(I132*H132,2)</f>
        <v>0</v>
      </c>
      <c r="BL132" s="19" t="s">
        <v>202</v>
      </c>
      <c r="BM132" s="188" t="s">
        <v>668</v>
      </c>
    </row>
    <row r="133" spans="1:65" s="2" customFormat="1" ht="11.25">
      <c r="A133" s="36"/>
      <c r="B133" s="37"/>
      <c r="C133" s="38"/>
      <c r="D133" s="190" t="s">
        <v>204</v>
      </c>
      <c r="E133" s="38"/>
      <c r="F133" s="191" t="s">
        <v>647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204</v>
      </c>
      <c r="AU133" s="19" t="s">
        <v>85</v>
      </c>
    </row>
    <row r="134" spans="1:65" s="2" customFormat="1" ht="11.25">
      <c r="A134" s="36"/>
      <c r="B134" s="37"/>
      <c r="C134" s="38"/>
      <c r="D134" s="195" t="s">
        <v>206</v>
      </c>
      <c r="E134" s="38"/>
      <c r="F134" s="196" t="s">
        <v>648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206</v>
      </c>
      <c r="AU134" s="19" t="s">
        <v>85</v>
      </c>
    </row>
    <row r="135" spans="1:65" s="2" customFormat="1" ht="24.2" customHeight="1">
      <c r="A135" s="36"/>
      <c r="B135" s="37"/>
      <c r="C135" s="176" t="s">
        <v>296</v>
      </c>
      <c r="D135" s="176" t="s">
        <v>197</v>
      </c>
      <c r="E135" s="178" t="s">
        <v>649</v>
      </c>
      <c r="F135" s="179" t="s">
        <v>650</v>
      </c>
      <c r="G135" s="180" t="s">
        <v>251</v>
      </c>
      <c r="H135" s="181">
        <v>536.1</v>
      </c>
      <c r="I135" s="182"/>
      <c r="J135" s="183">
        <f>ROUND(I135*H135,2)</f>
        <v>0</v>
      </c>
      <c r="K135" s="179" t="s">
        <v>201</v>
      </c>
      <c r="L135" s="41"/>
      <c r="M135" s="184" t="s">
        <v>19</v>
      </c>
      <c r="N135" s="185" t="s">
        <v>46</v>
      </c>
      <c r="O135" s="66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8" t="s">
        <v>202</v>
      </c>
      <c r="AT135" s="188" t="s">
        <v>197</v>
      </c>
      <c r="AU135" s="188" t="s">
        <v>85</v>
      </c>
      <c r="AY135" s="19" t="s">
        <v>194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9" t="s">
        <v>83</v>
      </c>
      <c r="BK135" s="189">
        <f>ROUND(I135*H135,2)</f>
        <v>0</v>
      </c>
      <c r="BL135" s="19" t="s">
        <v>202</v>
      </c>
      <c r="BM135" s="188" t="s">
        <v>398</v>
      </c>
    </row>
    <row r="136" spans="1:65" s="2" customFormat="1" ht="19.5">
      <c r="A136" s="36"/>
      <c r="B136" s="37"/>
      <c r="C136" s="38"/>
      <c r="D136" s="190" t="s">
        <v>204</v>
      </c>
      <c r="E136" s="38"/>
      <c r="F136" s="191" t="s">
        <v>650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204</v>
      </c>
      <c r="AU136" s="19" t="s">
        <v>85</v>
      </c>
    </row>
    <row r="137" spans="1:65" s="2" customFormat="1" ht="11.25">
      <c r="A137" s="36"/>
      <c r="B137" s="37"/>
      <c r="C137" s="38"/>
      <c r="D137" s="195" t="s">
        <v>206</v>
      </c>
      <c r="E137" s="38"/>
      <c r="F137" s="196" t="s">
        <v>651</v>
      </c>
      <c r="G137" s="38"/>
      <c r="H137" s="38"/>
      <c r="I137" s="192"/>
      <c r="J137" s="38"/>
      <c r="K137" s="38"/>
      <c r="L137" s="41"/>
      <c r="M137" s="193"/>
      <c r="N137" s="19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206</v>
      </c>
      <c r="AU137" s="19" t="s">
        <v>85</v>
      </c>
    </row>
    <row r="138" spans="1:65" s="14" customFormat="1" ht="11.25">
      <c r="B138" s="207"/>
      <c r="C138" s="208"/>
      <c r="D138" s="190" t="s">
        <v>208</v>
      </c>
      <c r="E138" s="221" t="s">
        <v>19</v>
      </c>
      <c r="F138" s="209" t="s">
        <v>908</v>
      </c>
      <c r="G138" s="208"/>
      <c r="H138" s="211">
        <v>536.1</v>
      </c>
      <c r="I138" s="212"/>
      <c r="J138" s="208"/>
      <c r="K138" s="208"/>
      <c r="L138" s="213"/>
      <c r="M138" s="214"/>
      <c r="N138" s="215"/>
      <c r="O138" s="215"/>
      <c r="P138" s="215"/>
      <c r="Q138" s="215"/>
      <c r="R138" s="215"/>
      <c r="S138" s="215"/>
      <c r="T138" s="216"/>
      <c r="AT138" s="217" t="s">
        <v>208</v>
      </c>
      <c r="AU138" s="217" t="s">
        <v>85</v>
      </c>
      <c r="AV138" s="14" t="s">
        <v>85</v>
      </c>
      <c r="AW138" s="14" t="s">
        <v>36</v>
      </c>
      <c r="AX138" s="14" t="s">
        <v>75</v>
      </c>
      <c r="AY138" s="217" t="s">
        <v>194</v>
      </c>
    </row>
    <row r="139" spans="1:65" s="15" customFormat="1" ht="11.25">
      <c r="B139" s="222"/>
      <c r="C139" s="223"/>
      <c r="D139" s="190" t="s">
        <v>208</v>
      </c>
      <c r="E139" s="224" t="s">
        <v>19</v>
      </c>
      <c r="F139" s="225" t="s">
        <v>282</v>
      </c>
      <c r="G139" s="223"/>
      <c r="H139" s="226">
        <v>536.1</v>
      </c>
      <c r="I139" s="227"/>
      <c r="J139" s="223"/>
      <c r="K139" s="223"/>
      <c r="L139" s="228"/>
      <c r="M139" s="229"/>
      <c r="N139" s="230"/>
      <c r="O139" s="230"/>
      <c r="P139" s="230"/>
      <c r="Q139" s="230"/>
      <c r="R139" s="230"/>
      <c r="S139" s="230"/>
      <c r="T139" s="231"/>
      <c r="AT139" s="232" t="s">
        <v>208</v>
      </c>
      <c r="AU139" s="232" t="s">
        <v>85</v>
      </c>
      <c r="AV139" s="15" t="s">
        <v>202</v>
      </c>
      <c r="AW139" s="15" t="s">
        <v>36</v>
      </c>
      <c r="AX139" s="15" t="s">
        <v>83</v>
      </c>
      <c r="AY139" s="232" t="s">
        <v>194</v>
      </c>
    </row>
    <row r="140" spans="1:65" s="2" customFormat="1" ht="16.5" customHeight="1">
      <c r="A140" s="36"/>
      <c r="B140" s="37"/>
      <c r="C140" s="233" t="s">
        <v>8</v>
      </c>
      <c r="D140" s="233" t="s">
        <v>302</v>
      </c>
      <c r="E140" s="234" t="s">
        <v>653</v>
      </c>
      <c r="F140" s="235" t="s">
        <v>654</v>
      </c>
      <c r="G140" s="236" t="s">
        <v>305</v>
      </c>
      <c r="H140" s="237">
        <v>1072.2</v>
      </c>
      <c r="I140" s="238"/>
      <c r="J140" s="239">
        <f>ROUND(I140*H140,2)</f>
        <v>0</v>
      </c>
      <c r="K140" s="235" t="s">
        <v>19</v>
      </c>
      <c r="L140" s="240"/>
      <c r="M140" s="241" t="s">
        <v>19</v>
      </c>
      <c r="N140" s="242" t="s">
        <v>46</v>
      </c>
      <c r="O140" s="66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8" t="s">
        <v>274</v>
      </c>
      <c r="AT140" s="188" t="s">
        <v>302</v>
      </c>
      <c r="AU140" s="188" t="s">
        <v>85</v>
      </c>
      <c r="AY140" s="19" t="s">
        <v>194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9" t="s">
        <v>83</v>
      </c>
      <c r="BK140" s="189">
        <f>ROUND(I140*H140,2)</f>
        <v>0</v>
      </c>
      <c r="BL140" s="19" t="s">
        <v>202</v>
      </c>
      <c r="BM140" s="188" t="s">
        <v>411</v>
      </c>
    </row>
    <row r="141" spans="1:65" s="2" customFormat="1" ht="11.25">
      <c r="A141" s="36"/>
      <c r="B141" s="37"/>
      <c r="C141" s="38"/>
      <c r="D141" s="190" t="s">
        <v>204</v>
      </c>
      <c r="E141" s="38"/>
      <c r="F141" s="191" t="s">
        <v>654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204</v>
      </c>
      <c r="AU141" s="19" t="s">
        <v>85</v>
      </c>
    </row>
    <row r="142" spans="1:65" s="13" customFormat="1" ht="11.25">
      <c r="B142" s="197"/>
      <c r="C142" s="198"/>
      <c r="D142" s="190" t="s">
        <v>208</v>
      </c>
      <c r="E142" s="199" t="s">
        <v>19</v>
      </c>
      <c r="F142" s="200" t="s">
        <v>909</v>
      </c>
      <c r="G142" s="198"/>
      <c r="H142" s="199" t="s">
        <v>19</v>
      </c>
      <c r="I142" s="201"/>
      <c r="J142" s="198"/>
      <c r="K142" s="198"/>
      <c r="L142" s="202"/>
      <c r="M142" s="203"/>
      <c r="N142" s="204"/>
      <c r="O142" s="204"/>
      <c r="P142" s="204"/>
      <c r="Q142" s="204"/>
      <c r="R142" s="204"/>
      <c r="S142" s="204"/>
      <c r="T142" s="205"/>
      <c r="AT142" s="206" t="s">
        <v>208</v>
      </c>
      <c r="AU142" s="206" t="s">
        <v>85</v>
      </c>
      <c r="AV142" s="13" t="s">
        <v>83</v>
      </c>
      <c r="AW142" s="13" t="s">
        <v>36</v>
      </c>
      <c r="AX142" s="13" t="s">
        <v>75</v>
      </c>
      <c r="AY142" s="206" t="s">
        <v>194</v>
      </c>
    </row>
    <row r="143" spans="1:65" s="14" customFormat="1" ht="11.25">
      <c r="B143" s="207"/>
      <c r="C143" s="208"/>
      <c r="D143" s="190" t="s">
        <v>208</v>
      </c>
      <c r="E143" s="221" t="s">
        <v>19</v>
      </c>
      <c r="F143" s="209" t="s">
        <v>910</v>
      </c>
      <c r="G143" s="208"/>
      <c r="H143" s="211">
        <v>1072.2</v>
      </c>
      <c r="I143" s="212"/>
      <c r="J143" s="208"/>
      <c r="K143" s="208"/>
      <c r="L143" s="213"/>
      <c r="M143" s="214"/>
      <c r="N143" s="215"/>
      <c r="O143" s="215"/>
      <c r="P143" s="215"/>
      <c r="Q143" s="215"/>
      <c r="R143" s="215"/>
      <c r="S143" s="215"/>
      <c r="T143" s="216"/>
      <c r="AT143" s="217" t="s">
        <v>208</v>
      </c>
      <c r="AU143" s="217" t="s">
        <v>85</v>
      </c>
      <c r="AV143" s="14" t="s">
        <v>85</v>
      </c>
      <c r="AW143" s="14" t="s">
        <v>36</v>
      </c>
      <c r="AX143" s="14" t="s">
        <v>75</v>
      </c>
      <c r="AY143" s="217" t="s">
        <v>194</v>
      </c>
    </row>
    <row r="144" spans="1:65" s="15" customFormat="1" ht="11.25">
      <c r="B144" s="222"/>
      <c r="C144" s="223"/>
      <c r="D144" s="190" t="s">
        <v>208</v>
      </c>
      <c r="E144" s="224" t="s">
        <v>19</v>
      </c>
      <c r="F144" s="225" t="s">
        <v>282</v>
      </c>
      <c r="G144" s="223"/>
      <c r="H144" s="226">
        <v>1072.2</v>
      </c>
      <c r="I144" s="227"/>
      <c r="J144" s="223"/>
      <c r="K144" s="223"/>
      <c r="L144" s="228"/>
      <c r="M144" s="229"/>
      <c r="N144" s="230"/>
      <c r="O144" s="230"/>
      <c r="P144" s="230"/>
      <c r="Q144" s="230"/>
      <c r="R144" s="230"/>
      <c r="S144" s="230"/>
      <c r="T144" s="231"/>
      <c r="AT144" s="232" t="s">
        <v>208</v>
      </c>
      <c r="AU144" s="232" t="s">
        <v>85</v>
      </c>
      <c r="AV144" s="15" t="s">
        <v>202</v>
      </c>
      <c r="AW144" s="15" t="s">
        <v>36</v>
      </c>
      <c r="AX144" s="15" t="s">
        <v>83</v>
      </c>
      <c r="AY144" s="232" t="s">
        <v>194</v>
      </c>
    </row>
    <row r="145" spans="1:65" s="2" customFormat="1" ht="37.9" customHeight="1">
      <c r="A145" s="36"/>
      <c r="B145" s="37"/>
      <c r="C145" s="176" t="s">
        <v>308</v>
      </c>
      <c r="D145" s="176" t="s">
        <v>197</v>
      </c>
      <c r="E145" s="178" t="s">
        <v>657</v>
      </c>
      <c r="F145" s="179" t="s">
        <v>658</v>
      </c>
      <c r="G145" s="180" t="s">
        <v>251</v>
      </c>
      <c r="H145" s="181">
        <v>348.26</v>
      </c>
      <c r="I145" s="182"/>
      <c r="J145" s="183">
        <f>ROUND(I145*H145,2)</f>
        <v>0</v>
      </c>
      <c r="K145" s="179" t="s">
        <v>201</v>
      </c>
      <c r="L145" s="41"/>
      <c r="M145" s="184" t="s">
        <v>19</v>
      </c>
      <c r="N145" s="185" t="s">
        <v>46</v>
      </c>
      <c r="O145" s="66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8" t="s">
        <v>202</v>
      </c>
      <c r="AT145" s="188" t="s">
        <v>197</v>
      </c>
      <c r="AU145" s="188" t="s">
        <v>85</v>
      </c>
      <c r="AY145" s="19" t="s">
        <v>194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9" t="s">
        <v>83</v>
      </c>
      <c r="BK145" s="189">
        <f>ROUND(I145*H145,2)</f>
        <v>0</v>
      </c>
      <c r="BL145" s="19" t="s">
        <v>202</v>
      </c>
      <c r="BM145" s="188" t="s">
        <v>423</v>
      </c>
    </row>
    <row r="146" spans="1:65" s="2" customFormat="1" ht="19.5">
      <c r="A146" s="36"/>
      <c r="B146" s="37"/>
      <c r="C146" s="38"/>
      <c r="D146" s="190" t="s">
        <v>204</v>
      </c>
      <c r="E146" s="38"/>
      <c r="F146" s="191" t="s">
        <v>658</v>
      </c>
      <c r="G146" s="38"/>
      <c r="H146" s="38"/>
      <c r="I146" s="192"/>
      <c r="J146" s="38"/>
      <c r="K146" s="38"/>
      <c r="L146" s="41"/>
      <c r="M146" s="193"/>
      <c r="N146" s="19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204</v>
      </c>
      <c r="AU146" s="19" t="s">
        <v>85</v>
      </c>
    </row>
    <row r="147" spans="1:65" s="2" customFormat="1" ht="11.25">
      <c r="A147" s="36"/>
      <c r="B147" s="37"/>
      <c r="C147" s="38"/>
      <c r="D147" s="195" t="s">
        <v>206</v>
      </c>
      <c r="E147" s="38"/>
      <c r="F147" s="196" t="s">
        <v>659</v>
      </c>
      <c r="G147" s="38"/>
      <c r="H147" s="38"/>
      <c r="I147" s="192"/>
      <c r="J147" s="38"/>
      <c r="K147" s="38"/>
      <c r="L147" s="41"/>
      <c r="M147" s="193"/>
      <c r="N147" s="19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206</v>
      </c>
      <c r="AU147" s="19" t="s">
        <v>85</v>
      </c>
    </row>
    <row r="148" spans="1:65" s="14" customFormat="1" ht="11.25">
      <c r="B148" s="207"/>
      <c r="C148" s="208"/>
      <c r="D148" s="190" t="s">
        <v>208</v>
      </c>
      <c r="E148" s="221" t="s">
        <v>19</v>
      </c>
      <c r="F148" s="209" t="s">
        <v>911</v>
      </c>
      <c r="G148" s="208"/>
      <c r="H148" s="211">
        <v>348.26</v>
      </c>
      <c r="I148" s="212"/>
      <c r="J148" s="208"/>
      <c r="K148" s="208"/>
      <c r="L148" s="213"/>
      <c r="M148" s="214"/>
      <c r="N148" s="215"/>
      <c r="O148" s="215"/>
      <c r="P148" s="215"/>
      <c r="Q148" s="215"/>
      <c r="R148" s="215"/>
      <c r="S148" s="215"/>
      <c r="T148" s="216"/>
      <c r="AT148" s="217" t="s">
        <v>208</v>
      </c>
      <c r="AU148" s="217" t="s">
        <v>85</v>
      </c>
      <c r="AV148" s="14" t="s">
        <v>85</v>
      </c>
      <c r="AW148" s="14" t="s">
        <v>36</v>
      </c>
      <c r="AX148" s="14" t="s">
        <v>75</v>
      </c>
      <c r="AY148" s="217" t="s">
        <v>194</v>
      </c>
    </row>
    <row r="149" spans="1:65" s="15" customFormat="1" ht="11.25">
      <c r="B149" s="222"/>
      <c r="C149" s="223"/>
      <c r="D149" s="190" t="s">
        <v>208</v>
      </c>
      <c r="E149" s="224" t="s">
        <v>19</v>
      </c>
      <c r="F149" s="225" t="s">
        <v>282</v>
      </c>
      <c r="G149" s="223"/>
      <c r="H149" s="226">
        <v>348.26</v>
      </c>
      <c r="I149" s="227"/>
      <c r="J149" s="223"/>
      <c r="K149" s="223"/>
      <c r="L149" s="228"/>
      <c r="M149" s="229"/>
      <c r="N149" s="230"/>
      <c r="O149" s="230"/>
      <c r="P149" s="230"/>
      <c r="Q149" s="230"/>
      <c r="R149" s="230"/>
      <c r="S149" s="230"/>
      <c r="T149" s="231"/>
      <c r="AT149" s="232" t="s">
        <v>208</v>
      </c>
      <c r="AU149" s="232" t="s">
        <v>85</v>
      </c>
      <c r="AV149" s="15" t="s">
        <v>202</v>
      </c>
      <c r="AW149" s="15" t="s">
        <v>36</v>
      </c>
      <c r="AX149" s="15" t="s">
        <v>83</v>
      </c>
      <c r="AY149" s="232" t="s">
        <v>194</v>
      </c>
    </row>
    <row r="150" spans="1:65" s="2" customFormat="1" ht="16.5" customHeight="1">
      <c r="A150" s="36"/>
      <c r="B150" s="37"/>
      <c r="C150" s="233" t="s">
        <v>314</v>
      </c>
      <c r="D150" s="233" t="s">
        <v>302</v>
      </c>
      <c r="E150" s="234" t="s">
        <v>661</v>
      </c>
      <c r="F150" s="235" t="s">
        <v>662</v>
      </c>
      <c r="G150" s="236" t="s">
        <v>305</v>
      </c>
      <c r="H150" s="237">
        <v>696.52</v>
      </c>
      <c r="I150" s="238"/>
      <c r="J150" s="239">
        <f>ROUND(I150*H150,2)</f>
        <v>0</v>
      </c>
      <c r="K150" s="235" t="s">
        <v>201</v>
      </c>
      <c r="L150" s="240"/>
      <c r="M150" s="241" t="s">
        <v>19</v>
      </c>
      <c r="N150" s="242" t="s">
        <v>46</v>
      </c>
      <c r="O150" s="66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8" t="s">
        <v>274</v>
      </c>
      <c r="AT150" s="188" t="s">
        <v>302</v>
      </c>
      <c r="AU150" s="188" t="s">
        <v>85</v>
      </c>
      <c r="AY150" s="19" t="s">
        <v>194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83</v>
      </c>
      <c r="BK150" s="189">
        <f>ROUND(I150*H150,2)</f>
        <v>0</v>
      </c>
      <c r="BL150" s="19" t="s">
        <v>202</v>
      </c>
      <c r="BM150" s="188" t="s">
        <v>435</v>
      </c>
    </row>
    <row r="151" spans="1:65" s="2" customFormat="1" ht="11.25">
      <c r="A151" s="36"/>
      <c r="B151" s="37"/>
      <c r="C151" s="38"/>
      <c r="D151" s="190" t="s">
        <v>204</v>
      </c>
      <c r="E151" s="38"/>
      <c r="F151" s="191" t="s">
        <v>662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204</v>
      </c>
      <c r="AU151" s="19" t="s">
        <v>85</v>
      </c>
    </row>
    <row r="152" spans="1:65" s="13" customFormat="1" ht="11.25">
      <c r="B152" s="197"/>
      <c r="C152" s="198"/>
      <c r="D152" s="190" t="s">
        <v>208</v>
      </c>
      <c r="E152" s="199" t="s">
        <v>19</v>
      </c>
      <c r="F152" s="200" t="s">
        <v>663</v>
      </c>
      <c r="G152" s="198"/>
      <c r="H152" s="199" t="s">
        <v>19</v>
      </c>
      <c r="I152" s="201"/>
      <c r="J152" s="198"/>
      <c r="K152" s="198"/>
      <c r="L152" s="202"/>
      <c r="M152" s="203"/>
      <c r="N152" s="204"/>
      <c r="O152" s="204"/>
      <c r="P152" s="204"/>
      <c r="Q152" s="204"/>
      <c r="R152" s="204"/>
      <c r="S152" s="204"/>
      <c r="T152" s="205"/>
      <c r="AT152" s="206" t="s">
        <v>208</v>
      </c>
      <c r="AU152" s="206" t="s">
        <v>85</v>
      </c>
      <c r="AV152" s="13" t="s">
        <v>83</v>
      </c>
      <c r="AW152" s="13" t="s">
        <v>36</v>
      </c>
      <c r="AX152" s="13" t="s">
        <v>75</v>
      </c>
      <c r="AY152" s="206" t="s">
        <v>194</v>
      </c>
    </row>
    <row r="153" spans="1:65" s="14" customFormat="1" ht="11.25">
      <c r="B153" s="207"/>
      <c r="C153" s="208"/>
      <c r="D153" s="190" t="s">
        <v>208</v>
      </c>
      <c r="E153" s="221" t="s">
        <v>19</v>
      </c>
      <c r="F153" s="209" t="s">
        <v>912</v>
      </c>
      <c r="G153" s="208"/>
      <c r="H153" s="211">
        <v>696.52</v>
      </c>
      <c r="I153" s="212"/>
      <c r="J153" s="208"/>
      <c r="K153" s="208"/>
      <c r="L153" s="213"/>
      <c r="M153" s="214"/>
      <c r="N153" s="215"/>
      <c r="O153" s="215"/>
      <c r="P153" s="215"/>
      <c r="Q153" s="215"/>
      <c r="R153" s="215"/>
      <c r="S153" s="215"/>
      <c r="T153" s="216"/>
      <c r="AT153" s="217" t="s">
        <v>208</v>
      </c>
      <c r="AU153" s="217" t="s">
        <v>85</v>
      </c>
      <c r="AV153" s="14" t="s">
        <v>85</v>
      </c>
      <c r="AW153" s="14" t="s">
        <v>36</v>
      </c>
      <c r="AX153" s="14" t="s">
        <v>75</v>
      </c>
      <c r="AY153" s="217" t="s">
        <v>194</v>
      </c>
    </row>
    <row r="154" spans="1:65" s="15" customFormat="1" ht="11.25">
      <c r="B154" s="222"/>
      <c r="C154" s="223"/>
      <c r="D154" s="190" t="s">
        <v>208</v>
      </c>
      <c r="E154" s="224" t="s">
        <v>19</v>
      </c>
      <c r="F154" s="225" t="s">
        <v>282</v>
      </c>
      <c r="G154" s="223"/>
      <c r="H154" s="226">
        <v>696.52</v>
      </c>
      <c r="I154" s="227"/>
      <c r="J154" s="223"/>
      <c r="K154" s="223"/>
      <c r="L154" s="228"/>
      <c r="M154" s="229"/>
      <c r="N154" s="230"/>
      <c r="O154" s="230"/>
      <c r="P154" s="230"/>
      <c r="Q154" s="230"/>
      <c r="R154" s="230"/>
      <c r="S154" s="230"/>
      <c r="T154" s="231"/>
      <c r="AT154" s="232" t="s">
        <v>208</v>
      </c>
      <c r="AU154" s="232" t="s">
        <v>85</v>
      </c>
      <c r="AV154" s="15" t="s">
        <v>202</v>
      </c>
      <c r="AW154" s="15" t="s">
        <v>36</v>
      </c>
      <c r="AX154" s="15" t="s">
        <v>83</v>
      </c>
      <c r="AY154" s="232" t="s">
        <v>194</v>
      </c>
    </row>
    <row r="155" spans="1:65" s="12" customFormat="1" ht="22.9" customHeight="1">
      <c r="B155" s="160"/>
      <c r="C155" s="161"/>
      <c r="D155" s="162" t="s">
        <v>74</v>
      </c>
      <c r="E155" s="174" t="s">
        <v>104</v>
      </c>
      <c r="F155" s="174" t="s">
        <v>913</v>
      </c>
      <c r="G155" s="161"/>
      <c r="H155" s="161"/>
      <c r="I155" s="164"/>
      <c r="J155" s="175">
        <f>BK155</f>
        <v>0</v>
      </c>
      <c r="K155" s="161"/>
      <c r="L155" s="166"/>
      <c r="M155" s="167"/>
      <c r="N155" s="168"/>
      <c r="O155" s="168"/>
      <c r="P155" s="169">
        <f>SUM(P156:P161)</f>
        <v>0</v>
      </c>
      <c r="Q155" s="168"/>
      <c r="R155" s="169">
        <f>SUM(R156:R161)</f>
        <v>0</v>
      </c>
      <c r="S155" s="168"/>
      <c r="T155" s="170">
        <f>SUM(T156:T161)</f>
        <v>0</v>
      </c>
      <c r="AR155" s="171" t="s">
        <v>83</v>
      </c>
      <c r="AT155" s="172" t="s">
        <v>74</v>
      </c>
      <c r="AU155" s="172" t="s">
        <v>83</v>
      </c>
      <c r="AY155" s="171" t="s">
        <v>194</v>
      </c>
      <c r="BK155" s="173">
        <f>SUM(BK156:BK161)</f>
        <v>0</v>
      </c>
    </row>
    <row r="156" spans="1:65" s="2" customFormat="1" ht="16.5" customHeight="1">
      <c r="A156" s="36"/>
      <c r="B156" s="37"/>
      <c r="C156" s="176" t="s">
        <v>682</v>
      </c>
      <c r="D156" s="176" t="s">
        <v>197</v>
      </c>
      <c r="E156" s="178" t="s">
        <v>914</v>
      </c>
      <c r="F156" s="179" t="s">
        <v>915</v>
      </c>
      <c r="G156" s="180" t="s">
        <v>230</v>
      </c>
      <c r="H156" s="181">
        <v>190</v>
      </c>
      <c r="I156" s="182"/>
      <c r="J156" s="183">
        <f>ROUND(I156*H156,2)</f>
        <v>0</v>
      </c>
      <c r="K156" s="179" t="s">
        <v>201</v>
      </c>
      <c r="L156" s="41"/>
      <c r="M156" s="184" t="s">
        <v>19</v>
      </c>
      <c r="N156" s="185" t="s">
        <v>46</v>
      </c>
      <c r="O156" s="66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8" t="s">
        <v>202</v>
      </c>
      <c r="AT156" s="188" t="s">
        <v>197</v>
      </c>
      <c r="AU156" s="188" t="s">
        <v>85</v>
      </c>
      <c r="AY156" s="19" t="s">
        <v>194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9" t="s">
        <v>83</v>
      </c>
      <c r="BK156" s="189">
        <f>ROUND(I156*H156,2)</f>
        <v>0</v>
      </c>
      <c r="BL156" s="19" t="s">
        <v>202</v>
      </c>
      <c r="BM156" s="188" t="s">
        <v>445</v>
      </c>
    </row>
    <row r="157" spans="1:65" s="2" customFormat="1" ht="11.25">
      <c r="A157" s="36"/>
      <c r="B157" s="37"/>
      <c r="C157" s="38"/>
      <c r="D157" s="190" t="s">
        <v>204</v>
      </c>
      <c r="E157" s="38"/>
      <c r="F157" s="191" t="s">
        <v>915</v>
      </c>
      <c r="G157" s="38"/>
      <c r="H157" s="38"/>
      <c r="I157" s="192"/>
      <c r="J157" s="38"/>
      <c r="K157" s="38"/>
      <c r="L157" s="41"/>
      <c r="M157" s="193"/>
      <c r="N157" s="19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204</v>
      </c>
      <c r="AU157" s="19" t="s">
        <v>85</v>
      </c>
    </row>
    <row r="158" spans="1:65" s="2" customFormat="1" ht="11.25">
      <c r="A158" s="36"/>
      <c r="B158" s="37"/>
      <c r="C158" s="38"/>
      <c r="D158" s="195" t="s">
        <v>206</v>
      </c>
      <c r="E158" s="38"/>
      <c r="F158" s="196" t="s">
        <v>916</v>
      </c>
      <c r="G158" s="38"/>
      <c r="H158" s="38"/>
      <c r="I158" s="192"/>
      <c r="J158" s="38"/>
      <c r="K158" s="38"/>
      <c r="L158" s="41"/>
      <c r="M158" s="193"/>
      <c r="N158" s="19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206</v>
      </c>
      <c r="AU158" s="19" t="s">
        <v>85</v>
      </c>
    </row>
    <row r="159" spans="1:65" s="2" customFormat="1" ht="16.5" customHeight="1">
      <c r="A159" s="36"/>
      <c r="B159" s="37"/>
      <c r="C159" s="176" t="s">
        <v>367</v>
      </c>
      <c r="D159" s="176" t="s">
        <v>197</v>
      </c>
      <c r="E159" s="178" t="s">
        <v>917</v>
      </c>
      <c r="F159" s="179" t="s">
        <v>918</v>
      </c>
      <c r="G159" s="180" t="s">
        <v>230</v>
      </c>
      <c r="H159" s="181">
        <v>146</v>
      </c>
      <c r="I159" s="182"/>
      <c r="J159" s="183">
        <f>ROUND(I159*H159,2)</f>
        <v>0</v>
      </c>
      <c r="K159" s="179" t="s">
        <v>201</v>
      </c>
      <c r="L159" s="41"/>
      <c r="M159" s="184" t="s">
        <v>19</v>
      </c>
      <c r="N159" s="185" t="s">
        <v>46</v>
      </c>
      <c r="O159" s="66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8" t="s">
        <v>202</v>
      </c>
      <c r="AT159" s="188" t="s">
        <v>197</v>
      </c>
      <c r="AU159" s="188" t="s">
        <v>85</v>
      </c>
      <c r="AY159" s="19" t="s">
        <v>194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9" t="s">
        <v>83</v>
      </c>
      <c r="BK159" s="189">
        <f>ROUND(I159*H159,2)</f>
        <v>0</v>
      </c>
      <c r="BL159" s="19" t="s">
        <v>202</v>
      </c>
      <c r="BM159" s="188" t="s">
        <v>456</v>
      </c>
    </row>
    <row r="160" spans="1:65" s="2" customFormat="1" ht="11.25">
      <c r="A160" s="36"/>
      <c r="B160" s="37"/>
      <c r="C160" s="38"/>
      <c r="D160" s="190" t="s">
        <v>204</v>
      </c>
      <c r="E160" s="38"/>
      <c r="F160" s="191" t="s">
        <v>918</v>
      </c>
      <c r="G160" s="38"/>
      <c r="H160" s="38"/>
      <c r="I160" s="192"/>
      <c r="J160" s="38"/>
      <c r="K160" s="38"/>
      <c r="L160" s="41"/>
      <c r="M160" s="193"/>
      <c r="N160" s="19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204</v>
      </c>
      <c r="AU160" s="19" t="s">
        <v>85</v>
      </c>
    </row>
    <row r="161" spans="1:65" s="2" customFormat="1" ht="11.25">
      <c r="A161" s="36"/>
      <c r="B161" s="37"/>
      <c r="C161" s="38"/>
      <c r="D161" s="195" t="s">
        <v>206</v>
      </c>
      <c r="E161" s="38"/>
      <c r="F161" s="196" t="s">
        <v>919</v>
      </c>
      <c r="G161" s="38"/>
      <c r="H161" s="38"/>
      <c r="I161" s="192"/>
      <c r="J161" s="38"/>
      <c r="K161" s="38"/>
      <c r="L161" s="41"/>
      <c r="M161" s="193"/>
      <c r="N161" s="19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206</v>
      </c>
      <c r="AU161" s="19" t="s">
        <v>85</v>
      </c>
    </row>
    <row r="162" spans="1:65" s="12" customFormat="1" ht="22.9" customHeight="1">
      <c r="B162" s="160"/>
      <c r="C162" s="161"/>
      <c r="D162" s="162" t="s">
        <v>74</v>
      </c>
      <c r="E162" s="174" t="s">
        <v>202</v>
      </c>
      <c r="F162" s="174" t="s">
        <v>665</v>
      </c>
      <c r="G162" s="161"/>
      <c r="H162" s="161"/>
      <c r="I162" s="164"/>
      <c r="J162" s="175">
        <f>BK162</f>
        <v>0</v>
      </c>
      <c r="K162" s="161"/>
      <c r="L162" s="166"/>
      <c r="M162" s="167"/>
      <c r="N162" s="168"/>
      <c r="O162" s="168"/>
      <c r="P162" s="169">
        <f>SUM(P163:P179)</f>
        <v>0</v>
      </c>
      <c r="Q162" s="168"/>
      <c r="R162" s="169">
        <f>SUM(R163:R179)</f>
        <v>0</v>
      </c>
      <c r="S162" s="168"/>
      <c r="T162" s="170">
        <f>SUM(T163:T179)</f>
        <v>0</v>
      </c>
      <c r="AR162" s="171" t="s">
        <v>83</v>
      </c>
      <c r="AT162" s="172" t="s">
        <v>74</v>
      </c>
      <c r="AU162" s="172" t="s">
        <v>83</v>
      </c>
      <c r="AY162" s="171" t="s">
        <v>194</v>
      </c>
      <c r="BK162" s="173">
        <f>SUM(BK163:BK179)</f>
        <v>0</v>
      </c>
    </row>
    <row r="163" spans="1:65" s="2" customFormat="1" ht="16.5" customHeight="1">
      <c r="A163" s="36"/>
      <c r="B163" s="37"/>
      <c r="C163" s="176" t="s">
        <v>376</v>
      </c>
      <c r="D163" s="176" t="s">
        <v>197</v>
      </c>
      <c r="E163" s="178" t="s">
        <v>666</v>
      </c>
      <c r="F163" s="179" t="s">
        <v>667</v>
      </c>
      <c r="G163" s="180" t="s">
        <v>251</v>
      </c>
      <c r="H163" s="181">
        <v>62.72</v>
      </c>
      <c r="I163" s="182"/>
      <c r="J163" s="183">
        <f>ROUND(I163*H163,2)</f>
        <v>0</v>
      </c>
      <c r="K163" s="179" t="s">
        <v>201</v>
      </c>
      <c r="L163" s="41"/>
      <c r="M163" s="184" t="s">
        <v>19</v>
      </c>
      <c r="N163" s="185" t="s">
        <v>46</v>
      </c>
      <c r="O163" s="66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8" t="s">
        <v>202</v>
      </c>
      <c r="AT163" s="188" t="s">
        <v>197</v>
      </c>
      <c r="AU163" s="188" t="s">
        <v>85</v>
      </c>
      <c r="AY163" s="19" t="s">
        <v>194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9" t="s">
        <v>83</v>
      </c>
      <c r="BK163" s="189">
        <f>ROUND(I163*H163,2)</f>
        <v>0</v>
      </c>
      <c r="BL163" s="19" t="s">
        <v>202</v>
      </c>
      <c r="BM163" s="188" t="s">
        <v>467</v>
      </c>
    </row>
    <row r="164" spans="1:65" s="2" customFormat="1" ht="11.25">
      <c r="A164" s="36"/>
      <c r="B164" s="37"/>
      <c r="C164" s="38"/>
      <c r="D164" s="190" t="s">
        <v>204</v>
      </c>
      <c r="E164" s="38"/>
      <c r="F164" s="191" t="s">
        <v>667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204</v>
      </c>
      <c r="AU164" s="19" t="s">
        <v>85</v>
      </c>
    </row>
    <row r="165" spans="1:65" s="2" customFormat="1" ht="11.25">
      <c r="A165" s="36"/>
      <c r="B165" s="37"/>
      <c r="C165" s="38"/>
      <c r="D165" s="195" t="s">
        <v>206</v>
      </c>
      <c r="E165" s="38"/>
      <c r="F165" s="196" t="s">
        <v>669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206</v>
      </c>
      <c r="AU165" s="19" t="s">
        <v>85</v>
      </c>
    </row>
    <row r="166" spans="1:65" s="14" customFormat="1" ht="11.25">
      <c r="B166" s="207"/>
      <c r="C166" s="208"/>
      <c r="D166" s="190" t="s">
        <v>208</v>
      </c>
      <c r="E166" s="221" t="s">
        <v>19</v>
      </c>
      <c r="F166" s="209" t="s">
        <v>920</v>
      </c>
      <c r="G166" s="208"/>
      <c r="H166" s="211">
        <v>62.72</v>
      </c>
      <c r="I166" s="212"/>
      <c r="J166" s="208"/>
      <c r="K166" s="208"/>
      <c r="L166" s="213"/>
      <c r="M166" s="214"/>
      <c r="N166" s="215"/>
      <c r="O166" s="215"/>
      <c r="P166" s="215"/>
      <c r="Q166" s="215"/>
      <c r="R166" s="215"/>
      <c r="S166" s="215"/>
      <c r="T166" s="216"/>
      <c r="AT166" s="217" t="s">
        <v>208</v>
      </c>
      <c r="AU166" s="217" t="s">
        <v>85</v>
      </c>
      <c r="AV166" s="14" t="s">
        <v>85</v>
      </c>
      <c r="AW166" s="14" t="s">
        <v>36</v>
      </c>
      <c r="AX166" s="14" t="s">
        <v>75</v>
      </c>
      <c r="AY166" s="217" t="s">
        <v>194</v>
      </c>
    </row>
    <row r="167" spans="1:65" s="15" customFormat="1" ht="11.25">
      <c r="B167" s="222"/>
      <c r="C167" s="223"/>
      <c r="D167" s="190" t="s">
        <v>208</v>
      </c>
      <c r="E167" s="224" t="s">
        <v>19</v>
      </c>
      <c r="F167" s="225" t="s">
        <v>282</v>
      </c>
      <c r="G167" s="223"/>
      <c r="H167" s="226">
        <v>62.72</v>
      </c>
      <c r="I167" s="227"/>
      <c r="J167" s="223"/>
      <c r="K167" s="223"/>
      <c r="L167" s="228"/>
      <c r="M167" s="229"/>
      <c r="N167" s="230"/>
      <c r="O167" s="230"/>
      <c r="P167" s="230"/>
      <c r="Q167" s="230"/>
      <c r="R167" s="230"/>
      <c r="S167" s="230"/>
      <c r="T167" s="231"/>
      <c r="AT167" s="232" t="s">
        <v>208</v>
      </c>
      <c r="AU167" s="232" t="s">
        <v>85</v>
      </c>
      <c r="AV167" s="15" t="s">
        <v>202</v>
      </c>
      <c r="AW167" s="15" t="s">
        <v>36</v>
      </c>
      <c r="AX167" s="15" t="s">
        <v>83</v>
      </c>
      <c r="AY167" s="232" t="s">
        <v>194</v>
      </c>
    </row>
    <row r="168" spans="1:65" s="2" customFormat="1" ht="24.2" customHeight="1">
      <c r="A168" s="36"/>
      <c r="B168" s="37"/>
      <c r="C168" s="176" t="s">
        <v>383</v>
      </c>
      <c r="D168" s="176" t="s">
        <v>197</v>
      </c>
      <c r="E168" s="178" t="s">
        <v>921</v>
      </c>
      <c r="F168" s="179" t="s">
        <v>922</v>
      </c>
      <c r="G168" s="180" t="s">
        <v>251</v>
      </c>
      <c r="H168" s="181">
        <v>3.456</v>
      </c>
      <c r="I168" s="182"/>
      <c r="J168" s="183">
        <f>ROUND(I168*H168,2)</f>
        <v>0</v>
      </c>
      <c r="K168" s="179" t="s">
        <v>201</v>
      </c>
      <c r="L168" s="41"/>
      <c r="M168" s="184" t="s">
        <v>19</v>
      </c>
      <c r="N168" s="185" t="s">
        <v>46</v>
      </c>
      <c r="O168" s="66"/>
      <c r="P168" s="186">
        <f>O168*H168</f>
        <v>0</v>
      </c>
      <c r="Q168" s="186">
        <v>0</v>
      </c>
      <c r="R168" s="186">
        <f>Q168*H168</f>
        <v>0</v>
      </c>
      <c r="S168" s="186">
        <v>0</v>
      </c>
      <c r="T168" s="18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8" t="s">
        <v>202</v>
      </c>
      <c r="AT168" s="188" t="s">
        <v>197</v>
      </c>
      <c r="AU168" s="188" t="s">
        <v>85</v>
      </c>
      <c r="AY168" s="19" t="s">
        <v>194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9" t="s">
        <v>83</v>
      </c>
      <c r="BK168" s="189">
        <f>ROUND(I168*H168,2)</f>
        <v>0</v>
      </c>
      <c r="BL168" s="19" t="s">
        <v>202</v>
      </c>
      <c r="BM168" s="188" t="s">
        <v>479</v>
      </c>
    </row>
    <row r="169" spans="1:65" s="2" customFormat="1" ht="19.5">
      <c r="A169" s="36"/>
      <c r="B169" s="37"/>
      <c r="C169" s="38"/>
      <c r="D169" s="190" t="s">
        <v>204</v>
      </c>
      <c r="E169" s="38"/>
      <c r="F169" s="191" t="s">
        <v>922</v>
      </c>
      <c r="G169" s="38"/>
      <c r="H169" s="38"/>
      <c r="I169" s="192"/>
      <c r="J169" s="38"/>
      <c r="K169" s="38"/>
      <c r="L169" s="41"/>
      <c r="M169" s="193"/>
      <c r="N169" s="19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204</v>
      </c>
      <c r="AU169" s="19" t="s">
        <v>85</v>
      </c>
    </row>
    <row r="170" spans="1:65" s="2" customFormat="1" ht="11.25">
      <c r="A170" s="36"/>
      <c r="B170" s="37"/>
      <c r="C170" s="38"/>
      <c r="D170" s="195" t="s">
        <v>206</v>
      </c>
      <c r="E170" s="38"/>
      <c r="F170" s="196" t="s">
        <v>923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206</v>
      </c>
      <c r="AU170" s="19" t="s">
        <v>85</v>
      </c>
    </row>
    <row r="171" spans="1:65" s="13" customFormat="1" ht="11.25">
      <c r="B171" s="197"/>
      <c r="C171" s="198"/>
      <c r="D171" s="190" t="s">
        <v>208</v>
      </c>
      <c r="E171" s="199" t="s">
        <v>19</v>
      </c>
      <c r="F171" s="200" t="s">
        <v>924</v>
      </c>
      <c r="G171" s="198"/>
      <c r="H171" s="199" t="s">
        <v>19</v>
      </c>
      <c r="I171" s="201"/>
      <c r="J171" s="198"/>
      <c r="K171" s="198"/>
      <c r="L171" s="202"/>
      <c r="M171" s="203"/>
      <c r="N171" s="204"/>
      <c r="O171" s="204"/>
      <c r="P171" s="204"/>
      <c r="Q171" s="204"/>
      <c r="R171" s="204"/>
      <c r="S171" s="204"/>
      <c r="T171" s="205"/>
      <c r="AT171" s="206" t="s">
        <v>208</v>
      </c>
      <c r="AU171" s="206" t="s">
        <v>85</v>
      </c>
      <c r="AV171" s="13" t="s">
        <v>83</v>
      </c>
      <c r="AW171" s="13" t="s">
        <v>36</v>
      </c>
      <c r="AX171" s="13" t="s">
        <v>75</v>
      </c>
      <c r="AY171" s="206" t="s">
        <v>194</v>
      </c>
    </row>
    <row r="172" spans="1:65" s="14" customFormat="1" ht="11.25">
      <c r="B172" s="207"/>
      <c r="C172" s="208"/>
      <c r="D172" s="190" t="s">
        <v>208</v>
      </c>
      <c r="E172" s="221" t="s">
        <v>19</v>
      </c>
      <c r="F172" s="209" t="s">
        <v>925</v>
      </c>
      <c r="G172" s="208"/>
      <c r="H172" s="211">
        <v>3.456</v>
      </c>
      <c r="I172" s="212"/>
      <c r="J172" s="208"/>
      <c r="K172" s="208"/>
      <c r="L172" s="213"/>
      <c r="M172" s="214"/>
      <c r="N172" s="215"/>
      <c r="O172" s="215"/>
      <c r="P172" s="215"/>
      <c r="Q172" s="215"/>
      <c r="R172" s="215"/>
      <c r="S172" s="215"/>
      <c r="T172" s="216"/>
      <c r="AT172" s="217" t="s">
        <v>208</v>
      </c>
      <c r="AU172" s="217" t="s">
        <v>85</v>
      </c>
      <c r="AV172" s="14" t="s">
        <v>85</v>
      </c>
      <c r="AW172" s="14" t="s">
        <v>36</v>
      </c>
      <c r="AX172" s="14" t="s">
        <v>75</v>
      </c>
      <c r="AY172" s="217" t="s">
        <v>194</v>
      </c>
    </row>
    <row r="173" spans="1:65" s="15" customFormat="1" ht="11.25">
      <c r="B173" s="222"/>
      <c r="C173" s="223"/>
      <c r="D173" s="190" t="s">
        <v>208</v>
      </c>
      <c r="E173" s="224" t="s">
        <v>19</v>
      </c>
      <c r="F173" s="225" t="s">
        <v>282</v>
      </c>
      <c r="G173" s="223"/>
      <c r="H173" s="226">
        <v>3.456</v>
      </c>
      <c r="I173" s="227"/>
      <c r="J173" s="223"/>
      <c r="K173" s="223"/>
      <c r="L173" s="228"/>
      <c r="M173" s="229"/>
      <c r="N173" s="230"/>
      <c r="O173" s="230"/>
      <c r="P173" s="230"/>
      <c r="Q173" s="230"/>
      <c r="R173" s="230"/>
      <c r="S173" s="230"/>
      <c r="T173" s="231"/>
      <c r="AT173" s="232" t="s">
        <v>208</v>
      </c>
      <c r="AU173" s="232" t="s">
        <v>85</v>
      </c>
      <c r="AV173" s="15" t="s">
        <v>202</v>
      </c>
      <c r="AW173" s="15" t="s">
        <v>36</v>
      </c>
      <c r="AX173" s="15" t="s">
        <v>83</v>
      </c>
      <c r="AY173" s="232" t="s">
        <v>194</v>
      </c>
    </row>
    <row r="174" spans="1:65" s="2" customFormat="1" ht="16.5" customHeight="1">
      <c r="A174" s="36"/>
      <c r="B174" s="37"/>
      <c r="C174" s="176" t="s">
        <v>390</v>
      </c>
      <c r="D174" s="176" t="s">
        <v>197</v>
      </c>
      <c r="E174" s="178" t="s">
        <v>926</v>
      </c>
      <c r="F174" s="179" t="s">
        <v>927</v>
      </c>
      <c r="G174" s="180" t="s">
        <v>251</v>
      </c>
      <c r="H174" s="181">
        <v>4</v>
      </c>
      <c r="I174" s="182"/>
      <c r="J174" s="183">
        <f>ROUND(I174*H174,2)</f>
        <v>0</v>
      </c>
      <c r="K174" s="179" t="s">
        <v>201</v>
      </c>
      <c r="L174" s="41"/>
      <c r="M174" s="184" t="s">
        <v>19</v>
      </c>
      <c r="N174" s="185" t="s">
        <v>46</v>
      </c>
      <c r="O174" s="66"/>
      <c r="P174" s="186">
        <f>O174*H174</f>
        <v>0</v>
      </c>
      <c r="Q174" s="186">
        <v>0</v>
      </c>
      <c r="R174" s="186">
        <f>Q174*H174</f>
        <v>0</v>
      </c>
      <c r="S174" s="186">
        <v>0</v>
      </c>
      <c r="T174" s="18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8" t="s">
        <v>202</v>
      </c>
      <c r="AT174" s="188" t="s">
        <v>197</v>
      </c>
      <c r="AU174" s="188" t="s">
        <v>85</v>
      </c>
      <c r="AY174" s="19" t="s">
        <v>194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9" t="s">
        <v>83</v>
      </c>
      <c r="BK174" s="189">
        <f>ROUND(I174*H174,2)</f>
        <v>0</v>
      </c>
      <c r="BL174" s="19" t="s">
        <v>202</v>
      </c>
      <c r="BM174" s="188" t="s">
        <v>491</v>
      </c>
    </row>
    <row r="175" spans="1:65" s="2" customFormat="1" ht="11.25">
      <c r="A175" s="36"/>
      <c r="B175" s="37"/>
      <c r="C175" s="38"/>
      <c r="D175" s="190" t="s">
        <v>204</v>
      </c>
      <c r="E175" s="38"/>
      <c r="F175" s="191" t="s">
        <v>927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204</v>
      </c>
      <c r="AU175" s="19" t="s">
        <v>85</v>
      </c>
    </row>
    <row r="176" spans="1:65" s="2" customFormat="1" ht="11.25">
      <c r="A176" s="36"/>
      <c r="B176" s="37"/>
      <c r="C176" s="38"/>
      <c r="D176" s="195" t="s">
        <v>206</v>
      </c>
      <c r="E176" s="38"/>
      <c r="F176" s="196" t="s">
        <v>928</v>
      </c>
      <c r="G176" s="38"/>
      <c r="H176" s="38"/>
      <c r="I176" s="192"/>
      <c r="J176" s="38"/>
      <c r="K176" s="38"/>
      <c r="L176" s="41"/>
      <c r="M176" s="193"/>
      <c r="N176" s="194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206</v>
      </c>
      <c r="AU176" s="19" t="s">
        <v>85</v>
      </c>
    </row>
    <row r="177" spans="1:65" s="13" customFormat="1" ht="11.25">
      <c r="B177" s="197"/>
      <c r="C177" s="198"/>
      <c r="D177" s="190" t="s">
        <v>208</v>
      </c>
      <c r="E177" s="199" t="s">
        <v>19</v>
      </c>
      <c r="F177" s="200" t="s">
        <v>929</v>
      </c>
      <c r="G177" s="198"/>
      <c r="H177" s="199" t="s">
        <v>19</v>
      </c>
      <c r="I177" s="201"/>
      <c r="J177" s="198"/>
      <c r="K177" s="198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208</v>
      </c>
      <c r="AU177" s="206" t="s">
        <v>85</v>
      </c>
      <c r="AV177" s="13" t="s">
        <v>83</v>
      </c>
      <c r="AW177" s="13" t="s">
        <v>36</v>
      </c>
      <c r="AX177" s="13" t="s">
        <v>75</v>
      </c>
      <c r="AY177" s="206" t="s">
        <v>194</v>
      </c>
    </row>
    <row r="178" spans="1:65" s="14" customFormat="1" ht="11.25">
      <c r="B178" s="207"/>
      <c r="C178" s="208"/>
      <c r="D178" s="190" t="s">
        <v>208</v>
      </c>
      <c r="E178" s="221" t="s">
        <v>19</v>
      </c>
      <c r="F178" s="209" t="s">
        <v>202</v>
      </c>
      <c r="G178" s="208"/>
      <c r="H178" s="211">
        <v>4</v>
      </c>
      <c r="I178" s="212"/>
      <c r="J178" s="208"/>
      <c r="K178" s="208"/>
      <c r="L178" s="213"/>
      <c r="M178" s="214"/>
      <c r="N178" s="215"/>
      <c r="O178" s="215"/>
      <c r="P178" s="215"/>
      <c r="Q178" s="215"/>
      <c r="R178" s="215"/>
      <c r="S178" s="215"/>
      <c r="T178" s="216"/>
      <c r="AT178" s="217" t="s">
        <v>208</v>
      </c>
      <c r="AU178" s="217" t="s">
        <v>85</v>
      </c>
      <c r="AV178" s="14" t="s">
        <v>85</v>
      </c>
      <c r="AW178" s="14" t="s">
        <v>36</v>
      </c>
      <c r="AX178" s="14" t="s">
        <v>75</v>
      </c>
      <c r="AY178" s="217" t="s">
        <v>194</v>
      </c>
    </row>
    <row r="179" spans="1:65" s="15" customFormat="1" ht="11.25">
      <c r="B179" s="222"/>
      <c r="C179" s="223"/>
      <c r="D179" s="190" t="s">
        <v>208</v>
      </c>
      <c r="E179" s="224" t="s">
        <v>19</v>
      </c>
      <c r="F179" s="225" t="s">
        <v>282</v>
      </c>
      <c r="G179" s="223"/>
      <c r="H179" s="226">
        <v>4</v>
      </c>
      <c r="I179" s="227"/>
      <c r="J179" s="223"/>
      <c r="K179" s="223"/>
      <c r="L179" s="228"/>
      <c r="M179" s="229"/>
      <c r="N179" s="230"/>
      <c r="O179" s="230"/>
      <c r="P179" s="230"/>
      <c r="Q179" s="230"/>
      <c r="R179" s="230"/>
      <c r="S179" s="230"/>
      <c r="T179" s="231"/>
      <c r="AT179" s="232" t="s">
        <v>208</v>
      </c>
      <c r="AU179" s="232" t="s">
        <v>85</v>
      </c>
      <c r="AV179" s="15" t="s">
        <v>202</v>
      </c>
      <c r="AW179" s="15" t="s">
        <v>36</v>
      </c>
      <c r="AX179" s="15" t="s">
        <v>83</v>
      </c>
      <c r="AY179" s="232" t="s">
        <v>194</v>
      </c>
    </row>
    <row r="180" spans="1:65" s="12" customFormat="1" ht="22.9" customHeight="1">
      <c r="B180" s="160"/>
      <c r="C180" s="161"/>
      <c r="D180" s="162" t="s">
        <v>74</v>
      </c>
      <c r="E180" s="174" t="s">
        <v>274</v>
      </c>
      <c r="F180" s="174" t="s">
        <v>671</v>
      </c>
      <c r="G180" s="161"/>
      <c r="H180" s="161"/>
      <c r="I180" s="164"/>
      <c r="J180" s="175">
        <f>BK180</f>
        <v>0</v>
      </c>
      <c r="K180" s="161"/>
      <c r="L180" s="166"/>
      <c r="M180" s="167"/>
      <c r="N180" s="168"/>
      <c r="O180" s="168"/>
      <c r="P180" s="169">
        <f>SUM(P181:P295)</f>
        <v>0</v>
      </c>
      <c r="Q180" s="168"/>
      <c r="R180" s="169">
        <f>SUM(R181:R295)</f>
        <v>0</v>
      </c>
      <c r="S180" s="168"/>
      <c r="T180" s="170">
        <f>SUM(T181:T295)</f>
        <v>0</v>
      </c>
      <c r="AR180" s="171" t="s">
        <v>83</v>
      </c>
      <c r="AT180" s="172" t="s">
        <v>74</v>
      </c>
      <c r="AU180" s="172" t="s">
        <v>83</v>
      </c>
      <c r="AY180" s="171" t="s">
        <v>194</v>
      </c>
      <c r="BK180" s="173">
        <f>SUM(BK181:BK295)</f>
        <v>0</v>
      </c>
    </row>
    <row r="181" spans="1:65" s="2" customFormat="1" ht="16.5" customHeight="1">
      <c r="A181" s="36"/>
      <c r="B181" s="37"/>
      <c r="C181" s="176" t="s">
        <v>668</v>
      </c>
      <c r="D181" s="176" t="s">
        <v>197</v>
      </c>
      <c r="E181" s="178" t="s">
        <v>930</v>
      </c>
      <c r="F181" s="179" t="s">
        <v>931</v>
      </c>
      <c r="G181" s="180" t="s">
        <v>230</v>
      </c>
      <c r="H181" s="181">
        <v>43</v>
      </c>
      <c r="I181" s="182"/>
      <c r="J181" s="183">
        <f>ROUND(I181*H181,2)</f>
        <v>0</v>
      </c>
      <c r="K181" s="179" t="s">
        <v>201</v>
      </c>
      <c r="L181" s="41"/>
      <c r="M181" s="184" t="s">
        <v>19</v>
      </c>
      <c r="N181" s="185" t="s">
        <v>46</v>
      </c>
      <c r="O181" s="66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8" t="s">
        <v>202</v>
      </c>
      <c r="AT181" s="188" t="s">
        <v>197</v>
      </c>
      <c r="AU181" s="188" t="s">
        <v>85</v>
      </c>
      <c r="AY181" s="19" t="s">
        <v>194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9" t="s">
        <v>83</v>
      </c>
      <c r="BK181" s="189">
        <f>ROUND(I181*H181,2)</f>
        <v>0</v>
      </c>
      <c r="BL181" s="19" t="s">
        <v>202</v>
      </c>
      <c r="BM181" s="188" t="s">
        <v>502</v>
      </c>
    </row>
    <row r="182" spans="1:65" s="2" customFormat="1" ht="11.25">
      <c r="A182" s="36"/>
      <c r="B182" s="37"/>
      <c r="C182" s="38"/>
      <c r="D182" s="190" t="s">
        <v>204</v>
      </c>
      <c r="E182" s="38"/>
      <c r="F182" s="191" t="s">
        <v>931</v>
      </c>
      <c r="G182" s="38"/>
      <c r="H182" s="38"/>
      <c r="I182" s="192"/>
      <c r="J182" s="38"/>
      <c r="K182" s="38"/>
      <c r="L182" s="41"/>
      <c r="M182" s="193"/>
      <c r="N182" s="19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204</v>
      </c>
      <c r="AU182" s="19" t="s">
        <v>85</v>
      </c>
    </row>
    <row r="183" spans="1:65" s="2" customFormat="1" ht="11.25">
      <c r="A183" s="36"/>
      <c r="B183" s="37"/>
      <c r="C183" s="38"/>
      <c r="D183" s="195" t="s">
        <v>206</v>
      </c>
      <c r="E183" s="38"/>
      <c r="F183" s="196" t="s">
        <v>932</v>
      </c>
      <c r="G183" s="38"/>
      <c r="H183" s="38"/>
      <c r="I183" s="192"/>
      <c r="J183" s="38"/>
      <c r="K183" s="38"/>
      <c r="L183" s="41"/>
      <c r="M183" s="193"/>
      <c r="N183" s="194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206</v>
      </c>
      <c r="AU183" s="19" t="s">
        <v>85</v>
      </c>
    </row>
    <row r="184" spans="1:65" s="2" customFormat="1" ht="16.5" customHeight="1">
      <c r="A184" s="36"/>
      <c r="B184" s="37"/>
      <c r="C184" s="176" t="s">
        <v>7</v>
      </c>
      <c r="D184" s="176" t="s">
        <v>197</v>
      </c>
      <c r="E184" s="178" t="s">
        <v>933</v>
      </c>
      <c r="F184" s="179" t="s">
        <v>934</v>
      </c>
      <c r="G184" s="180" t="s">
        <v>230</v>
      </c>
      <c r="H184" s="181">
        <v>113</v>
      </c>
      <c r="I184" s="182"/>
      <c r="J184" s="183">
        <f>ROUND(I184*H184,2)</f>
        <v>0</v>
      </c>
      <c r="K184" s="179" t="s">
        <v>201</v>
      </c>
      <c r="L184" s="41"/>
      <c r="M184" s="184" t="s">
        <v>19</v>
      </c>
      <c r="N184" s="185" t="s">
        <v>46</v>
      </c>
      <c r="O184" s="66"/>
      <c r="P184" s="186">
        <f>O184*H184</f>
        <v>0</v>
      </c>
      <c r="Q184" s="186">
        <v>0</v>
      </c>
      <c r="R184" s="186">
        <f>Q184*H184</f>
        <v>0</v>
      </c>
      <c r="S184" s="186">
        <v>0</v>
      </c>
      <c r="T184" s="187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188" t="s">
        <v>202</v>
      </c>
      <c r="AT184" s="188" t="s">
        <v>197</v>
      </c>
      <c r="AU184" s="188" t="s">
        <v>85</v>
      </c>
      <c r="AY184" s="19" t="s">
        <v>194</v>
      </c>
      <c r="BE184" s="189">
        <f>IF(N184="základní",J184,0)</f>
        <v>0</v>
      </c>
      <c r="BF184" s="189">
        <f>IF(N184="snížená",J184,0)</f>
        <v>0</v>
      </c>
      <c r="BG184" s="189">
        <f>IF(N184="zákl. přenesená",J184,0)</f>
        <v>0</v>
      </c>
      <c r="BH184" s="189">
        <f>IF(N184="sníž. přenesená",J184,0)</f>
        <v>0</v>
      </c>
      <c r="BI184" s="189">
        <f>IF(N184="nulová",J184,0)</f>
        <v>0</v>
      </c>
      <c r="BJ184" s="19" t="s">
        <v>83</v>
      </c>
      <c r="BK184" s="189">
        <f>ROUND(I184*H184,2)</f>
        <v>0</v>
      </c>
      <c r="BL184" s="19" t="s">
        <v>202</v>
      </c>
      <c r="BM184" s="188" t="s">
        <v>700</v>
      </c>
    </row>
    <row r="185" spans="1:65" s="2" customFormat="1" ht="11.25">
      <c r="A185" s="36"/>
      <c r="B185" s="37"/>
      <c r="C185" s="38"/>
      <c r="D185" s="190" t="s">
        <v>204</v>
      </c>
      <c r="E185" s="38"/>
      <c r="F185" s="191" t="s">
        <v>934</v>
      </c>
      <c r="G185" s="38"/>
      <c r="H185" s="38"/>
      <c r="I185" s="192"/>
      <c r="J185" s="38"/>
      <c r="K185" s="38"/>
      <c r="L185" s="41"/>
      <c r="M185" s="193"/>
      <c r="N185" s="194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204</v>
      </c>
      <c r="AU185" s="19" t="s">
        <v>85</v>
      </c>
    </row>
    <row r="186" spans="1:65" s="2" customFormat="1" ht="11.25">
      <c r="A186" s="36"/>
      <c r="B186" s="37"/>
      <c r="C186" s="38"/>
      <c r="D186" s="195" t="s">
        <v>206</v>
      </c>
      <c r="E186" s="38"/>
      <c r="F186" s="196" t="s">
        <v>935</v>
      </c>
      <c r="G186" s="38"/>
      <c r="H186" s="38"/>
      <c r="I186" s="192"/>
      <c r="J186" s="38"/>
      <c r="K186" s="38"/>
      <c r="L186" s="41"/>
      <c r="M186" s="193"/>
      <c r="N186" s="19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206</v>
      </c>
      <c r="AU186" s="19" t="s">
        <v>85</v>
      </c>
    </row>
    <row r="187" spans="1:65" s="2" customFormat="1" ht="16.5" customHeight="1">
      <c r="A187" s="36"/>
      <c r="B187" s="37"/>
      <c r="C187" s="176" t="s">
        <v>398</v>
      </c>
      <c r="D187" s="176" t="s">
        <v>197</v>
      </c>
      <c r="E187" s="178" t="s">
        <v>936</v>
      </c>
      <c r="F187" s="179" t="s">
        <v>937</v>
      </c>
      <c r="G187" s="180" t="s">
        <v>230</v>
      </c>
      <c r="H187" s="181">
        <v>43</v>
      </c>
      <c r="I187" s="182"/>
      <c r="J187" s="183">
        <f>ROUND(I187*H187,2)</f>
        <v>0</v>
      </c>
      <c r="K187" s="179" t="s">
        <v>201</v>
      </c>
      <c r="L187" s="41"/>
      <c r="M187" s="184" t="s">
        <v>19</v>
      </c>
      <c r="N187" s="185" t="s">
        <v>46</v>
      </c>
      <c r="O187" s="66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8" t="s">
        <v>202</v>
      </c>
      <c r="AT187" s="188" t="s">
        <v>197</v>
      </c>
      <c r="AU187" s="188" t="s">
        <v>85</v>
      </c>
      <c r="AY187" s="19" t="s">
        <v>194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83</v>
      </c>
      <c r="BK187" s="189">
        <f>ROUND(I187*H187,2)</f>
        <v>0</v>
      </c>
      <c r="BL187" s="19" t="s">
        <v>202</v>
      </c>
      <c r="BM187" s="188" t="s">
        <v>513</v>
      </c>
    </row>
    <row r="188" spans="1:65" s="2" customFormat="1" ht="11.25">
      <c r="A188" s="36"/>
      <c r="B188" s="37"/>
      <c r="C188" s="38"/>
      <c r="D188" s="190" t="s">
        <v>204</v>
      </c>
      <c r="E188" s="38"/>
      <c r="F188" s="191" t="s">
        <v>937</v>
      </c>
      <c r="G188" s="38"/>
      <c r="H188" s="38"/>
      <c r="I188" s="192"/>
      <c r="J188" s="38"/>
      <c r="K188" s="38"/>
      <c r="L188" s="41"/>
      <c r="M188" s="193"/>
      <c r="N188" s="19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204</v>
      </c>
      <c r="AU188" s="19" t="s">
        <v>85</v>
      </c>
    </row>
    <row r="189" spans="1:65" s="2" customFormat="1" ht="11.25">
      <c r="A189" s="36"/>
      <c r="B189" s="37"/>
      <c r="C189" s="38"/>
      <c r="D189" s="195" t="s">
        <v>206</v>
      </c>
      <c r="E189" s="38"/>
      <c r="F189" s="196" t="s">
        <v>938</v>
      </c>
      <c r="G189" s="38"/>
      <c r="H189" s="38"/>
      <c r="I189" s="192"/>
      <c r="J189" s="38"/>
      <c r="K189" s="38"/>
      <c r="L189" s="41"/>
      <c r="M189" s="193"/>
      <c r="N189" s="194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206</v>
      </c>
      <c r="AU189" s="19" t="s">
        <v>85</v>
      </c>
    </row>
    <row r="190" spans="1:65" s="2" customFormat="1" ht="16.5" customHeight="1">
      <c r="A190" s="36"/>
      <c r="B190" s="37"/>
      <c r="C190" s="233" t="s">
        <v>405</v>
      </c>
      <c r="D190" s="233" t="s">
        <v>302</v>
      </c>
      <c r="E190" s="234" t="s">
        <v>939</v>
      </c>
      <c r="F190" s="235" t="s">
        <v>940</v>
      </c>
      <c r="G190" s="236" t="s">
        <v>230</v>
      </c>
      <c r="H190" s="237">
        <v>43</v>
      </c>
      <c r="I190" s="238"/>
      <c r="J190" s="239">
        <f>ROUND(I190*H190,2)</f>
        <v>0</v>
      </c>
      <c r="K190" s="235" t="s">
        <v>201</v>
      </c>
      <c r="L190" s="240"/>
      <c r="M190" s="241" t="s">
        <v>19</v>
      </c>
      <c r="N190" s="242" t="s">
        <v>46</v>
      </c>
      <c r="O190" s="66"/>
      <c r="P190" s="186">
        <f>O190*H190</f>
        <v>0</v>
      </c>
      <c r="Q190" s="186">
        <v>0</v>
      </c>
      <c r="R190" s="186">
        <f>Q190*H190</f>
        <v>0</v>
      </c>
      <c r="S190" s="186">
        <v>0</v>
      </c>
      <c r="T190" s="187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188" t="s">
        <v>274</v>
      </c>
      <c r="AT190" s="188" t="s">
        <v>302</v>
      </c>
      <c r="AU190" s="188" t="s">
        <v>85</v>
      </c>
      <c r="AY190" s="19" t="s">
        <v>194</v>
      </c>
      <c r="BE190" s="189">
        <f>IF(N190="základní",J190,0)</f>
        <v>0</v>
      </c>
      <c r="BF190" s="189">
        <f>IF(N190="snížená",J190,0)</f>
        <v>0</v>
      </c>
      <c r="BG190" s="189">
        <f>IF(N190="zákl. přenesená",J190,0)</f>
        <v>0</v>
      </c>
      <c r="BH190" s="189">
        <f>IF(N190="sníž. přenesená",J190,0)</f>
        <v>0</v>
      </c>
      <c r="BI190" s="189">
        <f>IF(N190="nulová",J190,0)</f>
        <v>0</v>
      </c>
      <c r="BJ190" s="19" t="s">
        <v>83</v>
      </c>
      <c r="BK190" s="189">
        <f>ROUND(I190*H190,2)</f>
        <v>0</v>
      </c>
      <c r="BL190" s="19" t="s">
        <v>202</v>
      </c>
      <c r="BM190" s="188" t="s">
        <v>524</v>
      </c>
    </row>
    <row r="191" spans="1:65" s="2" customFormat="1" ht="11.25">
      <c r="A191" s="36"/>
      <c r="B191" s="37"/>
      <c r="C191" s="38"/>
      <c r="D191" s="190" t="s">
        <v>204</v>
      </c>
      <c r="E191" s="38"/>
      <c r="F191" s="191" t="s">
        <v>940</v>
      </c>
      <c r="G191" s="38"/>
      <c r="H191" s="38"/>
      <c r="I191" s="192"/>
      <c r="J191" s="38"/>
      <c r="K191" s="38"/>
      <c r="L191" s="41"/>
      <c r="M191" s="193"/>
      <c r="N191" s="194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204</v>
      </c>
      <c r="AU191" s="19" t="s">
        <v>85</v>
      </c>
    </row>
    <row r="192" spans="1:65" s="2" customFormat="1" ht="16.5" customHeight="1">
      <c r="A192" s="36"/>
      <c r="B192" s="37"/>
      <c r="C192" s="176" t="s">
        <v>411</v>
      </c>
      <c r="D192" s="176" t="s">
        <v>197</v>
      </c>
      <c r="E192" s="178" t="s">
        <v>941</v>
      </c>
      <c r="F192" s="179" t="s">
        <v>942</v>
      </c>
      <c r="G192" s="180" t="s">
        <v>230</v>
      </c>
      <c r="H192" s="181">
        <v>33</v>
      </c>
      <c r="I192" s="182"/>
      <c r="J192" s="183">
        <f>ROUND(I192*H192,2)</f>
        <v>0</v>
      </c>
      <c r="K192" s="179" t="s">
        <v>201</v>
      </c>
      <c r="L192" s="41"/>
      <c r="M192" s="184" t="s">
        <v>19</v>
      </c>
      <c r="N192" s="185" t="s">
        <v>46</v>
      </c>
      <c r="O192" s="66"/>
      <c r="P192" s="186">
        <f>O192*H192</f>
        <v>0</v>
      </c>
      <c r="Q192" s="186">
        <v>0</v>
      </c>
      <c r="R192" s="186">
        <f>Q192*H192</f>
        <v>0</v>
      </c>
      <c r="S192" s="186">
        <v>0</v>
      </c>
      <c r="T192" s="187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88" t="s">
        <v>202</v>
      </c>
      <c r="AT192" s="188" t="s">
        <v>197</v>
      </c>
      <c r="AU192" s="188" t="s">
        <v>85</v>
      </c>
      <c r="AY192" s="19" t="s">
        <v>194</v>
      </c>
      <c r="BE192" s="189">
        <f>IF(N192="základní",J192,0)</f>
        <v>0</v>
      </c>
      <c r="BF192" s="189">
        <f>IF(N192="snížená",J192,0)</f>
        <v>0</v>
      </c>
      <c r="BG192" s="189">
        <f>IF(N192="zákl. přenesená",J192,0)</f>
        <v>0</v>
      </c>
      <c r="BH192" s="189">
        <f>IF(N192="sníž. přenesená",J192,0)</f>
        <v>0</v>
      </c>
      <c r="BI192" s="189">
        <f>IF(N192="nulová",J192,0)</f>
        <v>0</v>
      </c>
      <c r="BJ192" s="19" t="s">
        <v>83</v>
      </c>
      <c r="BK192" s="189">
        <f>ROUND(I192*H192,2)</f>
        <v>0</v>
      </c>
      <c r="BL192" s="19" t="s">
        <v>202</v>
      </c>
      <c r="BM192" s="188" t="s">
        <v>537</v>
      </c>
    </row>
    <row r="193" spans="1:65" s="2" customFormat="1" ht="11.25">
      <c r="A193" s="36"/>
      <c r="B193" s="37"/>
      <c r="C193" s="38"/>
      <c r="D193" s="190" t="s">
        <v>204</v>
      </c>
      <c r="E193" s="38"/>
      <c r="F193" s="191" t="s">
        <v>942</v>
      </c>
      <c r="G193" s="38"/>
      <c r="H193" s="38"/>
      <c r="I193" s="192"/>
      <c r="J193" s="38"/>
      <c r="K193" s="38"/>
      <c r="L193" s="41"/>
      <c r="M193" s="193"/>
      <c r="N193" s="194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204</v>
      </c>
      <c r="AU193" s="19" t="s">
        <v>85</v>
      </c>
    </row>
    <row r="194" spans="1:65" s="2" customFormat="1" ht="11.25">
      <c r="A194" s="36"/>
      <c r="B194" s="37"/>
      <c r="C194" s="38"/>
      <c r="D194" s="195" t="s">
        <v>206</v>
      </c>
      <c r="E194" s="38"/>
      <c r="F194" s="196" t="s">
        <v>943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206</v>
      </c>
      <c r="AU194" s="19" t="s">
        <v>85</v>
      </c>
    </row>
    <row r="195" spans="1:65" s="2" customFormat="1" ht="16.5" customHeight="1">
      <c r="A195" s="36"/>
      <c r="B195" s="37"/>
      <c r="C195" s="233" t="s">
        <v>417</v>
      </c>
      <c r="D195" s="233" t="s">
        <v>302</v>
      </c>
      <c r="E195" s="234" t="s">
        <v>944</v>
      </c>
      <c r="F195" s="235" t="s">
        <v>945</v>
      </c>
      <c r="G195" s="236" t="s">
        <v>230</v>
      </c>
      <c r="H195" s="237">
        <v>33</v>
      </c>
      <c r="I195" s="238"/>
      <c r="J195" s="239">
        <f>ROUND(I195*H195,2)</f>
        <v>0</v>
      </c>
      <c r="K195" s="235" t="s">
        <v>201</v>
      </c>
      <c r="L195" s="240"/>
      <c r="M195" s="241" t="s">
        <v>19</v>
      </c>
      <c r="N195" s="242" t="s">
        <v>46</v>
      </c>
      <c r="O195" s="66"/>
      <c r="P195" s="186">
        <f>O195*H195</f>
        <v>0</v>
      </c>
      <c r="Q195" s="186">
        <v>0</v>
      </c>
      <c r="R195" s="186">
        <f>Q195*H195</f>
        <v>0</v>
      </c>
      <c r="S195" s="186">
        <v>0</v>
      </c>
      <c r="T195" s="187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8" t="s">
        <v>274</v>
      </c>
      <c r="AT195" s="188" t="s">
        <v>302</v>
      </c>
      <c r="AU195" s="188" t="s">
        <v>85</v>
      </c>
      <c r="AY195" s="19" t="s">
        <v>194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9" t="s">
        <v>83</v>
      </c>
      <c r="BK195" s="189">
        <f>ROUND(I195*H195,2)</f>
        <v>0</v>
      </c>
      <c r="BL195" s="19" t="s">
        <v>202</v>
      </c>
      <c r="BM195" s="188" t="s">
        <v>549</v>
      </c>
    </row>
    <row r="196" spans="1:65" s="2" customFormat="1" ht="11.25">
      <c r="A196" s="36"/>
      <c r="B196" s="37"/>
      <c r="C196" s="38"/>
      <c r="D196" s="190" t="s">
        <v>204</v>
      </c>
      <c r="E196" s="38"/>
      <c r="F196" s="191" t="s">
        <v>945</v>
      </c>
      <c r="G196" s="38"/>
      <c r="H196" s="38"/>
      <c r="I196" s="192"/>
      <c r="J196" s="38"/>
      <c r="K196" s="38"/>
      <c r="L196" s="41"/>
      <c r="M196" s="193"/>
      <c r="N196" s="19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204</v>
      </c>
      <c r="AU196" s="19" t="s">
        <v>85</v>
      </c>
    </row>
    <row r="197" spans="1:65" s="2" customFormat="1" ht="16.5" customHeight="1">
      <c r="A197" s="36"/>
      <c r="B197" s="37"/>
      <c r="C197" s="176" t="s">
        <v>423</v>
      </c>
      <c r="D197" s="176" t="s">
        <v>197</v>
      </c>
      <c r="E197" s="178" t="s">
        <v>946</v>
      </c>
      <c r="F197" s="179" t="s">
        <v>947</v>
      </c>
      <c r="G197" s="180" t="s">
        <v>230</v>
      </c>
      <c r="H197" s="181">
        <v>64</v>
      </c>
      <c r="I197" s="182"/>
      <c r="J197" s="183">
        <f>ROUND(I197*H197,2)</f>
        <v>0</v>
      </c>
      <c r="K197" s="179" t="s">
        <v>201</v>
      </c>
      <c r="L197" s="41"/>
      <c r="M197" s="184" t="s">
        <v>19</v>
      </c>
      <c r="N197" s="185" t="s">
        <v>46</v>
      </c>
      <c r="O197" s="66"/>
      <c r="P197" s="186">
        <f>O197*H197</f>
        <v>0</v>
      </c>
      <c r="Q197" s="186">
        <v>0</v>
      </c>
      <c r="R197" s="186">
        <f>Q197*H197</f>
        <v>0</v>
      </c>
      <c r="S197" s="186">
        <v>0</v>
      </c>
      <c r="T197" s="18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8" t="s">
        <v>202</v>
      </c>
      <c r="AT197" s="188" t="s">
        <v>197</v>
      </c>
      <c r="AU197" s="188" t="s">
        <v>85</v>
      </c>
      <c r="AY197" s="19" t="s">
        <v>194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9" t="s">
        <v>83</v>
      </c>
      <c r="BK197" s="189">
        <f>ROUND(I197*H197,2)</f>
        <v>0</v>
      </c>
      <c r="BL197" s="19" t="s">
        <v>202</v>
      </c>
      <c r="BM197" s="188" t="s">
        <v>562</v>
      </c>
    </row>
    <row r="198" spans="1:65" s="2" customFormat="1" ht="11.25">
      <c r="A198" s="36"/>
      <c r="B198" s="37"/>
      <c r="C198" s="38"/>
      <c r="D198" s="190" t="s">
        <v>204</v>
      </c>
      <c r="E198" s="38"/>
      <c r="F198" s="191" t="s">
        <v>947</v>
      </c>
      <c r="G198" s="38"/>
      <c r="H198" s="38"/>
      <c r="I198" s="192"/>
      <c r="J198" s="38"/>
      <c r="K198" s="38"/>
      <c r="L198" s="41"/>
      <c r="M198" s="193"/>
      <c r="N198" s="19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204</v>
      </c>
      <c r="AU198" s="19" t="s">
        <v>85</v>
      </c>
    </row>
    <row r="199" spans="1:65" s="2" customFormat="1" ht="11.25">
      <c r="A199" s="36"/>
      <c r="B199" s="37"/>
      <c r="C199" s="38"/>
      <c r="D199" s="195" t="s">
        <v>206</v>
      </c>
      <c r="E199" s="38"/>
      <c r="F199" s="196" t="s">
        <v>948</v>
      </c>
      <c r="G199" s="38"/>
      <c r="H199" s="38"/>
      <c r="I199" s="192"/>
      <c r="J199" s="38"/>
      <c r="K199" s="38"/>
      <c r="L199" s="41"/>
      <c r="M199" s="193"/>
      <c r="N199" s="19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206</v>
      </c>
      <c r="AU199" s="19" t="s">
        <v>85</v>
      </c>
    </row>
    <row r="200" spans="1:65" s="2" customFormat="1" ht="16.5" customHeight="1">
      <c r="A200" s="36"/>
      <c r="B200" s="37"/>
      <c r="C200" s="233" t="s">
        <v>429</v>
      </c>
      <c r="D200" s="233" t="s">
        <v>302</v>
      </c>
      <c r="E200" s="234" t="s">
        <v>949</v>
      </c>
      <c r="F200" s="235" t="s">
        <v>950</v>
      </c>
      <c r="G200" s="236" t="s">
        <v>230</v>
      </c>
      <c r="H200" s="237">
        <v>64</v>
      </c>
      <c r="I200" s="238"/>
      <c r="J200" s="239">
        <f>ROUND(I200*H200,2)</f>
        <v>0</v>
      </c>
      <c r="K200" s="235" t="s">
        <v>201</v>
      </c>
      <c r="L200" s="240"/>
      <c r="M200" s="241" t="s">
        <v>19</v>
      </c>
      <c r="N200" s="242" t="s">
        <v>46</v>
      </c>
      <c r="O200" s="66"/>
      <c r="P200" s="186">
        <f>O200*H200</f>
        <v>0</v>
      </c>
      <c r="Q200" s="186">
        <v>0</v>
      </c>
      <c r="R200" s="186">
        <f>Q200*H200</f>
        <v>0</v>
      </c>
      <c r="S200" s="186">
        <v>0</v>
      </c>
      <c r="T200" s="18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8" t="s">
        <v>274</v>
      </c>
      <c r="AT200" s="188" t="s">
        <v>302</v>
      </c>
      <c r="AU200" s="188" t="s">
        <v>85</v>
      </c>
      <c r="AY200" s="19" t="s">
        <v>194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9" t="s">
        <v>83</v>
      </c>
      <c r="BK200" s="189">
        <f>ROUND(I200*H200,2)</f>
        <v>0</v>
      </c>
      <c r="BL200" s="19" t="s">
        <v>202</v>
      </c>
      <c r="BM200" s="188" t="s">
        <v>575</v>
      </c>
    </row>
    <row r="201" spans="1:65" s="2" customFormat="1" ht="11.25">
      <c r="A201" s="36"/>
      <c r="B201" s="37"/>
      <c r="C201" s="38"/>
      <c r="D201" s="190" t="s">
        <v>204</v>
      </c>
      <c r="E201" s="38"/>
      <c r="F201" s="191" t="s">
        <v>950</v>
      </c>
      <c r="G201" s="38"/>
      <c r="H201" s="38"/>
      <c r="I201" s="192"/>
      <c r="J201" s="38"/>
      <c r="K201" s="38"/>
      <c r="L201" s="41"/>
      <c r="M201" s="193"/>
      <c r="N201" s="19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204</v>
      </c>
      <c r="AU201" s="19" t="s">
        <v>85</v>
      </c>
    </row>
    <row r="202" spans="1:65" s="2" customFormat="1" ht="16.5" customHeight="1">
      <c r="A202" s="36"/>
      <c r="B202" s="37"/>
      <c r="C202" s="176" t="s">
        <v>435</v>
      </c>
      <c r="D202" s="176" t="s">
        <v>197</v>
      </c>
      <c r="E202" s="178" t="s">
        <v>951</v>
      </c>
      <c r="F202" s="179" t="s">
        <v>952</v>
      </c>
      <c r="G202" s="180" t="s">
        <v>230</v>
      </c>
      <c r="H202" s="181">
        <v>50</v>
      </c>
      <c r="I202" s="182"/>
      <c r="J202" s="183">
        <f>ROUND(I202*H202,2)</f>
        <v>0</v>
      </c>
      <c r="K202" s="179" t="s">
        <v>201</v>
      </c>
      <c r="L202" s="41"/>
      <c r="M202" s="184" t="s">
        <v>19</v>
      </c>
      <c r="N202" s="185" t="s">
        <v>46</v>
      </c>
      <c r="O202" s="66"/>
      <c r="P202" s="186">
        <f>O202*H202</f>
        <v>0</v>
      </c>
      <c r="Q202" s="186">
        <v>0</v>
      </c>
      <c r="R202" s="186">
        <f>Q202*H202</f>
        <v>0</v>
      </c>
      <c r="S202" s="186">
        <v>0</v>
      </c>
      <c r="T202" s="187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188" t="s">
        <v>202</v>
      </c>
      <c r="AT202" s="188" t="s">
        <v>197</v>
      </c>
      <c r="AU202" s="188" t="s">
        <v>85</v>
      </c>
      <c r="AY202" s="19" t="s">
        <v>194</v>
      </c>
      <c r="BE202" s="189">
        <f>IF(N202="základní",J202,0)</f>
        <v>0</v>
      </c>
      <c r="BF202" s="189">
        <f>IF(N202="snížená",J202,0)</f>
        <v>0</v>
      </c>
      <c r="BG202" s="189">
        <f>IF(N202="zákl. přenesená",J202,0)</f>
        <v>0</v>
      </c>
      <c r="BH202" s="189">
        <f>IF(N202="sníž. přenesená",J202,0)</f>
        <v>0</v>
      </c>
      <c r="BI202" s="189">
        <f>IF(N202="nulová",J202,0)</f>
        <v>0</v>
      </c>
      <c r="BJ202" s="19" t="s">
        <v>83</v>
      </c>
      <c r="BK202" s="189">
        <f>ROUND(I202*H202,2)</f>
        <v>0</v>
      </c>
      <c r="BL202" s="19" t="s">
        <v>202</v>
      </c>
      <c r="BM202" s="188" t="s">
        <v>719</v>
      </c>
    </row>
    <row r="203" spans="1:65" s="2" customFormat="1" ht="11.25">
      <c r="A203" s="36"/>
      <c r="B203" s="37"/>
      <c r="C203" s="38"/>
      <c r="D203" s="190" t="s">
        <v>204</v>
      </c>
      <c r="E203" s="38"/>
      <c r="F203" s="191" t="s">
        <v>952</v>
      </c>
      <c r="G203" s="38"/>
      <c r="H203" s="38"/>
      <c r="I203" s="192"/>
      <c r="J203" s="38"/>
      <c r="K203" s="38"/>
      <c r="L203" s="41"/>
      <c r="M203" s="193"/>
      <c r="N203" s="19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204</v>
      </c>
      <c r="AU203" s="19" t="s">
        <v>85</v>
      </c>
    </row>
    <row r="204" spans="1:65" s="2" customFormat="1" ht="11.25">
      <c r="A204" s="36"/>
      <c r="B204" s="37"/>
      <c r="C204" s="38"/>
      <c r="D204" s="195" t="s">
        <v>206</v>
      </c>
      <c r="E204" s="38"/>
      <c r="F204" s="196" t="s">
        <v>953</v>
      </c>
      <c r="G204" s="38"/>
      <c r="H204" s="38"/>
      <c r="I204" s="192"/>
      <c r="J204" s="38"/>
      <c r="K204" s="38"/>
      <c r="L204" s="41"/>
      <c r="M204" s="193"/>
      <c r="N204" s="19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206</v>
      </c>
      <c r="AU204" s="19" t="s">
        <v>85</v>
      </c>
    </row>
    <row r="205" spans="1:65" s="2" customFormat="1" ht="16.5" customHeight="1">
      <c r="A205" s="36"/>
      <c r="B205" s="37"/>
      <c r="C205" s="233" t="s">
        <v>440</v>
      </c>
      <c r="D205" s="233" t="s">
        <v>302</v>
      </c>
      <c r="E205" s="234" t="s">
        <v>954</v>
      </c>
      <c r="F205" s="235" t="s">
        <v>955</v>
      </c>
      <c r="G205" s="236" t="s">
        <v>230</v>
      </c>
      <c r="H205" s="237">
        <v>50</v>
      </c>
      <c r="I205" s="238"/>
      <c r="J205" s="239">
        <f>ROUND(I205*H205,2)</f>
        <v>0</v>
      </c>
      <c r="K205" s="235" t="s">
        <v>201</v>
      </c>
      <c r="L205" s="240"/>
      <c r="M205" s="241" t="s">
        <v>19</v>
      </c>
      <c r="N205" s="242" t="s">
        <v>46</v>
      </c>
      <c r="O205" s="66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8" t="s">
        <v>274</v>
      </c>
      <c r="AT205" s="188" t="s">
        <v>302</v>
      </c>
      <c r="AU205" s="188" t="s">
        <v>85</v>
      </c>
      <c r="AY205" s="19" t="s">
        <v>194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9" t="s">
        <v>83</v>
      </c>
      <c r="BK205" s="189">
        <f>ROUND(I205*H205,2)</f>
        <v>0</v>
      </c>
      <c r="BL205" s="19" t="s">
        <v>202</v>
      </c>
      <c r="BM205" s="188" t="s">
        <v>599</v>
      </c>
    </row>
    <row r="206" spans="1:65" s="2" customFormat="1" ht="11.25">
      <c r="A206" s="36"/>
      <c r="B206" s="37"/>
      <c r="C206" s="38"/>
      <c r="D206" s="190" t="s">
        <v>204</v>
      </c>
      <c r="E206" s="38"/>
      <c r="F206" s="191" t="s">
        <v>955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204</v>
      </c>
      <c r="AU206" s="19" t="s">
        <v>85</v>
      </c>
    </row>
    <row r="207" spans="1:65" s="2" customFormat="1" ht="24.2" customHeight="1">
      <c r="A207" s="36"/>
      <c r="B207" s="37"/>
      <c r="C207" s="176" t="s">
        <v>445</v>
      </c>
      <c r="D207" s="176" t="s">
        <v>197</v>
      </c>
      <c r="E207" s="178" t="s">
        <v>956</v>
      </c>
      <c r="F207" s="179" t="s">
        <v>957</v>
      </c>
      <c r="G207" s="180" t="s">
        <v>323</v>
      </c>
      <c r="H207" s="181">
        <v>15</v>
      </c>
      <c r="I207" s="182"/>
      <c r="J207" s="183">
        <f>ROUND(I207*H207,2)</f>
        <v>0</v>
      </c>
      <c r="K207" s="179" t="s">
        <v>201</v>
      </c>
      <c r="L207" s="41"/>
      <c r="M207" s="184" t="s">
        <v>19</v>
      </c>
      <c r="N207" s="185" t="s">
        <v>46</v>
      </c>
      <c r="O207" s="66"/>
      <c r="P207" s="186">
        <f>O207*H207</f>
        <v>0</v>
      </c>
      <c r="Q207" s="186">
        <v>0</v>
      </c>
      <c r="R207" s="186">
        <f>Q207*H207</f>
        <v>0</v>
      </c>
      <c r="S207" s="186">
        <v>0</v>
      </c>
      <c r="T207" s="18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8" t="s">
        <v>202</v>
      </c>
      <c r="AT207" s="188" t="s">
        <v>197</v>
      </c>
      <c r="AU207" s="188" t="s">
        <v>85</v>
      </c>
      <c r="AY207" s="19" t="s">
        <v>194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9" t="s">
        <v>83</v>
      </c>
      <c r="BK207" s="189">
        <f>ROUND(I207*H207,2)</f>
        <v>0</v>
      </c>
      <c r="BL207" s="19" t="s">
        <v>202</v>
      </c>
      <c r="BM207" s="188" t="s">
        <v>611</v>
      </c>
    </row>
    <row r="208" spans="1:65" s="2" customFormat="1" ht="19.5">
      <c r="A208" s="36"/>
      <c r="B208" s="37"/>
      <c r="C208" s="38"/>
      <c r="D208" s="190" t="s">
        <v>204</v>
      </c>
      <c r="E208" s="38"/>
      <c r="F208" s="191" t="s">
        <v>957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204</v>
      </c>
      <c r="AU208" s="19" t="s">
        <v>85</v>
      </c>
    </row>
    <row r="209" spans="1:65" s="2" customFormat="1" ht="11.25">
      <c r="A209" s="36"/>
      <c r="B209" s="37"/>
      <c r="C209" s="38"/>
      <c r="D209" s="195" t="s">
        <v>206</v>
      </c>
      <c r="E209" s="38"/>
      <c r="F209" s="196" t="s">
        <v>958</v>
      </c>
      <c r="G209" s="38"/>
      <c r="H209" s="38"/>
      <c r="I209" s="192"/>
      <c r="J209" s="38"/>
      <c r="K209" s="38"/>
      <c r="L209" s="41"/>
      <c r="M209" s="193"/>
      <c r="N209" s="194"/>
      <c r="O209" s="66"/>
      <c r="P209" s="66"/>
      <c r="Q209" s="66"/>
      <c r="R209" s="66"/>
      <c r="S209" s="66"/>
      <c r="T209" s="67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9" t="s">
        <v>206</v>
      </c>
      <c r="AU209" s="19" t="s">
        <v>85</v>
      </c>
    </row>
    <row r="210" spans="1:65" s="2" customFormat="1" ht="16.5" customHeight="1">
      <c r="A210" s="36"/>
      <c r="B210" s="37"/>
      <c r="C210" s="233" t="s">
        <v>451</v>
      </c>
      <c r="D210" s="233" t="s">
        <v>302</v>
      </c>
      <c r="E210" s="234" t="s">
        <v>959</v>
      </c>
      <c r="F210" s="235" t="s">
        <v>960</v>
      </c>
      <c r="G210" s="236" t="s">
        <v>323</v>
      </c>
      <c r="H210" s="237">
        <v>15</v>
      </c>
      <c r="I210" s="238"/>
      <c r="J210" s="239">
        <f>ROUND(I210*H210,2)</f>
        <v>0</v>
      </c>
      <c r="K210" s="235" t="s">
        <v>19</v>
      </c>
      <c r="L210" s="240"/>
      <c r="M210" s="241" t="s">
        <v>19</v>
      </c>
      <c r="N210" s="242" t="s">
        <v>46</v>
      </c>
      <c r="O210" s="66"/>
      <c r="P210" s="186">
        <f>O210*H210</f>
        <v>0</v>
      </c>
      <c r="Q210" s="186">
        <v>0</v>
      </c>
      <c r="R210" s="186">
        <f>Q210*H210</f>
        <v>0</v>
      </c>
      <c r="S210" s="186">
        <v>0</v>
      </c>
      <c r="T210" s="18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8" t="s">
        <v>274</v>
      </c>
      <c r="AT210" s="188" t="s">
        <v>302</v>
      </c>
      <c r="AU210" s="188" t="s">
        <v>85</v>
      </c>
      <c r="AY210" s="19" t="s">
        <v>194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9" t="s">
        <v>83</v>
      </c>
      <c r="BK210" s="189">
        <f>ROUND(I210*H210,2)</f>
        <v>0</v>
      </c>
      <c r="BL210" s="19" t="s">
        <v>202</v>
      </c>
      <c r="BM210" s="188" t="s">
        <v>196</v>
      </c>
    </row>
    <row r="211" spans="1:65" s="2" customFormat="1" ht="11.25">
      <c r="A211" s="36"/>
      <c r="B211" s="37"/>
      <c r="C211" s="38"/>
      <c r="D211" s="190" t="s">
        <v>204</v>
      </c>
      <c r="E211" s="38"/>
      <c r="F211" s="191" t="s">
        <v>960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204</v>
      </c>
      <c r="AU211" s="19" t="s">
        <v>85</v>
      </c>
    </row>
    <row r="212" spans="1:65" s="2" customFormat="1" ht="24.2" customHeight="1">
      <c r="A212" s="36"/>
      <c r="B212" s="37"/>
      <c r="C212" s="176" t="s">
        <v>456</v>
      </c>
      <c r="D212" s="176" t="s">
        <v>197</v>
      </c>
      <c r="E212" s="178" t="s">
        <v>961</v>
      </c>
      <c r="F212" s="179" t="s">
        <v>962</v>
      </c>
      <c r="G212" s="180" t="s">
        <v>323</v>
      </c>
      <c r="H212" s="181">
        <v>5</v>
      </c>
      <c r="I212" s="182"/>
      <c r="J212" s="183">
        <f>ROUND(I212*H212,2)</f>
        <v>0</v>
      </c>
      <c r="K212" s="179" t="s">
        <v>201</v>
      </c>
      <c r="L212" s="41"/>
      <c r="M212" s="184" t="s">
        <v>19</v>
      </c>
      <c r="N212" s="185" t="s">
        <v>46</v>
      </c>
      <c r="O212" s="66"/>
      <c r="P212" s="186">
        <f>O212*H212</f>
        <v>0</v>
      </c>
      <c r="Q212" s="186">
        <v>0</v>
      </c>
      <c r="R212" s="186">
        <f>Q212*H212</f>
        <v>0</v>
      </c>
      <c r="S212" s="186">
        <v>0</v>
      </c>
      <c r="T212" s="18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8" t="s">
        <v>202</v>
      </c>
      <c r="AT212" s="188" t="s">
        <v>197</v>
      </c>
      <c r="AU212" s="188" t="s">
        <v>85</v>
      </c>
      <c r="AY212" s="19" t="s">
        <v>194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9" t="s">
        <v>83</v>
      </c>
      <c r="BK212" s="189">
        <f>ROUND(I212*H212,2)</f>
        <v>0</v>
      </c>
      <c r="BL212" s="19" t="s">
        <v>202</v>
      </c>
      <c r="BM212" s="188" t="s">
        <v>372</v>
      </c>
    </row>
    <row r="213" spans="1:65" s="2" customFormat="1" ht="11.25">
      <c r="A213" s="36"/>
      <c r="B213" s="37"/>
      <c r="C213" s="38"/>
      <c r="D213" s="190" t="s">
        <v>204</v>
      </c>
      <c r="E213" s="38"/>
      <c r="F213" s="191" t="s">
        <v>962</v>
      </c>
      <c r="G213" s="38"/>
      <c r="H213" s="38"/>
      <c r="I213" s="192"/>
      <c r="J213" s="38"/>
      <c r="K213" s="38"/>
      <c r="L213" s="41"/>
      <c r="M213" s="193"/>
      <c r="N213" s="19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204</v>
      </c>
      <c r="AU213" s="19" t="s">
        <v>85</v>
      </c>
    </row>
    <row r="214" spans="1:65" s="2" customFormat="1" ht="11.25">
      <c r="A214" s="36"/>
      <c r="B214" s="37"/>
      <c r="C214" s="38"/>
      <c r="D214" s="195" t="s">
        <v>206</v>
      </c>
      <c r="E214" s="38"/>
      <c r="F214" s="196" t="s">
        <v>963</v>
      </c>
      <c r="G214" s="38"/>
      <c r="H214" s="38"/>
      <c r="I214" s="192"/>
      <c r="J214" s="38"/>
      <c r="K214" s="38"/>
      <c r="L214" s="41"/>
      <c r="M214" s="193"/>
      <c r="N214" s="19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206</v>
      </c>
      <c r="AU214" s="19" t="s">
        <v>85</v>
      </c>
    </row>
    <row r="215" spans="1:65" s="2" customFormat="1" ht="16.5" customHeight="1">
      <c r="A215" s="36"/>
      <c r="B215" s="37"/>
      <c r="C215" s="233" t="s">
        <v>462</v>
      </c>
      <c r="D215" s="233" t="s">
        <v>302</v>
      </c>
      <c r="E215" s="234" t="s">
        <v>964</v>
      </c>
      <c r="F215" s="235" t="s">
        <v>965</v>
      </c>
      <c r="G215" s="236" t="s">
        <v>323</v>
      </c>
      <c r="H215" s="237">
        <v>5</v>
      </c>
      <c r="I215" s="238"/>
      <c r="J215" s="239">
        <f>ROUND(I215*H215,2)</f>
        <v>0</v>
      </c>
      <c r="K215" s="235" t="s">
        <v>19</v>
      </c>
      <c r="L215" s="240"/>
      <c r="M215" s="241" t="s">
        <v>19</v>
      </c>
      <c r="N215" s="242" t="s">
        <v>46</v>
      </c>
      <c r="O215" s="66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274</v>
      </c>
      <c r="AT215" s="188" t="s">
        <v>302</v>
      </c>
      <c r="AU215" s="188" t="s">
        <v>85</v>
      </c>
      <c r="AY215" s="19" t="s">
        <v>194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83</v>
      </c>
      <c r="BK215" s="189">
        <f>ROUND(I215*H215,2)</f>
        <v>0</v>
      </c>
      <c r="BL215" s="19" t="s">
        <v>202</v>
      </c>
      <c r="BM215" s="188" t="s">
        <v>328</v>
      </c>
    </row>
    <row r="216" spans="1:65" s="2" customFormat="1" ht="11.25">
      <c r="A216" s="36"/>
      <c r="B216" s="37"/>
      <c r="C216" s="38"/>
      <c r="D216" s="190" t="s">
        <v>204</v>
      </c>
      <c r="E216" s="38"/>
      <c r="F216" s="191" t="s">
        <v>965</v>
      </c>
      <c r="G216" s="38"/>
      <c r="H216" s="38"/>
      <c r="I216" s="192"/>
      <c r="J216" s="38"/>
      <c r="K216" s="38"/>
      <c r="L216" s="41"/>
      <c r="M216" s="193"/>
      <c r="N216" s="19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204</v>
      </c>
      <c r="AU216" s="19" t="s">
        <v>85</v>
      </c>
    </row>
    <row r="217" spans="1:65" s="2" customFormat="1" ht="24.2" customHeight="1">
      <c r="A217" s="36"/>
      <c r="B217" s="37"/>
      <c r="C217" s="176" t="s">
        <v>467</v>
      </c>
      <c r="D217" s="176" t="s">
        <v>197</v>
      </c>
      <c r="E217" s="178" t="s">
        <v>966</v>
      </c>
      <c r="F217" s="179" t="s">
        <v>967</v>
      </c>
      <c r="G217" s="180" t="s">
        <v>323</v>
      </c>
      <c r="H217" s="181">
        <v>1</v>
      </c>
      <c r="I217" s="182"/>
      <c r="J217" s="183">
        <f>ROUND(I217*H217,2)</f>
        <v>0</v>
      </c>
      <c r="K217" s="179" t="s">
        <v>201</v>
      </c>
      <c r="L217" s="41"/>
      <c r="M217" s="184" t="s">
        <v>19</v>
      </c>
      <c r="N217" s="185" t="s">
        <v>46</v>
      </c>
      <c r="O217" s="66"/>
      <c r="P217" s="186">
        <f>O217*H217</f>
        <v>0</v>
      </c>
      <c r="Q217" s="186">
        <v>0</v>
      </c>
      <c r="R217" s="186">
        <f>Q217*H217</f>
        <v>0</v>
      </c>
      <c r="S217" s="186">
        <v>0</v>
      </c>
      <c r="T217" s="18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8" t="s">
        <v>202</v>
      </c>
      <c r="AT217" s="188" t="s">
        <v>197</v>
      </c>
      <c r="AU217" s="188" t="s">
        <v>85</v>
      </c>
      <c r="AY217" s="19" t="s">
        <v>194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9" t="s">
        <v>83</v>
      </c>
      <c r="BK217" s="189">
        <f>ROUND(I217*H217,2)</f>
        <v>0</v>
      </c>
      <c r="BL217" s="19" t="s">
        <v>202</v>
      </c>
      <c r="BM217" s="188" t="s">
        <v>336</v>
      </c>
    </row>
    <row r="218" spans="1:65" s="2" customFormat="1" ht="11.25">
      <c r="A218" s="36"/>
      <c r="B218" s="37"/>
      <c r="C218" s="38"/>
      <c r="D218" s="190" t="s">
        <v>204</v>
      </c>
      <c r="E218" s="38"/>
      <c r="F218" s="191" t="s">
        <v>967</v>
      </c>
      <c r="G218" s="38"/>
      <c r="H218" s="38"/>
      <c r="I218" s="192"/>
      <c r="J218" s="38"/>
      <c r="K218" s="38"/>
      <c r="L218" s="41"/>
      <c r="M218" s="193"/>
      <c r="N218" s="19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204</v>
      </c>
      <c r="AU218" s="19" t="s">
        <v>85</v>
      </c>
    </row>
    <row r="219" spans="1:65" s="2" customFormat="1" ht="11.25">
      <c r="A219" s="36"/>
      <c r="B219" s="37"/>
      <c r="C219" s="38"/>
      <c r="D219" s="195" t="s">
        <v>206</v>
      </c>
      <c r="E219" s="38"/>
      <c r="F219" s="196" t="s">
        <v>968</v>
      </c>
      <c r="G219" s="38"/>
      <c r="H219" s="38"/>
      <c r="I219" s="192"/>
      <c r="J219" s="38"/>
      <c r="K219" s="38"/>
      <c r="L219" s="41"/>
      <c r="M219" s="193"/>
      <c r="N219" s="19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206</v>
      </c>
      <c r="AU219" s="19" t="s">
        <v>85</v>
      </c>
    </row>
    <row r="220" spans="1:65" s="2" customFormat="1" ht="16.5" customHeight="1">
      <c r="A220" s="36"/>
      <c r="B220" s="37"/>
      <c r="C220" s="233" t="s">
        <v>473</v>
      </c>
      <c r="D220" s="233" t="s">
        <v>302</v>
      </c>
      <c r="E220" s="234" t="s">
        <v>969</v>
      </c>
      <c r="F220" s="235" t="s">
        <v>970</v>
      </c>
      <c r="G220" s="236" t="s">
        <v>323</v>
      </c>
      <c r="H220" s="237">
        <v>1</v>
      </c>
      <c r="I220" s="238"/>
      <c r="J220" s="239">
        <f>ROUND(I220*H220,2)</f>
        <v>0</v>
      </c>
      <c r="K220" s="235" t="s">
        <v>19</v>
      </c>
      <c r="L220" s="240"/>
      <c r="M220" s="241" t="s">
        <v>19</v>
      </c>
      <c r="N220" s="242" t="s">
        <v>46</v>
      </c>
      <c r="O220" s="66"/>
      <c r="P220" s="186">
        <f>O220*H220</f>
        <v>0</v>
      </c>
      <c r="Q220" s="186">
        <v>0</v>
      </c>
      <c r="R220" s="186">
        <f>Q220*H220</f>
        <v>0</v>
      </c>
      <c r="S220" s="186">
        <v>0</v>
      </c>
      <c r="T220" s="187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188" t="s">
        <v>274</v>
      </c>
      <c r="AT220" s="188" t="s">
        <v>302</v>
      </c>
      <c r="AU220" s="188" t="s">
        <v>85</v>
      </c>
      <c r="AY220" s="19" t="s">
        <v>194</v>
      </c>
      <c r="BE220" s="189">
        <f>IF(N220="základní",J220,0)</f>
        <v>0</v>
      </c>
      <c r="BF220" s="189">
        <f>IF(N220="snížená",J220,0)</f>
        <v>0</v>
      </c>
      <c r="BG220" s="189">
        <f>IF(N220="zákl. přenesená",J220,0)</f>
        <v>0</v>
      </c>
      <c r="BH220" s="189">
        <f>IF(N220="sníž. přenesená",J220,0)</f>
        <v>0</v>
      </c>
      <c r="BI220" s="189">
        <f>IF(N220="nulová",J220,0)</f>
        <v>0</v>
      </c>
      <c r="BJ220" s="19" t="s">
        <v>83</v>
      </c>
      <c r="BK220" s="189">
        <f>ROUND(I220*H220,2)</f>
        <v>0</v>
      </c>
      <c r="BL220" s="19" t="s">
        <v>202</v>
      </c>
      <c r="BM220" s="188" t="s">
        <v>581</v>
      </c>
    </row>
    <row r="221" spans="1:65" s="2" customFormat="1" ht="11.25">
      <c r="A221" s="36"/>
      <c r="B221" s="37"/>
      <c r="C221" s="38"/>
      <c r="D221" s="190" t="s">
        <v>204</v>
      </c>
      <c r="E221" s="38"/>
      <c r="F221" s="191" t="s">
        <v>970</v>
      </c>
      <c r="G221" s="38"/>
      <c r="H221" s="38"/>
      <c r="I221" s="192"/>
      <c r="J221" s="38"/>
      <c r="K221" s="38"/>
      <c r="L221" s="41"/>
      <c r="M221" s="193"/>
      <c r="N221" s="194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204</v>
      </c>
      <c r="AU221" s="19" t="s">
        <v>85</v>
      </c>
    </row>
    <row r="222" spans="1:65" s="2" customFormat="1" ht="24.2" customHeight="1">
      <c r="A222" s="36"/>
      <c r="B222" s="37"/>
      <c r="C222" s="176" t="s">
        <v>479</v>
      </c>
      <c r="D222" s="176" t="s">
        <v>197</v>
      </c>
      <c r="E222" s="178" t="s">
        <v>971</v>
      </c>
      <c r="F222" s="179" t="s">
        <v>972</v>
      </c>
      <c r="G222" s="180" t="s">
        <v>323</v>
      </c>
      <c r="H222" s="181">
        <v>2</v>
      </c>
      <c r="I222" s="182"/>
      <c r="J222" s="183">
        <f>ROUND(I222*H222,2)</f>
        <v>0</v>
      </c>
      <c r="K222" s="179" t="s">
        <v>201</v>
      </c>
      <c r="L222" s="41"/>
      <c r="M222" s="184" t="s">
        <v>19</v>
      </c>
      <c r="N222" s="185" t="s">
        <v>46</v>
      </c>
      <c r="O222" s="66"/>
      <c r="P222" s="186">
        <f>O222*H222</f>
        <v>0</v>
      </c>
      <c r="Q222" s="186">
        <v>0</v>
      </c>
      <c r="R222" s="186">
        <f>Q222*H222</f>
        <v>0</v>
      </c>
      <c r="S222" s="186">
        <v>0</v>
      </c>
      <c r="T222" s="187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88" t="s">
        <v>202</v>
      </c>
      <c r="AT222" s="188" t="s">
        <v>197</v>
      </c>
      <c r="AU222" s="188" t="s">
        <v>85</v>
      </c>
      <c r="AY222" s="19" t="s">
        <v>194</v>
      </c>
      <c r="BE222" s="189">
        <f>IF(N222="základní",J222,0)</f>
        <v>0</v>
      </c>
      <c r="BF222" s="189">
        <f>IF(N222="snížená",J222,0)</f>
        <v>0</v>
      </c>
      <c r="BG222" s="189">
        <f>IF(N222="zákl. přenesená",J222,0)</f>
        <v>0</v>
      </c>
      <c r="BH222" s="189">
        <f>IF(N222="sníž. přenesená",J222,0)</f>
        <v>0</v>
      </c>
      <c r="BI222" s="189">
        <f>IF(N222="nulová",J222,0)</f>
        <v>0</v>
      </c>
      <c r="BJ222" s="19" t="s">
        <v>83</v>
      </c>
      <c r="BK222" s="189">
        <f>ROUND(I222*H222,2)</f>
        <v>0</v>
      </c>
      <c r="BL222" s="19" t="s">
        <v>202</v>
      </c>
      <c r="BM222" s="188" t="s">
        <v>740</v>
      </c>
    </row>
    <row r="223" spans="1:65" s="2" customFormat="1" ht="11.25">
      <c r="A223" s="36"/>
      <c r="B223" s="37"/>
      <c r="C223" s="38"/>
      <c r="D223" s="190" t="s">
        <v>204</v>
      </c>
      <c r="E223" s="38"/>
      <c r="F223" s="191" t="s">
        <v>972</v>
      </c>
      <c r="G223" s="38"/>
      <c r="H223" s="38"/>
      <c r="I223" s="192"/>
      <c r="J223" s="38"/>
      <c r="K223" s="38"/>
      <c r="L223" s="41"/>
      <c r="M223" s="193"/>
      <c r="N223" s="194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204</v>
      </c>
      <c r="AU223" s="19" t="s">
        <v>85</v>
      </c>
    </row>
    <row r="224" spans="1:65" s="2" customFormat="1" ht="11.25">
      <c r="A224" s="36"/>
      <c r="B224" s="37"/>
      <c r="C224" s="38"/>
      <c r="D224" s="195" t="s">
        <v>206</v>
      </c>
      <c r="E224" s="38"/>
      <c r="F224" s="196" t="s">
        <v>973</v>
      </c>
      <c r="G224" s="38"/>
      <c r="H224" s="38"/>
      <c r="I224" s="192"/>
      <c r="J224" s="38"/>
      <c r="K224" s="38"/>
      <c r="L224" s="41"/>
      <c r="M224" s="193"/>
      <c r="N224" s="19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206</v>
      </c>
      <c r="AU224" s="19" t="s">
        <v>85</v>
      </c>
    </row>
    <row r="225" spans="1:65" s="2" customFormat="1" ht="16.5" customHeight="1">
      <c r="A225" s="36"/>
      <c r="B225" s="37"/>
      <c r="C225" s="233" t="s">
        <v>485</v>
      </c>
      <c r="D225" s="233" t="s">
        <v>302</v>
      </c>
      <c r="E225" s="234" t="s">
        <v>974</v>
      </c>
      <c r="F225" s="235" t="s">
        <v>975</v>
      </c>
      <c r="G225" s="236" t="s">
        <v>323</v>
      </c>
      <c r="H225" s="237">
        <v>2</v>
      </c>
      <c r="I225" s="238"/>
      <c r="J225" s="239">
        <f>ROUND(I225*H225,2)</f>
        <v>0</v>
      </c>
      <c r="K225" s="235" t="s">
        <v>19</v>
      </c>
      <c r="L225" s="240"/>
      <c r="M225" s="241" t="s">
        <v>19</v>
      </c>
      <c r="N225" s="242" t="s">
        <v>46</v>
      </c>
      <c r="O225" s="66"/>
      <c r="P225" s="186">
        <f>O225*H225</f>
        <v>0</v>
      </c>
      <c r="Q225" s="186">
        <v>0</v>
      </c>
      <c r="R225" s="186">
        <f>Q225*H225</f>
        <v>0</v>
      </c>
      <c r="S225" s="186">
        <v>0</v>
      </c>
      <c r="T225" s="18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8" t="s">
        <v>274</v>
      </c>
      <c r="AT225" s="188" t="s">
        <v>302</v>
      </c>
      <c r="AU225" s="188" t="s">
        <v>85</v>
      </c>
      <c r="AY225" s="19" t="s">
        <v>194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9" t="s">
        <v>83</v>
      </c>
      <c r="BK225" s="189">
        <f>ROUND(I225*H225,2)</f>
        <v>0</v>
      </c>
      <c r="BL225" s="19" t="s">
        <v>202</v>
      </c>
      <c r="BM225" s="188" t="s">
        <v>354</v>
      </c>
    </row>
    <row r="226" spans="1:65" s="2" customFormat="1" ht="11.25">
      <c r="A226" s="36"/>
      <c r="B226" s="37"/>
      <c r="C226" s="38"/>
      <c r="D226" s="190" t="s">
        <v>204</v>
      </c>
      <c r="E226" s="38"/>
      <c r="F226" s="191" t="s">
        <v>975</v>
      </c>
      <c r="G226" s="38"/>
      <c r="H226" s="38"/>
      <c r="I226" s="192"/>
      <c r="J226" s="38"/>
      <c r="K226" s="38"/>
      <c r="L226" s="41"/>
      <c r="M226" s="193"/>
      <c r="N226" s="19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204</v>
      </c>
      <c r="AU226" s="19" t="s">
        <v>85</v>
      </c>
    </row>
    <row r="227" spans="1:65" s="2" customFormat="1" ht="24.2" customHeight="1">
      <c r="A227" s="36"/>
      <c r="B227" s="37"/>
      <c r="C227" s="176" t="s">
        <v>491</v>
      </c>
      <c r="D227" s="176" t="s">
        <v>197</v>
      </c>
      <c r="E227" s="178" t="s">
        <v>976</v>
      </c>
      <c r="F227" s="179" t="s">
        <v>977</v>
      </c>
      <c r="G227" s="180" t="s">
        <v>323</v>
      </c>
      <c r="H227" s="181">
        <v>1</v>
      </c>
      <c r="I227" s="182"/>
      <c r="J227" s="183">
        <f>ROUND(I227*H227,2)</f>
        <v>0</v>
      </c>
      <c r="K227" s="179" t="s">
        <v>201</v>
      </c>
      <c r="L227" s="41"/>
      <c r="M227" s="184" t="s">
        <v>19</v>
      </c>
      <c r="N227" s="185" t="s">
        <v>46</v>
      </c>
      <c r="O227" s="66"/>
      <c r="P227" s="186">
        <f>O227*H227</f>
        <v>0</v>
      </c>
      <c r="Q227" s="186">
        <v>0</v>
      </c>
      <c r="R227" s="186">
        <f>Q227*H227</f>
        <v>0</v>
      </c>
      <c r="S227" s="186">
        <v>0</v>
      </c>
      <c r="T227" s="18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8" t="s">
        <v>202</v>
      </c>
      <c r="AT227" s="188" t="s">
        <v>197</v>
      </c>
      <c r="AU227" s="188" t="s">
        <v>85</v>
      </c>
      <c r="AY227" s="19" t="s">
        <v>194</v>
      </c>
      <c r="BE227" s="189">
        <f>IF(N227="základní",J227,0)</f>
        <v>0</v>
      </c>
      <c r="BF227" s="189">
        <f>IF(N227="snížená",J227,0)</f>
        <v>0</v>
      </c>
      <c r="BG227" s="189">
        <f>IF(N227="zákl. přenesená",J227,0)</f>
        <v>0</v>
      </c>
      <c r="BH227" s="189">
        <f>IF(N227="sníž. přenesená",J227,0)</f>
        <v>0</v>
      </c>
      <c r="BI227" s="189">
        <f>IF(N227="nulová",J227,0)</f>
        <v>0</v>
      </c>
      <c r="BJ227" s="19" t="s">
        <v>83</v>
      </c>
      <c r="BK227" s="189">
        <f>ROUND(I227*H227,2)</f>
        <v>0</v>
      </c>
      <c r="BL227" s="19" t="s">
        <v>202</v>
      </c>
      <c r="BM227" s="188" t="s">
        <v>746</v>
      </c>
    </row>
    <row r="228" spans="1:65" s="2" customFormat="1" ht="11.25">
      <c r="A228" s="36"/>
      <c r="B228" s="37"/>
      <c r="C228" s="38"/>
      <c r="D228" s="190" t="s">
        <v>204</v>
      </c>
      <c r="E228" s="38"/>
      <c r="F228" s="191" t="s">
        <v>977</v>
      </c>
      <c r="G228" s="38"/>
      <c r="H228" s="38"/>
      <c r="I228" s="192"/>
      <c r="J228" s="38"/>
      <c r="K228" s="38"/>
      <c r="L228" s="41"/>
      <c r="M228" s="193"/>
      <c r="N228" s="19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204</v>
      </c>
      <c r="AU228" s="19" t="s">
        <v>85</v>
      </c>
    </row>
    <row r="229" spans="1:65" s="2" customFormat="1" ht="11.25">
      <c r="A229" s="36"/>
      <c r="B229" s="37"/>
      <c r="C229" s="38"/>
      <c r="D229" s="195" t="s">
        <v>206</v>
      </c>
      <c r="E229" s="38"/>
      <c r="F229" s="196" t="s">
        <v>978</v>
      </c>
      <c r="G229" s="38"/>
      <c r="H229" s="38"/>
      <c r="I229" s="192"/>
      <c r="J229" s="38"/>
      <c r="K229" s="38"/>
      <c r="L229" s="41"/>
      <c r="M229" s="193"/>
      <c r="N229" s="19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206</v>
      </c>
      <c r="AU229" s="19" t="s">
        <v>85</v>
      </c>
    </row>
    <row r="230" spans="1:65" s="2" customFormat="1" ht="16.5" customHeight="1">
      <c r="A230" s="36"/>
      <c r="B230" s="37"/>
      <c r="C230" s="233" t="s">
        <v>497</v>
      </c>
      <c r="D230" s="233" t="s">
        <v>302</v>
      </c>
      <c r="E230" s="234" t="s">
        <v>979</v>
      </c>
      <c r="F230" s="235" t="s">
        <v>980</v>
      </c>
      <c r="G230" s="236" t="s">
        <v>323</v>
      </c>
      <c r="H230" s="237">
        <v>1</v>
      </c>
      <c r="I230" s="238"/>
      <c r="J230" s="239">
        <f>ROUND(I230*H230,2)</f>
        <v>0</v>
      </c>
      <c r="K230" s="235" t="s">
        <v>19</v>
      </c>
      <c r="L230" s="240"/>
      <c r="M230" s="241" t="s">
        <v>19</v>
      </c>
      <c r="N230" s="242" t="s">
        <v>46</v>
      </c>
      <c r="O230" s="66"/>
      <c r="P230" s="186">
        <f>O230*H230</f>
        <v>0</v>
      </c>
      <c r="Q230" s="186">
        <v>0</v>
      </c>
      <c r="R230" s="186">
        <f>Q230*H230</f>
        <v>0</v>
      </c>
      <c r="S230" s="186">
        <v>0</v>
      </c>
      <c r="T230" s="187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8" t="s">
        <v>274</v>
      </c>
      <c r="AT230" s="188" t="s">
        <v>302</v>
      </c>
      <c r="AU230" s="188" t="s">
        <v>85</v>
      </c>
      <c r="AY230" s="19" t="s">
        <v>194</v>
      </c>
      <c r="BE230" s="189">
        <f>IF(N230="základní",J230,0)</f>
        <v>0</v>
      </c>
      <c r="BF230" s="189">
        <f>IF(N230="snížená",J230,0)</f>
        <v>0</v>
      </c>
      <c r="BG230" s="189">
        <f>IF(N230="zákl. přenesená",J230,0)</f>
        <v>0</v>
      </c>
      <c r="BH230" s="189">
        <f>IF(N230="sníž. přenesená",J230,0)</f>
        <v>0</v>
      </c>
      <c r="BI230" s="189">
        <f>IF(N230="nulová",J230,0)</f>
        <v>0</v>
      </c>
      <c r="BJ230" s="19" t="s">
        <v>83</v>
      </c>
      <c r="BK230" s="189">
        <f>ROUND(I230*H230,2)</f>
        <v>0</v>
      </c>
      <c r="BL230" s="19" t="s">
        <v>202</v>
      </c>
      <c r="BM230" s="188" t="s">
        <v>749</v>
      </c>
    </row>
    <row r="231" spans="1:65" s="2" customFormat="1" ht="11.25">
      <c r="A231" s="36"/>
      <c r="B231" s="37"/>
      <c r="C231" s="38"/>
      <c r="D231" s="190" t="s">
        <v>204</v>
      </c>
      <c r="E231" s="38"/>
      <c r="F231" s="191" t="s">
        <v>980</v>
      </c>
      <c r="G231" s="38"/>
      <c r="H231" s="38"/>
      <c r="I231" s="192"/>
      <c r="J231" s="38"/>
      <c r="K231" s="38"/>
      <c r="L231" s="41"/>
      <c r="M231" s="193"/>
      <c r="N231" s="19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204</v>
      </c>
      <c r="AU231" s="19" t="s">
        <v>85</v>
      </c>
    </row>
    <row r="232" spans="1:65" s="2" customFormat="1" ht="24.2" customHeight="1">
      <c r="A232" s="36"/>
      <c r="B232" s="37"/>
      <c r="C232" s="176" t="s">
        <v>502</v>
      </c>
      <c r="D232" s="176" t="s">
        <v>197</v>
      </c>
      <c r="E232" s="178" t="s">
        <v>981</v>
      </c>
      <c r="F232" s="179" t="s">
        <v>982</v>
      </c>
      <c r="G232" s="180" t="s">
        <v>323</v>
      </c>
      <c r="H232" s="181">
        <v>1</v>
      </c>
      <c r="I232" s="182"/>
      <c r="J232" s="183">
        <f>ROUND(I232*H232,2)</f>
        <v>0</v>
      </c>
      <c r="K232" s="179" t="s">
        <v>201</v>
      </c>
      <c r="L232" s="41"/>
      <c r="M232" s="184" t="s">
        <v>19</v>
      </c>
      <c r="N232" s="185" t="s">
        <v>46</v>
      </c>
      <c r="O232" s="66"/>
      <c r="P232" s="186">
        <f>O232*H232</f>
        <v>0</v>
      </c>
      <c r="Q232" s="186">
        <v>0</v>
      </c>
      <c r="R232" s="186">
        <f>Q232*H232</f>
        <v>0</v>
      </c>
      <c r="S232" s="186">
        <v>0</v>
      </c>
      <c r="T232" s="18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8" t="s">
        <v>202</v>
      </c>
      <c r="AT232" s="188" t="s">
        <v>197</v>
      </c>
      <c r="AU232" s="188" t="s">
        <v>85</v>
      </c>
      <c r="AY232" s="19" t="s">
        <v>194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9" t="s">
        <v>83</v>
      </c>
      <c r="BK232" s="189">
        <f>ROUND(I232*H232,2)</f>
        <v>0</v>
      </c>
      <c r="BL232" s="19" t="s">
        <v>202</v>
      </c>
      <c r="BM232" s="188" t="s">
        <v>753</v>
      </c>
    </row>
    <row r="233" spans="1:65" s="2" customFormat="1" ht="11.25">
      <c r="A233" s="36"/>
      <c r="B233" s="37"/>
      <c r="C233" s="38"/>
      <c r="D233" s="190" t="s">
        <v>204</v>
      </c>
      <c r="E233" s="38"/>
      <c r="F233" s="191" t="s">
        <v>982</v>
      </c>
      <c r="G233" s="38"/>
      <c r="H233" s="38"/>
      <c r="I233" s="192"/>
      <c r="J233" s="38"/>
      <c r="K233" s="38"/>
      <c r="L233" s="41"/>
      <c r="M233" s="193"/>
      <c r="N233" s="19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204</v>
      </c>
      <c r="AU233" s="19" t="s">
        <v>85</v>
      </c>
    </row>
    <row r="234" spans="1:65" s="2" customFormat="1" ht="11.25">
      <c r="A234" s="36"/>
      <c r="B234" s="37"/>
      <c r="C234" s="38"/>
      <c r="D234" s="195" t="s">
        <v>206</v>
      </c>
      <c r="E234" s="38"/>
      <c r="F234" s="196" t="s">
        <v>983</v>
      </c>
      <c r="G234" s="38"/>
      <c r="H234" s="38"/>
      <c r="I234" s="192"/>
      <c r="J234" s="38"/>
      <c r="K234" s="38"/>
      <c r="L234" s="41"/>
      <c r="M234" s="193"/>
      <c r="N234" s="19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206</v>
      </c>
      <c r="AU234" s="19" t="s">
        <v>85</v>
      </c>
    </row>
    <row r="235" spans="1:65" s="2" customFormat="1" ht="16.5" customHeight="1">
      <c r="A235" s="36"/>
      <c r="B235" s="37"/>
      <c r="C235" s="233" t="s">
        <v>754</v>
      </c>
      <c r="D235" s="233" t="s">
        <v>302</v>
      </c>
      <c r="E235" s="234" t="s">
        <v>984</v>
      </c>
      <c r="F235" s="235" t="s">
        <v>985</v>
      </c>
      <c r="G235" s="236" t="s">
        <v>323</v>
      </c>
      <c r="H235" s="237">
        <v>1</v>
      </c>
      <c r="I235" s="238"/>
      <c r="J235" s="239">
        <f>ROUND(I235*H235,2)</f>
        <v>0</v>
      </c>
      <c r="K235" s="235" t="s">
        <v>201</v>
      </c>
      <c r="L235" s="240"/>
      <c r="M235" s="241" t="s">
        <v>19</v>
      </c>
      <c r="N235" s="242" t="s">
        <v>46</v>
      </c>
      <c r="O235" s="66"/>
      <c r="P235" s="186">
        <f>O235*H235</f>
        <v>0</v>
      </c>
      <c r="Q235" s="186">
        <v>0</v>
      </c>
      <c r="R235" s="186">
        <f>Q235*H235</f>
        <v>0</v>
      </c>
      <c r="S235" s="186">
        <v>0</v>
      </c>
      <c r="T235" s="18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8" t="s">
        <v>274</v>
      </c>
      <c r="AT235" s="188" t="s">
        <v>302</v>
      </c>
      <c r="AU235" s="188" t="s">
        <v>85</v>
      </c>
      <c r="AY235" s="19" t="s">
        <v>194</v>
      </c>
      <c r="BE235" s="189">
        <f>IF(N235="základní",J235,0)</f>
        <v>0</v>
      </c>
      <c r="BF235" s="189">
        <f>IF(N235="snížená",J235,0)</f>
        <v>0</v>
      </c>
      <c r="BG235" s="189">
        <f>IF(N235="zákl. přenesená",J235,0)</f>
        <v>0</v>
      </c>
      <c r="BH235" s="189">
        <f>IF(N235="sníž. přenesená",J235,0)</f>
        <v>0</v>
      </c>
      <c r="BI235" s="189">
        <f>IF(N235="nulová",J235,0)</f>
        <v>0</v>
      </c>
      <c r="BJ235" s="19" t="s">
        <v>83</v>
      </c>
      <c r="BK235" s="189">
        <f>ROUND(I235*H235,2)</f>
        <v>0</v>
      </c>
      <c r="BL235" s="19" t="s">
        <v>202</v>
      </c>
      <c r="BM235" s="188" t="s">
        <v>757</v>
      </c>
    </row>
    <row r="236" spans="1:65" s="2" customFormat="1" ht="11.25">
      <c r="A236" s="36"/>
      <c r="B236" s="37"/>
      <c r="C236" s="38"/>
      <c r="D236" s="190" t="s">
        <v>204</v>
      </c>
      <c r="E236" s="38"/>
      <c r="F236" s="191" t="s">
        <v>985</v>
      </c>
      <c r="G236" s="38"/>
      <c r="H236" s="38"/>
      <c r="I236" s="192"/>
      <c r="J236" s="38"/>
      <c r="K236" s="38"/>
      <c r="L236" s="41"/>
      <c r="M236" s="193"/>
      <c r="N236" s="19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204</v>
      </c>
      <c r="AU236" s="19" t="s">
        <v>85</v>
      </c>
    </row>
    <row r="237" spans="1:65" s="2" customFormat="1" ht="16.5" customHeight="1">
      <c r="A237" s="36"/>
      <c r="B237" s="37"/>
      <c r="C237" s="176" t="s">
        <v>700</v>
      </c>
      <c r="D237" s="176" t="s">
        <v>197</v>
      </c>
      <c r="E237" s="178" t="s">
        <v>986</v>
      </c>
      <c r="F237" s="179" t="s">
        <v>987</v>
      </c>
      <c r="G237" s="180" t="s">
        <v>323</v>
      </c>
      <c r="H237" s="181">
        <v>18</v>
      </c>
      <c r="I237" s="182"/>
      <c r="J237" s="183">
        <f>ROUND(I237*H237,2)</f>
        <v>0</v>
      </c>
      <c r="K237" s="179" t="s">
        <v>201</v>
      </c>
      <c r="L237" s="41"/>
      <c r="M237" s="184" t="s">
        <v>19</v>
      </c>
      <c r="N237" s="185" t="s">
        <v>46</v>
      </c>
      <c r="O237" s="66"/>
      <c r="P237" s="186">
        <f>O237*H237</f>
        <v>0</v>
      </c>
      <c r="Q237" s="186">
        <v>0</v>
      </c>
      <c r="R237" s="186">
        <f>Q237*H237</f>
        <v>0</v>
      </c>
      <c r="S237" s="186">
        <v>0</v>
      </c>
      <c r="T237" s="187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8" t="s">
        <v>202</v>
      </c>
      <c r="AT237" s="188" t="s">
        <v>197</v>
      </c>
      <c r="AU237" s="188" t="s">
        <v>85</v>
      </c>
      <c r="AY237" s="19" t="s">
        <v>194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9" t="s">
        <v>83</v>
      </c>
      <c r="BK237" s="189">
        <f>ROUND(I237*H237,2)</f>
        <v>0</v>
      </c>
      <c r="BL237" s="19" t="s">
        <v>202</v>
      </c>
      <c r="BM237" s="188" t="s">
        <v>760</v>
      </c>
    </row>
    <row r="238" spans="1:65" s="2" customFormat="1" ht="11.25">
      <c r="A238" s="36"/>
      <c r="B238" s="37"/>
      <c r="C238" s="38"/>
      <c r="D238" s="190" t="s">
        <v>204</v>
      </c>
      <c r="E238" s="38"/>
      <c r="F238" s="191" t="s">
        <v>987</v>
      </c>
      <c r="G238" s="38"/>
      <c r="H238" s="38"/>
      <c r="I238" s="192"/>
      <c r="J238" s="38"/>
      <c r="K238" s="38"/>
      <c r="L238" s="41"/>
      <c r="M238" s="193"/>
      <c r="N238" s="19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204</v>
      </c>
      <c r="AU238" s="19" t="s">
        <v>85</v>
      </c>
    </row>
    <row r="239" spans="1:65" s="2" customFormat="1" ht="11.25">
      <c r="A239" s="36"/>
      <c r="B239" s="37"/>
      <c r="C239" s="38"/>
      <c r="D239" s="195" t="s">
        <v>206</v>
      </c>
      <c r="E239" s="38"/>
      <c r="F239" s="196" t="s">
        <v>988</v>
      </c>
      <c r="G239" s="38"/>
      <c r="H239" s="38"/>
      <c r="I239" s="192"/>
      <c r="J239" s="38"/>
      <c r="K239" s="38"/>
      <c r="L239" s="41"/>
      <c r="M239" s="193"/>
      <c r="N239" s="19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206</v>
      </c>
      <c r="AU239" s="19" t="s">
        <v>85</v>
      </c>
    </row>
    <row r="240" spans="1:65" s="2" customFormat="1" ht="16.5" customHeight="1">
      <c r="A240" s="36"/>
      <c r="B240" s="37"/>
      <c r="C240" s="233" t="s">
        <v>507</v>
      </c>
      <c r="D240" s="233" t="s">
        <v>302</v>
      </c>
      <c r="E240" s="234" t="s">
        <v>989</v>
      </c>
      <c r="F240" s="235" t="s">
        <v>990</v>
      </c>
      <c r="G240" s="236" t="s">
        <v>323</v>
      </c>
      <c r="H240" s="237">
        <v>3</v>
      </c>
      <c r="I240" s="238"/>
      <c r="J240" s="239">
        <f>ROUND(I240*H240,2)</f>
        <v>0</v>
      </c>
      <c r="K240" s="235" t="s">
        <v>201</v>
      </c>
      <c r="L240" s="240"/>
      <c r="M240" s="241" t="s">
        <v>19</v>
      </c>
      <c r="N240" s="242" t="s">
        <v>46</v>
      </c>
      <c r="O240" s="66"/>
      <c r="P240" s="186">
        <f>O240*H240</f>
        <v>0</v>
      </c>
      <c r="Q240" s="186">
        <v>0</v>
      </c>
      <c r="R240" s="186">
        <f>Q240*H240</f>
        <v>0</v>
      </c>
      <c r="S240" s="186">
        <v>0</v>
      </c>
      <c r="T240" s="18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8" t="s">
        <v>274</v>
      </c>
      <c r="AT240" s="188" t="s">
        <v>302</v>
      </c>
      <c r="AU240" s="188" t="s">
        <v>85</v>
      </c>
      <c r="AY240" s="19" t="s">
        <v>194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9" t="s">
        <v>83</v>
      </c>
      <c r="BK240" s="189">
        <f>ROUND(I240*H240,2)</f>
        <v>0</v>
      </c>
      <c r="BL240" s="19" t="s">
        <v>202</v>
      </c>
      <c r="BM240" s="188" t="s">
        <v>764</v>
      </c>
    </row>
    <row r="241" spans="1:65" s="2" customFormat="1" ht="11.25">
      <c r="A241" s="36"/>
      <c r="B241" s="37"/>
      <c r="C241" s="38"/>
      <c r="D241" s="190" t="s">
        <v>204</v>
      </c>
      <c r="E241" s="38"/>
      <c r="F241" s="191" t="s">
        <v>990</v>
      </c>
      <c r="G241" s="38"/>
      <c r="H241" s="38"/>
      <c r="I241" s="192"/>
      <c r="J241" s="38"/>
      <c r="K241" s="38"/>
      <c r="L241" s="41"/>
      <c r="M241" s="193"/>
      <c r="N241" s="19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204</v>
      </c>
      <c r="AU241" s="19" t="s">
        <v>85</v>
      </c>
    </row>
    <row r="242" spans="1:65" s="2" customFormat="1" ht="16.5" customHeight="1">
      <c r="A242" s="36"/>
      <c r="B242" s="37"/>
      <c r="C242" s="233" t="s">
        <v>513</v>
      </c>
      <c r="D242" s="233" t="s">
        <v>302</v>
      </c>
      <c r="E242" s="234" t="s">
        <v>991</v>
      </c>
      <c r="F242" s="235" t="s">
        <v>992</v>
      </c>
      <c r="G242" s="236" t="s">
        <v>323</v>
      </c>
      <c r="H242" s="237">
        <v>2</v>
      </c>
      <c r="I242" s="238"/>
      <c r="J242" s="239">
        <f>ROUND(I242*H242,2)</f>
        <v>0</v>
      </c>
      <c r="K242" s="235" t="s">
        <v>201</v>
      </c>
      <c r="L242" s="240"/>
      <c r="M242" s="241" t="s">
        <v>19</v>
      </c>
      <c r="N242" s="242" t="s">
        <v>46</v>
      </c>
      <c r="O242" s="66"/>
      <c r="P242" s="186">
        <f>O242*H242</f>
        <v>0</v>
      </c>
      <c r="Q242" s="186">
        <v>0</v>
      </c>
      <c r="R242" s="186">
        <f>Q242*H242</f>
        <v>0</v>
      </c>
      <c r="S242" s="186">
        <v>0</v>
      </c>
      <c r="T242" s="187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88" t="s">
        <v>274</v>
      </c>
      <c r="AT242" s="188" t="s">
        <v>302</v>
      </c>
      <c r="AU242" s="188" t="s">
        <v>85</v>
      </c>
      <c r="AY242" s="19" t="s">
        <v>194</v>
      </c>
      <c r="BE242" s="189">
        <f>IF(N242="základní",J242,0)</f>
        <v>0</v>
      </c>
      <c r="BF242" s="189">
        <f>IF(N242="snížená",J242,0)</f>
        <v>0</v>
      </c>
      <c r="BG242" s="189">
        <f>IF(N242="zákl. přenesená",J242,0)</f>
        <v>0</v>
      </c>
      <c r="BH242" s="189">
        <f>IF(N242="sníž. přenesená",J242,0)</f>
        <v>0</v>
      </c>
      <c r="BI242" s="189">
        <f>IF(N242="nulová",J242,0)</f>
        <v>0</v>
      </c>
      <c r="BJ242" s="19" t="s">
        <v>83</v>
      </c>
      <c r="BK242" s="189">
        <f>ROUND(I242*H242,2)</f>
        <v>0</v>
      </c>
      <c r="BL242" s="19" t="s">
        <v>202</v>
      </c>
      <c r="BM242" s="188" t="s">
        <v>767</v>
      </c>
    </row>
    <row r="243" spans="1:65" s="2" customFormat="1" ht="11.25">
      <c r="A243" s="36"/>
      <c r="B243" s="37"/>
      <c r="C243" s="38"/>
      <c r="D243" s="190" t="s">
        <v>204</v>
      </c>
      <c r="E243" s="38"/>
      <c r="F243" s="191" t="s">
        <v>992</v>
      </c>
      <c r="G243" s="38"/>
      <c r="H243" s="38"/>
      <c r="I243" s="192"/>
      <c r="J243" s="38"/>
      <c r="K243" s="38"/>
      <c r="L243" s="41"/>
      <c r="M243" s="193"/>
      <c r="N243" s="19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204</v>
      </c>
      <c r="AU243" s="19" t="s">
        <v>85</v>
      </c>
    </row>
    <row r="244" spans="1:65" s="2" customFormat="1" ht="16.5" customHeight="1">
      <c r="A244" s="36"/>
      <c r="B244" s="37"/>
      <c r="C244" s="233" t="s">
        <v>517</v>
      </c>
      <c r="D244" s="233" t="s">
        <v>302</v>
      </c>
      <c r="E244" s="234" t="s">
        <v>993</v>
      </c>
      <c r="F244" s="235" t="s">
        <v>994</v>
      </c>
      <c r="G244" s="236" t="s">
        <v>323</v>
      </c>
      <c r="H244" s="237">
        <v>2</v>
      </c>
      <c r="I244" s="238"/>
      <c r="J244" s="239">
        <f>ROUND(I244*H244,2)</f>
        <v>0</v>
      </c>
      <c r="K244" s="235" t="s">
        <v>201</v>
      </c>
      <c r="L244" s="240"/>
      <c r="M244" s="241" t="s">
        <v>19</v>
      </c>
      <c r="N244" s="242" t="s">
        <v>46</v>
      </c>
      <c r="O244" s="66"/>
      <c r="P244" s="186">
        <f>O244*H244</f>
        <v>0</v>
      </c>
      <c r="Q244" s="186">
        <v>0</v>
      </c>
      <c r="R244" s="186">
        <f>Q244*H244</f>
        <v>0</v>
      </c>
      <c r="S244" s="186">
        <v>0</v>
      </c>
      <c r="T244" s="18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8" t="s">
        <v>274</v>
      </c>
      <c r="AT244" s="188" t="s">
        <v>302</v>
      </c>
      <c r="AU244" s="188" t="s">
        <v>85</v>
      </c>
      <c r="AY244" s="19" t="s">
        <v>194</v>
      </c>
      <c r="BE244" s="189">
        <f>IF(N244="základní",J244,0)</f>
        <v>0</v>
      </c>
      <c r="BF244" s="189">
        <f>IF(N244="snížená",J244,0)</f>
        <v>0</v>
      </c>
      <c r="BG244" s="189">
        <f>IF(N244="zákl. přenesená",J244,0)</f>
        <v>0</v>
      </c>
      <c r="BH244" s="189">
        <f>IF(N244="sníž. přenesená",J244,0)</f>
        <v>0</v>
      </c>
      <c r="BI244" s="189">
        <f>IF(N244="nulová",J244,0)</f>
        <v>0</v>
      </c>
      <c r="BJ244" s="19" t="s">
        <v>83</v>
      </c>
      <c r="BK244" s="189">
        <f>ROUND(I244*H244,2)</f>
        <v>0</v>
      </c>
      <c r="BL244" s="19" t="s">
        <v>202</v>
      </c>
      <c r="BM244" s="188" t="s">
        <v>770</v>
      </c>
    </row>
    <row r="245" spans="1:65" s="2" customFormat="1" ht="11.25">
      <c r="A245" s="36"/>
      <c r="B245" s="37"/>
      <c r="C245" s="38"/>
      <c r="D245" s="190" t="s">
        <v>204</v>
      </c>
      <c r="E245" s="38"/>
      <c r="F245" s="191" t="s">
        <v>994</v>
      </c>
      <c r="G245" s="38"/>
      <c r="H245" s="38"/>
      <c r="I245" s="192"/>
      <c r="J245" s="38"/>
      <c r="K245" s="38"/>
      <c r="L245" s="41"/>
      <c r="M245" s="193"/>
      <c r="N245" s="194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204</v>
      </c>
      <c r="AU245" s="19" t="s">
        <v>85</v>
      </c>
    </row>
    <row r="246" spans="1:65" s="2" customFormat="1" ht="16.5" customHeight="1">
      <c r="A246" s="36"/>
      <c r="B246" s="37"/>
      <c r="C246" s="233" t="s">
        <v>524</v>
      </c>
      <c r="D246" s="233" t="s">
        <v>302</v>
      </c>
      <c r="E246" s="234" t="s">
        <v>995</v>
      </c>
      <c r="F246" s="235" t="s">
        <v>996</v>
      </c>
      <c r="G246" s="236" t="s">
        <v>323</v>
      </c>
      <c r="H246" s="237">
        <v>2</v>
      </c>
      <c r="I246" s="238"/>
      <c r="J246" s="239">
        <f>ROUND(I246*H246,2)</f>
        <v>0</v>
      </c>
      <c r="K246" s="235" t="s">
        <v>201</v>
      </c>
      <c r="L246" s="240"/>
      <c r="M246" s="241" t="s">
        <v>19</v>
      </c>
      <c r="N246" s="242" t="s">
        <v>46</v>
      </c>
      <c r="O246" s="66"/>
      <c r="P246" s="186">
        <f>O246*H246</f>
        <v>0</v>
      </c>
      <c r="Q246" s="186">
        <v>0</v>
      </c>
      <c r="R246" s="186">
        <f>Q246*H246</f>
        <v>0</v>
      </c>
      <c r="S246" s="186">
        <v>0</v>
      </c>
      <c r="T246" s="18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8" t="s">
        <v>274</v>
      </c>
      <c r="AT246" s="188" t="s">
        <v>302</v>
      </c>
      <c r="AU246" s="188" t="s">
        <v>85</v>
      </c>
      <c r="AY246" s="19" t="s">
        <v>194</v>
      </c>
      <c r="BE246" s="189">
        <f>IF(N246="základní",J246,0)</f>
        <v>0</v>
      </c>
      <c r="BF246" s="189">
        <f>IF(N246="snížená",J246,0)</f>
        <v>0</v>
      </c>
      <c r="BG246" s="189">
        <f>IF(N246="zákl. přenesená",J246,0)</f>
        <v>0</v>
      </c>
      <c r="BH246" s="189">
        <f>IF(N246="sníž. přenesená",J246,0)</f>
        <v>0</v>
      </c>
      <c r="BI246" s="189">
        <f>IF(N246="nulová",J246,0)</f>
        <v>0</v>
      </c>
      <c r="BJ246" s="19" t="s">
        <v>83</v>
      </c>
      <c r="BK246" s="189">
        <f>ROUND(I246*H246,2)</f>
        <v>0</v>
      </c>
      <c r="BL246" s="19" t="s">
        <v>202</v>
      </c>
      <c r="BM246" s="188" t="s">
        <v>774</v>
      </c>
    </row>
    <row r="247" spans="1:65" s="2" customFormat="1" ht="11.25">
      <c r="A247" s="36"/>
      <c r="B247" s="37"/>
      <c r="C247" s="38"/>
      <c r="D247" s="190" t="s">
        <v>204</v>
      </c>
      <c r="E247" s="38"/>
      <c r="F247" s="191" t="s">
        <v>996</v>
      </c>
      <c r="G247" s="38"/>
      <c r="H247" s="38"/>
      <c r="I247" s="192"/>
      <c r="J247" s="38"/>
      <c r="K247" s="38"/>
      <c r="L247" s="41"/>
      <c r="M247" s="193"/>
      <c r="N247" s="19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204</v>
      </c>
      <c r="AU247" s="19" t="s">
        <v>85</v>
      </c>
    </row>
    <row r="248" spans="1:65" s="2" customFormat="1" ht="16.5" customHeight="1">
      <c r="A248" s="36"/>
      <c r="B248" s="37"/>
      <c r="C248" s="233" t="s">
        <v>530</v>
      </c>
      <c r="D248" s="233" t="s">
        <v>302</v>
      </c>
      <c r="E248" s="234" t="s">
        <v>997</v>
      </c>
      <c r="F248" s="235" t="s">
        <v>998</v>
      </c>
      <c r="G248" s="236" t="s">
        <v>323</v>
      </c>
      <c r="H248" s="237">
        <v>3</v>
      </c>
      <c r="I248" s="238"/>
      <c r="J248" s="239">
        <f>ROUND(I248*H248,2)</f>
        <v>0</v>
      </c>
      <c r="K248" s="235" t="s">
        <v>201</v>
      </c>
      <c r="L248" s="240"/>
      <c r="M248" s="241" t="s">
        <v>19</v>
      </c>
      <c r="N248" s="242" t="s">
        <v>46</v>
      </c>
      <c r="O248" s="66"/>
      <c r="P248" s="186">
        <f>O248*H248</f>
        <v>0</v>
      </c>
      <c r="Q248" s="186">
        <v>0</v>
      </c>
      <c r="R248" s="186">
        <f>Q248*H248</f>
        <v>0</v>
      </c>
      <c r="S248" s="186">
        <v>0</v>
      </c>
      <c r="T248" s="187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8" t="s">
        <v>274</v>
      </c>
      <c r="AT248" s="188" t="s">
        <v>302</v>
      </c>
      <c r="AU248" s="188" t="s">
        <v>85</v>
      </c>
      <c r="AY248" s="19" t="s">
        <v>194</v>
      </c>
      <c r="BE248" s="189">
        <f>IF(N248="základní",J248,0)</f>
        <v>0</v>
      </c>
      <c r="BF248" s="189">
        <f>IF(N248="snížená",J248,0)</f>
        <v>0</v>
      </c>
      <c r="BG248" s="189">
        <f>IF(N248="zákl. přenesená",J248,0)</f>
        <v>0</v>
      </c>
      <c r="BH248" s="189">
        <f>IF(N248="sníž. přenesená",J248,0)</f>
        <v>0</v>
      </c>
      <c r="BI248" s="189">
        <f>IF(N248="nulová",J248,0)</f>
        <v>0</v>
      </c>
      <c r="BJ248" s="19" t="s">
        <v>83</v>
      </c>
      <c r="BK248" s="189">
        <f>ROUND(I248*H248,2)</f>
        <v>0</v>
      </c>
      <c r="BL248" s="19" t="s">
        <v>202</v>
      </c>
      <c r="BM248" s="188" t="s">
        <v>777</v>
      </c>
    </row>
    <row r="249" spans="1:65" s="2" customFormat="1" ht="11.25">
      <c r="A249" s="36"/>
      <c r="B249" s="37"/>
      <c r="C249" s="38"/>
      <c r="D249" s="190" t="s">
        <v>204</v>
      </c>
      <c r="E249" s="38"/>
      <c r="F249" s="191" t="s">
        <v>998</v>
      </c>
      <c r="G249" s="38"/>
      <c r="H249" s="38"/>
      <c r="I249" s="192"/>
      <c r="J249" s="38"/>
      <c r="K249" s="38"/>
      <c r="L249" s="41"/>
      <c r="M249" s="193"/>
      <c r="N249" s="19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204</v>
      </c>
      <c r="AU249" s="19" t="s">
        <v>85</v>
      </c>
    </row>
    <row r="250" spans="1:65" s="2" customFormat="1" ht="16.5" customHeight="1">
      <c r="A250" s="36"/>
      <c r="B250" s="37"/>
      <c r="C250" s="233" t="s">
        <v>537</v>
      </c>
      <c r="D250" s="233" t="s">
        <v>302</v>
      </c>
      <c r="E250" s="234" t="s">
        <v>999</v>
      </c>
      <c r="F250" s="235" t="s">
        <v>1000</v>
      </c>
      <c r="G250" s="236" t="s">
        <v>323</v>
      </c>
      <c r="H250" s="237">
        <v>2</v>
      </c>
      <c r="I250" s="238"/>
      <c r="J250" s="239">
        <f>ROUND(I250*H250,2)</f>
        <v>0</v>
      </c>
      <c r="K250" s="235" t="s">
        <v>201</v>
      </c>
      <c r="L250" s="240"/>
      <c r="M250" s="241" t="s">
        <v>19</v>
      </c>
      <c r="N250" s="242" t="s">
        <v>46</v>
      </c>
      <c r="O250" s="66"/>
      <c r="P250" s="186">
        <f>O250*H250</f>
        <v>0</v>
      </c>
      <c r="Q250" s="186">
        <v>0</v>
      </c>
      <c r="R250" s="186">
        <f>Q250*H250</f>
        <v>0</v>
      </c>
      <c r="S250" s="186">
        <v>0</v>
      </c>
      <c r="T250" s="187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8" t="s">
        <v>274</v>
      </c>
      <c r="AT250" s="188" t="s">
        <v>302</v>
      </c>
      <c r="AU250" s="188" t="s">
        <v>85</v>
      </c>
      <c r="AY250" s="19" t="s">
        <v>194</v>
      </c>
      <c r="BE250" s="189">
        <f>IF(N250="základní",J250,0)</f>
        <v>0</v>
      </c>
      <c r="BF250" s="189">
        <f>IF(N250="snížená",J250,0)</f>
        <v>0</v>
      </c>
      <c r="BG250" s="189">
        <f>IF(N250="zákl. přenesená",J250,0)</f>
        <v>0</v>
      </c>
      <c r="BH250" s="189">
        <f>IF(N250="sníž. přenesená",J250,0)</f>
        <v>0</v>
      </c>
      <c r="BI250" s="189">
        <f>IF(N250="nulová",J250,0)</f>
        <v>0</v>
      </c>
      <c r="BJ250" s="19" t="s">
        <v>83</v>
      </c>
      <c r="BK250" s="189">
        <f>ROUND(I250*H250,2)</f>
        <v>0</v>
      </c>
      <c r="BL250" s="19" t="s">
        <v>202</v>
      </c>
      <c r="BM250" s="188" t="s">
        <v>781</v>
      </c>
    </row>
    <row r="251" spans="1:65" s="2" customFormat="1" ht="11.25">
      <c r="A251" s="36"/>
      <c r="B251" s="37"/>
      <c r="C251" s="38"/>
      <c r="D251" s="190" t="s">
        <v>204</v>
      </c>
      <c r="E251" s="38"/>
      <c r="F251" s="191" t="s">
        <v>1000</v>
      </c>
      <c r="G251" s="38"/>
      <c r="H251" s="38"/>
      <c r="I251" s="192"/>
      <c r="J251" s="38"/>
      <c r="K251" s="38"/>
      <c r="L251" s="41"/>
      <c r="M251" s="193"/>
      <c r="N251" s="194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204</v>
      </c>
      <c r="AU251" s="19" t="s">
        <v>85</v>
      </c>
    </row>
    <row r="252" spans="1:65" s="2" customFormat="1" ht="16.5" customHeight="1">
      <c r="A252" s="36"/>
      <c r="B252" s="37"/>
      <c r="C252" s="233" t="s">
        <v>542</v>
      </c>
      <c r="D252" s="233" t="s">
        <v>302</v>
      </c>
      <c r="E252" s="234" t="s">
        <v>1001</v>
      </c>
      <c r="F252" s="235" t="s">
        <v>1002</v>
      </c>
      <c r="G252" s="236" t="s">
        <v>323</v>
      </c>
      <c r="H252" s="237">
        <v>4</v>
      </c>
      <c r="I252" s="238"/>
      <c r="J252" s="239">
        <f>ROUND(I252*H252,2)</f>
        <v>0</v>
      </c>
      <c r="K252" s="235" t="s">
        <v>201</v>
      </c>
      <c r="L252" s="240"/>
      <c r="M252" s="241" t="s">
        <v>19</v>
      </c>
      <c r="N252" s="242" t="s">
        <v>46</v>
      </c>
      <c r="O252" s="66"/>
      <c r="P252" s="186">
        <f>O252*H252</f>
        <v>0</v>
      </c>
      <c r="Q252" s="186">
        <v>0</v>
      </c>
      <c r="R252" s="186">
        <f>Q252*H252</f>
        <v>0</v>
      </c>
      <c r="S252" s="186">
        <v>0</v>
      </c>
      <c r="T252" s="18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8" t="s">
        <v>274</v>
      </c>
      <c r="AT252" s="188" t="s">
        <v>302</v>
      </c>
      <c r="AU252" s="188" t="s">
        <v>85</v>
      </c>
      <c r="AY252" s="19" t="s">
        <v>194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9" t="s">
        <v>83</v>
      </c>
      <c r="BK252" s="189">
        <f>ROUND(I252*H252,2)</f>
        <v>0</v>
      </c>
      <c r="BL252" s="19" t="s">
        <v>202</v>
      </c>
      <c r="BM252" s="188" t="s">
        <v>784</v>
      </c>
    </row>
    <row r="253" spans="1:65" s="2" customFormat="1" ht="11.25">
      <c r="A253" s="36"/>
      <c r="B253" s="37"/>
      <c r="C253" s="38"/>
      <c r="D253" s="190" t="s">
        <v>204</v>
      </c>
      <c r="E253" s="38"/>
      <c r="F253" s="191" t="s">
        <v>1002</v>
      </c>
      <c r="G253" s="38"/>
      <c r="H253" s="38"/>
      <c r="I253" s="192"/>
      <c r="J253" s="38"/>
      <c r="K253" s="38"/>
      <c r="L253" s="41"/>
      <c r="M253" s="193"/>
      <c r="N253" s="19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204</v>
      </c>
      <c r="AU253" s="19" t="s">
        <v>85</v>
      </c>
    </row>
    <row r="254" spans="1:65" s="2" customFormat="1" ht="16.5" customHeight="1">
      <c r="A254" s="36"/>
      <c r="B254" s="37"/>
      <c r="C254" s="176" t="s">
        <v>549</v>
      </c>
      <c r="D254" s="176" t="s">
        <v>197</v>
      </c>
      <c r="E254" s="178" t="s">
        <v>1003</v>
      </c>
      <c r="F254" s="179" t="s">
        <v>1004</v>
      </c>
      <c r="G254" s="180" t="s">
        <v>323</v>
      </c>
      <c r="H254" s="181">
        <v>3</v>
      </c>
      <c r="I254" s="182"/>
      <c r="J254" s="183">
        <f>ROUND(I254*H254,2)</f>
        <v>0</v>
      </c>
      <c r="K254" s="179" t="s">
        <v>201</v>
      </c>
      <c r="L254" s="41"/>
      <c r="M254" s="184" t="s">
        <v>19</v>
      </c>
      <c r="N254" s="185" t="s">
        <v>46</v>
      </c>
      <c r="O254" s="66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8" t="s">
        <v>202</v>
      </c>
      <c r="AT254" s="188" t="s">
        <v>197</v>
      </c>
      <c r="AU254" s="188" t="s">
        <v>85</v>
      </c>
      <c r="AY254" s="19" t="s">
        <v>194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9" t="s">
        <v>83</v>
      </c>
      <c r="BK254" s="189">
        <f>ROUND(I254*H254,2)</f>
        <v>0</v>
      </c>
      <c r="BL254" s="19" t="s">
        <v>202</v>
      </c>
      <c r="BM254" s="188" t="s">
        <v>788</v>
      </c>
    </row>
    <row r="255" spans="1:65" s="2" customFormat="1" ht="11.25">
      <c r="A255" s="36"/>
      <c r="B255" s="37"/>
      <c r="C255" s="38"/>
      <c r="D255" s="190" t="s">
        <v>204</v>
      </c>
      <c r="E255" s="38"/>
      <c r="F255" s="191" t="s">
        <v>1004</v>
      </c>
      <c r="G255" s="38"/>
      <c r="H255" s="38"/>
      <c r="I255" s="192"/>
      <c r="J255" s="38"/>
      <c r="K255" s="38"/>
      <c r="L255" s="41"/>
      <c r="M255" s="193"/>
      <c r="N255" s="19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204</v>
      </c>
      <c r="AU255" s="19" t="s">
        <v>85</v>
      </c>
    </row>
    <row r="256" spans="1:65" s="2" customFormat="1" ht="11.25">
      <c r="A256" s="36"/>
      <c r="B256" s="37"/>
      <c r="C256" s="38"/>
      <c r="D256" s="195" t="s">
        <v>206</v>
      </c>
      <c r="E256" s="38"/>
      <c r="F256" s="196" t="s">
        <v>1005</v>
      </c>
      <c r="G256" s="38"/>
      <c r="H256" s="38"/>
      <c r="I256" s="192"/>
      <c r="J256" s="38"/>
      <c r="K256" s="38"/>
      <c r="L256" s="41"/>
      <c r="M256" s="193"/>
      <c r="N256" s="194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206</v>
      </c>
      <c r="AU256" s="19" t="s">
        <v>85</v>
      </c>
    </row>
    <row r="257" spans="1:65" s="2" customFormat="1" ht="16.5" customHeight="1">
      <c r="A257" s="36"/>
      <c r="B257" s="37"/>
      <c r="C257" s="233" t="s">
        <v>555</v>
      </c>
      <c r="D257" s="233" t="s">
        <v>302</v>
      </c>
      <c r="E257" s="234" t="s">
        <v>1006</v>
      </c>
      <c r="F257" s="235" t="s">
        <v>1007</v>
      </c>
      <c r="G257" s="236" t="s">
        <v>323</v>
      </c>
      <c r="H257" s="237">
        <v>3</v>
      </c>
      <c r="I257" s="238"/>
      <c r="J257" s="239">
        <f>ROUND(I257*H257,2)</f>
        <v>0</v>
      </c>
      <c r="K257" s="235" t="s">
        <v>201</v>
      </c>
      <c r="L257" s="240"/>
      <c r="M257" s="241" t="s">
        <v>19</v>
      </c>
      <c r="N257" s="242" t="s">
        <v>46</v>
      </c>
      <c r="O257" s="66"/>
      <c r="P257" s="186">
        <f>O257*H257</f>
        <v>0</v>
      </c>
      <c r="Q257" s="186">
        <v>0</v>
      </c>
      <c r="R257" s="186">
        <f>Q257*H257</f>
        <v>0</v>
      </c>
      <c r="S257" s="186">
        <v>0</v>
      </c>
      <c r="T257" s="187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8" t="s">
        <v>274</v>
      </c>
      <c r="AT257" s="188" t="s">
        <v>302</v>
      </c>
      <c r="AU257" s="188" t="s">
        <v>85</v>
      </c>
      <c r="AY257" s="19" t="s">
        <v>194</v>
      </c>
      <c r="BE257" s="189">
        <f>IF(N257="základní",J257,0)</f>
        <v>0</v>
      </c>
      <c r="BF257" s="189">
        <f>IF(N257="snížená",J257,0)</f>
        <v>0</v>
      </c>
      <c r="BG257" s="189">
        <f>IF(N257="zákl. přenesená",J257,0)</f>
        <v>0</v>
      </c>
      <c r="BH257" s="189">
        <f>IF(N257="sníž. přenesená",J257,0)</f>
        <v>0</v>
      </c>
      <c r="BI257" s="189">
        <f>IF(N257="nulová",J257,0)</f>
        <v>0</v>
      </c>
      <c r="BJ257" s="19" t="s">
        <v>83</v>
      </c>
      <c r="BK257" s="189">
        <f>ROUND(I257*H257,2)</f>
        <v>0</v>
      </c>
      <c r="BL257" s="19" t="s">
        <v>202</v>
      </c>
      <c r="BM257" s="188" t="s">
        <v>791</v>
      </c>
    </row>
    <row r="258" spans="1:65" s="2" customFormat="1" ht="11.25">
      <c r="A258" s="36"/>
      <c r="B258" s="37"/>
      <c r="C258" s="38"/>
      <c r="D258" s="190" t="s">
        <v>204</v>
      </c>
      <c r="E258" s="38"/>
      <c r="F258" s="191" t="s">
        <v>1007</v>
      </c>
      <c r="G258" s="38"/>
      <c r="H258" s="38"/>
      <c r="I258" s="192"/>
      <c r="J258" s="38"/>
      <c r="K258" s="38"/>
      <c r="L258" s="41"/>
      <c r="M258" s="193"/>
      <c r="N258" s="194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204</v>
      </c>
      <c r="AU258" s="19" t="s">
        <v>85</v>
      </c>
    </row>
    <row r="259" spans="1:65" s="2" customFormat="1" ht="16.5" customHeight="1">
      <c r="A259" s="36"/>
      <c r="B259" s="37"/>
      <c r="C259" s="176" t="s">
        <v>562</v>
      </c>
      <c r="D259" s="176" t="s">
        <v>197</v>
      </c>
      <c r="E259" s="178" t="s">
        <v>1008</v>
      </c>
      <c r="F259" s="179" t="s">
        <v>1009</v>
      </c>
      <c r="G259" s="180" t="s">
        <v>323</v>
      </c>
      <c r="H259" s="181">
        <v>5</v>
      </c>
      <c r="I259" s="182"/>
      <c r="J259" s="183">
        <f>ROUND(I259*H259,2)</f>
        <v>0</v>
      </c>
      <c r="K259" s="179" t="s">
        <v>201</v>
      </c>
      <c r="L259" s="41"/>
      <c r="M259" s="184" t="s">
        <v>19</v>
      </c>
      <c r="N259" s="185" t="s">
        <v>46</v>
      </c>
      <c r="O259" s="66"/>
      <c r="P259" s="186">
        <f>O259*H259</f>
        <v>0</v>
      </c>
      <c r="Q259" s="186">
        <v>0</v>
      </c>
      <c r="R259" s="186">
        <f>Q259*H259</f>
        <v>0</v>
      </c>
      <c r="S259" s="186">
        <v>0</v>
      </c>
      <c r="T259" s="187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88" t="s">
        <v>202</v>
      </c>
      <c r="AT259" s="188" t="s">
        <v>197</v>
      </c>
      <c r="AU259" s="188" t="s">
        <v>85</v>
      </c>
      <c r="AY259" s="19" t="s">
        <v>194</v>
      </c>
      <c r="BE259" s="189">
        <f>IF(N259="základní",J259,0)</f>
        <v>0</v>
      </c>
      <c r="BF259" s="189">
        <f>IF(N259="snížená",J259,0)</f>
        <v>0</v>
      </c>
      <c r="BG259" s="189">
        <f>IF(N259="zákl. přenesená",J259,0)</f>
        <v>0</v>
      </c>
      <c r="BH259" s="189">
        <f>IF(N259="sníž. přenesená",J259,0)</f>
        <v>0</v>
      </c>
      <c r="BI259" s="189">
        <f>IF(N259="nulová",J259,0)</f>
        <v>0</v>
      </c>
      <c r="BJ259" s="19" t="s">
        <v>83</v>
      </c>
      <c r="BK259" s="189">
        <f>ROUND(I259*H259,2)</f>
        <v>0</v>
      </c>
      <c r="BL259" s="19" t="s">
        <v>202</v>
      </c>
      <c r="BM259" s="188" t="s">
        <v>794</v>
      </c>
    </row>
    <row r="260" spans="1:65" s="2" customFormat="1" ht="11.25">
      <c r="A260" s="36"/>
      <c r="B260" s="37"/>
      <c r="C260" s="38"/>
      <c r="D260" s="190" t="s">
        <v>204</v>
      </c>
      <c r="E260" s="38"/>
      <c r="F260" s="191" t="s">
        <v>1009</v>
      </c>
      <c r="G260" s="38"/>
      <c r="H260" s="38"/>
      <c r="I260" s="192"/>
      <c r="J260" s="38"/>
      <c r="K260" s="38"/>
      <c r="L260" s="41"/>
      <c r="M260" s="193"/>
      <c r="N260" s="194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204</v>
      </c>
      <c r="AU260" s="19" t="s">
        <v>85</v>
      </c>
    </row>
    <row r="261" spans="1:65" s="2" customFormat="1" ht="11.25">
      <c r="A261" s="36"/>
      <c r="B261" s="37"/>
      <c r="C261" s="38"/>
      <c r="D261" s="195" t="s">
        <v>206</v>
      </c>
      <c r="E261" s="38"/>
      <c r="F261" s="196" t="s">
        <v>1010</v>
      </c>
      <c r="G261" s="38"/>
      <c r="H261" s="38"/>
      <c r="I261" s="192"/>
      <c r="J261" s="38"/>
      <c r="K261" s="38"/>
      <c r="L261" s="41"/>
      <c r="M261" s="193"/>
      <c r="N261" s="194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206</v>
      </c>
      <c r="AU261" s="19" t="s">
        <v>85</v>
      </c>
    </row>
    <row r="262" spans="1:65" s="2" customFormat="1" ht="16.5" customHeight="1">
      <c r="A262" s="36"/>
      <c r="B262" s="37"/>
      <c r="C262" s="233" t="s">
        <v>569</v>
      </c>
      <c r="D262" s="233" t="s">
        <v>302</v>
      </c>
      <c r="E262" s="234" t="s">
        <v>1011</v>
      </c>
      <c r="F262" s="235" t="s">
        <v>1012</v>
      </c>
      <c r="G262" s="236" t="s">
        <v>323</v>
      </c>
      <c r="H262" s="237">
        <v>1</v>
      </c>
      <c r="I262" s="238"/>
      <c r="J262" s="239">
        <f>ROUND(I262*H262,2)</f>
        <v>0</v>
      </c>
      <c r="K262" s="235" t="s">
        <v>19</v>
      </c>
      <c r="L262" s="240"/>
      <c r="M262" s="241" t="s">
        <v>19</v>
      </c>
      <c r="N262" s="242" t="s">
        <v>46</v>
      </c>
      <c r="O262" s="66"/>
      <c r="P262" s="186">
        <f>O262*H262</f>
        <v>0</v>
      </c>
      <c r="Q262" s="186">
        <v>0</v>
      </c>
      <c r="R262" s="186">
        <f>Q262*H262</f>
        <v>0</v>
      </c>
      <c r="S262" s="186">
        <v>0</v>
      </c>
      <c r="T262" s="187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88" t="s">
        <v>274</v>
      </c>
      <c r="AT262" s="188" t="s">
        <v>302</v>
      </c>
      <c r="AU262" s="188" t="s">
        <v>85</v>
      </c>
      <c r="AY262" s="19" t="s">
        <v>194</v>
      </c>
      <c r="BE262" s="189">
        <f>IF(N262="základní",J262,0)</f>
        <v>0</v>
      </c>
      <c r="BF262" s="189">
        <f>IF(N262="snížená",J262,0)</f>
        <v>0</v>
      </c>
      <c r="BG262" s="189">
        <f>IF(N262="zákl. přenesená",J262,0)</f>
        <v>0</v>
      </c>
      <c r="BH262" s="189">
        <f>IF(N262="sníž. přenesená",J262,0)</f>
        <v>0</v>
      </c>
      <c r="BI262" s="189">
        <f>IF(N262="nulová",J262,0)</f>
        <v>0</v>
      </c>
      <c r="BJ262" s="19" t="s">
        <v>83</v>
      </c>
      <c r="BK262" s="189">
        <f>ROUND(I262*H262,2)</f>
        <v>0</v>
      </c>
      <c r="BL262" s="19" t="s">
        <v>202</v>
      </c>
      <c r="BM262" s="188" t="s">
        <v>798</v>
      </c>
    </row>
    <row r="263" spans="1:65" s="2" customFormat="1" ht="11.25">
      <c r="A263" s="36"/>
      <c r="B263" s="37"/>
      <c r="C263" s="38"/>
      <c r="D263" s="190" t="s">
        <v>204</v>
      </c>
      <c r="E263" s="38"/>
      <c r="F263" s="191" t="s">
        <v>1012</v>
      </c>
      <c r="G263" s="38"/>
      <c r="H263" s="38"/>
      <c r="I263" s="192"/>
      <c r="J263" s="38"/>
      <c r="K263" s="38"/>
      <c r="L263" s="41"/>
      <c r="M263" s="193"/>
      <c r="N263" s="194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204</v>
      </c>
      <c r="AU263" s="19" t="s">
        <v>85</v>
      </c>
    </row>
    <row r="264" spans="1:65" s="2" customFormat="1" ht="16.5" customHeight="1">
      <c r="A264" s="36"/>
      <c r="B264" s="37"/>
      <c r="C264" s="233" t="s">
        <v>575</v>
      </c>
      <c r="D264" s="233" t="s">
        <v>302</v>
      </c>
      <c r="E264" s="234" t="s">
        <v>1013</v>
      </c>
      <c r="F264" s="235" t="s">
        <v>1014</v>
      </c>
      <c r="G264" s="236" t="s">
        <v>323</v>
      </c>
      <c r="H264" s="237">
        <v>1</v>
      </c>
      <c r="I264" s="238"/>
      <c r="J264" s="239">
        <f>ROUND(I264*H264,2)</f>
        <v>0</v>
      </c>
      <c r="K264" s="235" t="s">
        <v>19</v>
      </c>
      <c r="L264" s="240"/>
      <c r="M264" s="241" t="s">
        <v>19</v>
      </c>
      <c r="N264" s="242" t="s">
        <v>46</v>
      </c>
      <c r="O264" s="66"/>
      <c r="P264" s="186">
        <f>O264*H264</f>
        <v>0</v>
      </c>
      <c r="Q264" s="186">
        <v>0</v>
      </c>
      <c r="R264" s="186">
        <f>Q264*H264</f>
        <v>0</v>
      </c>
      <c r="S264" s="186">
        <v>0</v>
      </c>
      <c r="T264" s="187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8" t="s">
        <v>274</v>
      </c>
      <c r="AT264" s="188" t="s">
        <v>302</v>
      </c>
      <c r="AU264" s="188" t="s">
        <v>85</v>
      </c>
      <c r="AY264" s="19" t="s">
        <v>194</v>
      </c>
      <c r="BE264" s="189">
        <f>IF(N264="základní",J264,0)</f>
        <v>0</v>
      </c>
      <c r="BF264" s="189">
        <f>IF(N264="snížená",J264,0)</f>
        <v>0</v>
      </c>
      <c r="BG264" s="189">
        <f>IF(N264="zákl. přenesená",J264,0)</f>
        <v>0</v>
      </c>
      <c r="BH264" s="189">
        <f>IF(N264="sníž. přenesená",J264,0)</f>
        <v>0</v>
      </c>
      <c r="BI264" s="189">
        <f>IF(N264="nulová",J264,0)</f>
        <v>0</v>
      </c>
      <c r="BJ264" s="19" t="s">
        <v>83</v>
      </c>
      <c r="BK264" s="189">
        <f>ROUND(I264*H264,2)</f>
        <v>0</v>
      </c>
      <c r="BL264" s="19" t="s">
        <v>202</v>
      </c>
      <c r="BM264" s="188" t="s">
        <v>801</v>
      </c>
    </row>
    <row r="265" spans="1:65" s="2" customFormat="1" ht="11.25">
      <c r="A265" s="36"/>
      <c r="B265" s="37"/>
      <c r="C265" s="38"/>
      <c r="D265" s="190" t="s">
        <v>204</v>
      </c>
      <c r="E265" s="38"/>
      <c r="F265" s="191" t="s">
        <v>1014</v>
      </c>
      <c r="G265" s="38"/>
      <c r="H265" s="38"/>
      <c r="I265" s="192"/>
      <c r="J265" s="38"/>
      <c r="K265" s="38"/>
      <c r="L265" s="41"/>
      <c r="M265" s="193"/>
      <c r="N265" s="19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204</v>
      </c>
      <c r="AU265" s="19" t="s">
        <v>85</v>
      </c>
    </row>
    <row r="266" spans="1:65" s="2" customFormat="1" ht="16.5" customHeight="1">
      <c r="A266" s="36"/>
      <c r="B266" s="37"/>
      <c r="C266" s="233" t="s">
        <v>802</v>
      </c>
      <c r="D266" s="233" t="s">
        <v>302</v>
      </c>
      <c r="E266" s="234" t="s">
        <v>1015</v>
      </c>
      <c r="F266" s="235" t="s">
        <v>1016</v>
      </c>
      <c r="G266" s="236" t="s">
        <v>323</v>
      </c>
      <c r="H266" s="237">
        <v>3</v>
      </c>
      <c r="I266" s="238"/>
      <c r="J266" s="239">
        <f>ROUND(I266*H266,2)</f>
        <v>0</v>
      </c>
      <c r="K266" s="235" t="s">
        <v>19</v>
      </c>
      <c r="L266" s="240"/>
      <c r="M266" s="241" t="s">
        <v>19</v>
      </c>
      <c r="N266" s="242" t="s">
        <v>46</v>
      </c>
      <c r="O266" s="66"/>
      <c r="P266" s="186">
        <f>O266*H266</f>
        <v>0</v>
      </c>
      <c r="Q266" s="186">
        <v>0</v>
      </c>
      <c r="R266" s="186">
        <f>Q266*H266</f>
        <v>0</v>
      </c>
      <c r="S266" s="186">
        <v>0</v>
      </c>
      <c r="T266" s="187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8" t="s">
        <v>274</v>
      </c>
      <c r="AT266" s="188" t="s">
        <v>302</v>
      </c>
      <c r="AU266" s="188" t="s">
        <v>85</v>
      </c>
      <c r="AY266" s="19" t="s">
        <v>194</v>
      </c>
      <c r="BE266" s="189">
        <f>IF(N266="základní",J266,0)</f>
        <v>0</v>
      </c>
      <c r="BF266" s="189">
        <f>IF(N266="snížená",J266,0)</f>
        <v>0</v>
      </c>
      <c r="BG266" s="189">
        <f>IF(N266="zákl. přenesená",J266,0)</f>
        <v>0</v>
      </c>
      <c r="BH266" s="189">
        <f>IF(N266="sníž. přenesená",J266,0)</f>
        <v>0</v>
      </c>
      <c r="BI266" s="189">
        <f>IF(N266="nulová",J266,0)</f>
        <v>0</v>
      </c>
      <c r="BJ266" s="19" t="s">
        <v>83</v>
      </c>
      <c r="BK266" s="189">
        <f>ROUND(I266*H266,2)</f>
        <v>0</v>
      </c>
      <c r="BL266" s="19" t="s">
        <v>202</v>
      </c>
      <c r="BM266" s="188" t="s">
        <v>805</v>
      </c>
    </row>
    <row r="267" spans="1:65" s="2" customFormat="1" ht="11.25">
      <c r="A267" s="36"/>
      <c r="B267" s="37"/>
      <c r="C267" s="38"/>
      <c r="D267" s="190" t="s">
        <v>204</v>
      </c>
      <c r="E267" s="38"/>
      <c r="F267" s="191" t="s">
        <v>1016</v>
      </c>
      <c r="G267" s="38"/>
      <c r="H267" s="38"/>
      <c r="I267" s="192"/>
      <c r="J267" s="38"/>
      <c r="K267" s="38"/>
      <c r="L267" s="41"/>
      <c r="M267" s="193"/>
      <c r="N267" s="194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204</v>
      </c>
      <c r="AU267" s="19" t="s">
        <v>85</v>
      </c>
    </row>
    <row r="268" spans="1:65" s="2" customFormat="1" ht="16.5" customHeight="1">
      <c r="A268" s="36"/>
      <c r="B268" s="37"/>
      <c r="C268" s="233" t="s">
        <v>719</v>
      </c>
      <c r="D268" s="233" t="s">
        <v>302</v>
      </c>
      <c r="E268" s="234" t="s">
        <v>1017</v>
      </c>
      <c r="F268" s="235" t="s">
        <v>1018</v>
      </c>
      <c r="G268" s="236" t="s">
        <v>323</v>
      </c>
      <c r="H268" s="237">
        <v>14</v>
      </c>
      <c r="I268" s="238"/>
      <c r="J268" s="239">
        <f>ROUND(I268*H268,2)</f>
        <v>0</v>
      </c>
      <c r="K268" s="235" t="s">
        <v>201</v>
      </c>
      <c r="L268" s="240"/>
      <c r="M268" s="241" t="s">
        <v>19</v>
      </c>
      <c r="N268" s="242" t="s">
        <v>46</v>
      </c>
      <c r="O268" s="66"/>
      <c r="P268" s="186">
        <f>O268*H268</f>
        <v>0</v>
      </c>
      <c r="Q268" s="186">
        <v>0</v>
      </c>
      <c r="R268" s="186">
        <f>Q268*H268</f>
        <v>0</v>
      </c>
      <c r="S268" s="186">
        <v>0</v>
      </c>
      <c r="T268" s="187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188" t="s">
        <v>274</v>
      </c>
      <c r="AT268" s="188" t="s">
        <v>302</v>
      </c>
      <c r="AU268" s="188" t="s">
        <v>85</v>
      </c>
      <c r="AY268" s="19" t="s">
        <v>194</v>
      </c>
      <c r="BE268" s="189">
        <f>IF(N268="základní",J268,0)</f>
        <v>0</v>
      </c>
      <c r="BF268" s="189">
        <f>IF(N268="snížená",J268,0)</f>
        <v>0</v>
      </c>
      <c r="BG268" s="189">
        <f>IF(N268="zákl. přenesená",J268,0)</f>
        <v>0</v>
      </c>
      <c r="BH268" s="189">
        <f>IF(N268="sníž. přenesená",J268,0)</f>
        <v>0</v>
      </c>
      <c r="BI268" s="189">
        <f>IF(N268="nulová",J268,0)</f>
        <v>0</v>
      </c>
      <c r="BJ268" s="19" t="s">
        <v>83</v>
      </c>
      <c r="BK268" s="189">
        <f>ROUND(I268*H268,2)</f>
        <v>0</v>
      </c>
      <c r="BL268" s="19" t="s">
        <v>202</v>
      </c>
      <c r="BM268" s="188" t="s">
        <v>809</v>
      </c>
    </row>
    <row r="269" spans="1:65" s="2" customFormat="1" ht="11.25">
      <c r="A269" s="36"/>
      <c r="B269" s="37"/>
      <c r="C269" s="38"/>
      <c r="D269" s="190" t="s">
        <v>204</v>
      </c>
      <c r="E269" s="38"/>
      <c r="F269" s="191" t="s">
        <v>1018</v>
      </c>
      <c r="G269" s="38"/>
      <c r="H269" s="38"/>
      <c r="I269" s="192"/>
      <c r="J269" s="38"/>
      <c r="K269" s="38"/>
      <c r="L269" s="41"/>
      <c r="M269" s="193"/>
      <c r="N269" s="194"/>
      <c r="O269" s="66"/>
      <c r="P269" s="66"/>
      <c r="Q269" s="66"/>
      <c r="R269" s="66"/>
      <c r="S269" s="66"/>
      <c r="T269" s="67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9" t="s">
        <v>204</v>
      </c>
      <c r="AU269" s="19" t="s">
        <v>85</v>
      </c>
    </row>
    <row r="270" spans="1:65" s="2" customFormat="1" ht="16.5" customHeight="1">
      <c r="A270" s="36"/>
      <c r="B270" s="37"/>
      <c r="C270" s="176" t="s">
        <v>593</v>
      </c>
      <c r="D270" s="176" t="s">
        <v>197</v>
      </c>
      <c r="E270" s="178" t="s">
        <v>1019</v>
      </c>
      <c r="F270" s="179" t="s">
        <v>1020</v>
      </c>
      <c r="G270" s="180" t="s">
        <v>323</v>
      </c>
      <c r="H270" s="181">
        <v>2</v>
      </c>
      <c r="I270" s="182"/>
      <c r="J270" s="183">
        <f>ROUND(I270*H270,2)</f>
        <v>0</v>
      </c>
      <c r="K270" s="179" t="s">
        <v>201</v>
      </c>
      <c r="L270" s="41"/>
      <c r="M270" s="184" t="s">
        <v>19</v>
      </c>
      <c r="N270" s="185" t="s">
        <v>46</v>
      </c>
      <c r="O270" s="66"/>
      <c r="P270" s="186">
        <f>O270*H270</f>
        <v>0</v>
      </c>
      <c r="Q270" s="186">
        <v>0</v>
      </c>
      <c r="R270" s="186">
        <f>Q270*H270</f>
        <v>0</v>
      </c>
      <c r="S270" s="186">
        <v>0</v>
      </c>
      <c r="T270" s="187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88" t="s">
        <v>202</v>
      </c>
      <c r="AT270" s="188" t="s">
        <v>197</v>
      </c>
      <c r="AU270" s="188" t="s">
        <v>85</v>
      </c>
      <c r="AY270" s="19" t="s">
        <v>194</v>
      </c>
      <c r="BE270" s="189">
        <f>IF(N270="základní",J270,0)</f>
        <v>0</v>
      </c>
      <c r="BF270" s="189">
        <f>IF(N270="snížená",J270,0)</f>
        <v>0</v>
      </c>
      <c r="BG270" s="189">
        <f>IF(N270="zákl. přenesená",J270,0)</f>
        <v>0</v>
      </c>
      <c r="BH270" s="189">
        <f>IF(N270="sníž. přenesená",J270,0)</f>
        <v>0</v>
      </c>
      <c r="BI270" s="189">
        <f>IF(N270="nulová",J270,0)</f>
        <v>0</v>
      </c>
      <c r="BJ270" s="19" t="s">
        <v>83</v>
      </c>
      <c r="BK270" s="189">
        <f>ROUND(I270*H270,2)</f>
        <v>0</v>
      </c>
      <c r="BL270" s="19" t="s">
        <v>202</v>
      </c>
      <c r="BM270" s="188" t="s">
        <v>812</v>
      </c>
    </row>
    <row r="271" spans="1:65" s="2" customFormat="1" ht="11.25">
      <c r="A271" s="36"/>
      <c r="B271" s="37"/>
      <c r="C271" s="38"/>
      <c r="D271" s="190" t="s">
        <v>204</v>
      </c>
      <c r="E271" s="38"/>
      <c r="F271" s="191" t="s">
        <v>1020</v>
      </c>
      <c r="G271" s="38"/>
      <c r="H271" s="38"/>
      <c r="I271" s="192"/>
      <c r="J271" s="38"/>
      <c r="K271" s="38"/>
      <c r="L271" s="41"/>
      <c r="M271" s="193"/>
      <c r="N271" s="194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204</v>
      </c>
      <c r="AU271" s="19" t="s">
        <v>85</v>
      </c>
    </row>
    <row r="272" spans="1:65" s="2" customFormat="1" ht="11.25">
      <c r="A272" s="36"/>
      <c r="B272" s="37"/>
      <c r="C272" s="38"/>
      <c r="D272" s="195" t="s">
        <v>206</v>
      </c>
      <c r="E272" s="38"/>
      <c r="F272" s="196" t="s">
        <v>1021</v>
      </c>
      <c r="G272" s="38"/>
      <c r="H272" s="38"/>
      <c r="I272" s="192"/>
      <c r="J272" s="38"/>
      <c r="K272" s="38"/>
      <c r="L272" s="41"/>
      <c r="M272" s="193"/>
      <c r="N272" s="194"/>
      <c r="O272" s="66"/>
      <c r="P272" s="66"/>
      <c r="Q272" s="66"/>
      <c r="R272" s="66"/>
      <c r="S272" s="66"/>
      <c r="T272" s="67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9" t="s">
        <v>206</v>
      </c>
      <c r="AU272" s="19" t="s">
        <v>85</v>
      </c>
    </row>
    <row r="273" spans="1:65" s="2" customFormat="1" ht="16.5" customHeight="1">
      <c r="A273" s="36"/>
      <c r="B273" s="37"/>
      <c r="C273" s="233" t="s">
        <v>599</v>
      </c>
      <c r="D273" s="233" t="s">
        <v>302</v>
      </c>
      <c r="E273" s="234" t="s">
        <v>1022</v>
      </c>
      <c r="F273" s="235" t="s">
        <v>1023</v>
      </c>
      <c r="G273" s="236" t="s">
        <v>323</v>
      </c>
      <c r="H273" s="237">
        <v>2</v>
      </c>
      <c r="I273" s="238"/>
      <c r="J273" s="239">
        <f>ROUND(I273*H273,2)</f>
        <v>0</v>
      </c>
      <c r="K273" s="235" t="s">
        <v>201</v>
      </c>
      <c r="L273" s="240"/>
      <c r="M273" s="241" t="s">
        <v>19</v>
      </c>
      <c r="N273" s="242" t="s">
        <v>46</v>
      </c>
      <c r="O273" s="66"/>
      <c r="P273" s="186">
        <f>O273*H273</f>
        <v>0</v>
      </c>
      <c r="Q273" s="186">
        <v>0</v>
      </c>
      <c r="R273" s="186">
        <f>Q273*H273</f>
        <v>0</v>
      </c>
      <c r="S273" s="186">
        <v>0</v>
      </c>
      <c r="T273" s="187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88" t="s">
        <v>274</v>
      </c>
      <c r="AT273" s="188" t="s">
        <v>302</v>
      </c>
      <c r="AU273" s="188" t="s">
        <v>85</v>
      </c>
      <c r="AY273" s="19" t="s">
        <v>194</v>
      </c>
      <c r="BE273" s="189">
        <f>IF(N273="základní",J273,0)</f>
        <v>0</v>
      </c>
      <c r="BF273" s="189">
        <f>IF(N273="snížená",J273,0)</f>
        <v>0</v>
      </c>
      <c r="BG273" s="189">
        <f>IF(N273="zákl. přenesená",J273,0)</f>
        <v>0</v>
      </c>
      <c r="BH273" s="189">
        <f>IF(N273="sníž. přenesená",J273,0)</f>
        <v>0</v>
      </c>
      <c r="BI273" s="189">
        <f>IF(N273="nulová",J273,0)</f>
        <v>0</v>
      </c>
      <c r="BJ273" s="19" t="s">
        <v>83</v>
      </c>
      <c r="BK273" s="189">
        <f>ROUND(I273*H273,2)</f>
        <v>0</v>
      </c>
      <c r="BL273" s="19" t="s">
        <v>202</v>
      </c>
      <c r="BM273" s="188" t="s">
        <v>816</v>
      </c>
    </row>
    <row r="274" spans="1:65" s="2" customFormat="1" ht="11.25">
      <c r="A274" s="36"/>
      <c r="B274" s="37"/>
      <c r="C274" s="38"/>
      <c r="D274" s="190" t="s">
        <v>204</v>
      </c>
      <c r="E274" s="38"/>
      <c r="F274" s="191" t="s">
        <v>1023</v>
      </c>
      <c r="G274" s="38"/>
      <c r="H274" s="38"/>
      <c r="I274" s="192"/>
      <c r="J274" s="38"/>
      <c r="K274" s="38"/>
      <c r="L274" s="41"/>
      <c r="M274" s="193"/>
      <c r="N274" s="194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204</v>
      </c>
      <c r="AU274" s="19" t="s">
        <v>85</v>
      </c>
    </row>
    <row r="275" spans="1:65" s="2" customFormat="1" ht="24.2" customHeight="1">
      <c r="A275" s="36"/>
      <c r="B275" s="37"/>
      <c r="C275" s="176" t="s">
        <v>604</v>
      </c>
      <c r="D275" s="176" t="s">
        <v>197</v>
      </c>
      <c r="E275" s="178" t="s">
        <v>1024</v>
      </c>
      <c r="F275" s="179" t="s">
        <v>1025</v>
      </c>
      <c r="G275" s="180" t="s">
        <v>323</v>
      </c>
      <c r="H275" s="181">
        <v>1</v>
      </c>
      <c r="I275" s="182"/>
      <c r="J275" s="183">
        <f>ROUND(I275*H275,2)</f>
        <v>0</v>
      </c>
      <c r="K275" s="179" t="s">
        <v>201</v>
      </c>
      <c r="L275" s="41"/>
      <c r="M275" s="184" t="s">
        <v>19</v>
      </c>
      <c r="N275" s="185" t="s">
        <v>46</v>
      </c>
      <c r="O275" s="66"/>
      <c r="P275" s="186">
        <f>O275*H275</f>
        <v>0</v>
      </c>
      <c r="Q275" s="186">
        <v>0</v>
      </c>
      <c r="R275" s="186">
        <f>Q275*H275</f>
        <v>0</v>
      </c>
      <c r="S275" s="186">
        <v>0</v>
      </c>
      <c r="T275" s="187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188" t="s">
        <v>202</v>
      </c>
      <c r="AT275" s="188" t="s">
        <v>197</v>
      </c>
      <c r="AU275" s="188" t="s">
        <v>85</v>
      </c>
      <c r="AY275" s="19" t="s">
        <v>194</v>
      </c>
      <c r="BE275" s="189">
        <f>IF(N275="základní",J275,0)</f>
        <v>0</v>
      </c>
      <c r="BF275" s="189">
        <f>IF(N275="snížená",J275,0)</f>
        <v>0</v>
      </c>
      <c r="BG275" s="189">
        <f>IF(N275="zákl. přenesená",J275,0)</f>
        <v>0</v>
      </c>
      <c r="BH275" s="189">
        <f>IF(N275="sníž. přenesená",J275,0)</f>
        <v>0</v>
      </c>
      <c r="BI275" s="189">
        <f>IF(N275="nulová",J275,0)</f>
        <v>0</v>
      </c>
      <c r="BJ275" s="19" t="s">
        <v>83</v>
      </c>
      <c r="BK275" s="189">
        <f>ROUND(I275*H275,2)</f>
        <v>0</v>
      </c>
      <c r="BL275" s="19" t="s">
        <v>202</v>
      </c>
      <c r="BM275" s="188" t="s">
        <v>819</v>
      </c>
    </row>
    <row r="276" spans="1:65" s="2" customFormat="1" ht="11.25">
      <c r="A276" s="36"/>
      <c r="B276" s="37"/>
      <c r="C276" s="38"/>
      <c r="D276" s="190" t="s">
        <v>204</v>
      </c>
      <c r="E276" s="38"/>
      <c r="F276" s="191" t="s">
        <v>1025</v>
      </c>
      <c r="G276" s="38"/>
      <c r="H276" s="38"/>
      <c r="I276" s="192"/>
      <c r="J276" s="38"/>
      <c r="K276" s="38"/>
      <c r="L276" s="41"/>
      <c r="M276" s="193"/>
      <c r="N276" s="194"/>
      <c r="O276" s="66"/>
      <c r="P276" s="66"/>
      <c r="Q276" s="66"/>
      <c r="R276" s="66"/>
      <c r="S276" s="66"/>
      <c r="T276" s="67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9" t="s">
        <v>204</v>
      </c>
      <c r="AU276" s="19" t="s">
        <v>85</v>
      </c>
    </row>
    <row r="277" spans="1:65" s="2" customFormat="1" ht="11.25">
      <c r="A277" s="36"/>
      <c r="B277" s="37"/>
      <c r="C277" s="38"/>
      <c r="D277" s="195" t="s">
        <v>206</v>
      </c>
      <c r="E277" s="38"/>
      <c r="F277" s="196" t="s">
        <v>1026</v>
      </c>
      <c r="G277" s="38"/>
      <c r="H277" s="38"/>
      <c r="I277" s="192"/>
      <c r="J277" s="38"/>
      <c r="K277" s="38"/>
      <c r="L277" s="41"/>
      <c r="M277" s="193"/>
      <c r="N277" s="194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206</v>
      </c>
      <c r="AU277" s="19" t="s">
        <v>85</v>
      </c>
    </row>
    <row r="278" spans="1:65" s="2" customFormat="1" ht="24.2" customHeight="1">
      <c r="A278" s="36"/>
      <c r="B278" s="37"/>
      <c r="C278" s="233" t="s">
        <v>611</v>
      </c>
      <c r="D278" s="233" t="s">
        <v>302</v>
      </c>
      <c r="E278" s="234" t="s">
        <v>1027</v>
      </c>
      <c r="F278" s="235" t="s">
        <v>1028</v>
      </c>
      <c r="G278" s="236" t="s">
        <v>323</v>
      </c>
      <c r="H278" s="237">
        <v>0</v>
      </c>
      <c r="I278" s="238"/>
      <c r="J278" s="239">
        <f>ROUND(I278*H278,2)</f>
        <v>0</v>
      </c>
      <c r="K278" s="235" t="s">
        <v>19</v>
      </c>
      <c r="L278" s="240"/>
      <c r="M278" s="241" t="s">
        <v>19</v>
      </c>
      <c r="N278" s="242" t="s">
        <v>46</v>
      </c>
      <c r="O278" s="66"/>
      <c r="P278" s="186">
        <f>O278*H278</f>
        <v>0</v>
      </c>
      <c r="Q278" s="186">
        <v>0</v>
      </c>
      <c r="R278" s="186">
        <f>Q278*H278</f>
        <v>0</v>
      </c>
      <c r="S278" s="186">
        <v>0</v>
      </c>
      <c r="T278" s="187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88" t="s">
        <v>274</v>
      </c>
      <c r="AT278" s="188" t="s">
        <v>302</v>
      </c>
      <c r="AU278" s="188" t="s">
        <v>85</v>
      </c>
      <c r="AY278" s="19" t="s">
        <v>194</v>
      </c>
      <c r="BE278" s="189">
        <f>IF(N278="základní",J278,0)</f>
        <v>0</v>
      </c>
      <c r="BF278" s="189">
        <f>IF(N278="snížená",J278,0)</f>
        <v>0</v>
      </c>
      <c r="BG278" s="189">
        <f>IF(N278="zákl. přenesená",J278,0)</f>
        <v>0</v>
      </c>
      <c r="BH278" s="189">
        <f>IF(N278="sníž. přenesená",J278,0)</f>
        <v>0</v>
      </c>
      <c r="BI278" s="189">
        <f>IF(N278="nulová",J278,0)</f>
        <v>0</v>
      </c>
      <c r="BJ278" s="19" t="s">
        <v>83</v>
      </c>
      <c r="BK278" s="189">
        <f>ROUND(I278*H278,2)</f>
        <v>0</v>
      </c>
      <c r="BL278" s="19" t="s">
        <v>202</v>
      </c>
      <c r="BM278" s="188" t="s">
        <v>823</v>
      </c>
    </row>
    <row r="279" spans="1:65" s="2" customFormat="1" ht="19.5">
      <c r="A279" s="36"/>
      <c r="B279" s="37"/>
      <c r="C279" s="38"/>
      <c r="D279" s="190" t="s">
        <v>204</v>
      </c>
      <c r="E279" s="38"/>
      <c r="F279" s="191" t="s">
        <v>1028</v>
      </c>
      <c r="G279" s="38"/>
      <c r="H279" s="38"/>
      <c r="I279" s="192"/>
      <c r="J279" s="38"/>
      <c r="K279" s="38"/>
      <c r="L279" s="41"/>
      <c r="M279" s="193"/>
      <c r="N279" s="194"/>
      <c r="O279" s="66"/>
      <c r="P279" s="66"/>
      <c r="Q279" s="66"/>
      <c r="R279" s="66"/>
      <c r="S279" s="66"/>
      <c r="T279" s="67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9" t="s">
        <v>204</v>
      </c>
      <c r="AU279" s="19" t="s">
        <v>85</v>
      </c>
    </row>
    <row r="280" spans="1:65" s="2" customFormat="1" ht="19.5">
      <c r="A280" s="36"/>
      <c r="B280" s="37"/>
      <c r="C280" s="38"/>
      <c r="D280" s="190" t="s">
        <v>267</v>
      </c>
      <c r="E280" s="38"/>
      <c r="F280" s="220" t="s">
        <v>1029</v>
      </c>
      <c r="G280" s="38"/>
      <c r="H280" s="38"/>
      <c r="I280" s="192"/>
      <c r="J280" s="38"/>
      <c r="K280" s="38"/>
      <c r="L280" s="41"/>
      <c r="M280" s="193"/>
      <c r="N280" s="194"/>
      <c r="O280" s="66"/>
      <c r="P280" s="66"/>
      <c r="Q280" s="66"/>
      <c r="R280" s="66"/>
      <c r="S280" s="66"/>
      <c r="T280" s="67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9" t="s">
        <v>267</v>
      </c>
      <c r="AU280" s="19" t="s">
        <v>85</v>
      </c>
    </row>
    <row r="281" spans="1:65" s="2" customFormat="1" ht="16.5" customHeight="1">
      <c r="A281" s="36"/>
      <c r="B281" s="37"/>
      <c r="C281" s="233" t="s">
        <v>617</v>
      </c>
      <c r="D281" s="233" t="s">
        <v>302</v>
      </c>
      <c r="E281" s="234" t="s">
        <v>1030</v>
      </c>
      <c r="F281" s="235" t="s">
        <v>1031</v>
      </c>
      <c r="G281" s="236" t="s">
        <v>323</v>
      </c>
      <c r="H281" s="237">
        <v>1</v>
      </c>
      <c r="I281" s="238"/>
      <c r="J281" s="239">
        <f>ROUND(I281*H281,2)</f>
        <v>0</v>
      </c>
      <c r="K281" s="235" t="s">
        <v>19</v>
      </c>
      <c r="L281" s="240"/>
      <c r="M281" s="241" t="s">
        <v>19</v>
      </c>
      <c r="N281" s="242" t="s">
        <v>46</v>
      </c>
      <c r="O281" s="66"/>
      <c r="P281" s="186">
        <f>O281*H281</f>
        <v>0</v>
      </c>
      <c r="Q281" s="186">
        <v>0</v>
      </c>
      <c r="R281" s="186">
        <f>Q281*H281</f>
        <v>0</v>
      </c>
      <c r="S281" s="186">
        <v>0</v>
      </c>
      <c r="T281" s="187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188" t="s">
        <v>274</v>
      </c>
      <c r="AT281" s="188" t="s">
        <v>302</v>
      </c>
      <c r="AU281" s="188" t="s">
        <v>85</v>
      </c>
      <c r="AY281" s="19" t="s">
        <v>194</v>
      </c>
      <c r="BE281" s="189">
        <f>IF(N281="základní",J281,0)</f>
        <v>0</v>
      </c>
      <c r="BF281" s="189">
        <f>IF(N281="snížená",J281,0)</f>
        <v>0</v>
      </c>
      <c r="BG281" s="189">
        <f>IF(N281="zákl. přenesená",J281,0)</f>
        <v>0</v>
      </c>
      <c r="BH281" s="189">
        <f>IF(N281="sníž. přenesená",J281,0)</f>
        <v>0</v>
      </c>
      <c r="BI281" s="189">
        <f>IF(N281="nulová",J281,0)</f>
        <v>0</v>
      </c>
      <c r="BJ281" s="19" t="s">
        <v>83</v>
      </c>
      <c r="BK281" s="189">
        <f>ROUND(I281*H281,2)</f>
        <v>0</v>
      </c>
      <c r="BL281" s="19" t="s">
        <v>202</v>
      </c>
      <c r="BM281" s="188" t="s">
        <v>827</v>
      </c>
    </row>
    <row r="282" spans="1:65" s="2" customFormat="1" ht="11.25">
      <c r="A282" s="36"/>
      <c r="B282" s="37"/>
      <c r="C282" s="38"/>
      <c r="D282" s="190" t="s">
        <v>204</v>
      </c>
      <c r="E282" s="38"/>
      <c r="F282" s="191" t="s">
        <v>1031</v>
      </c>
      <c r="G282" s="38"/>
      <c r="H282" s="38"/>
      <c r="I282" s="192"/>
      <c r="J282" s="38"/>
      <c r="K282" s="38"/>
      <c r="L282" s="41"/>
      <c r="M282" s="193"/>
      <c r="N282" s="194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204</v>
      </c>
      <c r="AU282" s="19" t="s">
        <v>85</v>
      </c>
    </row>
    <row r="283" spans="1:65" s="2" customFormat="1" ht="24.2" customHeight="1">
      <c r="A283" s="36"/>
      <c r="B283" s="37"/>
      <c r="C283" s="176" t="s">
        <v>196</v>
      </c>
      <c r="D283" s="176" t="s">
        <v>197</v>
      </c>
      <c r="E283" s="178" t="s">
        <v>1032</v>
      </c>
      <c r="F283" s="179" t="s">
        <v>1033</v>
      </c>
      <c r="G283" s="180" t="s">
        <v>323</v>
      </c>
      <c r="H283" s="181">
        <v>4</v>
      </c>
      <c r="I283" s="182"/>
      <c r="J283" s="183">
        <f>ROUND(I283*H283,2)</f>
        <v>0</v>
      </c>
      <c r="K283" s="179" t="s">
        <v>201</v>
      </c>
      <c r="L283" s="41"/>
      <c r="M283" s="184" t="s">
        <v>19</v>
      </c>
      <c r="N283" s="185" t="s">
        <v>46</v>
      </c>
      <c r="O283" s="66"/>
      <c r="P283" s="186">
        <f>O283*H283</f>
        <v>0</v>
      </c>
      <c r="Q283" s="186">
        <v>0</v>
      </c>
      <c r="R283" s="186">
        <f>Q283*H283</f>
        <v>0</v>
      </c>
      <c r="S283" s="186">
        <v>0</v>
      </c>
      <c r="T283" s="187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8" t="s">
        <v>202</v>
      </c>
      <c r="AT283" s="188" t="s">
        <v>197</v>
      </c>
      <c r="AU283" s="188" t="s">
        <v>85</v>
      </c>
      <c r="AY283" s="19" t="s">
        <v>194</v>
      </c>
      <c r="BE283" s="189">
        <f>IF(N283="základní",J283,0)</f>
        <v>0</v>
      </c>
      <c r="BF283" s="189">
        <f>IF(N283="snížená",J283,0)</f>
        <v>0</v>
      </c>
      <c r="BG283" s="189">
        <f>IF(N283="zákl. přenesená",J283,0)</f>
        <v>0</v>
      </c>
      <c r="BH283" s="189">
        <f>IF(N283="sníž. přenesená",J283,0)</f>
        <v>0</v>
      </c>
      <c r="BI283" s="189">
        <f>IF(N283="nulová",J283,0)</f>
        <v>0</v>
      </c>
      <c r="BJ283" s="19" t="s">
        <v>83</v>
      </c>
      <c r="BK283" s="189">
        <f>ROUND(I283*H283,2)</f>
        <v>0</v>
      </c>
      <c r="BL283" s="19" t="s">
        <v>202</v>
      </c>
      <c r="BM283" s="188" t="s">
        <v>831</v>
      </c>
    </row>
    <row r="284" spans="1:65" s="2" customFormat="1" ht="11.25">
      <c r="A284" s="36"/>
      <c r="B284" s="37"/>
      <c r="C284" s="38"/>
      <c r="D284" s="190" t="s">
        <v>204</v>
      </c>
      <c r="E284" s="38"/>
      <c r="F284" s="191" t="s">
        <v>1033</v>
      </c>
      <c r="G284" s="38"/>
      <c r="H284" s="38"/>
      <c r="I284" s="192"/>
      <c r="J284" s="38"/>
      <c r="K284" s="38"/>
      <c r="L284" s="41"/>
      <c r="M284" s="193"/>
      <c r="N284" s="194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204</v>
      </c>
      <c r="AU284" s="19" t="s">
        <v>85</v>
      </c>
    </row>
    <row r="285" spans="1:65" s="2" customFormat="1" ht="11.25">
      <c r="A285" s="36"/>
      <c r="B285" s="37"/>
      <c r="C285" s="38"/>
      <c r="D285" s="195" t="s">
        <v>206</v>
      </c>
      <c r="E285" s="38"/>
      <c r="F285" s="196" t="s">
        <v>1034</v>
      </c>
      <c r="G285" s="38"/>
      <c r="H285" s="38"/>
      <c r="I285" s="192"/>
      <c r="J285" s="38"/>
      <c r="K285" s="38"/>
      <c r="L285" s="41"/>
      <c r="M285" s="193"/>
      <c r="N285" s="19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206</v>
      </c>
      <c r="AU285" s="19" t="s">
        <v>85</v>
      </c>
    </row>
    <row r="286" spans="1:65" s="2" customFormat="1" ht="24.2" customHeight="1">
      <c r="A286" s="36"/>
      <c r="B286" s="37"/>
      <c r="C286" s="233" t="s">
        <v>834</v>
      </c>
      <c r="D286" s="233" t="s">
        <v>302</v>
      </c>
      <c r="E286" s="234" t="s">
        <v>1035</v>
      </c>
      <c r="F286" s="235" t="s">
        <v>1036</v>
      </c>
      <c r="G286" s="236" t="s">
        <v>323</v>
      </c>
      <c r="H286" s="237">
        <v>0</v>
      </c>
      <c r="I286" s="238"/>
      <c r="J286" s="239">
        <f>ROUND(I286*H286,2)</f>
        <v>0</v>
      </c>
      <c r="K286" s="235" t="s">
        <v>19</v>
      </c>
      <c r="L286" s="240"/>
      <c r="M286" s="241" t="s">
        <v>19</v>
      </c>
      <c r="N286" s="242" t="s">
        <v>46</v>
      </c>
      <c r="O286" s="66"/>
      <c r="P286" s="186">
        <f>O286*H286</f>
        <v>0</v>
      </c>
      <c r="Q286" s="186">
        <v>0</v>
      </c>
      <c r="R286" s="186">
        <f>Q286*H286</f>
        <v>0</v>
      </c>
      <c r="S286" s="186">
        <v>0</v>
      </c>
      <c r="T286" s="187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8" t="s">
        <v>274</v>
      </c>
      <c r="AT286" s="188" t="s">
        <v>302</v>
      </c>
      <c r="AU286" s="188" t="s">
        <v>85</v>
      </c>
      <c r="AY286" s="19" t="s">
        <v>194</v>
      </c>
      <c r="BE286" s="189">
        <f>IF(N286="základní",J286,0)</f>
        <v>0</v>
      </c>
      <c r="BF286" s="189">
        <f>IF(N286="snížená",J286,0)</f>
        <v>0</v>
      </c>
      <c r="BG286" s="189">
        <f>IF(N286="zákl. přenesená",J286,0)</f>
        <v>0</v>
      </c>
      <c r="BH286" s="189">
        <f>IF(N286="sníž. přenesená",J286,0)</f>
        <v>0</v>
      </c>
      <c r="BI286" s="189">
        <f>IF(N286="nulová",J286,0)</f>
        <v>0</v>
      </c>
      <c r="BJ286" s="19" t="s">
        <v>83</v>
      </c>
      <c r="BK286" s="189">
        <f>ROUND(I286*H286,2)</f>
        <v>0</v>
      </c>
      <c r="BL286" s="19" t="s">
        <v>202</v>
      </c>
      <c r="BM286" s="188" t="s">
        <v>837</v>
      </c>
    </row>
    <row r="287" spans="1:65" s="2" customFormat="1" ht="19.5">
      <c r="A287" s="36"/>
      <c r="B287" s="37"/>
      <c r="C287" s="38"/>
      <c r="D287" s="190" t="s">
        <v>204</v>
      </c>
      <c r="E287" s="38"/>
      <c r="F287" s="191" t="s">
        <v>1036</v>
      </c>
      <c r="G287" s="38"/>
      <c r="H287" s="38"/>
      <c r="I287" s="192"/>
      <c r="J287" s="38"/>
      <c r="K287" s="38"/>
      <c r="L287" s="41"/>
      <c r="M287" s="193"/>
      <c r="N287" s="194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204</v>
      </c>
      <c r="AU287" s="19" t="s">
        <v>85</v>
      </c>
    </row>
    <row r="288" spans="1:65" s="2" customFormat="1" ht="19.5">
      <c r="A288" s="36"/>
      <c r="B288" s="37"/>
      <c r="C288" s="38"/>
      <c r="D288" s="190" t="s">
        <v>267</v>
      </c>
      <c r="E288" s="38"/>
      <c r="F288" s="220" t="s">
        <v>1029</v>
      </c>
      <c r="G288" s="38"/>
      <c r="H288" s="38"/>
      <c r="I288" s="192"/>
      <c r="J288" s="38"/>
      <c r="K288" s="38"/>
      <c r="L288" s="41"/>
      <c r="M288" s="193"/>
      <c r="N288" s="194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267</v>
      </c>
      <c r="AU288" s="19" t="s">
        <v>85</v>
      </c>
    </row>
    <row r="289" spans="1:65" s="2" customFormat="1" ht="16.5" customHeight="1">
      <c r="A289" s="36"/>
      <c r="B289" s="37"/>
      <c r="C289" s="233" t="s">
        <v>372</v>
      </c>
      <c r="D289" s="233" t="s">
        <v>302</v>
      </c>
      <c r="E289" s="234" t="s">
        <v>1030</v>
      </c>
      <c r="F289" s="235" t="s">
        <v>1031</v>
      </c>
      <c r="G289" s="236" t="s">
        <v>323</v>
      </c>
      <c r="H289" s="237">
        <v>4</v>
      </c>
      <c r="I289" s="238"/>
      <c r="J289" s="239">
        <f>ROUND(I289*H289,2)</f>
        <v>0</v>
      </c>
      <c r="K289" s="235" t="s">
        <v>19</v>
      </c>
      <c r="L289" s="240"/>
      <c r="M289" s="241" t="s">
        <v>19</v>
      </c>
      <c r="N289" s="242" t="s">
        <v>46</v>
      </c>
      <c r="O289" s="66"/>
      <c r="P289" s="186">
        <f>O289*H289</f>
        <v>0</v>
      </c>
      <c r="Q289" s="186">
        <v>0</v>
      </c>
      <c r="R289" s="186">
        <f>Q289*H289</f>
        <v>0</v>
      </c>
      <c r="S289" s="186">
        <v>0</v>
      </c>
      <c r="T289" s="187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8" t="s">
        <v>274</v>
      </c>
      <c r="AT289" s="188" t="s">
        <v>302</v>
      </c>
      <c r="AU289" s="188" t="s">
        <v>85</v>
      </c>
      <c r="AY289" s="19" t="s">
        <v>194</v>
      </c>
      <c r="BE289" s="189">
        <f>IF(N289="základní",J289,0)</f>
        <v>0</v>
      </c>
      <c r="BF289" s="189">
        <f>IF(N289="snížená",J289,0)</f>
        <v>0</v>
      </c>
      <c r="BG289" s="189">
        <f>IF(N289="zákl. přenesená",J289,0)</f>
        <v>0</v>
      </c>
      <c r="BH289" s="189">
        <f>IF(N289="sníž. přenesená",J289,0)</f>
        <v>0</v>
      </c>
      <c r="BI289" s="189">
        <f>IF(N289="nulová",J289,0)</f>
        <v>0</v>
      </c>
      <c r="BJ289" s="19" t="s">
        <v>83</v>
      </c>
      <c r="BK289" s="189">
        <f>ROUND(I289*H289,2)</f>
        <v>0</v>
      </c>
      <c r="BL289" s="19" t="s">
        <v>202</v>
      </c>
      <c r="BM289" s="188" t="s">
        <v>841</v>
      </c>
    </row>
    <row r="290" spans="1:65" s="2" customFormat="1" ht="11.25">
      <c r="A290" s="36"/>
      <c r="B290" s="37"/>
      <c r="C290" s="38"/>
      <c r="D290" s="190" t="s">
        <v>204</v>
      </c>
      <c r="E290" s="38"/>
      <c r="F290" s="191" t="s">
        <v>1031</v>
      </c>
      <c r="G290" s="38"/>
      <c r="H290" s="38"/>
      <c r="I290" s="192"/>
      <c r="J290" s="38"/>
      <c r="K290" s="38"/>
      <c r="L290" s="41"/>
      <c r="M290" s="193"/>
      <c r="N290" s="194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204</v>
      </c>
      <c r="AU290" s="19" t="s">
        <v>85</v>
      </c>
    </row>
    <row r="291" spans="1:65" s="2" customFormat="1" ht="21.75" customHeight="1">
      <c r="A291" s="36"/>
      <c r="B291" s="37"/>
      <c r="C291" s="176" t="s">
        <v>320</v>
      </c>
      <c r="D291" s="176" t="s">
        <v>197</v>
      </c>
      <c r="E291" s="178" t="s">
        <v>1037</v>
      </c>
      <c r="F291" s="179" t="s">
        <v>1038</v>
      </c>
      <c r="G291" s="180" t="s">
        <v>200</v>
      </c>
      <c r="H291" s="181">
        <v>0.42</v>
      </c>
      <c r="I291" s="182"/>
      <c r="J291" s="183">
        <f>ROUND(I291*H291,2)</f>
        <v>0</v>
      </c>
      <c r="K291" s="179" t="s">
        <v>19</v>
      </c>
      <c r="L291" s="41"/>
      <c r="M291" s="184" t="s">
        <v>19</v>
      </c>
      <c r="N291" s="185" t="s">
        <v>46</v>
      </c>
      <c r="O291" s="66"/>
      <c r="P291" s="186">
        <f>O291*H291</f>
        <v>0</v>
      </c>
      <c r="Q291" s="186">
        <v>0</v>
      </c>
      <c r="R291" s="186">
        <f>Q291*H291</f>
        <v>0</v>
      </c>
      <c r="S291" s="186">
        <v>0</v>
      </c>
      <c r="T291" s="187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188" t="s">
        <v>202</v>
      </c>
      <c r="AT291" s="188" t="s">
        <v>197</v>
      </c>
      <c r="AU291" s="188" t="s">
        <v>85</v>
      </c>
      <c r="AY291" s="19" t="s">
        <v>194</v>
      </c>
      <c r="BE291" s="189">
        <f>IF(N291="základní",J291,0)</f>
        <v>0</v>
      </c>
      <c r="BF291" s="189">
        <f>IF(N291="snížená",J291,0)</f>
        <v>0</v>
      </c>
      <c r="BG291" s="189">
        <f>IF(N291="zákl. přenesená",J291,0)</f>
        <v>0</v>
      </c>
      <c r="BH291" s="189">
        <f>IF(N291="sníž. přenesená",J291,0)</f>
        <v>0</v>
      </c>
      <c r="BI291" s="189">
        <f>IF(N291="nulová",J291,0)</f>
        <v>0</v>
      </c>
      <c r="BJ291" s="19" t="s">
        <v>83</v>
      </c>
      <c r="BK291" s="189">
        <f>ROUND(I291*H291,2)</f>
        <v>0</v>
      </c>
      <c r="BL291" s="19" t="s">
        <v>202</v>
      </c>
      <c r="BM291" s="188" t="s">
        <v>845</v>
      </c>
    </row>
    <row r="292" spans="1:65" s="2" customFormat="1" ht="11.25">
      <c r="A292" s="36"/>
      <c r="B292" s="37"/>
      <c r="C292" s="38"/>
      <c r="D292" s="190" t="s">
        <v>204</v>
      </c>
      <c r="E292" s="38"/>
      <c r="F292" s="191" t="s">
        <v>1038</v>
      </c>
      <c r="G292" s="38"/>
      <c r="H292" s="38"/>
      <c r="I292" s="192"/>
      <c r="J292" s="38"/>
      <c r="K292" s="38"/>
      <c r="L292" s="41"/>
      <c r="M292" s="193"/>
      <c r="N292" s="194"/>
      <c r="O292" s="66"/>
      <c r="P292" s="66"/>
      <c r="Q292" s="66"/>
      <c r="R292" s="66"/>
      <c r="S292" s="66"/>
      <c r="T292" s="67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9" t="s">
        <v>204</v>
      </c>
      <c r="AU292" s="19" t="s">
        <v>85</v>
      </c>
    </row>
    <row r="293" spans="1:65" s="2" customFormat="1" ht="16.5" customHeight="1">
      <c r="A293" s="36"/>
      <c r="B293" s="37"/>
      <c r="C293" s="176" t="s">
        <v>328</v>
      </c>
      <c r="D293" s="176" t="s">
        <v>197</v>
      </c>
      <c r="E293" s="178" t="s">
        <v>821</v>
      </c>
      <c r="F293" s="179" t="s">
        <v>822</v>
      </c>
      <c r="G293" s="180" t="s">
        <v>230</v>
      </c>
      <c r="H293" s="181">
        <v>190</v>
      </c>
      <c r="I293" s="182"/>
      <c r="J293" s="183">
        <f>ROUND(I293*H293,2)</f>
        <v>0</v>
      </c>
      <c r="K293" s="179" t="s">
        <v>201</v>
      </c>
      <c r="L293" s="41"/>
      <c r="M293" s="184" t="s">
        <v>19</v>
      </c>
      <c r="N293" s="185" t="s">
        <v>46</v>
      </c>
      <c r="O293" s="66"/>
      <c r="P293" s="186">
        <f>O293*H293</f>
        <v>0</v>
      </c>
      <c r="Q293" s="186">
        <v>0</v>
      </c>
      <c r="R293" s="186">
        <f>Q293*H293</f>
        <v>0</v>
      </c>
      <c r="S293" s="186">
        <v>0</v>
      </c>
      <c r="T293" s="187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8" t="s">
        <v>202</v>
      </c>
      <c r="AT293" s="188" t="s">
        <v>197</v>
      </c>
      <c r="AU293" s="188" t="s">
        <v>85</v>
      </c>
      <c r="AY293" s="19" t="s">
        <v>194</v>
      </c>
      <c r="BE293" s="189">
        <f>IF(N293="základní",J293,0)</f>
        <v>0</v>
      </c>
      <c r="BF293" s="189">
        <f>IF(N293="snížená",J293,0)</f>
        <v>0</v>
      </c>
      <c r="BG293" s="189">
        <f>IF(N293="zákl. přenesená",J293,0)</f>
        <v>0</v>
      </c>
      <c r="BH293" s="189">
        <f>IF(N293="sníž. přenesená",J293,0)</f>
        <v>0</v>
      </c>
      <c r="BI293" s="189">
        <f>IF(N293="nulová",J293,0)</f>
        <v>0</v>
      </c>
      <c r="BJ293" s="19" t="s">
        <v>83</v>
      </c>
      <c r="BK293" s="189">
        <f>ROUND(I293*H293,2)</f>
        <v>0</v>
      </c>
      <c r="BL293" s="19" t="s">
        <v>202</v>
      </c>
      <c r="BM293" s="188" t="s">
        <v>853</v>
      </c>
    </row>
    <row r="294" spans="1:65" s="2" customFormat="1" ht="11.25">
      <c r="A294" s="36"/>
      <c r="B294" s="37"/>
      <c r="C294" s="38"/>
      <c r="D294" s="190" t="s">
        <v>204</v>
      </c>
      <c r="E294" s="38"/>
      <c r="F294" s="191" t="s">
        <v>822</v>
      </c>
      <c r="G294" s="38"/>
      <c r="H294" s="38"/>
      <c r="I294" s="192"/>
      <c r="J294" s="38"/>
      <c r="K294" s="38"/>
      <c r="L294" s="41"/>
      <c r="M294" s="193"/>
      <c r="N294" s="194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204</v>
      </c>
      <c r="AU294" s="19" t="s">
        <v>85</v>
      </c>
    </row>
    <row r="295" spans="1:65" s="2" customFormat="1" ht="11.25">
      <c r="A295" s="36"/>
      <c r="B295" s="37"/>
      <c r="C295" s="38"/>
      <c r="D295" s="195" t="s">
        <v>206</v>
      </c>
      <c r="E295" s="38"/>
      <c r="F295" s="196" t="s">
        <v>824</v>
      </c>
      <c r="G295" s="38"/>
      <c r="H295" s="38"/>
      <c r="I295" s="192"/>
      <c r="J295" s="38"/>
      <c r="K295" s="38"/>
      <c r="L295" s="41"/>
      <c r="M295" s="193"/>
      <c r="N295" s="194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206</v>
      </c>
      <c r="AU295" s="19" t="s">
        <v>85</v>
      </c>
    </row>
    <row r="296" spans="1:65" s="12" customFormat="1" ht="22.9" customHeight="1">
      <c r="B296" s="160"/>
      <c r="C296" s="161"/>
      <c r="D296" s="162" t="s">
        <v>74</v>
      </c>
      <c r="E296" s="174" t="s">
        <v>591</v>
      </c>
      <c r="F296" s="174" t="s">
        <v>592</v>
      </c>
      <c r="G296" s="161"/>
      <c r="H296" s="161"/>
      <c r="I296" s="164"/>
      <c r="J296" s="175">
        <f>BK296</f>
        <v>0</v>
      </c>
      <c r="K296" s="161"/>
      <c r="L296" s="166"/>
      <c r="M296" s="167"/>
      <c r="N296" s="168"/>
      <c r="O296" s="168"/>
      <c r="P296" s="169">
        <f>SUM(P297:P307)</f>
        <v>0</v>
      </c>
      <c r="Q296" s="168"/>
      <c r="R296" s="169">
        <f>SUM(R297:R307)</f>
        <v>0</v>
      </c>
      <c r="S296" s="168"/>
      <c r="T296" s="170">
        <f>SUM(T297:T307)</f>
        <v>0</v>
      </c>
      <c r="AR296" s="171" t="s">
        <v>83</v>
      </c>
      <c r="AT296" s="172" t="s">
        <v>74</v>
      </c>
      <c r="AU296" s="172" t="s">
        <v>83</v>
      </c>
      <c r="AY296" s="171" t="s">
        <v>194</v>
      </c>
      <c r="BK296" s="173">
        <f>SUM(BK297:BK307)</f>
        <v>0</v>
      </c>
    </row>
    <row r="297" spans="1:65" s="2" customFormat="1" ht="21.75" customHeight="1">
      <c r="A297" s="36"/>
      <c r="B297" s="37"/>
      <c r="C297" s="176" t="s">
        <v>333</v>
      </c>
      <c r="D297" s="176" t="s">
        <v>197</v>
      </c>
      <c r="E297" s="178" t="s">
        <v>825</v>
      </c>
      <c r="F297" s="179" t="s">
        <v>826</v>
      </c>
      <c r="G297" s="180" t="s">
        <v>305</v>
      </c>
      <c r="H297" s="181">
        <v>87.26</v>
      </c>
      <c r="I297" s="182"/>
      <c r="J297" s="183">
        <f>ROUND(I297*H297,2)</f>
        <v>0</v>
      </c>
      <c r="K297" s="179" t="s">
        <v>201</v>
      </c>
      <c r="L297" s="41"/>
      <c r="M297" s="184" t="s">
        <v>19</v>
      </c>
      <c r="N297" s="185" t="s">
        <v>46</v>
      </c>
      <c r="O297" s="66"/>
      <c r="P297" s="186">
        <f>O297*H297</f>
        <v>0</v>
      </c>
      <c r="Q297" s="186">
        <v>0</v>
      </c>
      <c r="R297" s="186">
        <f>Q297*H297</f>
        <v>0</v>
      </c>
      <c r="S297" s="186">
        <v>0</v>
      </c>
      <c r="T297" s="187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188" t="s">
        <v>202</v>
      </c>
      <c r="AT297" s="188" t="s">
        <v>197</v>
      </c>
      <c r="AU297" s="188" t="s">
        <v>85</v>
      </c>
      <c r="AY297" s="19" t="s">
        <v>194</v>
      </c>
      <c r="BE297" s="189">
        <f>IF(N297="základní",J297,0)</f>
        <v>0</v>
      </c>
      <c r="BF297" s="189">
        <f>IF(N297="snížená",J297,0)</f>
        <v>0</v>
      </c>
      <c r="BG297" s="189">
        <f>IF(N297="zákl. přenesená",J297,0)</f>
        <v>0</v>
      </c>
      <c r="BH297" s="189">
        <f>IF(N297="sníž. přenesená",J297,0)</f>
        <v>0</v>
      </c>
      <c r="BI297" s="189">
        <f>IF(N297="nulová",J297,0)</f>
        <v>0</v>
      </c>
      <c r="BJ297" s="19" t="s">
        <v>83</v>
      </c>
      <c r="BK297" s="189">
        <f>ROUND(I297*H297,2)</f>
        <v>0</v>
      </c>
      <c r="BL297" s="19" t="s">
        <v>202</v>
      </c>
      <c r="BM297" s="188" t="s">
        <v>857</v>
      </c>
    </row>
    <row r="298" spans="1:65" s="2" customFormat="1" ht="11.25">
      <c r="A298" s="36"/>
      <c r="B298" s="37"/>
      <c r="C298" s="38"/>
      <c r="D298" s="190" t="s">
        <v>204</v>
      </c>
      <c r="E298" s="38"/>
      <c r="F298" s="191" t="s">
        <v>826</v>
      </c>
      <c r="G298" s="38"/>
      <c r="H298" s="38"/>
      <c r="I298" s="192"/>
      <c r="J298" s="38"/>
      <c r="K298" s="38"/>
      <c r="L298" s="41"/>
      <c r="M298" s="193"/>
      <c r="N298" s="194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204</v>
      </c>
      <c r="AU298" s="19" t="s">
        <v>85</v>
      </c>
    </row>
    <row r="299" spans="1:65" s="2" customFormat="1" ht="11.25">
      <c r="A299" s="36"/>
      <c r="B299" s="37"/>
      <c r="C299" s="38"/>
      <c r="D299" s="195" t="s">
        <v>206</v>
      </c>
      <c r="E299" s="38"/>
      <c r="F299" s="196" t="s">
        <v>828</v>
      </c>
      <c r="G299" s="38"/>
      <c r="H299" s="38"/>
      <c r="I299" s="192"/>
      <c r="J299" s="38"/>
      <c r="K299" s="38"/>
      <c r="L299" s="41"/>
      <c r="M299" s="193"/>
      <c r="N299" s="194"/>
      <c r="O299" s="66"/>
      <c r="P299" s="66"/>
      <c r="Q299" s="66"/>
      <c r="R299" s="66"/>
      <c r="S299" s="66"/>
      <c r="T299" s="67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T299" s="19" t="s">
        <v>206</v>
      </c>
      <c r="AU299" s="19" t="s">
        <v>85</v>
      </c>
    </row>
    <row r="300" spans="1:65" s="2" customFormat="1" ht="24.2" customHeight="1">
      <c r="A300" s="36"/>
      <c r="B300" s="37"/>
      <c r="C300" s="176" t="s">
        <v>336</v>
      </c>
      <c r="D300" s="176" t="s">
        <v>197</v>
      </c>
      <c r="E300" s="178" t="s">
        <v>829</v>
      </c>
      <c r="F300" s="179" t="s">
        <v>830</v>
      </c>
      <c r="G300" s="180" t="s">
        <v>305</v>
      </c>
      <c r="H300" s="181">
        <v>872.6</v>
      </c>
      <c r="I300" s="182"/>
      <c r="J300" s="183">
        <f>ROUND(I300*H300,2)</f>
        <v>0</v>
      </c>
      <c r="K300" s="179" t="s">
        <v>201</v>
      </c>
      <c r="L300" s="41"/>
      <c r="M300" s="184" t="s">
        <v>19</v>
      </c>
      <c r="N300" s="185" t="s">
        <v>46</v>
      </c>
      <c r="O300" s="66"/>
      <c r="P300" s="186">
        <f>O300*H300</f>
        <v>0</v>
      </c>
      <c r="Q300" s="186">
        <v>0</v>
      </c>
      <c r="R300" s="186">
        <f>Q300*H300</f>
        <v>0</v>
      </c>
      <c r="S300" s="186">
        <v>0</v>
      </c>
      <c r="T300" s="187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188" t="s">
        <v>202</v>
      </c>
      <c r="AT300" s="188" t="s">
        <v>197</v>
      </c>
      <c r="AU300" s="188" t="s">
        <v>85</v>
      </c>
      <c r="AY300" s="19" t="s">
        <v>194</v>
      </c>
      <c r="BE300" s="189">
        <f>IF(N300="základní",J300,0)</f>
        <v>0</v>
      </c>
      <c r="BF300" s="189">
        <f>IF(N300="snížená",J300,0)</f>
        <v>0</v>
      </c>
      <c r="BG300" s="189">
        <f>IF(N300="zákl. přenesená",J300,0)</f>
        <v>0</v>
      </c>
      <c r="BH300" s="189">
        <f>IF(N300="sníž. přenesená",J300,0)</f>
        <v>0</v>
      </c>
      <c r="BI300" s="189">
        <f>IF(N300="nulová",J300,0)</f>
        <v>0</v>
      </c>
      <c r="BJ300" s="19" t="s">
        <v>83</v>
      </c>
      <c r="BK300" s="189">
        <f>ROUND(I300*H300,2)</f>
        <v>0</v>
      </c>
      <c r="BL300" s="19" t="s">
        <v>202</v>
      </c>
      <c r="BM300" s="188" t="s">
        <v>861</v>
      </c>
    </row>
    <row r="301" spans="1:65" s="2" customFormat="1" ht="19.5">
      <c r="A301" s="36"/>
      <c r="B301" s="37"/>
      <c r="C301" s="38"/>
      <c r="D301" s="190" t="s">
        <v>204</v>
      </c>
      <c r="E301" s="38"/>
      <c r="F301" s="191" t="s">
        <v>830</v>
      </c>
      <c r="G301" s="38"/>
      <c r="H301" s="38"/>
      <c r="I301" s="192"/>
      <c r="J301" s="38"/>
      <c r="K301" s="38"/>
      <c r="L301" s="41"/>
      <c r="M301" s="193"/>
      <c r="N301" s="194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204</v>
      </c>
      <c r="AU301" s="19" t="s">
        <v>85</v>
      </c>
    </row>
    <row r="302" spans="1:65" s="2" customFormat="1" ht="11.25">
      <c r="A302" s="36"/>
      <c r="B302" s="37"/>
      <c r="C302" s="38"/>
      <c r="D302" s="195" t="s">
        <v>206</v>
      </c>
      <c r="E302" s="38"/>
      <c r="F302" s="196" t="s">
        <v>832</v>
      </c>
      <c r="G302" s="38"/>
      <c r="H302" s="38"/>
      <c r="I302" s="192"/>
      <c r="J302" s="38"/>
      <c r="K302" s="38"/>
      <c r="L302" s="41"/>
      <c r="M302" s="193"/>
      <c r="N302" s="194"/>
      <c r="O302" s="66"/>
      <c r="P302" s="66"/>
      <c r="Q302" s="66"/>
      <c r="R302" s="66"/>
      <c r="S302" s="66"/>
      <c r="T302" s="67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T302" s="19" t="s">
        <v>206</v>
      </c>
      <c r="AU302" s="19" t="s">
        <v>85</v>
      </c>
    </row>
    <row r="303" spans="1:65" s="14" customFormat="1" ht="11.25">
      <c r="B303" s="207"/>
      <c r="C303" s="208"/>
      <c r="D303" s="190" t="s">
        <v>208</v>
      </c>
      <c r="E303" s="221" t="s">
        <v>19</v>
      </c>
      <c r="F303" s="209" t="s">
        <v>1039</v>
      </c>
      <c r="G303" s="208"/>
      <c r="H303" s="211">
        <v>872.6</v>
      </c>
      <c r="I303" s="212"/>
      <c r="J303" s="208"/>
      <c r="K303" s="208"/>
      <c r="L303" s="213"/>
      <c r="M303" s="214"/>
      <c r="N303" s="215"/>
      <c r="O303" s="215"/>
      <c r="P303" s="215"/>
      <c r="Q303" s="215"/>
      <c r="R303" s="215"/>
      <c r="S303" s="215"/>
      <c r="T303" s="216"/>
      <c r="AT303" s="217" t="s">
        <v>208</v>
      </c>
      <c r="AU303" s="217" t="s">
        <v>85</v>
      </c>
      <c r="AV303" s="14" t="s">
        <v>85</v>
      </c>
      <c r="AW303" s="14" t="s">
        <v>36</v>
      </c>
      <c r="AX303" s="14" t="s">
        <v>75</v>
      </c>
      <c r="AY303" s="217" t="s">
        <v>194</v>
      </c>
    </row>
    <row r="304" spans="1:65" s="15" customFormat="1" ht="11.25">
      <c r="B304" s="222"/>
      <c r="C304" s="223"/>
      <c r="D304" s="190" t="s">
        <v>208</v>
      </c>
      <c r="E304" s="224" t="s">
        <v>19</v>
      </c>
      <c r="F304" s="225" t="s">
        <v>282</v>
      </c>
      <c r="G304" s="223"/>
      <c r="H304" s="226">
        <v>872.6</v>
      </c>
      <c r="I304" s="227"/>
      <c r="J304" s="223"/>
      <c r="K304" s="223"/>
      <c r="L304" s="228"/>
      <c r="M304" s="229"/>
      <c r="N304" s="230"/>
      <c r="O304" s="230"/>
      <c r="P304" s="230"/>
      <c r="Q304" s="230"/>
      <c r="R304" s="230"/>
      <c r="S304" s="230"/>
      <c r="T304" s="231"/>
      <c r="AT304" s="232" t="s">
        <v>208</v>
      </c>
      <c r="AU304" s="232" t="s">
        <v>85</v>
      </c>
      <c r="AV304" s="15" t="s">
        <v>202</v>
      </c>
      <c r="AW304" s="15" t="s">
        <v>36</v>
      </c>
      <c r="AX304" s="15" t="s">
        <v>83</v>
      </c>
      <c r="AY304" s="232" t="s">
        <v>194</v>
      </c>
    </row>
    <row r="305" spans="1:65" s="2" customFormat="1" ht="24.2" customHeight="1">
      <c r="A305" s="36"/>
      <c r="B305" s="37"/>
      <c r="C305" s="176" t="s">
        <v>343</v>
      </c>
      <c r="D305" s="176" t="s">
        <v>197</v>
      </c>
      <c r="E305" s="178" t="s">
        <v>835</v>
      </c>
      <c r="F305" s="179" t="s">
        <v>836</v>
      </c>
      <c r="G305" s="180" t="s">
        <v>305</v>
      </c>
      <c r="H305" s="181">
        <v>87.26</v>
      </c>
      <c r="I305" s="182"/>
      <c r="J305" s="183">
        <f>ROUND(I305*H305,2)</f>
        <v>0</v>
      </c>
      <c r="K305" s="179" t="s">
        <v>201</v>
      </c>
      <c r="L305" s="41"/>
      <c r="M305" s="184" t="s">
        <v>19</v>
      </c>
      <c r="N305" s="185" t="s">
        <v>46</v>
      </c>
      <c r="O305" s="66"/>
      <c r="P305" s="186">
        <f>O305*H305</f>
        <v>0</v>
      </c>
      <c r="Q305" s="186">
        <v>0</v>
      </c>
      <c r="R305" s="186">
        <f>Q305*H305</f>
        <v>0</v>
      </c>
      <c r="S305" s="186">
        <v>0</v>
      </c>
      <c r="T305" s="187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188" t="s">
        <v>202</v>
      </c>
      <c r="AT305" s="188" t="s">
        <v>197</v>
      </c>
      <c r="AU305" s="188" t="s">
        <v>85</v>
      </c>
      <c r="AY305" s="19" t="s">
        <v>194</v>
      </c>
      <c r="BE305" s="189">
        <f>IF(N305="základní",J305,0)</f>
        <v>0</v>
      </c>
      <c r="BF305" s="189">
        <f>IF(N305="snížená",J305,0)</f>
        <v>0</v>
      </c>
      <c r="BG305" s="189">
        <f>IF(N305="zákl. přenesená",J305,0)</f>
        <v>0</v>
      </c>
      <c r="BH305" s="189">
        <f>IF(N305="sníž. přenesená",J305,0)</f>
        <v>0</v>
      </c>
      <c r="BI305" s="189">
        <f>IF(N305="nulová",J305,0)</f>
        <v>0</v>
      </c>
      <c r="BJ305" s="19" t="s">
        <v>83</v>
      </c>
      <c r="BK305" s="189">
        <f>ROUND(I305*H305,2)</f>
        <v>0</v>
      </c>
      <c r="BL305" s="19" t="s">
        <v>202</v>
      </c>
      <c r="BM305" s="188" t="s">
        <v>867</v>
      </c>
    </row>
    <row r="306" spans="1:65" s="2" customFormat="1" ht="11.25">
      <c r="A306" s="36"/>
      <c r="B306" s="37"/>
      <c r="C306" s="38"/>
      <c r="D306" s="190" t="s">
        <v>204</v>
      </c>
      <c r="E306" s="38"/>
      <c r="F306" s="191" t="s">
        <v>836</v>
      </c>
      <c r="G306" s="38"/>
      <c r="H306" s="38"/>
      <c r="I306" s="192"/>
      <c r="J306" s="38"/>
      <c r="K306" s="38"/>
      <c r="L306" s="41"/>
      <c r="M306" s="193"/>
      <c r="N306" s="194"/>
      <c r="O306" s="66"/>
      <c r="P306" s="66"/>
      <c r="Q306" s="66"/>
      <c r="R306" s="66"/>
      <c r="S306" s="66"/>
      <c r="T306" s="67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9" t="s">
        <v>204</v>
      </c>
      <c r="AU306" s="19" t="s">
        <v>85</v>
      </c>
    </row>
    <row r="307" spans="1:65" s="2" customFormat="1" ht="11.25">
      <c r="A307" s="36"/>
      <c r="B307" s="37"/>
      <c r="C307" s="38"/>
      <c r="D307" s="195" t="s">
        <v>206</v>
      </c>
      <c r="E307" s="38"/>
      <c r="F307" s="196" t="s">
        <v>838</v>
      </c>
      <c r="G307" s="38"/>
      <c r="H307" s="38"/>
      <c r="I307" s="192"/>
      <c r="J307" s="38"/>
      <c r="K307" s="38"/>
      <c r="L307" s="41"/>
      <c r="M307" s="193"/>
      <c r="N307" s="194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206</v>
      </c>
      <c r="AU307" s="19" t="s">
        <v>85</v>
      </c>
    </row>
    <row r="308" spans="1:65" s="12" customFormat="1" ht="22.9" customHeight="1">
      <c r="B308" s="160"/>
      <c r="C308" s="161"/>
      <c r="D308" s="162" t="s">
        <v>74</v>
      </c>
      <c r="E308" s="174" t="s">
        <v>609</v>
      </c>
      <c r="F308" s="174" t="s">
        <v>610</v>
      </c>
      <c r="G308" s="161"/>
      <c r="H308" s="161"/>
      <c r="I308" s="164"/>
      <c r="J308" s="175">
        <f>BK308</f>
        <v>0</v>
      </c>
      <c r="K308" s="161"/>
      <c r="L308" s="166"/>
      <c r="M308" s="167"/>
      <c r="N308" s="168"/>
      <c r="O308" s="168"/>
      <c r="P308" s="169">
        <f>SUM(P309:P314)</f>
        <v>0</v>
      </c>
      <c r="Q308" s="168"/>
      <c r="R308" s="169">
        <f>SUM(R309:R314)</f>
        <v>0</v>
      </c>
      <c r="S308" s="168"/>
      <c r="T308" s="170">
        <f>SUM(T309:T314)</f>
        <v>0</v>
      </c>
      <c r="AR308" s="171" t="s">
        <v>83</v>
      </c>
      <c r="AT308" s="172" t="s">
        <v>74</v>
      </c>
      <c r="AU308" s="172" t="s">
        <v>83</v>
      </c>
      <c r="AY308" s="171" t="s">
        <v>194</v>
      </c>
      <c r="BK308" s="173">
        <f>SUM(BK309:BK314)</f>
        <v>0</v>
      </c>
    </row>
    <row r="309" spans="1:65" s="2" customFormat="1" ht="24.2" customHeight="1">
      <c r="A309" s="36"/>
      <c r="B309" s="37"/>
      <c r="C309" s="176" t="s">
        <v>581</v>
      </c>
      <c r="D309" s="176" t="s">
        <v>197</v>
      </c>
      <c r="E309" s="178" t="s">
        <v>839</v>
      </c>
      <c r="F309" s="179" t="s">
        <v>840</v>
      </c>
      <c r="G309" s="180" t="s">
        <v>305</v>
      </c>
      <c r="H309" s="181">
        <v>24.579000000000001</v>
      </c>
      <c r="I309" s="182"/>
      <c r="J309" s="183">
        <f>ROUND(I309*H309,2)</f>
        <v>0</v>
      </c>
      <c r="K309" s="179" t="s">
        <v>201</v>
      </c>
      <c r="L309" s="41"/>
      <c r="M309" s="184" t="s">
        <v>19</v>
      </c>
      <c r="N309" s="185" t="s">
        <v>46</v>
      </c>
      <c r="O309" s="66"/>
      <c r="P309" s="186">
        <f>O309*H309</f>
        <v>0</v>
      </c>
      <c r="Q309" s="186">
        <v>0</v>
      </c>
      <c r="R309" s="186">
        <f>Q309*H309</f>
        <v>0</v>
      </c>
      <c r="S309" s="186">
        <v>0</v>
      </c>
      <c r="T309" s="187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88" t="s">
        <v>202</v>
      </c>
      <c r="AT309" s="188" t="s">
        <v>197</v>
      </c>
      <c r="AU309" s="188" t="s">
        <v>85</v>
      </c>
      <c r="AY309" s="19" t="s">
        <v>194</v>
      </c>
      <c r="BE309" s="189">
        <f>IF(N309="základní",J309,0)</f>
        <v>0</v>
      </c>
      <c r="BF309" s="189">
        <f>IF(N309="snížená",J309,0)</f>
        <v>0</v>
      </c>
      <c r="BG309" s="189">
        <f>IF(N309="zákl. přenesená",J309,0)</f>
        <v>0</v>
      </c>
      <c r="BH309" s="189">
        <f>IF(N309="sníž. přenesená",J309,0)</f>
        <v>0</v>
      </c>
      <c r="BI309" s="189">
        <f>IF(N309="nulová",J309,0)</f>
        <v>0</v>
      </c>
      <c r="BJ309" s="19" t="s">
        <v>83</v>
      </c>
      <c r="BK309" s="189">
        <f>ROUND(I309*H309,2)</f>
        <v>0</v>
      </c>
      <c r="BL309" s="19" t="s">
        <v>202</v>
      </c>
      <c r="BM309" s="188" t="s">
        <v>871</v>
      </c>
    </row>
    <row r="310" spans="1:65" s="2" customFormat="1" ht="19.5">
      <c r="A310" s="36"/>
      <c r="B310" s="37"/>
      <c r="C310" s="38"/>
      <c r="D310" s="190" t="s">
        <v>204</v>
      </c>
      <c r="E310" s="38"/>
      <c r="F310" s="191" t="s">
        <v>840</v>
      </c>
      <c r="G310" s="38"/>
      <c r="H310" s="38"/>
      <c r="I310" s="192"/>
      <c r="J310" s="38"/>
      <c r="K310" s="38"/>
      <c r="L310" s="41"/>
      <c r="M310" s="193"/>
      <c r="N310" s="194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204</v>
      </c>
      <c r="AU310" s="19" t="s">
        <v>85</v>
      </c>
    </row>
    <row r="311" spans="1:65" s="2" customFormat="1" ht="11.25">
      <c r="A311" s="36"/>
      <c r="B311" s="37"/>
      <c r="C311" s="38"/>
      <c r="D311" s="195" t="s">
        <v>206</v>
      </c>
      <c r="E311" s="38"/>
      <c r="F311" s="196" t="s">
        <v>842</v>
      </c>
      <c r="G311" s="38"/>
      <c r="H311" s="38"/>
      <c r="I311" s="192"/>
      <c r="J311" s="38"/>
      <c r="K311" s="38"/>
      <c r="L311" s="41"/>
      <c r="M311" s="193"/>
      <c r="N311" s="194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206</v>
      </c>
      <c r="AU311" s="19" t="s">
        <v>85</v>
      </c>
    </row>
    <row r="312" spans="1:65" s="2" customFormat="1" ht="24.2" customHeight="1">
      <c r="A312" s="36"/>
      <c r="B312" s="37"/>
      <c r="C312" s="176" t="s">
        <v>587</v>
      </c>
      <c r="D312" s="176" t="s">
        <v>197</v>
      </c>
      <c r="E312" s="178" t="s">
        <v>843</v>
      </c>
      <c r="F312" s="179" t="s">
        <v>844</v>
      </c>
      <c r="G312" s="180" t="s">
        <v>305</v>
      </c>
      <c r="H312" s="181">
        <v>24.579000000000001</v>
      </c>
      <c r="I312" s="182"/>
      <c r="J312" s="183">
        <f>ROUND(I312*H312,2)</f>
        <v>0</v>
      </c>
      <c r="K312" s="179" t="s">
        <v>201</v>
      </c>
      <c r="L312" s="41"/>
      <c r="M312" s="184" t="s">
        <v>19</v>
      </c>
      <c r="N312" s="185" t="s">
        <v>46</v>
      </c>
      <c r="O312" s="66"/>
      <c r="P312" s="186">
        <f>O312*H312</f>
        <v>0</v>
      </c>
      <c r="Q312" s="186">
        <v>0</v>
      </c>
      <c r="R312" s="186">
        <f>Q312*H312</f>
        <v>0</v>
      </c>
      <c r="S312" s="186">
        <v>0</v>
      </c>
      <c r="T312" s="187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188" t="s">
        <v>202</v>
      </c>
      <c r="AT312" s="188" t="s">
        <v>197</v>
      </c>
      <c r="AU312" s="188" t="s">
        <v>85</v>
      </c>
      <c r="AY312" s="19" t="s">
        <v>194</v>
      </c>
      <c r="BE312" s="189">
        <f>IF(N312="základní",J312,0)</f>
        <v>0</v>
      </c>
      <c r="BF312" s="189">
        <f>IF(N312="snížená",J312,0)</f>
        <v>0</v>
      </c>
      <c r="BG312" s="189">
        <f>IF(N312="zákl. přenesená",J312,0)</f>
        <v>0</v>
      </c>
      <c r="BH312" s="189">
        <f>IF(N312="sníž. přenesená",J312,0)</f>
        <v>0</v>
      </c>
      <c r="BI312" s="189">
        <f>IF(N312="nulová",J312,0)</f>
        <v>0</v>
      </c>
      <c r="BJ312" s="19" t="s">
        <v>83</v>
      </c>
      <c r="BK312" s="189">
        <f>ROUND(I312*H312,2)</f>
        <v>0</v>
      </c>
      <c r="BL312" s="19" t="s">
        <v>202</v>
      </c>
      <c r="BM312" s="188" t="s">
        <v>875</v>
      </c>
    </row>
    <row r="313" spans="1:65" s="2" customFormat="1" ht="19.5">
      <c r="A313" s="36"/>
      <c r="B313" s="37"/>
      <c r="C313" s="38"/>
      <c r="D313" s="190" t="s">
        <v>204</v>
      </c>
      <c r="E313" s="38"/>
      <c r="F313" s="191" t="s">
        <v>844</v>
      </c>
      <c r="G313" s="38"/>
      <c r="H313" s="38"/>
      <c r="I313" s="192"/>
      <c r="J313" s="38"/>
      <c r="K313" s="38"/>
      <c r="L313" s="41"/>
      <c r="M313" s="193"/>
      <c r="N313" s="194"/>
      <c r="O313" s="66"/>
      <c r="P313" s="66"/>
      <c r="Q313" s="66"/>
      <c r="R313" s="66"/>
      <c r="S313" s="66"/>
      <c r="T313" s="67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9" t="s">
        <v>204</v>
      </c>
      <c r="AU313" s="19" t="s">
        <v>85</v>
      </c>
    </row>
    <row r="314" spans="1:65" s="2" customFormat="1" ht="11.25">
      <c r="A314" s="36"/>
      <c r="B314" s="37"/>
      <c r="C314" s="38"/>
      <c r="D314" s="195" t="s">
        <v>206</v>
      </c>
      <c r="E314" s="38"/>
      <c r="F314" s="196" t="s">
        <v>846</v>
      </c>
      <c r="G314" s="38"/>
      <c r="H314" s="38"/>
      <c r="I314" s="192"/>
      <c r="J314" s="38"/>
      <c r="K314" s="38"/>
      <c r="L314" s="41"/>
      <c r="M314" s="193"/>
      <c r="N314" s="194"/>
      <c r="O314" s="66"/>
      <c r="P314" s="66"/>
      <c r="Q314" s="66"/>
      <c r="R314" s="66"/>
      <c r="S314" s="66"/>
      <c r="T314" s="67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9" t="s">
        <v>206</v>
      </c>
      <c r="AU314" s="19" t="s">
        <v>85</v>
      </c>
    </row>
    <row r="315" spans="1:65" s="12" customFormat="1" ht="25.9" customHeight="1">
      <c r="B315" s="160"/>
      <c r="C315" s="161"/>
      <c r="D315" s="162" t="s">
        <v>74</v>
      </c>
      <c r="E315" s="163" t="s">
        <v>847</v>
      </c>
      <c r="F315" s="163" t="s">
        <v>848</v>
      </c>
      <c r="G315" s="161"/>
      <c r="H315" s="161"/>
      <c r="I315" s="164"/>
      <c r="J315" s="165">
        <f>BK315</f>
        <v>0</v>
      </c>
      <c r="K315" s="161"/>
      <c r="L315" s="166"/>
      <c r="M315" s="167"/>
      <c r="N315" s="168"/>
      <c r="O315" s="168"/>
      <c r="P315" s="169">
        <f>P316+P326+P333</f>
        <v>0</v>
      </c>
      <c r="Q315" s="168"/>
      <c r="R315" s="169">
        <f>R316+R326+R333</f>
        <v>0</v>
      </c>
      <c r="S315" s="168"/>
      <c r="T315" s="170">
        <f>T316+T326+T333</f>
        <v>0</v>
      </c>
      <c r="AR315" s="171" t="s">
        <v>242</v>
      </c>
      <c r="AT315" s="172" t="s">
        <v>74</v>
      </c>
      <c r="AU315" s="172" t="s">
        <v>75</v>
      </c>
      <c r="AY315" s="171" t="s">
        <v>194</v>
      </c>
      <c r="BK315" s="173">
        <f>BK316+BK326+BK333</f>
        <v>0</v>
      </c>
    </row>
    <row r="316" spans="1:65" s="12" customFormat="1" ht="22.9" customHeight="1">
      <c r="B316" s="160"/>
      <c r="C316" s="161"/>
      <c r="D316" s="162" t="s">
        <v>74</v>
      </c>
      <c r="E316" s="174" t="s">
        <v>849</v>
      </c>
      <c r="F316" s="174" t="s">
        <v>850</v>
      </c>
      <c r="G316" s="161"/>
      <c r="H316" s="161"/>
      <c r="I316" s="164"/>
      <c r="J316" s="175">
        <f>BK316</f>
        <v>0</v>
      </c>
      <c r="K316" s="161"/>
      <c r="L316" s="166"/>
      <c r="M316" s="167"/>
      <c r="N316" s="168"/>
      <c r="O316" s="168"/>
      <c r="P316" s="169">
        <f>SUM(P317:P325)</f>
        <v>0</v>
      </c>
      <c r="Q316" s="168"/>
      <c r="R316" s="169">
        <f>SUM(R317:R325)</f>
        <v>0</v>
      </c>
      <c r="S316" s="168"/>
      <c r="T316" s="170">
        <f>SUM(T317:T325)</f>
        <v>0</v>
      </c>
      <c r="AR316" s="171" t="s">
        <v>242</v>
      </c>
      <c r="AT316" s="172" t="s">
        <v>74</v>
      </c>
      <c r="AU316" s="172" t="s">
        <v>83</v>
      </c>
      <c r="AY316" s="171" t="s">
        <v>194</v>
      </c>
      <c r="BK316" s="173">
        <f>SUM(BK317:BK325)</f>
        <v>0</v>
      </c>
    </row>
    <row r="317" spans="1:65" s="2" customFormat="1" ht="16.5" customHeight="1">
      <c r="A317" s="36"/>
      <c r="B317" s="37"/>
      <c r="C317" s="176" t="s">
        <v>740</v>
      </c>
      <c r="D317" s="176" t="s">
        <v>197</v>
      </c>
      <c r="E317" s="178" t="s">
        <v>851</v>
      </c>
      <c r="F317" s="179" t="s">
        <v>852</v>
      </c>
      <c r="G317" s="180" t="s">
        <v>706</v>
      </c>
      <c r="H317" s="181">
        <v>1</v>
      </c>
      <c r="I317" s="182"/>
      <c r="J317" s="183">
        <f>ROUND(I317*H317,2)</f>
        <v>0</v>
      </c>
      <c r="K317" s="179" t="s">
        <v>201</v>
      </c>
      <c r="L317" s="41"/>
      <c r="M317" s="184" t="s">
        <v>19</v>
      </c>
      <c r="N317" s="185" t="s">
        <v>46</v>
      </c>
      <c r="O317" s="66"/>
      <c r="P317" s="186">
        <f>O317*H317</f>
        <v>0</v>
      </c>
      <c r="Q317" s="186">
        <v>0</v>
      </c>
      <c r="R317" s="186">
        <f>Q317*H317</f>
        <v>0</v>
      </c>
      <c r="S317" s="186">
        <v>0</v>
      </c>
      <c r="T317" s="187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188" t="s">
        <v>202</v>
      </c>
      <c r="AT317" s="188" t="s">
        <v>197</v>
      </c>
      <c r="AU317" s="188" t="s">
        <v>85</v>
      </c>
      <c r="AY317" s="19" t="s">
        <v>194</v>
      </c>
      <c r="BE317" s="189">
        <f>IF(N317="základní",J317,0)</f>
        <v>0</v>
      </c>
      <c r="BF317" s="189">
        <f>IF(N317="snížená",J317,0)</f>
        <v>0</v>
      </c>
      <c r="BG317" s="189">
        <f>IF(N317="zákl. přenesená",J317,0)</f>
        <v>0</v>
      </c>
      <c r="BH317" s="189">
        <f>IF(N317="sníž. přenesená",J317,0)</f>
        <v>0</v>
      </c>
      <c r="BI317" s="189">
        <f>IF(N317="nulová",J317,0)</f>
        <v>0</v>
      </c>
      <c r="BJ317" s="19" t="s">
        <v>83</v>
      </c>
      <c r="BK317" s="189">
        <f>ROUND(I317*H317,2)</f>
        <v>0</v>
      </c>
      <c r="BL317" s="19" t="s">
        <v>202</v>
      </c>
      <c r="BM317" s="188" t="s">
        <v>880</v>
      </c>
    </row>
    <row r="318" spans="1:65" s="2" customFormat="1" ht="11.25">
      <c r="A318" s="36"/>
      <c r="B318" s="37"/>
      <c r="C318" s="38"/>
      <c r="D318" s="190" t="s">
        <v>204</v>
      </c>
      <c r="E318" s="38"/>
      <c r="F318" s="191" t="s">
        <v>852</v>
      </c>
      <c r="G318" s="38"/>
      <c r="H318" s="38"/>
      <c r="I318" s="192"/>
      <c r="J318" s="38"/>
      <c r="K318" s="38"/>
      <c r="L318" s="41"/>
      <c r="M318" s="193"/>
      <c r="N318" s="194"/>
      <c r="O318" s="66"/>
      <c r="P318" s="66"/>
      <c r="Q318" s="66"/>
      <c r="R318" s="66"/>
      <c r="S318" s="66"/>
      <c r="T318" s="67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9" t="s">
        <v>204</v>
      </c>
      <c r="AU318" s="19" t="s">
        <v>85</v>
      </c>
    </row>
    <row r="319" spans="1:65" s="2" customFormat="1" ht="11.25">
      <c r="A319" s="36"/>
      <c r="B319" s="37"/>
      <c r="C319" s="38"/>
      <c r="D319" s="195" t="s">
        <v>206</v>
      </c>
      <c r="E319" s="38"/>
      <c r="F319" s="196" t="s">
        <v>854</v>
      </c>
      <c r="G319" s="38"/>
      <c r="H319" s="38"/>
      <c r="I319" s="192"/>
      <c r="J319" s="38"/>
      <c r="K319" s="38"/>
      <c r="L319" s="41"/>
      <c r="M319" s="193"/>
      <c r="N319" s="194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206</v>
      </c>
      <c r="AU319" s="19" t="s">
        <v>85</v>
      </c>
    </row>
    <row r="320" spans="1:65" s="2" customFormat="1" ht="16.5" customHeight="1">
      <c r="A320" s="36"/>
      <c r="B320" s="37"/>
      <c r="C320" s="176" t="s">
        <v>348</v>
      </c>
      <c r="D320" s="176" t="s">
        <v>197</v>
      </c>
      <c r="E320" s="178" t="s">
        <v>855</v>
      </c>
      <c r="F320" s="179" t="s">
        <v>856</v>
      </c>
      <c r="G320" s="180" t="s">
        <v>706</v>
      </c>
      <c r="H320" s="181">
        <v>1</v>
      </c>
      <c r="I320" s="182"/>
      <c r="J320" s="183">
        <f>ROUND(I320*H320,2)</f>
        <v>0</v>
      </c>
      <c r="K320" s="179" t="s">
        <v>201</v>
      </c>
      <c r="L320" s="41"/>
      <c r="M320" s="184" t="s">
        <v>19</v>
      </c>
      <c r="N320" s="185" t="s">
        <v>46</v>
      </c>
      <c r="O320" s="66"/>
      <c r="P320" s="186">
        <f>O320*H320</f>
        <v>0</v>
      </c>
      <c r="Q320" s="186">
        <v>0</v>
      </c>
      <c r="R320" s="186">
        <f>Q320*H320</f>
        <v>0</v>
      </c>
      <c r="S320" s="186">
        <v>0</v>
      </c>
      <c r="T320" s="187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188" t="s">
        <v>202</v>
      </c>
      <c r="AT320" s="188" t="s">
        <v>197</v>
      </c>
      <c r="AU320" s="188" t="s">
        <v>85</v>
      </c>
      <c r="AY320" s="19" t="s">
        <v>194</v>
      </c>
      <c r="BE320" s="189">
        <f>IF(N320="základní",J320,0)</f>
        <v>0</v>
      </c>
      <c r="BF320" s="189">
        <f>IF(N320="snížená",J320,0)</f>
        <v>0</v>
      </c>
      <c r="BG320" s="189">
        <f>IF(N320="zákl. přenesená",J320,0)</f>
        <v>0</v>
      </c>
      <c r="BH320" s="189">
        <f>IF(N320="sníž. přenesená",J320,0)</f>
        <v>0</v>
      </c>
      <c r="BI320" s="189">
        <f>IF(N320="nulová",J320,0)</f>
        <v>0</v>
      </c>
      <c r="BJ320" s="19" t="s">
        <v>83</v>
      </c>
      <c r="BK320" s="189">
        <f>ROUND(I320*H320,2)</f>
        <v>0</v>
      </c>
      <c r="BL320" s="19" t="s">
        <v>202</v>
      </c>
      <c r="BM320" s="188" t="s">
        <v>1040</v>
      </c>
    </row>
    <row r="321" spans="1:65" s="2" customFormat="1" ht="11.25">
      <c r="A321" s="36"/>
      <c r="B321" s="37"/>
      <c r="C321" s="38"/>
      <c r="D321" s="190" t="s">
        <v>204</v>
      </c>
      <c r="E321" s="38"/>
      <c r="F321" s="191" t="s">
        <v>856</v>
      </c>
      <c r="G321" s="38"/>
      <c r="H321" s="38"/>
      <c r="I321" s="192"/>
      <c r="J321" s="38"/>
      <c r="K321" s="38"/>
      <c r="L321" s="41"/>
      <c r="M321" s="193"/>
      <c r="N321" s="194"/>
      <c r="O321" s="66"/>
      <c r="P321" s="66"/>
      <c r="Q321" s="66"/>
      <c r="R321" s="66"/>
      <c r="S321" s="66"/>
      <c r="T321" s="67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9" t="s">
        <v>204</v>
      </c>
      <c r="AU321" s="19" t="s">
        <v>85</v>
      </c>
    </row>
    <row r="322" spans="1:65" s="2" customFormat="1" ht="11.25">
      <c r="A322" s="36"/>
      <c r="B322" s="37"/>
      <c r="C322" s="38"/>
      <c r="D322" s="195" t="s">
        <v>206</v>
      </c>
      <c r="E322" s="38"/>
      <c r="F322" s="196" t="s">
        <v>858</v>
      </c>
      <c r="G322" s="38"/>
      <c r="H322" s="38"/>
      <c r="I322" s="192"/>
      <c r="J322" s="38"/>
      <c r="K322" s="38"/>
      <c r="L322" s="41"/>
      <c r="M322" s="193"/>
      <c r="N322" s="194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206</v>
      </c>
      <c r="AU322" s="19" t="s">
        <v>85</v>
      </c>
    </row>
    <row r="323" spans="1:65" s="2" customFormat="1" ht="16.5" customHeight="1">
      <c r="A323" s="36"/>
      <c r="B323" s="37"/>
      <c r="C323" s="176" t="s">
        <v>354</v>
      </c>
      <c r="D323" s="176" t="s">
        <v>197</v>
      </c>
      <c r="E323" s="178" t="s">
        <v>859</v>
      </c>
      <c r="F323" s="179" t="s">
        <v>860</v>
      </c>
      <c r="G323" s="180" t="s">
        <v>706</v>
      </c>
      <c r="H323" s="181">
        <v>1</v>
      </c>
      <c r="I323" s="182"/>
      <c r="J323" s="183">
        <f>ROUND(I323*H323,2)</f>
        <v>0</v>
      </c>
      <c r="K323" s="179" t="s">
        <v>201</v>
      </c>
      <c r="L323" s="41"/>
      <c r="M323" s="184" t="s">
        <v>19</v>
      </c>
      <c r="N323" s="185" t="s">
        <v>46</v>
      </c>
      <c r="O323" s="66"/>
      <c r="P323" s="186">
        <f>O323*H323</f>
        <v>0</v>
      </c>
      <c r="Q323" s="186">
        <v>0</v>
      </c>
      <c r="R323" s="186">
        <f>Q323*H323</f>
        <v>0</v>
      </c>
      <c r="S323" s="186">
        <v>0</v>
      </c>
      <c r="T323" s="187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188" t="s">
        <v>202</v>
      </c>
      <c r="AT323" s="188" t="s">
        <v>197</v>
      </c>
      <c r="AU323" s="188" t="s">
        <v>85</v>
      </c>
      <c r="AY323" s="19" t="s">
        <v>194</v>
      </c>
      <c r="BE323" s="189">
        <f>IF(N323="základní",J323,0)</f>
        <v>0</v>
      </c>
      <c r="BF323" s="189">
        <f>IF(N323="snížená",J323,0)</f>
        <v>0</v>
      </c>
      <c r="BG323" s="189">
        <f>IF(N323="zákl. přenesená",J323,0)</f>
        <v>0</v>
      </c>
      <c r="BH323" s="189">
        <f>IF(N323="sníž. přenesená",J323,0)</f>
        <v>0</v>
      </c>
      <c r="BI323" s="189">
        <f>IF(N323="nulová",J323,0)</f>
        <v>0</v>
      </c>
      <c r="BJ323" s="19" t="s">
        <v>83</v>
      </c>
      <c r="BK323" s="189">
        <f>ROUND(I323*H323,2)</f>
        <v>0</v>
      </c>
      <c r="BL323" s="19" t="s">
        <v>202</v>
      </c>
      <c r="BM323" s="188" t="s">
        <v>1041</v>
      </c>
    </row>
    <row r="324" spans="1:65" s="2" customFormat="1" ht="11.25">
      <c r="A324" s="36"/>
      <c r="B324" s="37"/>
      <c r="C324" s="38"/>
      <c r="D324" s="190" t="s">
        <v>204</v>
      </c>
      <c r="E324" s="38"/>
      <c r="F324" s="191" t="s">
        <v>860</v>
      </c>
      <c r="G324" s="38"/>
      <c r="H324" s="38"/>
      <c r="I324" s="192"/>
      <c r="J324" s="38"/>
      <c r="K324" s="38"/>
      <c r="L324" s="41"/>
      <c r="M324" s="193"/>
      <c r="N324" s="194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204</v>
      </c>
      <c r="AU324" s="19" t="s">
        <v>85</v>
      </c>
    </row>
    <row r="325" spans="1:65" s="2" customFormat="1" ht="11.25">
      <c r="A325" s="36"/>
      <c r="B325" s="37"/>
      <c r="C325" s="38"/>
      <c r="D325" s="195" t="s">
        <v>206</v>
      </c>
      <c r="E325" s="38"/>
      <c r="F325" s="196" t="s">
        <v>862</v>
      </c>
      <c r="G325" s="38"/>
      <c r="H325" s="38"/>
      <c r="I325" s="192"/>
      <c r="J325" s="38"/>
      <c r="K325" s="38"/>
      <c r="L325" s="41"/>
      <c r="M325" s="193"/>
      <c r="N325" s="194"/>
      <c r="O325" s="66"/>
      <c r="P325" s="66"/>
      <c r="Q325" s="66"/>
      <c r="R325" s="66"/>
      <c r="S325" s="66"/>
      <c r="T325" s="67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T325" s="19" t="s">
        <v>206</v>
      </c>
      <c r="AU325" s="19" t="s">
        <v>85</v>
      </c>
    </row>
    <row r="326" spans="1:65" s="12" customFormat="1" ht="22.9" customHeight="1">
      <c r="B326" s="160"/>
      <c r="C326" s="161"/>
      <c r="D326" s="162" t="s">
        <v>74</v>
      </c>
      <c r="E326" s="174" t="s">
        <v>863</v>
      </c>
      <c r="F326" s="174" t="s">
        <v>864</v>
      </c>
      <c r="G326" s="161"/>
      <c r="H326" s="161"/>
      <c r="I326" s="164"/>
      <c r="J326" s="175">
        <f>BK326</f>
        <v>0</v>
      </c>
      <c r="K326" s="161"/>
      <c r="L326" s="166"/>
      <c r="M326" s="167"/>
      <c r="N326" s="168"/>
      <c r="O326" s="168"/>
      <c r="P326" s="169">
        <f>SUM(P327:P332)</f>
        <v>0</v>
      </c>
      <c r="Q326" s="168"/>
      <c r="R326" s="169">
        <f>SUM(R327:R332)</f>
        <v>0</v>
      </c>
      <c r="S326" s="168"/>
      <c r="T326" s="170">
        <f>SUM(T327:T332)</f>
        <v>0</v>
      </c>
      <c r="AR326" s="171" t="s">
        <v>242</v>
      </c>
      <c r="AT326" s="172" t="s">
        <v>74</v>
      </c>
      <c r="AU326" s="172" t="s">
        <v>83</v>
      </c>
      <c r="AY326" s="171" t="s">
        <v>194</v>
      </c>
      <c r="BK326" s="173">
        <f>SUM(BK327:BK332)</f>
        <v>0</v>
      </c>
    </row>
    <row r="327" spans="1:65" s="2" customFormat="1" ht="16.5" customHeight="1">
      <c r="A327" s="36"/>
      <c r="B327" s="37"/>
      <c r="C327" s="176" t="s">
        <v>360</v>
      </c>
      <c r="D327" s="176" t="s">
        <v>197</v>
      </c>
      <c r="E327" s="178" t="s">
        <v>865</v>
      </c>
      <c r="F327" s="179" t="s">
        <v>866</v>
      </c>
      <c r="G327" s="180" t="s">
        <v>706</v>
      </c>
      <c r="H327" s="181">
        <v>1</v>
      </c>
      <c r="I327" s="182"/>
      <c r="J327" s="183">
        <f>ROUND(I327*H327,2)</f>
        <v>0</v>
      </c>
      <c r="K327" s="179" t="s">
        <v>201</v>
      </c>
      <c r="L327" s="41"/>
      <c r="M327" s="184" t="s">
        <v>19</v>
      </c>
      <c r="N327" s="185" t="s">
        <v>46</v>
      </c>
      <c r="O327" s="66"/>
      <c r="P327" s="186">
        <f>O327*H327</f>
        <v>0</v>
      </c>
      <c r="Q327" s="186">
        <v>0</v>
      </c>
      <c r="R327" s="186">
        <f>Q327*H327</f>
        <v>0</v>
      </c>
      <c r="S327" s="186">
        <v>0</v>
      </c>
      <c r="T327" s="187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188" t="s">
        <v>202</v>
      </c>
      <c r="AT327" s="188" t="s">
        <v>197</v>
      </c>
      <c r="AU327" s="188" t="s">
        <v>85</v>
      </c>
      <c r="AY327" s="19" t="s">
        <v>194</v>
      </c>
      <c r="BE327" s="189">
        <f>IF(N327="základní",J327,0)</f>
        <v>0</v>
      </c>
      <c r="BF327" s="189">
        <f>IF(N327="snížená",J327,0)</f>
        <v>0</v>
      </c>
      <c r="BG327" s="189">
        <f>IF(N327="zákl. přenesená",J327,0)</f>
        <v>0</v>
      </c>
      <c r="BH327" s="189">
        <f>IF(N327="sníž. přenesená",J327,0)</f>
        <v>0</v>
      </c>
      <c r="BI327" s="189">
        <f>IF(N327="nulová",J327,0)</f>
        <v>0</v>
      </c>
      <c r="BJ327" s="19" t="s">
        <v>83</v>
      </c>
      <c r="BK327" s="189">
        <f>ROUND(I327*H327,2)</f>
        <v>0</v>
      </c>
      <c r="BL327" s="19" t="s">
        <v>202</v>
      </c>
      <c r="BM327" s="188" t="s">
        <v>1042</v>
      </c>
    </row>
    <row r="328" spans="1:65" s="2" customFormat="1" ht="11.25">
      <c r="A328" s="36"/>
      <c r="B328" s="37"/>
      <c r="C328" s="38"/>
      <c r="D328" s="190" t="s">
        <v>204</v>
      </c>
      <c r="E328" s="38"/>
      <c r="F328" s="191" t="s">
        <v>866</v>
      </c>
      <c r="G328" s="38"/>
      <c r="H328" s="38"/>
      <c r="I328" s="192"/>
      <c r="J328" s="38"/>
      <c r="K328" s="38"/>
      <c r="L328" s="41"/>
      <c r="M328" s="193"/>
      <c r="N328" s="194"/>
      <c r="O328" s="66"/>
      <c r="P328" s="66"/>
      <c r="Q328" s="66"/>
      <c r="R328" s="66"/>
      <c r="S328" s="66"/>
      <c r="T328" s="67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9" t="s">
        <v>204</v>
      </c>
      <c r="AU328" s="19" t="s">
        <v>85</v>
      </c>
    </row>
    <row r="329" spans="1:65" s="2" customFormat="1" ht="11.25">
      <c r="A329" s="36"/>
      <c r="B329" s="37"/>
      <c r="C329" s="38"/>
      <c r="D329" s="195" t="s">
        <v>206</v>
      </c>
      <c r="E329" s="38"/>
      <c r="F329" s="196" t="s">
        <v>868</v>
      </c>
      <c r="G329" s="38"/>
      <c r="H329" s="38"/>
      <c r="I329" s="192"/>
      <c r="J329" s="38"/>
      <c r="K329" s="38"/>
      <c r="L329" s="41"/>
      <c r="M329" s="193"/>
      <c r="N329" s="194"/>
      <c r="O329" s="66"/>
      <c r="P329" s="66"/>
      <c r="Q329" s="66"/>
      <c r="R329" s="66"/>
      <c r="S329" s="66"/>
      <c r="T329" s="67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T329" s="19" t="s">
        <v>206</v>
      </c>
      <c r="AU329" s="19" t="s">
        <v>85</v>
      </c>
    </row>
    <row r="330" spans="1:65" s="2" customFormat="1" ht="16.5" customHeight="1">
      <c r="A330" s="36"/>
      <c r="B330" s="37"/>
      <c r="C330" s="176" t="s">
        <v>746</v>
      </c>
      <c r="D330" s="176" t="s">
        <v>197</v>
      </c>
      <c r="E330" s="178" t="s">
        <v>869</v>
      </c>
      <c r="F330" s="179" t="s">
        <v>870</v>
      </c>
      <c r="G330" s="180" t="s">
        <v>706</v>
      </c>
      <c r="H330" s="181">
        <v>1</v>
      </c>
      <c r="I330" s="182"/>
      <c r="J330" s="183">
        <f>ROUND(I330*H330,2)</f>
        <v>0</v>
      </c>
      <c r="K330" s="179" t="s">
        <v>201</v>
      </c>
      <c r="L330" s="41"/>
      <c r="M330" s="184" t="s">
        <v>19</v>
      </c>
      <c r="N330" s="185" t="s">
        <v>46</v>
      </c>
      <c r="O330" s="66"/>
      <c r="P330" s="186">
        <f>O330*H330</f>
        <v>0</v>
      </c>
      <c r="Q330" s="186">
        <v>0</v>
      </c>
      <c r="R330" s="186">
        <f>Q330*H330</f>
        <v>0</v>
      </c>
      <c r="S330" s="186">
        <v>0</v>
      </c>
      <c r="T330" s="187">
        <f>S330*H330</f>
        <v>0</v>
      </c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R330" s="188" t="s">
        <v>202</v>
      </c>
      <c r="AT330" s="188" t="s">
        <v>197</v>
      </c>
      <c r="AU330" s="188" t="s">
        <v>85</v>
      </c>
      <c r="AY330" s="19" t="s">
        <v>194</v>
      </c>
      <c r="BE330" s="189">
        <f>IF(N330="základní",J330,0)</f>
        <v>0</v>
      </c>
      <c r="BF330" s="189">
        <f>IF(N330="snížená",J330,0)</f>
        <v>0</v>
      </c>
      <c r="BG330" s="189">
        <f>IF(N330="zákl. přenesená",J330,0)</f>
        <v>0</v>
      </c>
      <c r="BH330" s="189">
        <f>IF(N330="sníž. přenesená",J330,0)</f>
        <v>0</v>
      </c>
      <c r="BI330" s="189">
        <f>IF(N330="nulová",J330,0)</f>
        <v>0</v>
      </c>
      <c r="BJ330" s="19" t="s">
        <v>83</v>
      </c>
      <c r="BK330" s="189">
        <f>ROUND(I330*H330,2)</f>
        <v>0</v>
      </c>
      <c r="BL330" s="19" t="s">
        <v>202</v>
      </c>
      <c r="BM330" s="188" t="s">
        <v>1043</v>
      </c>
    </row>
    <row r="331" spans="1:65" s="2" customFormat="1" ht="11.25">
      <c r="A331" s="36"/>
      <c r="B331" s="37"/>
      <c r="C331" s="38"/>
      <c r="D331" s="190" t="s">
        <v>204</v>
      </c>
      <c r="E331" s="38"/>
      <c r="F331" s="191" t="s">
        <v>870</v>
      </c>
      <c r="G331" s="38"/>
      <c r="H331" s="38"/>
      <c r="I331" s="192"/>
      <c r="J331" s="38"/>
      <c r="K331" s="38"/>
      <c r="L331" s="41"/>
      <c r="M331" s="193"/>
      <c r="N331" s="194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204</v>
      </c>
      <c r="AU331" s="19" t="s">
        <v>85</v>
      </c>
    </row>
    <row r="332" spans="1:65" s="2" customFormat="1" ht="11.25">
      <c r="A332" s="36"/>
      <c r="B332" s="37"/>
      <c r="C332" s="38"/>
      <c r="D332" s="195" t="s">
        <v>206</v>
      </c>
      <c r="E332" s="38"/>
      <c r="F332" s="196" t="s">
        <v>872</v>
      </c>
      <c r="G332" s="38"/>
      <c r="H332" s="38"/>
      <c r="I332" s="192"/>
      <c r="J332" s="38"/>
      <c r="K332" s="38"/>
      <c r="L332" s="41"/>
      <c r="M332" s="193"/>
      <c r="N332" s="194"/>
      <c r="O332" s="66"/>
      <c r="P332" s="66"/>
      <c r="Q332" s="66"/>
      <c r="R332" s="66"/>
      <c r="S332" s="66"/>
      <c r="T332" s="67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9" t="s">
        <v>206</v>
      </c>
      <c r="AU332" s="19" t="s">
        <v>85</v>
      </c>
    </row>
    <row r="333" spans="1:65" s="12" customFormat="1" ht="22.9" customHeight="1">
      <c r="B333" s="160"/>
      <c r="C333" s="161"/>
      <c r="D333" s="162" t="s">
        <v>74</v>
      </c>
      <c r="E333" s="174" t="s">
        <v>876</v>
      </c>
      <c r="F333" s="174" t="s">
        <v>877</v>
      </c>
      <c r="G333" s="161"/>
      <c r="H333" s="161"/>
      <c r="I333" s="164"/>
      <c r="J333" s="175">
        <f>BK333</f>
        <v>0</v>
      </c>
      <c r="K333" s="161"/>
      <c r="L333" s="166"/>
      <c r="M333" s="167"/>
      <c r="N333" s="168"/>
      <c r="O333" s="168"/>
      <c r="P333" s="169">
        <f>SUM(P334:P338)</f>
        <v>0</v>
      </c>
      <c r="Q333" s="168"/>
      <c r="R333" s="169">
        <f>SUM(R334:R338)</f>
        <v>0</v>
      </c>
      <c r="S333" s="168"/>
      <c r="T333" s="170">
        <f>SUM(T334:T338)</f>
        <v>0</v>
      </c>
      <c r="AR333" s="171" t="s">
        <v>242</v>
      </c>
      <c r="AT333" s="172" t="s">
        <v>74</v>
      </c>
      <c r="AU333" s="172" t="s">
        <v>83</v>
      </c>
      <c r="AY333" s="171" t="s">
        <v>194</v>
      </c>
      <c r="BK333" s="173">
        <f>SUM(BK334:BK338)</f>
        <v>0</v>
      </c>
    </row>
    <row r="334" spans="1:65" s="2" customFormat="1" ht="16.5" customHeight="1">
      <c r="A334" s="36"/>
      <c r="B334" s="37"/>
      <c r="C334" s="176" t="s">
        <v>1044</v>
      </c>
      <c r="D334" s="176" t="s">
        <v>197</v>
      </c>
      <c r="E334" s="178" t="s">
        <v>1045</v>
      </c>
      <c r="F334" s="179" t="s">
        <v>1046</v>
      </c>
      <c r="G334" s="180" t="s">
        <v>706</v>
      </c>
      <c r="H334" s="181">
        <v>1</v>
      </c>
      <c r="I334" s="182"/>
      <c r="J334" s="183">
        <f>ROUND(I334*H334,2)</f>
        <v>0</v>
      </c>
      <c r="K334" s="179" t="s">
        <v>19</v>
      </c>
      <c r="L334" s="41"/>
      <c r="M334" s="184" t="s">
        <v>19</v>
      </c>
      <c r="N334" s="185" t="s">
        <v>46</v>
      </c>
      <c r="O334" s="66"/>
      <c r="P334" s="186">
        <f>O334*H334</f>
        <v>0</v>
      </c>
      <c r="Q334" s="186">
        <v>0</v>
      </c>
      <c r="R334" s="186">
        <f>Q334*H334</f>
        <v>0</v>
      </c>
      <c r="S334" s="186">
        <v>0</v>
      </c>
      <c r="T334" s="187">
        <f>S334*H334</f>
        <v>0</v>
      </c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R334" s="188" t="s">
        <v>202</v>
      </c>
      <c r="AT334" s="188" t="s">
        <v>197</v>
      </c>
      <c r="AU334" s="188" t="s">
        <v>85</v>
      </c>
      <c r="AY334" s="19" t="s">
        <v>194</v>
      </c>
      <c r="BE334" s="189">
        <f>IF(N334="základní",J334,0)</f>
        <v>0</v>
      </c>
      <c r="BF334" s="189">
        <f>IF(N334="snížená",J334,0)</f>
        <v>0</v>
      </c>
      <c r="BG334" s="189">
        <f>IF(N334="zákl. přenesená",J334,0)</f>
        <v>0</v>
      </c>
      <c r="BH334" s="189">
        <f>IF(N334="sníž. přenesená",J334,0)</f>
        <v>0</v>
      </c>
      <c r="BI334" s="189">
        <f>IF(N334="nulová",J334,0)</f>
        <v>0</v>
      </c>
      <c r="BJ334" s="19" t="s">
        <v>83</v>
      </c>
      <c r="BK334" s="189">
        <f>ROUND(I334*H334,2)</f>
        <v>0</v>
      </c>
      <c r="BL334" s="19" t="s">
        <v>202</v>
      </c>
      <c r="BM334" s="188" t="s">
        <v>1047</v>
      </c>
    </row>
    <row r="335" spans="1:65" s="2" customFormat="1" ht="11.25">
      <c r="A335" s="36"/>
      <c r="B335" s="37"/>
      <c r="C335" s="38"/>
      <c r="D335" s="190" t="s">
        <v>204</v>
      </c>
      <c r="E335" s="38"/>
      <c r="F335" s="191" t="s">
        <v>1046</v>
      </c>
      <c r="G335" s="38"/>
      <c r="H335" s="38"/>
      <c r="I335" s="192"/>
      <c r="J335" s="38"/>
      <c r="K335" s="38"/>
      <c r="L335" s="41"/>
      <c r="M335" s="193"/>
      <c r="N335" s="194"/>
      <c r="O335" s="66"/>
      <c r="P335" s="66"/>
      <c r="Q335" s="66"/>
      <c r="R335" s="66"/>
      <c r="S335" s="66"/>
      <c r="T335" s="67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T335" s="19" t="s">
        <v>204</v>
      </c>
      <c r="AU335" s="19" t="s">
        <v>85</v>
      </c>
    </row>
    <row r="336" spans="1:65" s="2" customFormat="1" ht="16.5" customHeight="1">
      <c r="A336" s="36"/>
      <c r="B336" s="37"/>
      <c r="C336" s="176" t="s">
        <v>749</v>
      </c>
      <c r="D336" s="176" t="s">
        <v>197</v>
      </c>
      <c r="E336" s="178" t="s">
        <v>1048</v>
      </c>
      <c r="F336" s="179" t="s">
        <v>1049</v>
      </c>
      <c r="G336" s="180" t="s">
        <v>706</v>
      </c>
      <c r="H336" s="181">
        <v>1</v>
      </c>
      <c r="I336" s="182"/>
      <c r="J336" s="183">
        <f>ROUND(I336*H336,2)</f>
        <v>0</v>
      </c>
      <c r="K336" s="179" t="s">
        <v>201</v>
      </c>
      <c r="L336" s="41"/>
      <c r="M336" s="184" t="s">
        <v>19</v>
      </c>
      <c r="N336" s="185" t="s">
        <v>46</v>
      </c>
      <c r="O336" s="66"/>
      <c r="P336" s="186">
        <f>O336*H336</f>
        <v>0</v>
      </c>
      <c r="Q336" s="186">
        <v>0</v>
      </c>
      <c r="R336" s="186">
        <f>Q336*H336</f>
        <v>0</v>
      </c>
      <c r="S336" s="186">
        <v>0</v>
      </c>
      <c r="T336" s="187">
        <f>S336*H336</f>
        <v>0</v>
      </c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R336" s="188" t="s">
        <v>202</v>
      </c>
      <c r="AT336" s="188" t="s">
        <v>197</v>
      </c>
      <c r="AU336" s="188" t="s">
        <v>85</v>
      </c>
      <c r="AY336" s="19" t="s">
        <v>194</v>
      </c>
      <c r="BE336" s="189">
        <f>IF(N336="základní",J336,0)</f>
        <v>0</v>
      </c>
      <c r="BF336" s="189">
        <f>IF(N336="snížená",J336,0)</f>
        <v>0</v>
      </c>
      <c r="BG336" s="189">
        <f>IF(N336="zákl. přenesená",J336,0)</f>
        <v>0</v>
      </c>
      <c r="BH336" s="189">
        <f>IF(N336="sníž. přenesená",J336,0)</f>
        <v>0</v>
      </c>
      <c r="BI336" s="189">
        <f>IF(N336="nulová",J336,0)</f>
        <v>0</v>
      </c>
      <c r="BJ336" s="19" t="s">
        <v>83</v>
      </c>
      <c r="BK336" s="189">
        <f>ROUND(I336*H336,2)</f>
        <v>0</v>
      </c>
      <c r="BL336" s="19" t="s">
        <v>202</v>
      </c>
      <c r="BM336" s="188" t="s">
        <v>1050</v>
      </c>
    </row>
    <row r="337" spans="1:47" s="2" customFormat="1" ht="11.25">
      <c r="A337" s="36"/>
      <c r="B337" s="37"/>
      <c r="C337" s="38"/>
      <c r="D337" s="190" t="s">
        <v>204</v>
      </c>
      <c r="E337" s="38"/>
      <c r="F337" s="191" t="s">
        <v>1049</v>
      </c>
      <c r="G337" s="38"/>
      <c r="H337" s="38"/>
      <c r="I337" s="192"/>
      <c r="J337" s="38"/>
      <c r="K337" s="38"/>
      <c r="L337" s="41"/>
      <c r="M337" s="193"/>
      <c r="N337" s="194"/>
      <c r="O337" s="66"/>
      <c r="P337" s="66"/>
      <c r="Q337" s="66"/>
      <c r="R337" s="66"/>
      <c r="S337" s="66"/>
      <c r="T337" s="67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T337" s="19" t="s">
        <v>204</v>
      </c>
      <c r="AU337" s="19" t="s">
        <v>85</v>
      </c>
    </row>
    <row r="338" spans="1:47" s="2" customFormat="1" ht="11.25">
      <c r="A338" s="36"/>
      <c r="B338" s="37"/>
      <c r="C338" s="38"/>
      <c r="D338" s="195" t="s">
        <v>206</v>
      </c>
      <c r="E338" s="38"/>
      <c r="F338" s="196" t="s">
        <v>1051</v>
      </c>
      <c r="G338" s="38"/>
      <c r="H338" s="38"/>
      <c r="I338" s="192"/>
      <c r="J338" s="38"/>
      <c r="K338" s="38"/>
      <c r="L338" s="41"/>
      <c r="M338" s="243"/>
      <c r="N338" s="244"/>
      <c r="O338" s="245"/>
      <c r="P338" s="245"/>
      <c r="Q338" s="245"/>
      <c r="R338" s="245"/>
      <c r="S338" s="245"/>
      <c r="T338" s="24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9" t="s">
        <v>206</v>
      </c>
      <c r="AU338" s="19" t="s">
        <v>85</v>
      </c>
    </row>
    <row r="339" spans="1:47" s="2" customFormat="1" ht="6.95" customHeight="1">
      <c r="A339" s="36"/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41"/>
      <c r="M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</row>
  </sheetData>
  <sheetProtection algorithmName="SHA-512" hashValue="nO9kCvIfWdvQIAA5A8lTY5wM0zEf2GEi3pX6riotZ1fFJYjky22h96RSOZe8DHuYC1TS0IJa94EssVyWg3vcQA==" saltValue="uTSH1ZMQYvwwQVtPKo+C9mceQiI+CwFmPM6G8LI6pee5W0Jrg+hhv6t0wfbm36uG3JVbOgeUCBG755pWLnYeWQ==" spinCount="100000" sheet="1" objects="1" scenarios="1" formatColumns="0" formatRows="0" autoFilter="0"/>
  <autoFilter ref="C89:K338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7" r:id="rId1"/>
    <hyperlink ref="F103" r:id="rId2"/>
    <hyperlink ref="F109" r:id="rId3"/>
    <hyperlink ref="F114" r:id="rId4"/>
    <hyperlink ref="F119" r:id="rId5"/>
    <hyperlink ref="F122" r:id="rId6"/>
    <hyperlink ref="F125" r:id="rId7"/>
    <hyperlink ref="F128" r:id="rId8"/>
    <hyperlink ref="F134" r:id="rId9"/>
    <hyperlink ref="F137" r:id="rId10"/>
    <hyperlink ref="F147" r:id="rId11"/>
    <hyperlink ref="F158" r:id="rId12"/>
    <hyperlink ref="F161" r:id="rId13"/>
    <hyperlink ref="F165" r:id="rId14"/>
    <hyperlink ref="F170" r:id="rId15"/>
    <hyperlink ref="F176" r:id="rId16"/>
    <hyperlink ref="F183" r:id="rId17"/>
    <hyperlink ref="F186" r:id="rId18"/>
    <hyperlink ref="F189" r:id="rId19"/>
    <hyperlink ref="F194" r:id="rId20"/>
    <hyperlink ref="F199" r:id="rId21"/>
    <hyperlink ref="F204" r:id="rId22"/>
    <hyperlink ref="F209" r:id="rId23"/>
    <hyperlink ref="F214" r:id="rId24"/>
    <hyperlink ref="F219" r:id="rId25"/>
    <hyperlink ref="F224" r:id="rId26"/>
    <hyperlink ref="F229" r:id="rId27"/>
    <hyperlink ref="F234" r:id="rId28"/>
    <hyperlink ref="F239" r:id="rId29"/>
    <hyperlink ref="F256" r:id="rId30"/>
    <hyperlink ref="F261" r:id="rId31"/>
    <hyperlink ref="F272" r:id="rId32"/>
    <hyperlink ref="F277" r:id="rId33"/>
    <hyperlink ref="F285" r:id="rId34"/>
    <hyperlink ref="F295" r:id="rId35"/>
    <hyperlink ref="F299" r:id="rId36"/>
    <hyperlink ref="F302" r:id="rId37"/>
    <hyperlink ref="F307" r:id="rId38"/>
    <hyperlink ref="F311" r:id="rId39"/>
    <hyperlink ref="F314" r:id="rId40"/>
    <hyperlink ref="F319" r:id="rId41"/>
    <hyperlink ref="F322" r:id="rId42"/>
    <hyperlink ref="F325" r:id="rId43"/>
    <hyperlink ref="F329" r:id="rId44"/>
    <hyperlink ref="F332" r:id="rId45"/>
    <hyperlink ref="F338" r:id="rId4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94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85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1" t="str">
        <f>'Rekapitulace stavby'!K6</f>
        <v>I.etapa Stavební úpravy MK v ulici Souběžná, Heřmánkova, Daskabát v Třeboni</v>
      </c>
      <c r="F7" s="392"/>
      <c r="G7" s="392"/>
      <c r="H7" s="392"/>
      <c r="L7" s="22"/>
    </row>
    <row r="8" spans="1:46" s="2" customFormat="1" ht="12" customHeight="1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3" t="s">
        <v>1052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5. 10. 2025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30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32</v>
      </c>
      <c r="E20" s="36"/>
      <c r="F20" s="36"/>
      <c r="G20" s="36"/>
      <c r="H20" s="36"/>
      <c r="I20" s="108" t="s">
        <v>26</v>
      </c>
      <c r="J20" s="110" t="s">
        <v>33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34</v>
      </c>
      <c r="F21" s="36"/>
      <c r="G21" s="36"/>
      <c r="H21" s="36"/>
      <c r="I21" s="108" t="s">
        <v>29</v>
      </c>
      <c r="J21" s="110" t="s">
        <v>35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37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39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3.25" customHeight="1">
      <c r="A27" s="112"/>
      <c r="B27" s="113"/>
      <c r="C27" s="112"/>
      <c r="D27" s="112"/>
      <c r="E27" s="397" t="s">
        <v>40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41</v>
      </c>
      <c r="E30" s="36"/>
      <c r="F30" s="36"/>
      <c r="G30" s="36"/>
      <c r="H30" s="36"/>
      <c r="I30" s="36"/>
      <c r="J30" s="117">
        <f>ROUND(J87,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43</v>
      </c>
      <c r="G32" s="36"/>
      <c r="H32" s="36"/>
      <c r="I32" s="118" t="s">
        <v>42</v>
      </c>
      <c r="J32" s="118" t="s">
        <v>44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45</v>
      </c>
      <c r="E33" s="108" t="s">
        <v>46</v>
      </c>
      <c r="F33" s="120">
        <f>ROUND((SUM(BE87:BE256)),  2)</f>
        <v>0</v>
      </c>
      <c r="G33" s="36"/>
      <c r="H33" s="36"/>
      <c r="I33" s="121">
        <v>0.21</v>
      </c>
      <c r="J33" s="120">
        <f>ROUND(((SUM(BE87:BE256))*I33),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47</v>
      </c>
      <c r="F34" s="120">
        <f>ROUND((SUM(BF87:BF256)),  2)</f>
        <v>0</v>
      </c>
      <c r="G34" s="36"/>
      <c r="H34" s="36"/>
      <c r="I34" s="121">
        <v>0.12</v>
      </c>
      <c r="J34" s="120">
        <f>ROUND(((SUM(BF87:BF256))*I34),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48</v>
      </c>
      <c r="F35" s="120">
        <f>ROUND((SUM(BG87:BG256)),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49</v>
      </c>
      <c r="F36" s="120">
        <f>ROUND((SUM(BH87:BH256)),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50</v>
      </c>
      <c r="F37" s="120">
        <f>ROUND((SUM(BI87:BI256)),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169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8" t="str">
        <f>E7</f>
        <v>I.etapa Stavební úpravy MK v ulici Souběžná, Heřmánkova, Daskabát v Třeboni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SO_303_1E - Dešťová kanalizace a přípojky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Třeboň</v>
      </c>
      <c r="G52" s="38"/>
      <c r="H52" s="38"/>
      <c r="I52" s="31" t="s">
        <v>23</v>
      </c>
      <c r="J52" s="61" t="str">
        <f>IF(J12="","",J12)</f>
        <v>5. 10. 2025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25</v>
      </c>
      <c r="D54" s="38"/>
      <c r="E54" s="38"/>
      <c r="F54" s="29" t="str">
        <f>E15</f>
        <v>Město Třeboň, Palackého nám. 46/II, 379 01 Třeboň</v>
      </c>
      <c r="G54" s="38"/>
      <c r="H54" s="38"/>
      <c r="I54" s="31" t="s">
        <v>32</v>
      </c>
      <c r="J54" s="34" t="str">
        <f>E21</f>
        <v>INVENTE, s.r.o., Žerotínova 483/1, 370 04 Č. Buděj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170</v>
      </c>
      <c r="D57" s="134"/>
      <c r="E57" s="134"/>
      <c r="F57" s="134"/>
      <c r="G57" s="134"/>
      <c r="H57" s="134"/>
      <c r="I57" s="134"/>
      <c r="J57" s="135" t="s">
        <v>171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73</v>
      </c>
      <c r="D59" s="38"/>
      <c r="E59" s="38"/>
      <c r="F59" s="38"/>
      <c r="G59" s="38"/>
      <c r="H59" s="38"/>
      <c r="I59" s="38"/>
      <c r="J59" s="79">
        <f>J87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172</v>
      </c>
    </row>
    <row r="60" spans="1:47" s="9" customFormat="1" ht="24.95" customHeight="1">
      <c r="B60" s="137"/>
      <c r="C60" s="138"/>
      <c r="D60" s="139" t="s">
        <v>173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882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625</v>
      </c>
      <c r="E62" s="146"/>
      <c r="F62" s="146"/>
      <c r="G62" s="146"/>
      <c r="H62" s="146"/>
      <c r="I62" s="146"/>
      <c r="J62" s="147">
        <f>J96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178</v>
      </c>
      <c r="E63" s="146"/>
      <c r="F63" s="146"/>
      <c r="G63" s="146"/>
      <c r="H63" s="146"/>
      <c r="I63" s="146"/>
      <c r="J63" s="147">
        <f>J226</f>
        <v>0</v>
      </c>
      <c r="K63" s="144"/>
      <c r="L63" s="148"/>
    </row>
    <row r="64" spans="1:47" s="9" customFormat="1" ht="24.95" customHeight="1">
      <c r="B64" s="137"/>
      <c r="C64" s="138"/>
      <c r="D64" s="139" t="s">
        <v>626</v>
      </c>
      <c r="E64" s="140"/>
      <c r="F64" s="140"/>
      <c r="G64" s="140"/>
      <c r="H64" s="140"/>
      <c r="I64" s="140"/>
      <c r="J64" s="141">
        <f>J233</f>
        <v>0</v>
      </c>
      <c r="K64" s="138"/>
      <c r="L64" s="142"/>
    </row>
    <row r="65" spans="1:31" s="10" customFormat="1" ht="19.899999999999999" customHeight="1">
      <c r="B65" s="143"/>
      <c r="C65" s="144"/>
      <c r="D65" s="145" t="s">
        <v>627</v>
      </c>
      <c r="E65" s="146"/>
      <c r="F65" s="146"/>
      <c r="G65" s="146"/>
      <c r="H65" s="146"/>
      <c r="I65" s="146"/>
      <c r="J65" s="147">
        <f>J234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628</v>
      </c>
      <c r="E66" s="146"/>
      <c r="F66" s="146"/>
      <c r="G66" s="146"/>
      <c r="H66" s="146"/>
      <c r="I66" s="146"/>
      <c r="J66" s="147">
        <f>J244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629</v>
      </c>
      <c r="E67" s="146"/>
      <c r="F67" s="146"/>
      <c r="G67" s="146"/>
      <c r="H67" s="146"/>
      <c r="I67" s="146"/>
      <c r="J67" s="147">
        <f>J251</f>
        <v>0</v>
      </c>
      <c r="K67" s="144"/>
      <c r="L67" s="148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179</v>
      </c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98" t="str">
        <f>E7</f>
        <v>I.etapa Stavební úpravy MK v ulici Souběžná, Heřmánkova, Daskabát v Třeboni</v>
      </c>
      <c r="F77" s="399"/>
      <c r="G77" s="399"/>
      <c r="H77" s="399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119</v>
      </c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51" t="str">
        <f>E9</f>
        <v>SO_303_1E - Dešťová kanalizace a přípojky</v>
      </c>
      <c r="F79" s="400"/>
      <c r="G79" s="400"/>
      <c r="H79" s="400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F12</f>
        <v>Třeboň</v>
      </c>
      <c r="G81" s="38"/>
      <c r="H81" s="38"/>
      <c r="I81" s="31" t="s">
        <v>23</v>
      </c>
      <c r="J81" s="61" t="str">
        <f>IF(J12="","",J12)</f>
        <v>5. 10. 2025</v>
      </c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40.15" customHeight="1">
      <c r="A83" s="36"/>
      <c r="B83" s="37"/>
      <c r="C83" s="31" t="s">
        <v>25</v>
      </c>
      <c r="D83" s="38"/>
      <c r="E83" s="38"/>
      <c r="F83" s="29" t="str">
        <f>E15</f>
        <v>Město Třeboň, Palackého nám. 46/II, 379 01 Třeboň</v>
      </c>
      <c r="G83" s="38"/>
      <c r="H83" s="38"/>
      <c r="I83" s="31" t="s">
        <v>32</v>
      </c>
      <c r="J83" s="34" t="str">
        <f>E21</f>
        <v>INVENTE, s.r.o., Žerotínova 483/1, 370 04 Č. Buděj</v>
      </c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30</v>
      </c>
      <c r="D84" s="38"/>
      <c r="E84" s="38"/>
      <c r="F84" s="29" t="str">
        <f>IF(E18="","",E18)</f>
        <v>Vyplň údaj</v>
      </c>
      <c r="G84" s="38"/>
      <c r="H84" s="38"/>
      <c r="I84" s="31" t="s">
        <v>37</v>
      </c>
      <c r="J84" s="34" t="str">
        <f>E24</f>
        <v xml:space="preserve"> </v>
      </c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49"/>
      <c r="B86" s="150"/>
      <c r="C86" s="151" t="s">
        <v>180</v>
      </c>
      <c r="D86" s="152" t="s">
        <v>60</v>
      </c>
      <c r="E86" s="152" t="s">
        <v>56</v>
      </c>
      <c r="F86" s="152" t="s">
        <v>57</v>
      </c>
      <c r="G86" s="152" t="s">
        <v>181</v>
      </c>
      <c r="H86" s="152" t="s">
        <v>182</v>
      </c>
      <c r="I86" s="152" t="s">
        <v>183</v>
      </c>
      <c r="J86" s="152" t="s">
        <v>171</v>
      </c>
      <c r="K86" s="153" t="s">
        <v>184</v>
      </c>
      <c r="L86" s="154"/>
      <c r="M86" s="70" t="s">
        <v>19</v>
      </c>
      <c r="N86" s="71" t="s">
        <v>45</v>
      </c>
      <c r="O86" s="71" t="s">
        <v>185</v>
      </c>
      <c r="P86" s="71" t="s">
        <v>186</v>
      </c>
      <c r="Q86" s="71" t="s">
        <v>187</v>
      </c>
      <c r="R86" s="71" t="s">
        <v>188</v>
      </c>
      <c r="S86" s="71" t="s">
        <v>189</v>
      </c>
      <c r="T86" s="72" t="s">
        <v>190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6"/>
      <c r="B87" s="37"/>
      <c r="C87" s="77" t="s">
        <v>191</v>
      </c>
      <c r="D87" s="38"/>
      <c r="E87" s="38"/>
      <c r="F87" s="38"/>
      <c r="G87" s="38"/>
      <c r="H87" s="38"/>
      <c r="I87" s="38"/>
      <c r="J87" s="155">
        <f>BK87</f>
        <v>0</v>
      </c>
      <c r="K87" s="38"/>
      <c r="L87" s="41"/>
      <c r="M87" s="73"/>
      <c r="N87" s="156"/>
      <c r="O87" s="74"/>
      <c r="P87" s="157">
        <f>P88+P233</f>
        <v>0</v>
      </c>
      <c r="Q87" s="74"/>
      <c r="R87" s="157">
        <f>R88+R233</f>
        <v>0</v>
      </c>
      <c r="S87" s="74"/>
      <c r="T87" s="158">
        <f>T88+T233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74</v>
      </c>
      <c r="AU87" s="19" t="s">
        <v>172</v>
      </c>
      <c r="BK87" s="159">
        <f>BK88+BK233</f>
        <v>0</v>
      </c>
    </row>
    <row r="88" spans="1:65" s="12" customFormat="1" ht="25.9" customHeight="1">
      <c r="B88" s="160"/>
      <c r="C88" s="161"/>
      <c r="D88" s="162" t="s">
        <v>74</v>
      </c>
      <c r="E88" s="163" t="s">
        <v>192</v>
      </c>
      <c r="F88" s="163" t="s">
        <v>193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P89+P96+P226</f>
        <v>0</v>
      </c>
      <c r="Q88" s="168"/>
      <c r="R88" s="169">
        <f>R89+R96+R226</f>
        <v>0</v>
      </c>
      <c r="S88" s="168"/>
      <c r="T88" s="170">
        <f>T89+T96+T226</f>
        <v>0</v>
      </c>
      <c r="AR88" s="171" t="s">
        <v>83</v>
      </c>
      <c r="AT88" s="172" t="s">
        <v>74</v>
      </c>
      <c r="AU88" s="172" t="s">
        <v>75</v>
      </c>
      <c r="AY88" s="171" t="s">
        <v>194</v>
      </c>
      <c r="BK88" s="173">
        <f>BK89+BK96+BK226</f>
        <v>0</v>
      </c>
    </row>
    <row r="89" spans="1:65" s="12" customFormat="1" ht="22.9" customHeight="1">
      <c r="B89" s="160"/>
      <c r="C89" s="161"/>
      <c r="D89" s="162" t="s">
        <v>74</v>
      </c>
      <c r="E89" s="174" t="s">
        <v>104</v>
      </c>
      <c r="F89" s="174" t="s">
        <v>913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SUM(P90:P95)</f>
        <v>0</v>
      </c>
      <c r="Q89" s="168"/>
      <c r="R89" s="169">
        <f>SUM(R90:R95)</f>
        <v>0</v>
      </c>
      <c r="S89" s="168"/>
      <c r="T89" s="170">
        <f>SUM(T90:T95)</f>
        <v>0</v>
      </c>
      <c r="AR89" s="171" t="s">
        <v>83</v>
      </c>
      <c r="AT89" s="172" t="s">
        <v>74</v>
      </c>
      <c r="AU89" s="172" t="s">
        <v>83</v>
      </c>
      <c r="AY89" s="171" t="s">
        <v>194</v>
      </c>
      <c r="BK89" s="173">
        <f>SUM(BK90:BK95)</f>
        <v>0</v>
      </c>
    </row>
    <row r="90" spans="1:65" s="2" customFormat="1" ht="16.5" customHeight="1">
      <c r="A90" s="36"/>
      <c r="B90" s="37"/>
      <c r="C90" s="176" t="s">
        <v>83</v>
      </c>
      <c r="D90" s="176" t="s">
        <v>197</v>
      </c>
      <c r="E90" s="178" t="s">
        <v>914</v>
      </c>
      <c r="F90" s="179" t="s">
        <v>915</v>
      </c>
      <c r="G90" s="180" t="s">
        <v>230</v>
      </c>
      <c r="H90" s="181">
        <v>297</v>
      </c>
      <c r="I90" s="182"/>
      <c r="J90" s="183">
        <f>ROUND(I90*H90,2)</f>
        <v>0</v>
      </c>
      <c r="K90" s="179" t="s">
        <v>201</v>
      </c>
      <c r="L90" s="41"/>
      <c r="M90" s="184" t="s">
        <v>19</v>
      </c>
      <c r="N90" s="185" t="s">
        <v>46</v>
      </c>
      <c r="O90" s="66"/>
      <c r="P90" s="186">
        <f>O90*H90</f>
        <v>0</v>
      </c>
      <c r="Q90" s="186">
        <v>0</v>
      </c>
      <c r="R90" s="186">
        <f>Q90*H90</f>
        <v>0</v>
      </c>
      <c r="S90" s="186">
        <v>0</v>
      </c>
      <c r="T90" s="18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8" t="s">
        <v>202</v>
      </c>
      <c r="AT90" s="188" t="s">
        <v>197</v>
      </c>
      <c r="AU90" s="188" t="s">
        <v>85</v>
      </c>
      <c r="AY90" s="19" t="s">
        <v>194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83</v>
      </c>
      <c r="BK90" s="189">
        <f>ROUND(I90*H90,2)</f>
        <v>0</v>
      </c>
      <c r="BL90" s="19" t="s">
        <v>202</v>
      </c>
      <c r="BM90" s="188" t="s">
        <v>85</v>
      </c>
    </row>
    <row r="91" spans="1:65" s="2" customFormat="1" ht="11.25">
      <c r="A91" s="36"/>
      <c r="B91" s="37"/>
      <c r="C91" s="38"/>
      <c r="D91" s="190" t="s">
        <v>204</v>
      </c>
      <c r="E91" s="38"/>
      <c r="F91" s="191" t="s">
        <v>915</v>
      </c>
      <c r="G91" s="38"/>
      <c r="H91" s="38"/>
      <c r="I91" s="192"/>
      <c r="J91" s="38"/>
      <c r="K91" s="38"/>
      <c r="L91" s="41"/>
      <c r="M91" s="193"/>
      <c r="N91" s="19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204</v>
      </c>
      <c r="AU91" s="19" t="s">
        <v>85</v>
      </c>
    </row>
    <row r="92" spans="1:65" s="2" customFormat="1" ht="11.25">
      <c r="A92" s="36"/>
      <c r="B92" s="37"/>
      <c r="C92" s="38"/>
      <c r="D92" s="195" t="s">
        <v>206</v>
      </c>
      <c r="E92" s="38"/>
      <c r="F92" s="196" t="s">
        <v>916</v>
      </c>
      <c r="G92" s="38"/>
      <c r="H92" s="38"/>
      <c r="I92" s="192"/>
      <c r="J92" s="38"/>
      <c r="K92" s="38"/>
      <c r="L92" s="41"/>
      <c r="M92" s="193"/>
      <c r="N92" s="194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206</v>
      </c>
      <c r="AU92" s="19" t="s">
        <v>85</v>
      </c>
    </row>
    <row r="93" spans="1:65" s="2" customFormat="1" ht="16.5" customHeight="1">
      <c r="A93" s="36"/>
      <c r="B93" s="37"/>
      <c r="C93" s="176" t="s">
        <v>85</v>
      </c>
      <c r="D93" s="176" t="s">
        <v>197</v>
      </c>
      <c r="E93" s="178" t="s">
        <v>917</v>
      </c>
      <c r="F93" s="179" t="s">
        <v>918</v>
      </c>
      <c r="G93" s="180" t="s">
        <v>230</v>
      </c>
      <c r="H93" s="181">
        <v>173</v>
      </c>
      <c r="I93" s="182"/>
      <c r="J93" s="183">
        <f>ROUND(I93*H93,2)</f>
        <v>0</v>
      </c>
      <c r="K93" s="179" t="s">
        <v>201</v>
      </c>
      <c r="L93" s="41"/>
      <c r="M93" s="184" t="s">
        <v>19</v>
      </c>
      <c r="N93" s="185" t="s">
        <v>46</v>
      </c>
      <c r="O93" s="66"/>
      <c r="P93" s="186">
        <f>O93*H93</f>
        <v>0</v>
      </c>
      <c r="Q93" s="186">
        <v>0</v>
      </c>
      <c r="R93" s="186">
        <f>Q93*H93</f>
        <v>0</v>
      </c>
      <c r="S93" s="186">
        <v>0</v>
      </c>
      <c r="T93" s="18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202</v>
      </c>
      <c r="AT93" s="188" t="s">
        <v>197</v>
      </c>
      <c r="AU93" s="188" t="s">
        <v>85</v>
      </c>
      <c r="AY93" s="19" t="s">
        <v>194</v>
      </c>
      <c r="BE93" s="189">
        <f>IF(N93="základní",J93,0)</f>
        <v>0</v>
      </c>
      <c r="BF93" s="189">
        <f>IF(N93="snížená",J93,0)</f>
        <v>0</v>
      </c>
      <c r="BG93" s="189">
        <f>IF(N93="zákl. přenesená",J93,0)</f>
        <v>0</v>
      </c>
      <c r="BH93" s="189">
        <f>IF(N93="sníž. přenesená",J93,0)</f>
        <v>0</v>
      </c>
      <c r="BI93" s="189">
        <f>IF(N93="nulová",J93,0)</f>
        <v>0</v>
      </c>
      <c r="BJ93" s="19" t="s">
        <v>83</v>
      </c>
      <c r="BK93" s="189">
        <f>ROUND(I93*H93,2)</f>
        <v>0</v>
      </c>
      <c r="BL93" s="19" t="s">
        <v>202</v>
      </c>
      <c r="BM93" s="188" t="s">
        <v>202</v>
      </c>
    </row>
    <row r="94" spans="1:65" s="2" customFormat="1" ht="11.25">
      <c r="A94" s="36"/>
      <c r="B94" s="37"/>
      <c r="C94" s="38"/>
      <c r="D94" s="190" t="s">
        <v>204</v>
      </c>
      <c r="E94" s="38"/>
      <c r="F94" s="191" t="s">
        <v>918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204</v>
      </c>
      <c r="AU94" s="19" t="s">
        <v>85</v>
      </c>
    </row>
    <row r="95" spans="1:65" s="2" customFormat="1" ht="11.25">
      <c r="A95" s="36"/>
      <c r="B95" s="37"/>
      <c r="C95" s="38"/>
      <c r="D95" s="195" t="s">
        <v>206</v>
      </c>
      <c r="E95" s="38"/>
      <c r="F95" s="196" t="s">
        <v>919</v>
      </c>
      <c r="G95" s="38"/>
      <c r="H95" s="38"/>
      <c r="I95" s="192"/>
      <c r="J95" s="38"/>
      <c r="K95" s="38"/>
      <c r="L95" s="41"/>
      <c r="M95" s="193"/>
      <c r="N95" s="19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206</v>
      </c>
      <c r="AU95" s="19" t="s">
        <v>85</v>
      </c>
    </row>
    <row r="96" spans="1:65" s="12" customFormat="1" ht="22.9" customHeight="1">
      <c r="B96" s="160"/>
      <c r="C96" s="161"/>
      <c r="D96" s="162" t="s">
        <v>74</v>
      </c>
      <c r="E96" s="174" t="s">
        <v>274</v>
      </c>
      <c r="F96" s="174" t="s">
        <v>671</v>
      </c>
      <c r="G96" s="161"/>
      <c r="H96" s="161"/>
      <c r="I96" s="164"/>
      <c r="J96" s="175">
        <f>BK96</f>
        <v>0</v>
      </c>
      <c r="K96" s="161"/>
      <c r="L96" s="166"/>
      <c r="M96" s="167"/>
      <c r="N96" s="168"/>
      <c r="O96" s="168"/>
      <c r="P96" s="169">
        <f>SUM(P97:P225)</f>
        <v>0</v>
      </c>
      <c r="Q96" s="168"/>
      <c r="R96" s="169">
        <f>SUM(R97:R225)</f>
        <v>0</v>
      </c>
      <c r="S96" s="168"/>
      <c r="T96" s="170">
        <f>SUM(T97:T225)</f>
        <v>0</v>
      </c>
      <c r="AR96" s="171" t="s">
        <v>83</v>
      </c>
      <c r="AT96" s="172" t="s">
        <v>74</v>
      </c>
      <c r="AU96" s="172" t="s">
        <v>83</v>
      </c>
      <c r="AY96" s="171" t="s">
        <v>194</v>
      </c>
      <c r="BK96" s="173">
        <f>SUM(BK97:BK225)</f>
        <v>0</v>
      </c>
    </row>
    <row r="97" spans="1:65" s="2" customFormat="1" ht="16.5" customHeight="1">
      <c r="A97" s="36"/>
      <c r="B97" s="37"/>
      <c r="C97" s="176" t="s">
        <v>104</v>
      </c>
      <c r="D97" s="176" t="s">
        <v>197</v>
      </c>
      <c r="E97" s="178" t="s">
        <v>936</v>
      </c>
      <c r="F97" s="179" t="s">
        <v>937</v>
      </c>
      <c r="G97" s="180" t="s">
        <v>230</v>
      </c>
      <c r="H97" s="181">
        <v>122</v>
      </c>
      <c r="I97" s="182"/>
      <c r="J97" s="183">
        <f>ROUND(I97*H97,2)</f>
        <v>0</v>
      </c>
      <c r="K97" s="179" t="s">
        <v>201</v>
      </c>
      <c r="L97" s="41"/>
      <c r="M97" s="184" t="s">
        <v>19</v>
      </c>
      <c r="N97" s="185" t="s">
        <v>46</v>
      </c>
      <c r="O97" s="66"/>
      <c r="P97" s="186">
        <f>O97*H97</f>
        <v>0</v>
      </c>
      <c r="Q97" s="186">
        <v>0</v>
      </c>
      <c r="R97" s="186">
        <f>Q97*H97</f>
        <v>0</v>
      </c>
      <c r="S97" s="186">
        <v>0</v>
      </c>
      <c r="T97" s="18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8" t="s">
        <v>202</v>
      </c>
      <c r="AT97" s="188" t="s">
        <v>197</v>
      </c>
      <c r="AU97" s="188" t="s">
        <v>85</v>
      </c>
      <c r="AY97" s="19" t="s">
        <v>194</v>
      </c>
      <c r="BE97" s="189">
        <f>IF(N97="základní",J97,0)</f>
        <v>0</v>
      </c>
      <c r="BF97" s="189">
        <f>IF(N97="snížená",J97,0)</f>
        <v>0</v>
      </c>
      <c r="BG97" s="189">
        <f>IF(N97="zákl. přenesená",J97,0)</f>
        <v>0</v>
      </c>
      <c r="BH97" s="189">
        <f>IF(N97="sníž. přenesená",J97,0)</f>
        <v>0</v>
      </c>
      <c r="BI97" s="189">
        <f>IF(N97="nulová",J97,0)</f>
        <v>0</v>
      </c>
      <c r="BJ97" s="19" t="s">
        <v>83</v>
      </c>
      <c r="BK97" s="189">
        <f>ROUND(I97*H97,2)</f>
        <v>0</v>
      </c>
      <c r="BL97" s="19" t="s">
        <v>202</v>
      </c>
      <c r="BM97" s="188" t="s">
        <v>248</v>
      </c>
    </row>
    <row r="98" spans="1:65" s="2" customFormat="1" ht="11.25">
      <c r="A98" s="36"/>
      <c r="B98" s="37"/>
      <c r="C98" s="38"/>
      <c r="D98" s="190" t="s">
        <v>204</v>
      </c>
      <c r="E98" s="38"/>
      <c r="F98" s="191" t="s">
        <v>937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204</v>
      </c>
      <c r="AU98" s="19" t="s">
        <v>85</v>
      </c>
    </row>
    <row r="99" spans="1:65" s="2" customFormat="1" ht="11.25">
      <c r="A99" s="36"/>
      <c r="B99" s="37"/>
      <c r="C99" s="38"/>
      <c r="D99" s="195" t="s">
        <v>206</v>
      </c>
      <c r="E99" s="38"/>
      <c r="F99" s="196" t="s">
        <v>938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206</v>
      </c>
      <c r="AU99" s="19" t="s">
        <v>85</v>
      </c>
    </row>
    <row r="100" spans="1:65" s="2" customFormat="1" ht="16.5" customHeight="1">
      <c r="A100" s="36"/>
      <c r="B100" s="37"/>
      <c r="C100" s="233" t="s">
        <v>202</v>
      </c>
      <c r="D100" s="233" t="s">
        <v>302</v>
      </c>
      <c r="E100" s="234" t="s">
        <v>939</v>
      </c>
      <c r="F100" s="235" t="s">
        <v>940</v>
      </c>
      <c r="G100" s="236" t="s">
        <v>230</v>
      </c>
      <c r="H100" s="237">
        <v>122</v>
      </c>
      <c r="I100" s="238"/>
      <c r="J100" s="239">
        <f>ROUND(I100*H100,2)</f>
        <v>0</v>
      </c>
      <c r="K100" s="235" t="s">
        <v>201</v>
      </c>
      <c r="L100" s="240"/>
      <c r="M100" s="241" t="s">
        <v>19</v>
      </c>
      <c r="N100" s="242" t="s">
        <v>46</v>
      </c>
      <c r="O100" s="66"/>
      <c r="P100" s="186">
        <f>O100*H100</f>
        <v>0</v>
      </c>
      <c r="Q100" s="186">
        <v>0</v>
      </c>
      <c r="R100" s="186">
        <f>Q100*H100</f>
        <v>0</v>
      </c>
      <c r="S100" s="186">
        <v>0</v>
      </c>
      <c r="T100" s="18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8" t="s">
        <v>274</v>
      </c>
      <c r="AT100" s="188" t="s">
        <v>302</v>
      </c>
      <c r="AU100" s="188" t="s">
        <v>85</v>
      </c>
      <c r="AY100" s="19" t="s">
        <v>194</v>
      </c>
      <c r="BE100" s="189">
        <f>IF(N100="základní",J100,0)</f>
        <v>0</v>
      </c>
      <c r="BF100" s="189">
        <f>IF(N100="snížená",J100,0)</f>
        <v>0</v>
      </c>
      <c r="BG100" s="189">
        <f>IF(N100="zákl. přenesená",J100,0)</f>
        <v>0</v>
      </c>
      <c r="BH100" s="189">
        <f>IF(N100="sníž. přenesená",J100,0)</f>
        <v>0</v>
      </c>
      <c r="BI100" s="189">
        <f>IF(N100="nulová",J100,0)</f>
        <v>0</v>
      </c>
      <c r="BJ100" s="19" t="s">
        <v>83</v>
      </c>
      <c r="BK100" s="189">
        <f>ROUND(I100*H100,2)</f>
        <v>0</v>
      </c>
      <c r="BL100" s="19" t="s">
        <v>202</v>
      </c>
      <c r="BM100" s="188" t="s">
        <v>274</v>
      </c>
    </row>
    <row r="101" spans="1:65" s="2" customFormat="1" ht="11.25">
      <c r="A101" s="36"/>
      <c r="B101" s="37"/>
      <c r="C101" s="38"/>
      <c r="D101" s="190" t="s">
        <v>204</v>
      </c>
      <c r="E101" s="38"/>
      <c r="F101" s="191" t="s">
        <v>940</v>
      </c>
      <c r="G101" s="38"/>
      <c r="H101" s="38"/>
      <c r="I101" s="192"/>
      <c r="J101" s="38"/>
      <c r="K101" s="38"/>
      <c r="L101" s="41"/>
      <c r="M101" s="193"/>
      <c r="N101" s="19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204</v>
      </c>
      <c r="AU101" s="19" t="s">
        <v>85</v>
      </c>
    </row>
    <row r="102" spans="1:65" s="2" customFormat="1" ht="16.5" customHeight="1">
      <c r="A102" s="36"/>
      <c r="B102" s="37"/>
      <c r="C102" s="176" t="s">
        <v>242</v>
      </c>
      <c r="D102" s="176" t="s">
        <v>197</v>
      </c>
      <c r="E102" s="178" t="s">
        <v>941</v>
      </c>
      <c r="F102" s="179" t="s">
        <v>942</v>
      </c>
      <c r="G102" s="180" t="s">
        <v>230</v>
      </c>
      <c r="H102" s="181">
        <v>57</v>
      </c>
      <c r="I102" s="182"/>
      <c r="J102" s="183">
        <f>ROUND(I102*H102,2)</f>
        <v>0</v>
      </c>
      <c r="K102" s="179" t="s">
        <v>201</v>
      </c>
      <c r="L102" s="41"/>
      <c r="M102" s="184" t="s">
        <v>19</v>
      </c>
      <c r="N102" s="185" t="s">
        <v>46</v>
      </c>
      <c r="O102" s="66"/>
      <c r="P102" s="186">
        <f>O102*H102</f>
        <v>0</v>
      </c>
      <c r="Q102" s="186">
        <v>0</v>
      </c>
      <c r="R102" s="186">
        <f>Q102*H102</f>
        <v>0</v>
      </c>
      <c r="S102" s="186">
        <v>0</v>
      </c>
      <c r="T102" s="18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202</v>
      </c>
      <c r="AT102" s="188" t="s">
        <v>197</v>
      </c>
      <c r="AU102" s="188" t="s">
        <v>85</v>
      </c>
      <c r="AY102" s="19" t="s">
        <v>194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83</v>
      </c>
      <c r="BK102" s="189">
        <f>ROUND(I102*H102,2)</f>
        <v>0</v>
      </c>
      <c r="BL102" s="19" t="s">
        <v>202</v>
      </c>
      <c r="BM102" s="188" t="s">
        <v>290</v>
      </c>
    </row>
    <row r="103" spans="1:65" s="2" customFormat="1" ht="11.25">
      <c r="A103" s="36"/>
      <c r="B103" s="37"/>
      <c r="C103" s="38"/>
      <c r="D103" s="190" t="s">
        <v>204</v>
      </c>
      <c r="E103" s="38"/>
      <c r="F103" s="191" t="s">
        <v>942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204</v>
      </c>
      <c r="AU103" s="19" t="s">
        <v>85</v>
      </c>
    </row>
    <row r="104" spans="1:65" s="2" customFormat="1" ht="11.25">
      <c r="A104" s="36"/>
      <c r="B104" s="37"/>
      <c r="C104" s="38"/>
      <c r="D104" s="195" t="s">
        <v>206</v>
      </c>
      <c r="E104" s="38"/>
      <c r="F104" s="196" t="s">
        <v>943</v>
      </c>
      <c r="G104" s="38"/>
      <c r="H104" s="38"/>
      <c r="I104" s="192"/>
      <c r="J104" s="38"/>
      <c r="K104" s="38"/>
      <c r="L104" s="41"/>
      <c r="M104" s="193"/>
      <c r="N104" s="19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206</v>
      </c>
      <c r="AU104" s="19" t="s">
        <v>85</v>
      </c>
    </row>
    <row r="105" spans="1:65" s="2" customFormat="1" ht="16.5" customHeight="1">
      <c r="A105" s="36"/>
      <c r="B105" s="37"/>
      <c r="C105" s="233" t="s">
        <v>248</v>
      </c>
      <c r="D105" s="233" t="s">
        <v>302</v>
      </c>
      <c r="E105" s="234" t="s">
        <v>944</v>
      </c>
      <c r="F105" s="235" t="s">
        <v>945</v>
      </c>
      <c r="G105" s="236" t="s">
        <v>230</v>
      </c>
      <c r="H105" s="237">
        <v>57</v>
      </c>
      <c r="I105" s="238"/>
      <c r="J105" s="239">
        <f>ROUND(I105*H105,2)</f>
        <v>0</v>
      </c>
      <c r="K105" s="235" t="s">
        <v>201</v>
      </c>
      <c r="L105" s="240"/>
      <c r="M105" s="241" t="s">
        <v>19</v>
      </c>
      <c r="N105" s="242" t="s">
        <v>46</v>
      </c>
      <c r="O105" s="66"/>
      <c r="P105" s="186">
        <f>O105*H105</f>
        <v>0</v>
      </c>
      <c r="Q105" s="186">
        <v>0</v>
      </c>
      <c r="R105" s="186">
        <f>Q105*H105</f>
        <v>0</v>
      </c>
      <c r="S105" s="186">
        <v>0</v>
      </c>
      <c r="T105" s="18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8" t="s">
        <v>274</v>
      </c>
      <c r="AT105" s="188" t="s">
        <v>302</v>
      </c>
      <c r="AU105" s="188" t="s">
        <v>85</v>
      </c>
      <c r="AY105" s="19" t="s">
        <v>194</v>
      </c>
      <c r="BE105" s="189">
        <f>IF(N105="základní",J105,0)</f>
        <v>0</v>
      </c>
      <c r="BF105" s="189">
        <f>IF(N105="snížená",J105,0)</f>
        <v>0</v>
      </c>
      <c r="BG105" s="189">
        <f>IF(N105="zákl. přenesená",J105,0)</f>
        <v>0</v>
      </c>
      <c r="BH105" s="189">
        <f>IF(N105="sníž. přenesená",J105,0)</f>
        <v>0</v>
      </c>
      <c r="BI105" s="189">
        <f>IF(N105="nulová",J105,0)</f>
        <v>0</v>
      </c>
      <c r="BJ105" s="19" t="s">
        <v>83</v>
      </c>
      <c r="BK105" s="189">
        <f>ROUND(I105*H105,2)</f>
        <v>0</v>
      </c>
      <c r="BL105" s="19" t="s">
        <v>202</v>
      </c>
      <c r="BM105" s="188" t="s">
        <v>8</v>
      </c>
    </row>
    <row r="106" spans="1:65" s="2" customFormat="1" ht="11.25">
      <c r="A106" s="36"/>
      <c r="B106" s="37"/>
      <c r="C106" s="38"/>
      <c r="D106" s="190" t="s">
        <v>204</v>
      </c>
      <c r="E106" s="38"/>
      <c r="F106" s="191" t="s">
        <v>945</v>
      </c>
      <c r="G106" s="38"/>
      <c r="H106" s="38"/>
      <c r="I106" s="192"/>
      <c r="J106" s="38"/>
      <c r="K106" s="38"/>
      <c r="L106" s="41"/>
      <c r="M106" s="193"/>
      <c r="N106" s="19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204</v>
      </c>
      <c r="AU106" s="19" t="s">
        <v>85</v>
      </c>
    </row>
    <row r="107" spans="1:65" s="2" customFormat="1" ht="16.5" customHeight="1">
      <c r="A107" s="36"/>
      <c r="B107" s="37"/>
      <c r="C107" s="176" t="s">
        <v>263</v>
      </c>
      <c r="D107" s="176" t="s">
        <v>197</v>
      </c>
      <c r="E107" s="178" t="s">
        <v>946</v>
      </c>
      <c r="F107" s="179" t="s">
        <v>947</v>
      </c>
      <c r="G107" s="180" t="s">
        <v>230</v>
      </c>
      <c r="H107" s="181">
        <v>66</v>
      </c>
      <c r="I107" s="182"/>
      <c r="J107" s="183">
        <f>ROUND(I107*H107,2)</f>
        <v>0</v>
      </c>
      <c r="K107" s="179" t="s">
        <v>201</v>
      </c>
      <c r="L107" s="41"/>
      <c r="M107" s="184" t="s">
        <v>19</v>
      </c>
      <c r="N107" s="185" t="s">
        <v>46</v>
      </c>
      <c r="O107" s="66"/>
      <c r="P107" s="186">
        <f>O107*H107</f>
        <v>0</v>
      </c>
      <c r="Q107" s="186">
        <v>0</v>
      </c>
      <c r="R107" s="186">
        <f>Q107*H107</f>
        <v>0</v>
      </c>
      <c r="S107" s="186">
        <v>0</v>
      </c>
      <c r="T107" s="187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8" t="s">
        <v>202</v>
      </c>
      <c r="AT107" s="188" t="s">
        <v>197</v>
      </c>
      <c r="AU107" s="188" t="s">
        <v>85</v>
      </c>
      <c r="AY107" s="19" t="s">
        <v>194</v>
      </c>
      <c r="BE107" s="189">
        <f>IF(N107="základní",J107,0)</f>
        <v>0</v>
      </c>
      <c r="BF107" s="189">
        <f>IF(N107="snížená",J107,0)</f>
        <v>0</v>
      </c>
      <c r="BG107" s="189">
        <f>IF(N107="zákl. přenesená",J107,0)</f>
        <v>0</v>
      </c>
      <c r="BH107" s="189">
        <f>IF(N107="sníž. přenesená",J107,0)</f>
        <v>0</v>
      </c>
      <c r="BI107" s="189">
        <f>IF(N107="nulová",J107,0)</f>
        <v>0</v>
      </c>
      <c r="BJ107" s="19" t="s">
        <v>83</v>
      </c>
      <c r="BK107" s="189">
        <f>ROUND(I107*H107,2)</f>
        <v>0</v>
      </c>
      <c r="BL107" s="19" t="s">
        <v>202</v>
      </c>
      <c r="BM107" s="188" t="s">
        <v>314</v>
      </c>
    </row>
    <row r="108" spans="1:65" s="2" customFormat="1" ht="11.25">
      <c r="A108" s="36"/>
      <c r="B108" s="37"/>
      <c r="C108" s="38"/>
      <c r="D108" s="190" t="s">
        <v>204</v>
      </c>
      <c r="E108" s="38"/>
      <c r="F108" s="191" t="s">
        <v>947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204</v>
      </c>
      <c r="AU108" s="19" t="s">
        <v>85</v>
      </c>
    </row>
    <row r="109" spans="1:65" s="2" customFormat="1" ht="11.25">
      <c r="A109" s="36"/>
      <c r="B109" s="37"/>
      <c r="C109" s="38"/>
      <c r="D109" s="195" t="s">
        <v>206</v>
      </c>
      <c r="E109" s="38"/>
      <c r="F109" s="196" t="s">
        <v>948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206</v>
      </c>
      <c r="AU109" s="19" t="s">
        <v>85</v>
      </c>
    </row>
    <row r="110" spans="1:65" s="2" customFormat="1" ht="16.5" customHeight="1">
      <c r="A110" s="36"/>
      <c r="B110" s="37"/>
      <c r="C110" s="233" t="s">
        <v>274</v>
      </c>
      <c r="D110" s="233" t="s">
        <v>302</v>
      </c>
      <c r="E110" s="234" t="s">
        <v>949</v>
      </c>
      <c r="F110" s="235" t="s">
        <v>950</v>
      </c>
      <c r="G110" s="236" t="s">
        <v>230</v>
      </c>
      <c r="H110" s="237">
        <v>66</v>
      </c>
      <c r="I110" s="238"/>
      <c r="J110" s="239">
        <f>ROUND(I110*H110,2)</f>
        <v>0</v>
      </c>
      <c r="K110" s="235" t="s">
        <v>201</v>
      </c>
      <c r="L110" s="240"/>
      <c r="M110" s="241" t="s">
        <v>19</v>
      </c>
      <c r="N110" s="242" t="s">
        <v>46</v>
      </c>
      <c r="O110" s="66"/>
      <c r="P110" s="186">
        <f>O110*H110</f>
        <v>0</v>
      </c>
      <c r="Q110" s="186">
        <v>0</v>
      </c>
      <c r="R110" s="186">
        <f>Q110*H110</f>
        <v>0</v>
      </c>
      <c r="S110" s="186">
        <v>0</v>
      </c>
      <c r="T110" s="18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8" t="s">
        <v>274</v>
      </c>
      <c r="AT110" s="188" t="s">
        <v>302</v>
      </c>
      <c r="AU110" s="188" t="s">
        <v>85</v>
      </c>
      <c r="AY110" s="19" t="s">
        <v>194</v>
      </c>
      <c r="BE110" s="189">
        <f>IF(N110="základní",J110,0)</f>
        <v>0</v>
      </c>
      <c r="BF110" s="189">
        <f>IF(N110="snížená",J110,0)</f>
        <v>0</v>
      </c>
      <c r="BG110" s="189">
        <f>IF(N110="zákl. přenesená",J110,0)</f>
        <v>0</v>
      </c>
      <c r="BH110" s="189">
        <f>IF(N110="sníž. přenesená",J110,0)</f>
        <v>0</v>
      </c>
      <c r="BI110" s="189">
        <f>IF(N110="nulová",J110,0)</f>
        <v>0</v>
      </c>
      <c r="BJ110" s="19" t="s">
        <v>83</v>
      </c>
      <c r="BK110" s="189">
        <f>ROUND(I110*H110,2)</f>
        <v>0</v>
      </c>
      <c r="BL110" s="19" t="s">
        <v>202</v>
      </c>
      <c r="BM110" s="188" t="s">
        <v>367</v>
      </c>
    </row>
    <row r="111" spans="1:65" s="2" customFormat="1" ht="11.25">
      <c r="A111" s="36"/>
      <c r="B111" s="37"/>
      <c r="C111" s="38"/>
      <c r="D111" s="190" t="s">
        <v>204</v>
      </c>
      <c r="E111" s="38"/>
      <c r="F111" s="191" t="s">
        <v>950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204</v>
      </c>
      <c r="AU111" s="19" t="s">
        <v>85</v>
      </c>
    </row>
    <row r="112" spans="1:65" s="2" customFormat="1" ht="16.5" customHeight="1">
      <c r="A112" s="36"/>
      <c r="B112" s="37"/>
      <c r="C112" s="176" t="s">
        <v>283</v>
      </c>
      <c r="D112" s="176" t="s">
        <v>197</v>
      </c>
      <c r="E112" s="178" t="s">
        <v>951</v>
      </c>
      <c r="F112" s="179" t="s">
        <v>952</v>
      </c>
      <c r="G112" s="180" t="s">
        <v>230</v>
      </c>
      <c r="H112" s="181">
        <v>52</v>
      </c>
      <c r="I112" s="182"/>
      <c r="J112" s="183">
        <f>ROUND(I112*H112,2)</f>
        <v>0</v>
      </c>
      <c r="K112" s="179" t="s">
        <v>201</v>
      </c>
      <c r="L112" s="41"/>
      <c r="M112" s="184" t="s">
        <v>19</v>
      </c>
      <c r="N112" s="185" t="s">
        <v>46</v>
      </c>
      <c r="O112" s="66"/>
      <c r="P112" s="186">
        <f>O112*H112</f>
        <v>0</v>
      </c>
      <c r="Q112" s="186">
        <v>0</v>
      </c>
      <c r="R112" s="186">
        <f>Q112*H112</f>
        <v>0</v>
      </c>
      <c r="S112" s="186">
        <v>0</v>
      </c>
      <c r="T112" s="18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202</v>
      </c>
      <c r="AT112" s="188" t="s">
        <v>197</v>
      </c>
      <c r="AU112" s="188" t="s">
        <v>85</v>
      </c>
      <c r="AY112" s="19" t="s">
        <v>194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19" t="s">
        <v>83</v>
      </c>
      <c r="BK112" s="189">
        <f>ROUND(I112*H112,2)</f>
        <v>0</v>
      </c>
      <c r="BL112" s="19" t="s">
        <v>202</v>
      </c>
      <c r="BM112" s="188" t="s">
        <v>383</v>
      </c>
    </row>
    <row r="113" spans="1:65" s="2" customFormat="1" ht="11.25">
      <c r="A113" s="36"/>
      <c r="B113" s="37"/>
      <c r="C113" s="38"/>
      <c r="D113" s="190" t="s">
        <v>204</v>
      </c>
      <c r="E113" s="38"/>
      <c r="F113" s="191" t="s">
        <v>952</v>
      </c>
      <c r="G113" s="38"/>
      <c r="H113" s="38"/>
      <c r="I113" s="192"/>
      <c r="J113" s="38"/>
      <c r="K113" s="38"/>
      <c r="L113" s="41"/>
      <c r="M113" s="193"/>
      <c r="N113" s="19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204</v>
      </c>
      <c r="AU113" s="19" t="s">
        <v>85</v>
      </c>
    </row>
    <row r="114" spans="1:65" s="2" customFormat="1" ht="11.25">
      <c r="A114" s="36"/>
      <c r="B114" s="37"/>
      <c r="C114" s="38"/>
      <c r="D114" s="195" t="s">
        <v>206</v>
      </c>
      <c r="E114" s="38"/>
      <c r="F114" s="196" t="s">
        <v>953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206</v>
      </c>
      <c r="AU114" s="19" t="s">
        <v>85</v>
      </c>
    </row>
    <row r="115" spans="1:65" s="2" customFormat="1" ht="16.5" customHeight="1">
      <c r="A115" s="36"/>
      <c r="B115" s="37"/>
      <c r="C115" s="233" t="s">
        <v>290</v>
      </c>
      <c r="D115" s="233" t="s">
        <v>302</v>
      </c>
      <c r="E115" s="234" t="s">
        <v>954</v>
      </c>
      <c r="F115" s="235" t="s">
        <v>955</v>
      </c>
      <c r="G115" s="236" t="s">
        <v>230</v>
      </c>
      <c r="H115" s="237">
        <v>52</v>
      </c>
      <c r="I115" s="238"/>
      <c r="J115" s="239">
        <f>ROUND(I115*H115,2)</f>
        <v>0</v>
      </c>
      <c r="K115" s="235" t="s">
        <v>201</v>
      </c>
      <c r="L115" s="240"/>
      <c r="M115" s="241" t="s">
        <v>19</v>
      </c>
      <c r="N115" s="242" t="s">
        <v>46</v>
      </c>
      <c r="O115" s="66"/>
      <c r="P115" s="186">
        <f>O115*H115</f>
        <v>0</v>
      </c>
      <c r="Q115" s="186">
        <v>0</v>
      </c>
      <c r="R115" s="186">
        <f>Q115*H115</f>
        <v>0</v>
      </c>
      <c r="S115" s="186">
        <v>0</v>
      </c>
      <c r="T115" s="187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8" t="s">
        <v>274</v>
      </c>
      <c r="AT115" s="188" t="s">
        <v>302</v>
      </c>
      <c r="AU115" s="188" t="s">
        <v>85</v>
      </c>
      <c r="AY115" s="19" t="s">
        <v>194</v>
      </c>
      <c r="BE115" s="189">
        <f>IF(N115="základní",J115,0)</f>
        <v>0</v>
      </c>
      <c r="BF115" s="189">
        <f>IF(N115="snížená",J115,0)</f>
        <v>0</v>
      </c>
      <c r="BG115" s="189">
        <f>IF(N115="zákl. přenesená",J115,0)</f>
        <v>0</v>
      </c>
      <c r="BH115" s="189">
        <f>IF(N115="sníž. přenesená",J115,0)</f>
        <v>0</v>
      </c>
      <c r="BI115" s="189">
        <f>IF(N115="nulová",J115,0)</f>
        <v>0</v>
      </c>
      <c r="BJ115" s="19" t="s">
        <v>83</v>
      </c>
      <c r="BK115" s="189">
        <f>ROUND(I115*H115,2)</f>
        <v>0</v>
      </c>
      <c r="BL115" s="19" t="s">
        <v>202</v>
      </c>
      <c r="BM115" s="188" t="s">
        <v>668</v>
      </c>
    </row>
    <row r="116" spans="1:65" s="2" customFormat="1" ht="11.25">
      <c r="A116" s="36"/>
      <c r="B116" s="37"/>
      <c r="C116" s="38"/>
      <c r="D116" s="190" t="s">
        <v>204</v>
      </c>
      <c r="E116" s="38"/>
      <c r="F116" s="191" t="s">
        <v>955</v>
      </c>
      <c r="G116" s="38"/>
      <c r="H116" s="38"/>
      <c r="I116" s="192"/>
      <c r="J116" s="38"/>
      <c r="K116" s="38"/>
      <c r="L116" s="41"/>
      <c r="M116" s="193"/>
      <c r="N116" s="19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204</v>
      </c>
      <c r="AU116" s="19" t="s">
        <v>85</v>
      </c>
    </row>
    <row r="117" spans="1:65" s="2" customFormat="1" ht="24.2" customHeight="1">
      <c r="A117" s="36"/>
      <c r="B117" s="37"/>
      <c r="C117" s="176" t="s">
        <v>296</v>
      </c>
      <c r="D117" s="176" t="s">
        <v>197</v>
      </c>
      <c r="E117" s="178" t="s">
        <v>956</v>
      </c>
      <c r="F117" s="179" t="s">
        <v>957</v>
      </c>
      <c r="G117" s="180" t="s">
        <v>323</v>
      </c>
      <c r="H117" s="181">
        <v>84</v>
      </c>
      <c r="I117" s="182"/>
      <c r="J117" s="183">
        <f>ROUND(I117*H117,2)</f>
        <v>0</v>
      </c>
      <c r="K117" s="179" t="s">
        <v>201</v>
      </c>
      <c r="L117" s="41"/>
      <c r="M117" s="184" t="s">
        <v>19</v>
      </c>
      <c r="N117" s="185" t="s">
        <v>46</v>
      </c>
      <c r="O117" s="66"/>
      <c r="P117" s="186">
        <f>O117*H117</f>
        <v>0</v>
      </c>
      <c r="Q117" s="186">
        <v>0</v>
      </c>
      <c r="R117" s="186">
        <f>Q117*H117</f>
        <v>0</v>
      </c>
      <c r="S117" s="186">
        <v>0</v>
      </c>
      <c r="T117" s="18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8" t="s">
        <v>202</v>
      </c>
      <c r="AT117" s="188" t="s">
        <v>197</v>
      </c>
      <c r="AU117" s="188" t="s">
        <v>85</v>
      </c>
      <c r="AY117" s="19" t="s">
        <v>194</v>
      </c>
      <c r="BE117" s="189">
        <f>IF(N117="základní",J117,0)</f>
        <v>0</v>
      </c>
      <c r="BF117" s="189">
        <f>IF(N117="snížená",J117,0)</f>
        <v>0</v>
      </c>
      <c r="BG117" s="189">
        <f>IF(N117="zákl. přenesená",J117,0)</f>
        <v>0</v>
      </c>
      <c r="BH117" s="189">
        <f>IF(N117="sníž. přenesená",J117,0)</f>
        <v>0</v>
      </c>
      <c r="BI117" s="189">
        <f>IF(N117="nulová",J117,0)</f>
        <v>0</v>
      </c>
      <c r="BJ117" s="19" t="s">
        <v>83</v>
      </c>
      <c r="BK117" s="189">
        <f>ROUND(I117*H117,2)</f>
        <v>0</v>
      </c>
      <c r="BL117" s="19" t="s">
        <v>202</v>
      </c>
      <c r="BM117" s="188" t="s">
        <v>398</v>
      </c>
    </row>
    <row r="118" spans="1:65" s="2" customFormat="1" ht="19.5">
      <c r="A118" s="36"/>
      <c r="B118" s="37"/>
      <c r="C118" s="38"/>
      <c r="D118" s="190" t="s">
        <v>204</v>
      </c>
      <c r="E118" s="38"/>
      <c r="F118" s="191" t="s">
        <v>957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204</v>
      </c>
      <c r="AU118" s="19" t="s">
        <v>85</v>
      </c>
    </row>
    <row r="119" spans="1:65" s="2" customFormat="1" ht="11.25">
      <c r="A119" s="36"/>
      <c r="B119" s="37"/>
      <c r="C119" s="38"/>
      <c r="D119" s="195" t="s">
        <v>206</v>
      </c>
      <c r="E119" s="38"/>
      <c r="F119" s="196" t="s">
        <v>958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206</v>
      </c>
      <c r="AU119" s="19" t="s">
        <v>85</v>
      </c>
    </row>
    <row r="120" spans="1:65" s="2" customFormat="1" ht="16.5" customHeight="1">
      <c r="A120" s="36"/>
      <c r="B120" s="37"/>
      <c r="C120" s="233" t="s">
        <v>8</v>
      </c>
      <c r="D120" s="233" t="s">
        <v>302</v>
      </c>
      <c r="E120" s="234" t="s">
        <v>959</v>
      </c>
      <c r="F120" s="235" t="s">
        <v>960</v>
      </c>
      <c r="G120" s="236" t="s">
        <v>323</v>
      </c>
      <c r="H120" s="237">
        <v>84</v>
      </c>
      <c r="I120" s="238"/>
      <c r="J120" s="239">
        <f>ROUND(I120*H120,2)</f>
        <v>0</v>
      </c>
      <c r="K120" s="235" t="s">
        <v>19</v>
      </c>
      <c r="L120" s="240"/>
      <c r="M120" s="241" t="s">
        <v>19</v>
      </c>
      <c r="N120" s="242" t="s">
        <v>46</v>
      </c>
      <c r="O120" s="66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274</v>
      </c>
      <c r="AT120" s="188" t="s">
        <v>302</v>
      </c>
      <c r="AU120" s="188" t="s">
        <v>85</v>
      </c>
      <c r="AY120" s="19" t="s">
        <v>194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83</v>
      </c>
      <c r="BK120" s="189">
        <f>ROUND(I120*H120,2)</f>
        <v>0</v>
      </c>
      <c r="BL120" s="19" t="s">
        <v>202</v>
      </c>
      <c r="BM120" s="188" t="s">
        <v>411</v>
      </c>
    </row>
    <row r="121" spans="1:65" s="2" customFormat="1" ht="11.25">
      <c r="A121" s="36"/>
      <c r="B121" s="37"/>
      <c r="C121" s="38"/>
      <c r="D121" s="190" t="s">
        <v>204</v>
      </c>
      <c r="E121" s="38"/>
      <c r="F121" s="191" t="s">
        <v>960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204</v>
      </c>
      <c r="AU121" s="19" t="s">
        <v>85</v>
      </c>
    </row>
    <row r="122" spans="1:65" s="2" customFormat="1" ht="24.2" customHeight="1">
      <c r="A122" s="36"/>
      <c r="B122" s="37"/>
      <c r="C122" s="176" t="s">
        <v>308</v>
      </c>
      <c r="D122" s="176" t="s">
        <v>197</v>
      </c>
      <c r="E122" s="178" t="s">
        <v>961</v>
      </c>
      <c r="F122" s="179" t="s">
        <v>962</v>
      </c>
      <c r="G122" s="180" t="s">
        <v>323</v>
      </c>
      <c r="H122" s="181">
        <v>13</v>
      </c>
      <c r="I122" s="182"/>
      <c r="J122" s="183">
        <f>ROUND(I122*H122,2)</f>
        <v>0</v>
      </c>
      <c r="K122" s="179" t="s">
        <v>201</v>
      </c>
      <c r="L122" s="41"/>
      <c r="M122" s="184" t="s">
        <v>19</v>
      </c>
      <c r="N122" s="185" t="s">
        <v>46</v>
      </c>
      <c r="O122" s="66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8" t="s">
        <v>202</v>
      </c>
      <c r="AT122" s="188" t="s">
        <v>197</v>
      </c>
      <c r="AU122" s="188" t="s">
        <v>85</v>
      </c>
      <c r="AY122" s="19" t="s">
        <v>194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9" t="s">
        <v>83</v>
      </c>
      <c r="BK122" s="189">
        <f>ROUND(I122*H122,2)</f>
        <v>0</v>
      </c>
      <c r="BL122" s="19" t="s">
        <v>202</v>
      </c>
      <c r="BM122" s="188" t="s">
        <v>423</v>
      </c>
    </row>
    <row r="123" spans="1:65" s="2" customFormat="1" ht="11.25">
      <c r="A123" s="36"/>
      <c r="B123" s="37"/>
      <c r="C123" s="38"/>
      <c r="D123" s="190" t="s">
        <v>204</v>
      </c>
      <c r="E123" s="38"/>
      <c r="F123" s="191" t="s">
        <v>962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204</v>
      </c>
      <c r="AU123" s="19" t="s">
        <v>85</v>
      </c>
    </row>
    <row r="124" spans="1:65" s="2" customFormat="1" ht="11.25">
      <c r="A124" s="36"/>
      <c r="B124" s="37"/>
      <c r="C124" s="38"/>
      <c r="D124" s="195" t="s">
        <v>206</v>
      </c>
      <c r="E124" s="38"/>
      <c r="F124" s="196" t="s">
        <v>963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206</v>
      </c>
      <c r="AU124" s="19" t="s">
        <v>85</v>
      </c>
    </row>
    <row r="125" spans="1:65" s="2" customFormat="1" ht="16.5" customHeight="1">
      <c r="A125" s="36"/>
      <c r="B125" s="37"/>
      <c r="C125" s="233" t="s">
        <v>314</v>
      </c>
      <c r="D125" s="233" t="s">
        <v>302</v>
      </c>
      <c r="E125" s="234" t="s">
        <v>964</v>
      </c>
      <c r="F125" s="235" t="s">
        <v>965</v>
      </c>
      <c r="G125" s="236" t="s">
        <v>323</v>
      </c>
      <c r="H125" s="237">
        <v>13</v>
      </c>
      <c r="I125" s="238"/>
      <c r="J125" s="239">
        <f>ROUND(I125*H125,2)</f>
        <v>0</v>
      </c>
      <c r="K125" s="235" t="s">
        <v>19</v>
      </c>
      <c r="L125" s="240"/>
      <c r="M125" s="241" t="s">
        <v>19</v>
      </c>
      <c r="N125" s="242" t="s">
        <v>46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274</v>
      </c>
      <c r="AT125" s="188" t="s">
        <v>302</v>
      </c>
      <c r="AU125" s="188" t="s">
        <v>85</v>
      </c>
      <c r="AY125" s="19" t="s">
        <v>194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83</v>
      </c>
      <c r="BK125" s="189">
        <f>ROUND(I125*H125,2)</f>
        <v>0</v>
      </c>
      <c r="BL125" s="19" t="s">
        <v>202</v>
      </c>
      <c r="BM125" s="188" t="s">
        <v>435</v>
      </c>
    </row>
    <row r="126" spans="1:65" s="2" customFormat="1" ht="11.25">
      <c r="A126" s="36"/>
      <c r="B126" s="37"/>
      <c r="C126" s="38"/>
      <c r="D126" s="190" t="s">
        <v>204</v>
      </c>
      <c r="E126" s="38"/>
      <c r="F126" s="191" t="s">
        <v>965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204</v>
      </c>
      <c r="AU126" s="19" t="s">
        <v>85</v>
      </c>
    </row>
    <row r="127" spans="1:65" s="2" customFormat="1" ht="24.2" customHeight="1">
      <c r="A127" s="36"/>
      <c r="B127" s="37"/>
      <c r="C127" s="176" t="s">
        <v>682</v>
      </c>
      <c r="D127" s="176" t="s">
        <v>197</v>
      </c>
      <c r="E127" s="178" t="s">
        <v>966</v>
      </c>
      <c r="F127" s="179" t="s">
        <v>967</v>
      </c>
      <c r="G127" s="180" t="s">
        <v>323</v>
      </c>
      <c r="H127" s="181">
        <v>4</v>
      </c>
      <c r="I127" s="182"/>
      <c r="J127" s="183">
        <f>ROUND(I127*H127,2)</f>
        <v>0</v>
      </c>
      <c r="K127" s="179" t="s">
        <v>201</v>
      </c>
      <c r="L127" s="41"/>
      <c r="M127" s="184" t="s">
        <v>19</v>
      </c>
      <c r="N127" s="185" t="s">
        <v>46</v>
      </c>
      <c r="O127" s="66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8" t="s">
        <v>202</v>
      </c>
      <c r="AT127" s="188" t="s">
        <v>197</v>
      </c>
      <c r="AU127" s="188" t="s">
        <v>85</v>
      </c>
      <c r="AY127" s="19" t="s">
        <v>194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9" t="s">
        <v>83</v>
      </c>
      <c r="BK127" s="189">
        <f>ROUND(I127*H127,2)</f>
        <v>0</v>
      </c>
      <c r="BL127" s="19" t="s">
        <v>202</v>
      </c>
      <c r="BM127" s="188" t="s">
        <v>445</v>
      </c>
    </row>
    <row r="128" spans="1:65" s="2" customFormat="1" ht="11.25">
      <c r="A128" s="36"/>
      <c r="B128" s="37"/>
      <c r="C128" s="38"/>
      <c r="D128" s="190" t="s">
        <v>204</v>
      </c>
      <c r="E128" s="38"/>
      <c r="F128" s="191" t="s">
        <v>967</v>
      </c>
      <c r="G128" s="38"/>
      <c r="H128" s="38"/>
      <c r="I128" s="192"/>
      <c r="J128" s="38"/>
      <c r="K128" s="38"/>
      <c r="L128" s="41"/>
      <c r="M128" s="193"/>
      <c r="N128" s="19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204</v>
      </c>
      <c r="AU128" s="19" t="s">
        <v>85</v>
      </c>
    </row>
    <row r="129" spans="1:65" s="2" customFormat="1" ht="11.25">
      <c r="A129" s="36"/>
      <c r="B129" s="37"/>
      <c r="C129" s="38"/>
      <c r="D129" s="195" t="s">
        <v>206</v>
      </c>
      <c r="E129" s="38"/>
      <c r="F129" s="196" t="s">
        <v>968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206</v>
      </c>
      <c r="AU129" s="19" t="s">
        <v>85</v>
      </c>
    </row>
    <row r="130" spans="1:65" s="2" customFormat="1" ht="16.5" customHeight="1">
      <c r="A130" s="36"/>
      <c r="B130" s="37"/>
      <c r="C130" s="233" t="s">
        <v>367</v>
      </c>
      <c r="D130" s="233" t="s">
        <v>302</v>
      </c>
      <c r="E130" s="234" t="s">
        <v>969</v>
      </c>
      <c r="F130" s="235" t="s">
        <v>970</v>
      </c>
      <c r="G130" s="236" t="s">
        <v>323</v>
      </c>
      <c r="H130" s="237">
        <v>4</v>
      </c>
      <c r="I130" s="238"/>
      <c r="J130" s="239">
        <f>ROUND(I130*H130,2)</f>
        <v>0</v>
      </c>
      <c r="K130" s="235" t="s">
        <v>19</v>
      </c>
      <c r="L130" s="240"/>
      <c r="M130" s="241" t="s">
        <v>19</v>
      </c>
      <c r="N130" s="242" t="s">
        <v>46</v>
      </c>
      <c r="O130" s="66"/>
      <c r="P130" s="186">
        <f>O130*H130</f>
        <v>0</v>
      </c>
      <c r="Q130" s="186">
        <v>0</v>
      </c>
      <c r="R130" s="186">
        <f>Q130*H130</f>
        <v>0</v>
      </c>
      <c r="S130" s="186">
        <v>0</v>
      </c>
      <c r="T130" s="18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8" t="s">
        <v>274</v>
      </c>
      <c r="AT130" s="188" t="s">
        <v>302</v>
      </c>
      <c r="AU130" s="188" t="s">
        <v>85</v>
      </c>
      <c r="AY130" s="19" t="s">
        <v>194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9" t="s">
        <v>83</v>
      </c>
      <c r="BK130" s="189">
        <f>ROUND(I130*H130,2)</f>
        <v>0</v>
      </c>
      <c r="BL130" s="19" t="s">
        <v>202</v>
      </c>
      <c r="BM130" s="188" t="s">
        <v>456</v>
      </c>
    </row>
    <row r="131" spans="1:65" s="2" customFormat="1" ht="11.25">
      <c r="A131" s="36"/>
      <c r="B131" s="37"/>
      <c r="C131" s="38"/>
      <c r="D131" s="190" t="s">
        <v>204</v>
      </c>
      <c r="E131" s="38"/>
      <c r="F131" s="191" t="s">
        <v>970</v>
      </c>
      <c r="G131" s="38"/>
      <c r="H131" s="38"/>
      <c r="I131" s="192"/>
      <c r="J131" s="38"/>
      <c r="K131" s="38"/>
      <c r="L131" s="41"/>
      <c r="M131" s="193"/>
      <c r="N131" s="19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204</v>
      </c>
      <c r="AU131" s="19" t="s">
        <v>85</v>
      </c>
    </row>
    <row r="132" spans="1:65" s="2" customFormat="1" ht="24.2" customHeight="1">
      <c r="A132" s="36"/>
      <c r="B132" s="37"/>
      <c r="C132" s="176" t="s">
        <v>376</v>
      </c>
      <c r="D132" s="176" t="s">
        <v>197</v>
      </c>
      <c r="E132" s="178" t="s">
        <v>1053</v>
      </c>
      <c r="F132" s="179" t="s">
        <v>1054</v>
      </c>
      <c r="G132" s="180" t="s">
        <v>323</v>
      </c>
      <c r="H132" s="181">
        <v>1</v>
      </c>
      <c r="I132" s="182"/>
      <c r="J132" s="183">
        <f>ROUND(I132*H132,2)</f>
        <v>0</v>
      </c>
      <c r="K132" s="179" t="s">
        <v>201</v>
      </c>
      <c r="L132" s="41"/>
      <c r="M132" s="184" t="s">
        <v>19</v>
      </c>
      <c r="N132" s="185" t="s">
        <v>46</v>
      </c>
      <c r="O132" s="66"/>
      <c r="P132" s="186">
        <f>O132*H132</f>
        <v>0</v>
      </c>
      <c r="Q132" s="186">
        <v>0</v>
      </c>
      <c r="R132" s="186">
        <f>Q132*H132</f>
        <v>0</v>
      </c>
      <c r="S132" s="186">
        <v>0</v>
      </c>
      <c r="T132" s="18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8" t="s">
        <v>202</v>
      </c>
      <c r="AT132" s="188" t="s">
        <v>197</v>
      </c>
      <c r="AU132" s="188" t="s">
        <v>85</v>
      </c>
      <c r="AY132" s="19" t="s">
        <v>194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9" t="s">
        <v>83</v>
      </c>
      <c r="BK132" s="189">
        <f>ROUND(I132*H132,2)</f>
        <v>0</v>
      </c>
      <c r="BL132" s="19" t="s">
        <v>202</v>
      </c>
      <c r="BM132" s="188" t="s">
        <v>467</v>
      </c>
    </row>
    <row r="133" spans="1:65" s="2" customFormat="1" ht="19.5">
      <c r="A133" s="36"/>
      <c r="B133" s="37"/>
      <c r="C133" s="38"/>
      <c r="D133" s="190" t="s">
        <v>204</v>
      </c>
      <c r="E133" s="38"/>
      <c r="F133" s="191" t="s">
        <v>1054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204</v>
      </c>
      <c r="AU133" s="19" t="s">
        <v>85</v>
      </c>
    </row>
    <row r="134" spans="1:65" s="2" customFormat="1" ht="11.25">
      <c r="A134" s="36"/>
      <c r="B134" s="37"/>
      <c r="C134" s="38"/>
      <c r="D134" s="195" t="s">
        <v>206</v>
      </c>
      <c r="E134" s="38"/>
      <c r="F134" s="196" t="s">
        <v>1055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206</v>
      </c>
      <c r="AU134" s="19" t="s">
        <v>85</v>
      </c>
    </row>
    <row r="135" spans="1:65" s="2" customFormat="1" ht="16.5" customHeight="1">
      <c r="A135" s="36"/>
      <c r="B135" s="37"/>
      <c r="C135" s="233" t="s">
        <v>383</v>
      </c>
      <c r="D135" s="233" t="s">
        <v>302</v>
      </c>
      <c r="E135" s="234" t="s">
        <v>1056</v>
      </c>
      <c r="F135" s="235" t="s">
        <v>1057</v>
      </c>
      <c r="G135" s="236" t="s">
        <v>323</v>
      </c>
      <c r="H135" s="237">
        <v>1</v>
      </c>
      <c r="I135" s="238"/>
      <c r="J135" s="239">
        <f>ROUND(I135*H135,2)</f>
        <v>0</v>
      </c>
      <c r="K135" s="235" t="s">
        <v>19</v>
      </c>
      <c r="L135" s="240"/>
      <c r="M135" s="241" t="s">
        <v>19</v>
      </c>
      <c r="N135" s="242" t="s">
        <v>46</v>
      </c>
      <c r="O135" s="66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8" t="s">
        <v>274</v>
      </c>
      <c r="AT135" s="188" t="s">
        <v>302</v>
      </c>
      <c r="AU135" s="188" t="s">
        <v>85</v>
      </c>
      <c r="AY135" s="19" t="s">
        <v>194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9" t="s">
        <v>83</v>
      </c>
      <c r="BK135" s="189">
        <f>ROUND(I135*H135,2)</f>
        <v>0</v>
      </c>
      <c r="BL135" s="19" t="s">
        <v>202</v>
      </c>
      <c r="BM135" s="188" t="s">
        <v>479</v>
      </c>
    </row>
    <row r="136" spans="1:65" s="2" customFormat="1" ht="11.25">
      <c r="A136" s="36"/>
      <c r="B136" s="37"/>
      <c r="C136" s="38"/>
      <c r="D136" s="190" t="s">
        <v>204</v>
      </c>
      <c r="E136" s="38"/>
      <c r="F136" s="191" t="s">
        <v>1057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204</v>
      </c>
      <c r="AU136" s="19" t="s">
        <v>85</v>
      </c>
    </row>
    <row r="137" spans="1:65" s="2" customFormat="1" ht="24.2" customHeight="1">
      <c r="A137" s="36"/>
      <c r="B137" s="37"/>
      <c r="C137" s="176" t="s">
        <v>390</v>
      </c>
      <c r="D137" s="176" t="s">
        <v>197</v>
      </c>
      <c r="E137" s="178" t="s">
        <v>971</v>
      </c>
      <c r="F137" s="179" t="s">
        <v>972</v>
      </c>
      <c r="G137" s="180" t="s">
        <v>323</v>
      </c>
      <c r="H137" s="181">
        <v>8</v>
      </c>
      <c r="I137" s="182"/>
      <c r="J137" s="183">
        <f>ROUND(I137*H137,2)</f>
        <v>0</v>
      </c>
      <c r="K137" s="179" t="s">
        <v>201</v>
      </c>
      <c r="L137" s="41"/>
      <c r="M137" s="184" t="s">
        <v>19</v>
      </c>
      <c r="N137" s="185" t="s">
        <v>46</v>
      </c>
      <c r="O137" s="66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8" t="s">
        <v>202</v>
      </c>
      <c r="AT137" s="188" t="s">
        <v>197</v>
      </c>
      <c r="AU137" s="188" t="s">
        <v>85</v>
      </c>
      <c r="AY137" s="19" t="s">
        <v>194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9" t="s">
        <v>83</v>
      </c>
      <c r="BK137" s="189">
        <f>ROUND(I137*H137,2)</f>
        <v>0</v>
      </c>
      <c r="BL137" s="19" t="s">
        <v>202</v>
      </c>
      <c r="BM137" s="188" t="s">
        <v>491</v>
      </c>
    </row>
    <row r="138" spans="1:65" s="2" customFormat="1" ht="11.25">
      <c r="A138" s="36"/>
      <c r="B138" s="37"/>
      <c r="C138" s="38"/>
      <c r="D138" s="190" t="s">
        <v>204</v>
      </c>
      <c r="E138" s="38"/>
      <c r="F138" s="191" t="s">
        <v>972</v>
      </c>
      <c r="G138" s="38"/>
      <c r="H138" s="38"/>
      <c r="I138" s="192"/>
      <c r="J138" s="38"/>
      <c r="K138" s="38"/>
      <c r="L138" s="41"/>
      <c r="M138" s="193"/>
      <c r="N138" s="19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204</v>
      </c>
      <c r="AU138" s="19" t="s">
        <v>85</v>
      </c>
    </row>
    <row r="139" spans="1:65" s="2" customFormat="1" ht="11.25">
      <c r="A139" s="36"/>
      <c r="B139" s="37"/>
      <c r="C139" s="38"/>
      <c r="D139" s="195" t="s">
        <v>206</v>
      </c>
      <c r="E139" s="38"/>
      <c r="F139" s="196" t="s">
        <v>973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206</v>
      </c>
      <c r="AU139" s="19" t="s">
        <v>85</v>
      </c>
    </row>
    <row r="140" spans="1:65" s="2" customFormat="1" ht="16.5" customHeight="1">
      <c r="A140" s="36"/>
      <c r="B140" s="37"/>
      <c r="C140" s="233" t="s">
        <v>668</v>
      </c>
      <c r="D140" s="233" t="s">
        <v>302</v>
      </c>
      <c r="E140" s="234" t="s">
        <v>974</v>
      </c>
      <c r="F140" s="235" t="s">
        <v>975</v>
      </c>
      <c r="G140" s="236" t="s">
        <v>323</v>
      </c>
      <c r="H140" s="237">
        <v>8</v>
      </c>
      <c r="I140" s="238"/>
      <c r="J140" s="239">
        <f>ROUND(I140*H140,2)</f>
        <v>0</v>
      </c>
      <c r="K140" s="235" t="s">
        <v>19</v>
      </c>
      <c r="L140" s="240"/>
      <c r="M140" s="241" t="s">
        <v>19</v>
      </c>
      <c r="N140" s="242" t="s">
        <v>46</v>
      </c>
      <c r="O140" s="66"/>
      <c r="P140" s="186">
        <f>O140*H140</f>
        <v>0</v>
      </c>
      <c r="Q140" s="186">
        <v>0</v>
      </c>
      <c r="R140" s="186">
        <f>Q140*H140</f>
        <v>0</v>
      </c>
      <c r="S140" s="186">
        <v>0</v>
      </c>
      <c r="T140" s="18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8" t="s">
        <v>274</v>
      </c>
      <c r="AT140" s="188" t="s">
        <v>302</v>
      </c>
      <c r="AU140" s="188" t="s">
        <v>85</v>
      </c>
      <c r="AY140" s="19" t="s">
        <v>194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9" t="s">
        <v>83</v>
      </c>
      <c r="BK140" s="189">
        <f>ROUND(I140*H140,2)</f>
        <v>0</v>
      </c>
      <c r="BL140" s="19" t="s">
        <v>202</v>
      </c>
      <c r="BM140" s="188" t="s">
        <v>502</v>
      </c>
    </row>
    <row r="141" spans="1:65" s="2" customFormat="1" ht="11.25">
      <c r="A141" s="36"/>
      <c r="B141" s="37"/>
      <c r="C141" s="38"/>
      <c r="D141" s="190" t="s">
        <v>204</v>
      </c>
      <c r="E141" s="38"/>
      <c r="F141" s="191" t="s">
        <v>975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204</v>
      </c>
      <c r="AU141" s="19" t="s">
        <v>85</v>
      </c>
    </row>
    <row r="142" spans="1:65" s="2" customFormat="1" ht="24.2" customHeight="1">
      <c r="A142" s="36"/>
      <c r="B142" s="37"/>
      <c r="C142" s="176" t="s">
        <v>7</v>
      </c>
      <c r="D142" s="176" t="s">
        <v>197</v>
      </c>
      <c r="E142" s="178" t="s">
        <v>1058</v>
      </c>
      <c r="F142" s="179" t="s">
        <v>1059</v>
      </c>
      <c r="G142" s="180" t="s">
        <v>323</v>
      </c>
      <c r="H142" s="181">
        <v>6</v>
      </c>
      <c r="I142" s="182"/>
      <c r="J142" s="183">
        <f>ROUND(I142*H142,2)</f>
        <v>0</v>
      </c>
      <c r="K142" s="179" t="s">
        <v>201</v>
      </c>
      <c r="L142" s="41"/>
      <c r="M142" s="184" t="s">
        <v>19</v>
      </c>
      <c r="N142" s="185" t="s">
        <v>46</v>
      </c>
      <c r="O142" s="66"/>
      <c r="P142" s="186">
        <f>O142*H142</f>
        <v>0</v>
      </c>
      <c r="Q142" s="186">
        <v>0</v>
      </c>
      <c r="R142" s="186">
        <f>Q142*H142</f>
        <v>0</v>
      </c>
      <c r="S142" s="186">
        <v>0</v>
      </c>
      <c r="T142" s="18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8" t="s">
        <v>202</v>
      </c>
      <c r="AT142" s="188" t="s">
        <v>197</v>
      </c>
      <c r="AU142" s="188" t="s">
        <v>85</v>
      </c>
      <c r="AY142" s="19" t="s">
        <v>194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9" t="s">
        <v>83</v>
      </c>
      <c r="BK142" s="189">
        <f>ROUND(I142*H142,2)</f>
        <v>0</v>
      </c>
      <c r="BL142" s="19" t="s">
        <v>202</v>
      </c>
      <c r="BM142" s="188" t="s">
        <v>700</v>
      </c>
    </row>
    <row r="143" spans="1:65" s="2" customFormat="1" ht="11.25">
      <c r="A143" s="36"/>
      <c r="B143" s="37"/>
      <c r="C143" s="38"/>
      <c r="D143" s="190" t="s">
        <v>204</v>
      </c>
      <c r="E143" s="38"/>
      <c r="F143" s="191" t="s">
        <v>1059</v>
      </c>
      <c r="G143" s="38"/>
      <c r="H143" s="38"/>
      <c r="I143" s="192"/>
      <c r="J143" s="38"/>
      <c r="K143" s="38"/>
      <c r="L143" s="41"/>
      <c r="M143" s="193"/>
      <c r="N143" s="19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204</v>
      </c>
      <c r="AU143" s="19" t="s">
        <v>85</v>
      </c>
    </row>
    <row r="144" spans="1:65" s="2" customFormat="1" ht="11.25">
      <c r="A144" s="36"/>
      <c r="B144" s="37"/>
      <c r="C144" s="38"/>
      <c r="D144" s="195" t="s">
        <v>206</v>
      </c>
      <c r="E144" s="38"/>
      <c r="F144" s="196" t="s">
        <v>1060</v>
      </c>
      <c r="G144" s="38"/>
      <c r="H144" s="38"/>
      <c r="I144" s="192"/>
      <c r="J144" s="38"/>
      <c r="K144" s="38"/>
      <c r="L144" s="41"/>
      <c r="M144" s="193"/>
      <c r="N144" s="19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206</v>
      </c>
      <c r="AU144" s="19" t="s">
        <v>85</v>
      </c>
    </row>
    <row r="145" spans="1:65" s="2" customFormat="1" ht="16.5" customHeight="1">
      <c r="A145" s="36"/>
      <c r="B145" s="37"/>
      <c r="C145" s="233" t="s">
        <v>398</v>
      </c>
      <c r="D145" s="233" t="s">
        <v>302</v>
      </c>
      <c r="E145" s="234" t="s">
        <v>1061</v>
      </c>
      <c r="F145" s="235" t="s">
        <v>1062</v>
      </c>
      <c r="G145" s="236" t="s">
        <v>323</v>
      </c>
      <c r="H145" s="237">
        <v>6</v>
      </c>
      <c r="I145" s="238"/>
      <c r="J145" s="239">
        <f>ROUND(I145*H145,2)</f>
        <v>0</v>
      </c>
      <c r="K145" s="235" t="s">
        <v>19</v>
      </c>
      <c r="L145" s="240"/>
      <c r="M145" s="241" t="s">
        <v>19</v>
      </c>
      <c r="N145" s="242" t="s">
        <v>46</v>
      </c>
      <c r="O145" s="66"/>
      <c r="P145" s="186">
        <f>O145*H145</f>
        <v>0</v>
      </c>
      <c r="Q145" s="186">
        <v>0</v>
      </c>
      <c r="R145" s="186">
        <f>Q145*H145</f>
        <v>0</v>
      </c>
      <c r="S145" s="186">
        <v>0</v>
      </c>
      <c r="T145" s="18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8" t="s">
        <v>274</v>
      </c>
      <c r="AT145" s="188" t="s">
        <v>302</v>
      </c>
      <c r="AU145" s="188" t="s">
        <v>85</v>
      </c>
      <c r="AY145" s="19" t="s">
        <v>194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9" t="s">
        <v>83</v>
      </c>
      <c r="BK145" s="189">
        <f>ROUND(I145*H145,2)</f>
        <v>0</v>
      </c>
      <c r="BL145" s="19" t="s">
        <v>202</v>
      </c>
      <c r="BM145" s="188" t="s">
        <v>513</v>
      </c>
    </row>
    <row r="146" spans="1:65" s="2" customFormat="1" ht="11.25">
      <c r="A146" s="36"/>
      <c r="B146" s="37"/>
      <c r="C146" s="38"/>
      <c r="D146" s="190" t="s">
        <v>204</v>
      </c>
      <c r="E146" s="38"/>
      <c r="F146" s="191" t="s">
        <v>1062</v>
      </c>
      <c r="G146" s="38"/>
      <c r="H146" s="38"/>
      <c r="I146" s="192"/>
      <c r="J146" s="38"/>
      <c r="K146" s="38"/>
      <c r="L146" s="41"/>
      <c r="M146" s="193"/>
      <c r="N146" s="19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204</v>
      </c>
      <c r="AU146" s="19" t="s">
        <v>85</v>
      </c>
    </row>
    <row r="147" spans="1:65" s="2" customFormat="1" ht="24.2" customHeight="1">
      <c r="A147" s="36"/>
      <c r="B147" s="37"/>
      <c r="C147" s="176" t="s">
        <v>405</v>
      </c>
      <c r="D147" s="176" t="s">
        <v>197</v>
      </c>
      <c r="E147" s="178" t="s">
        <v>981</v>
      </c>
      <c r="F147" s="179" t="s">
        <v>982</v>
      </c>
      <c r="G147" s="180" t="s">
        <v>323</v>
      </c>
      <c r="H147" s="181">
        <v>1</v>
      </c>
      <c r="I147" s="182"/>
      <c r="J147" s="183">
        <f>ROUND(I147*H147,2)</f>
        <v>0</v>
      </c>
      <c r="K147" s="179" t="s">
        <v>201</v>
      </c>
      <c r="L147" s="41"/>
      <c r="M147" s="184" t="s">
        <v>19</v>
      </c>
      <c r="N147" s="185" t="s">
        <v>46</v>
      </c>
      <c r="O147" s="66"/>
      <c r="P147" s="186">
        <f>O147*H147</f>
        <v>0</v>
      </c>
      <c r="Q147" s="186">
        <v>0</v>
      </c>
      <c r="R147" s="186">
        <f>Q147*H147</f>
        <v>0</v>
      </c>
      <c r="S147" s="186">
        <v>0</v>
      </c>
      <c r="T147" s="187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8" t="s">
        <v>202</v>
      </c>
      <c r="AT147" s="188" t="s">
        <v>197</v>
      </c>
      <c r="AU147" s="188" t="s">
        <v>85</v>
      </c>
      <c r="AY147" s="19" t="s">
        <v>194</v>
      </c>
      <c r="BE147" s="189">
        <f>IF(N147="základní",J147,0)</f>
        <v>0</v>
      </c>
      <c r="BF147" s="189">
        <f>IF(N147="snížená",J147,0)</f>
        <v>0</v>
      </c>
      <c r="BG147" s="189">
        <f>IF(N147="zákl. přenesená",J147,0)</f>
        <v>0</v>
      </c>
      <c r="BH147" s="189">
        <f>IF(N147="sníž. přenesená",J147,0)</f>
        <v>0</v>
      </c>
      <c r="BI147" s="189">
        <f>IF(N147="nulová",J147,0)</f>
        <v>0</v>
      </c>
      <c r="BJ147" s="19" t="s">
        <v>83</v>
      </c>
      <c r="BK147" s="189">
        <f>ROUND(I147*H147,2)</f>
        <v>0</v>
      </c>
      <c r="BL147" s="19" t="s">
        <v>202</v>
      </c>
      <c r="BM147" s="188" t="s">
        <v>524</v>
      </c>
    </row>
    <row r="148" spans="1:65" s="2" customFormat="1" ht="11.25">
      <c r="A148" s="36"/>
      <c r="B148" s="37"/>
      <c r="C148" s="38"/>
      <c r="D148" s="190" t="s">
        <v>204</v>
      </c>
      <c r="E148" s="38"/>
      <c r="F148" s="191" t="s">
        <v>982</v>
      </c>
      <c r="G148" s="38"/>
      <c r="H148" s="38"/>
      <c r="I148" s="192"/>
      <c r="J148" s="38"/>
      <c r="K148" s="38"/>
      <c r="L148" s="41"/>
      <c r="M148" s="193"/>
      <c r="N148" s="194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204</v>
      </c>
      <c r="AU148" s="19" t="s">
        <v>85</v>
      </c>
    </row>
    <row r="149" spans="1:65" s="2" customFormat="1" ht="11.25">
      <c r="A149" s="36"/>
      <c r="B149" s="37"/>
      <c r="C149" s="38"/>
      <c r="D149" s="195" t="s">
        <v>206</v>
      </c>
      <c r="E149" s="38"/>
      <c r="F149" s="196" t="s">
        <v>983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206</v>
      </c>
      <c r="AU149" s="19" t="s">
        <v>85</v>
      </c>
    </row>
    <row r="150" spans="1:65" s="2" customFormat="1" ht="16.5" customHeight="1">
      <c r="A150" s="36"/>
      <c r="B150" s="37"/>
      <c r="C150" s="233" t="s">
        <v>411</v>
      </c>
      <c r="D150" s="233" t="s">
        <v>302</v>
      </c>
      <c r="E150" s="234" t="s">
        <v>1063</v>
      </c>
      <c r="F150" s="235" t="s">
        <v>985</v>
      </c>
      <c r="G150" s="236" t="s">
        <v>323</v>
      </c>
      <c r="H150" s="237">
        <v>1</v>
      </c>
      <c r="I150" s="238"/>
      <c r="J150" s="239">
        <f>ROUND(I150*H150,2)</f>
        <v>0</v>
      </c>
      <c r="K150" s="235" t="s">
        <v>19</v>
      </c>
      <c r="L150" s="240"/>
      <c r="M150" s="241" t="s">
        <v>19</v>
      </c>
      <c r="N150" s="242" t="s">
        <v>46</v>
      </c>
      <c r="O150" s="66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8" t="s">
        <v>274</v>
      </c>
      <c r="AT150" s="188" t="s">
        <v>302</v>
      </c>
      <c r="AU150" s="188" t="s">
        <v>85</v>
      </c>
      <c r="AY150" s="19" t="s">
        <v>194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83</v>
      </c>
      <c r="BK150" s="189">
        <f>ROUND(I150*H150,2)</f>
        <v>0</v>
      </c>
      <c r="BL150" s="19" t="s">
        <v>202</v>
      </c>
      <c r="BM150" s="188" t="s">
        <v>537</v>
      </c>
    </row>
    <row r="151" spans="1:65" s="2" customFormat="1" ht="11.25">
      <c r="A151" s="36"/>
      <c r="B151" s="37"/>
      <c r="C151" s="38"/>
      <c r="D151" s="190" t="s">
        <v>204</v>
      </c>
      <c r="E151" s="38"/>
      <c r="F151" s="191" t="s">
        <v>985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204</v>
      </c>
      <c r="AU151" s="19" t="s">
        <v>85</v>
      </c>
    </row>
    <row r="152" spans="1:65" s="2" customFormat="1" ht="16.5" customHeight="1">
      <c r="A152" s="36"/>
      <c r="B152" s="37"/>
      <c r="C152" s="176" t="s">
        <v>417</v>
      </c>
      <c r="D152" s="176" t="s">
        <v>197</v>
      </c>
      <c r="E152" s="178" t="s">
        <v>1064</v>
      </c>
      <c r="F152" s="179" t="s">
        <v>1065</v>
      </c>
      <c r="G152" s="180" t="s">
        <v>706</v>
      </c>
      <c r="H152" s="181">
        <v>4</v>
      </c>
      <c r="I152" s="182"/>
      <c r="J152" s="183">
        <f>ROUND(I152*H152,2)</f>
        <v>0</v>
      </c>
      <c r="K152" s="179" t="s">
        <v>19</v>
      </c>
      <c r="L152" s="41"/>
      <c r="M152" s="184" t="s">
        <v>19</v>
      </c>
      <c r="N152" s="185" t="s">
        <v>46</v>
      </c>
      <c r="O152" s="66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8" t="s">
        <v>202</v>
      </c>
      <c r="AT152" s="188" t="s">
        <v>197</v>
      </c>
      <c r="AU152" s="188" t="s">
        <v>85</v>
      </c>
      <c r="AY152" s="19" t="s">
        <v>194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9" t="s">
        <v>83</v>
      </c>
      <c r="BK152" s="189">
        <f>ROUND(I152*H152,2)</f>
        <v>0</v>
      </c>
      <c r="BL152" s="19" t="s">
        <v>202</v>
      </c>
      <c r="BM152" s="188" t="s">
        <v>549</v>
      </c>
    </row>
    <row r="153" spans="1:65" s="2" customFormat="1" ht="11.25">
      <c r="A153" s="36"/>
      <c r="B153" s="37"/>
      <c r="C153" s="38"/>
      <c r="D153" s="190" t="s">
        <v>204</v>
      </c>
      <c r="E153" s="38"/>
      <c r="F153" s="191" t="s">
        <v>1065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204</v>
      </c>
      <c r="AU153" s="19" t="s">
        <v>85</v>
      </c>
    </row>
    <row r="154" spans="1:65" s="2" customFormat="1" ht="16.5" customHeight="1">
      <c r="A154" s="36"/>
      <c r="B154" s="37"/>
      <c r="C154" s="176" t="s">
        <v>423</v>
      </c>
      <c r="D154" s="176" t="s">
        <v>197</v>
      </c>
      <c r="E154" s="178" t="s">
        <v>986</v>
      </c>
      <c r="F154" s="179" t="s">
        <v>987</v>
      </c>
      <c r="G154" s="180" t="s">
        <v>323</v>
      </c>
      <c r="H154" s="181">
        <v>21</v>
      </c>
      <c r="I154" s="182"/>
      <c r="J154" s="183">
        <f>ROUND(I154*H154,2)</f>
        <v>0</v>
      </c>
      <c r="K154" s="179" t="s">
        <v>201</v>
      </c>
      <c r="L154" s="41"/>
      <c r="M154" s="184" t="s">
        <v>19</v>
      </c>
      <c r="N154" s="185" t="s">
        <v>46</v>
      </c>
      <c r="O154" s="66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8" t="s">
        <v>202</v>
      </c>
      <c r="AT154" s="188" t="s">
        <v>197</v>
      </c>
      <c r="AU154" s="188" t="s">
        <v>85</v>
      </c>
      <c r="AY154" s="19" t="s">
        <v>194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9" t="s">
        <v>83</v>
      </c>
      <c r="BK154" s="189">
        <f>ROUND(I154*H154,2)</f>
        <v>0</v>
      </c>
      <c r="BL154" s="19" t="s">
        <v>202</v>
      </c>
      <c r="BM154" s="188" t="s">
        <v>562</v>
      </c>
    </row>
    <row r="155" spans="1:65" s="2" customFormat="1" ht="11.25">
      <c r="A155" s="36"/>
      <c r="B155" s="37"/>
      <c r="C155" s="38"/>
      <c r="D155" s="190" t="s">
        <v>204</v>
      </c>
      <c r="E155" s="38"/>
      <c r="F155" s="191" t="s">
        <v>987</v>
      </c>
      <c r="G155" s="38"/>
      <c r="H155" s="38"/>
      <c r="I155" s="192"/>
      <c r="J155" s="38"/>
      <c r="K155" s="38"/>
      <c r="L155" s="41"/>
      <c r="M155" s="193"/>
      <c r="N155" s="19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204</v>
      </c>
      <c r="AU155" s="19" t="s">
        <v>85</v>
      </c>
    </row>
    <row r="156" spans="1:65" s="2" customFormat="1" ht="11.25">
      <c r="A156" s="36"/>
      <c r="B156" s="37"/>
      <c r="C156" s="38"/>
      <c r="D156" s="195" t="s">
        <v>206</v>
      </c>
      <c r="E156" s="38"/>
      <c r="F156" s="196" t="s">
        <v>988</v>
      </c>
      <c r="G156" s="38"/>
      <c r="H156" s="38"/>
      <c r="I156" s="192"/>
      <c r="J156" s="38"/>
      <c r="K156" s="38"/>
      <c r="L156" s="41"/>
      <c r="M156" s="193"/>
      <c r="N156" s="194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206</v>
      </c>
      <c r="AU156" s="19" t="s">
        <v>85</v>
      </c>
    </row>
    <row r="157" spans="1:65" s="2" customFormat="1" ht="16.5" customHeight="1">
      <c r="A157" s="36"/>
      <c r="B157" s="37"/>
      <c r="C157" s="233" t="s">
        <v>429</v>
      </c>
      <c r="D157" s="233" t="s">
        <v>302</v>
      </c>
      <c r="E157" s="234" t="s">
        <v>1066</v>
      </c>
      <c r="F157" s="235" t="s">
        <v>1067</v>
      </c>
      <c r="G157" s="236" t="s">
        <v>323</v>
      </c>
      <c r="H157" s="237">
        <v>1</v>
      </c>
      <c r="I157" s="238"/>
      <c r="J157" s="239">
        <f>ROUND(I157*H157,2)</f>
        <v>0</v>
      </c>
      <c r="K157" s="235" t="s">
        <v>201</v>
      </c>
      <c r="L157" s="240"/>
      <c r="M157" s="241" t="s">
        <v>19</v>
      </c>
      <c r="N157" s="242" t="s">
        <v>46</v>
      </c>
      <c r="O157" s="66"/>
      <c r="P157" s="186">
        <f>O157*H157</f>
        <v>0</v>
      </c>
      <c r="Q157" s="186">
        <v>0</v>
      </c>
      <c r="R157" s="186">
        <f>Q157*H157</f>
        <v>0</v>
      </c>
      <c r="S157" s="186">
        <v>0</v>
      </c>
      <c r="T157" s="18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8" t="s">
        <v>274</v>
      </c>
      <c r="AT157" s="188" t="s">
        <v>302</v>
      </c>
      <c r="AU157" s="188" t="s">
        <v>85</v>
      </c>
      <c r="AY157" s="19" t="s">
        <v>194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9" t="s">
        <v>83</v>
      </c>
      <c r="BK157" s="189">
        <f>ROUND(I157*H157,2)</f>
        <v>0</v>
      </c>
      <c r="BL157" s="19" t="s">
        <v>202</v>
      </c>
      <c r="BM157" s="188" t="s">
        <v>575</v>
      </c>
    </row>
    <row r="158" spans="1:65" s="2" customFormat="1" ht="11.25">
      <c r="A158" s="36"/>
      <c r="B158" s="37"/>
      <c r="C158" s="38"/>
      <c r="D158" s="190" t="s">
        <v>204</v>
      </c>
      <c r="E158" s="38"/>
      <c r="F158" s="191" t="s">
        <v>1067</v>
      </c>
      <c r="G158" s="38"/>
      <c r="H158" s="38"/>
      <c r="I158" s="192"/>
      <c r="J158" s="38"/>
      <c r="K158" s="38"/>
      <c r="L158" s="41"/>
      <c r="M158" s="193"/>
      <c r="N158" s="19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204</v>
      </c>
      <c r="AU158" s="19" t="s">
        <v>85</v>
      </c>
    </row>
    <row r="159" spans="1:65" s="2" customFormat="1" ht="16.5" customHeight="1">
      <c r="A159" s="36"/>
      <c r="B159" s="37"/>
      <c r="C159" s="233" t="s">
        <v>435</v>
      </c>
      <c r="D159" s="233" t="s">
        <v>302</v>
      </c>
      <c r="E159" s="234" t="s">
        <v>989</v>
      </c>
      <c r="F159" s="235" t="s">
        <v>990</v>
      </c>
      <c r="G159" s="236" t="s">
        <v>323</v>
      </c>
      <c r="H159" s="237">
        <v>2</v>
      </c>
      <c r="I159" s="238"/>
      <c r="J159" s="239">
        <f>ROUND(I159*H159,2)</f>
        <v>0</v>
      </c>
      <c r="K159" s="235" t="s">
        <v>201</v>
      </c>
      <c r="L159" s="240"/>
      <c r="M159" s="241" t="s">
        <v>19</v>
      </c>
      <c r="N159" s="242" t="s">
        <v>46</v>
      </c>
      <c r="O159" s="66"/>
      <c r="P159" s="186">
        <f>O159*H159</f>
        <v>0</v>
      </c>
      <c r="Q159" s="186">
        <v>0</v>
      </c>
      <c r="R159" s="186">
        <f>Q159*H159</f>
        <v>0</v>
      </c>
      <c r="S159" s="186">
        <v>0</v>
      </c>
      <c r="T159" s="187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88" t="s">
        <v>274</v>
      </c>
      <c r="AT159" s="188" t="s">
        <v>302</v>
      </c>
      <c r="AU159" s="188" t="s">
        <v>85</v>
      </c>
      <c r="AY159" s="19" t="s">
        <v>194</v>
      </c>
      <c r="BE159" s="189">
        <f>IF(N159="základní",J159,0)</f>
        <v>0</v>
      </c>
      <c r="BF159" s="189">
        <f>IF(N159="snížená",J159,0)</f>
        <v>0</v>
      </c>
      <c r="BG159" s="189">
        <f>IF(N159="zákl. přenesená",J159,0)</f>
        <v>0</v>
      </c>
      <c r="BH159" s="189">
        <f>IF(N159="sníž. přenesená",J159,0)</f>
        <v>0</v>
      </c>
      <c r="BI159" s="189">
        <f>IF(N159="nulová",J159,0)</f>
        <v>0</v>
      </c>
      <c r="BJ159" s="19" t="s">
        <v>83</v>
      </c>
      <c r="BK159" s="189">
        <f>ROUND(I159*H159,2)</f>
        <v>0</v>
      </c>
      <c r="BL159" s="19" t="s">
        <v>202</v>
      </c>
      <c r="BM159" s="188" t="s">
        <v>719</v>
      </c>
    </row>
    <row r="160" spans="1:65" s="2" customFormat="1" ht="11.25">
      <c r="A160" s="36"/>
      <c r="B160" s="37"/>
      <c r="C160" s="38"/>
      <c r="D160" s="190" t="s">
        <v>204</v>
      </c>
      <c r="E160" s="38"/>
      <c r="F160" s="191" t="s">
        <v>990</v>
      </c>
      <c r="G160" s="38"/>
      <c r="H160" s="38"/>
      <c r="I160" s="192"/>
      <c r="J160" s="38"/>
      <c r="K160" s="38"/>
      <c r="L160" s="41"/>
      <c r="M160" s="193"/>
      <c r="N160" s="194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204</v>
      </c>
      <c r="AU160" s="19" t="s">
        <v>85</v>
      </c>
    </row>
    <row r="161" spans="1:65" s="2" customFormat="1" ht="16.5" customHeight="1">
      <c r="A161" s="36"/>
      <c r="B161" s="37"/>
      <c r="C161" s="233" t="s">
        <v>440</v>
      </c>
      <c r="D161" s="233" t="s">
        <v>302</v>
      </c>
      <c r="E161" s="234" t="s">
        <v>991</v>
      </c>
      <c r="F161" s="235" t="s">
        <v>992</v>
      </c>
      <c r="G161" s="236" t="s">
        <v>323</v>
      </c>
      <c r="H161" s="237">
        <v>3</v>
      </c>
      <c r="I161" s="238"/>
      <c r="J161" s="239">
        <f>ROUND(I161*H161,2)</f>
        <v>0</v>
      </c>
      <c r="K161" s="235" t="s">
        <v>201</v>
      </c>
      <c r="L161" s="240"/>
      <c r="M161" s="241" t="s">
        <v>19</v>
      </c>
      <c r="N161" s="242" t="s">
        <v>46</v>
      </c>
      <c r="O161" s="66"/>
      <c r="P161" s="186">
        <f>O161*H161</f>
        <v>0</v>
      </c>
      <c r="Q161" s="186">
        <v>0</v>
      </c>
      <c r="R161" s="186">
        <f>Q161*H161</f>
        <v>0</v>
      </c>
      <c r="S161" s="186">
        <v>0</v>
      </c>
      <c r="T161" s="187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188" t="s">
        <v>274</v>
      </c>
      <c r="AT161" s="188" t="s">
        <v>302</v>
      </c>
      <c r="AU161" s="188" t="s">
        <v>85</v>
      </c>
      <c r="AY161" s="19" t="s">
        <v>194</v>
      </c>
      <c r="BE161" s="189">
        <f>IF(N161="základní",J161,0)</f>
        <v>0</v>
      </c>
      <c r="BF161" s="189">
        <f>IF(N161="snížená",J161,0)</f>
        <v>0</v>
      </c>
      <c r="BG161" s="189">
        <f>IF(N161="zákl. přenesená",J161,0)</f>
        <v>0</v>
      </c>
      <c r="BH161" s="189">
        <f>IF(N161="sníž. přenesená",J161,0)</f>
        <v>0</v>
      </c>
      <c r="BI161" s="189">
        <f>IF(N161="nulová",J161,0)</f>
        <v>0</v>
      </c>
      <c r="BJ161" s="19" t="s">
        <v>83</v>
      </c>
      <c r="BK161" s="189">
        <f>ROUND(I161*H161,2)</f>
        <v>0</v>
      </c>
      <c r="BL161" s="19" t="s">
        <v>202</v>
      </c>
      <c r="BM161" s="188" t="s">
        <v>599</v>
      </c>
    </row>
    <row r="162" spans="1:65" s="2" customFormat="1" ht="11.25">
      <c r="A162" s="36"/>
      <c r="B162" s="37"/>
      <c r="C162" s="38"/>
      <c r="D162" s="190" t="s">
        <v>204</v>
      </c>
      <c r="E162" s="38"/>
      <c r="F162" s="191" t="s">
        <v>992</v>
      </c>
      <c r="G162" s="38"/>
      <c r="H162" s="38"/>
      <c r="I162" s="192"/>
      <c r="J162" s="38"/>
      <c r="K162" s="38"/>
      <c r="L162" s="41"/>
      <c r="M162" s="193"/>
      <c r="N162" s="194"/>
      <c r="O162" s="66"/>
      <c r="P162" s="66"/>
      <c r="Q162" s="66"/>
      <c r="R162" s="66"/>
      <c r="S162" s="66"/>
      <c r="T162" s="67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9" t="s">
        <v>204</v>
      </c>
      <c r="AU162" s="19" t="s">
        <v>85</v>
      </c>
    </row>
    <row r="163" spans="1:65" s="2" customFormat="1" ht="16.5" customHeight="1">
      <c r="A163" s="36"/>
      <c r="B163" s="37"/>
      <c r="C163" s="233" t="s">
        <v>445</v>
      </c>
      <c r="D163" s="233" t="s">
        <v>302</v>
      </c>
      <c r="E163" s="234" t="s">
        <v>993</v>
      </c>
      <c r="F163" s="235" t="s">
        <v>994</v>
      </c>
      <c r="G163" s="236" t="s">
        <v>323</v>
      </c>
      <c r="H163" s="237">
        <v>3</v>
      </c>
      <c r="I163" s="238"/>
      <c r="J163" s="239">
        <f>ROUND(I163*H163,2)</f>
        <v>0</v>
      </c>
      <c r="K163" s="235" t="s">
        <v>201</v>
      </c>
      <c r="L163" s="240"/>
      <c r="M163" s="241" t="s">
        <v>19</v>
      </c>
      <c r="N163" s="242" t="s">
        <v>46</v>
      </c>
      <c r="O163" s="66"/>
      <c r="P163" s="186">
        <f>O163*H163</f>
        <v>0</v>
      </c>
      <c r="Q163" s="186">
        <v>0</v>
      </c>
      <c r="R163" s="186">
        <f>Q163*H163</f>
        <v>0</v>
      </c>
      <c r="S163" s="186">
        <v>0</v>
      </c>
      <c r="T163" s="187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88" t="s">
        <v>274</v>
      </c>
      <c r="AT163" s="188" t="s">
        <v>302</v>
      </c>
      <c r="AU163" s="188" t="s">
        <v>85</v>
      </c>
      <c r="AY163" s="19" t="s">
        <v>194</v>
      </c>
      <c r="BE163" s="189">
        <f>IF(N163="základní",J163,0)</f>
        <v>0</v>
      </c>
      <c r="BF163" s="189">
        <f>IF(N163="snížená",J163,0)</f>
        <v>0</v>
      </c>
      <c r="BG163" s="189">
        <f>IF(N163="zákl. přenesená",J163,0)</f>
        <v>0</v>
      </c>
      <c r="BH163" s="189">
        <f>IF(N163="sníž. přenesená",J163,0)</f>
        <v>0</v>
      </c>
      <c r="BI163" s="189">
        <f>IF(N163="nulová",J163,0)</f>
        <v>0</v>
      </c>
      <c r="BJ163" s="19" t="s">
        <v>83</v>
      </c>
      <c r="BK163" s="189">
        <f>ROUND(I163*H163,2)</f>
        <v>0</v>
      </c>
      <c r="BL163" s="19" t="s">
        <v>202</v>
      </c>
      <c r="BM163" s="188" t="s">
        <v>611</v>
      </c>
    </row>
    <row r="164" spans="1:65" s="2" customFormat="1" ht="11.25">
      <c r="A164" s="36"/>
      <c r="B164" s="37"/>
      <c r="C164" s="38"/>
      <c r="D164" s="190" t="s">
        <v>204</v>
      </c>
      <c r="E164" s="38"/>
      <c r="F164" s="191" t="s">
        <v>994</v>
      </c>
      <c r="G164" s="38"/>
      <c r="H164" s="38"/>
      <c r="I164" s="192"/>
      <c r="J164" s="38"/>
      <c r="K164" s="38"/>
      <c r="L164" s="41"/>
      <c r="M164" s="193"/>
      <c r="N164" s="194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204</v>
      </c>
      <c r="AU164" s="19" t="s">
        <v>85</v>
      </c>
    </row>
    <row r="165" spans="1:65" s="2" customFormat="1" ht="16.5" customHeight="1">
      <c r="A165" s="36"/>
      <c r="B165" s="37"/>
      <c r="C165" s="233" t="s">
        <v>451</v>
      </c>
      <c r="D165" s="233" t="s">
        <v>302</v>
      </c>
      <c r="E165" s="234" t="s">
        <v>995</v>
      </c>
      <c r="F165" s="235" t="s">
        <v>996</v>
      </c>
      <c r="G165" s="236" t="s">
        <v>323</v>
      </c>
      <c r="H165" s="237">
        <v>2</v>
      </c>
      <c r="I165" s="238"/>
      <c r="J165" s="239">
        <f>ROUND(I165*H165,2)</f>
        <v>0</v>
      </c>
      <c r="K165" s="235" t="s">
        <v>201</v>
      </c>
      <c r="L165" s="240"/>
      <c r="M165" s="241" t="s">
        <v>19</v>
      </c>
      <c r="N165" s="242" t="s">
        <v>46</v>
      </c>
      <c r="O165" s="66"/>
      <c r="P165" s="186">
        <f>O165*H165</f>
        <v>0</v>
      </c>
      <c r="Q165" s="186">
        <v>0</v>
      </c>
      <c r="R165" s="186">
        <f>Q165*H165</f>
        <v>0</v>
      </c>
      <c r="S165" s="186">
        <v>0</v>
      </c>
      <c r="T165" s="187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88" t="s">
        <v>274</v>
      </c>
      <c r="AT165" s="188" t="s">
        <v>302</v>
      </c>
      <c r="AU165" s="188" t="s">
        <v>85</v>
      </c>
      <c r="AY165" s="19" t="s">
        <v>194</v>
      </c>
      <c r="BE165" s="189">
        <f>IF(N165="základní",J165,0)</f>
        <v>0</v>
      </c>
      <c r="BF165" s="189">
        <f>IF(N165="snížená",J165,0)</f>
        <v>0</v>
      </c>
      <c r="BG165" s="189">
        <f>IF(N165="zákl. přenesená",J165,0)</f>
        <v>0</v>
      </c>
      <c r="BH165" s="189">
        <f>IF(N165="sníž. přenesená",J165,0)</f>
        <v>0</v>
      </c>
      <c r="BI165" s="189">
        <f>IF(N165="nulová",J165,0)</f>
        <v>0</v>
      </c>
      <c r="BJ165" s="19" t="s">
        <v>83</v>
      </c>
      <c r="BK165" s="189">
        <f>ROUND(I165*H165,2)</f>
        <v>0</v>
      </c>
      <c r="BL165" s="19" t="s">
        <v>202</v>
      </c>
      <c r="BM165" s="188" t="s">
        <v>196</v>
      </c>
    </row>
    <row r="166" spans="1:65" s="2" customFormat="1" ht="11.25">
      <c r="A166" s="36"/>
      <c r="B166" s="37"/>
      <c r="C166" s="38"/>
      <c r="D166" s="190" t="s">
        <v>204</v>
      </c>
      <c r="E166" s="38"/>
      <c r="F166" s="191" t="s">
        <v>996</v>
      </c>
      <c r="G166" s="38"/>
      <c r="H166" s="38"/>
      <c r="I166" s="192"/>
      <c r="J166" s="38"/>
      <c r="K166" s="38"/>
      <c r="L166" s="41"/>
      <c r="M166" s="193"/>
      <c r="N166" s="194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204</v>
      </c>
      <c r="AU166" s="19" t="s">
        <v>85</v>
      </c>
    </row>
    <row r="167" spans="1:65" s="2" customFormat="1" ht="16.5" customHeight="1">
      <c r="A167" s="36"/>
      <c r="B167" s="37"/>
      <c r="C167" s="233" t="s">
        <v>456</v>
      </c>
      <c r="D167" s="233" t="s">
        <v>302</v>
      </c>
      <c r="E167" s="234" t="s">
        <v>997</v>
      </c>
      <c r="F167" s="235" t="s">
        <v>998</v>
      </c>
      <c r="G167" s="236" t="s">
        <v>323</v>
      </c>
      <c r="H167" s="237">
        <v>4</v>
      </c>
      <c r="I167" s="238"/>
      <c r="J167" s="239">
        <f>ROUND(I167*H167,2)</f>
        <v>0</v>
      </c>
      <c r="K167" s="235" t="s">
        <v>201</v>
      </c>
      <c r="L167" s="240"/>
      <c r="M167" s="241" t="s">
        <v>19</v>
      </c>
      <c r="N167" s="242" t="s">
        <v>46</v>
      </c>
      <c r="O167" s="66"/>
      <c r="P167" s="186">
        <f>O167*H167</f>
        <v>0</v>
      </c>
      <c r="Q167" s="186">
        <v>0</v>
      </c>
      <c r="R167" s="186">
        <f>Q167*H167</f>
        <v>0</v>
      </c>
      <c r="S167" s="186">
        <v>0</v>
      </c>
      <c r="T167" s="18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8" t="s">
        <v>274</v>
      </c>
      <c r="AT167" s="188" t="s">
        <v>302</v>
      </c>
      <c r="AU167" s="188" t="s">
        <v>85</v>
      </c>
      <c r="AY167" s="19" t="s">
        <v>194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9" t="s">
        <v>83</v>
      </c>
      <c r="BK167" s="189">
        <f>ROUND(I167*H167,2)</f>
        <v>0</v>
      </c>
      <c r="BL167" s="19" t="s">
        <v>202</v>
      </c>
      <c r="BM167" s="188" t="s">
        <v>372</v>
      </c>
    </row>
    <row r="168" spans="1:65" s="2" customFormat="1" ht="11.25">
      <c r="A168" s="36"/>
      <c r="B168" s="37"/>
      <c r="C168" s="38"/>
      <c r="D168" s="190" t="s">
        <v>204</v>
      </c>
      <c r="E168" s="38"/>
      <c r="F168" s="191" t="s">
        <v>998</v>
      </c>
      <c r="G168" s="38"/>
      <c r="H168" s="38"/>
      <c r="I168" s="192"/>
      <c r="J168" s="38"/>
      <c r="K168" s="38"/>
      <c r="L168" s="41"/>
      <c r="M168" s="193"/>
      <c r="N168" s="194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204</v>
      </c>
      <c r="AU168" s="19" t="s">
        <v>85</v>
      </c>
    </row>
    <row r="169" spans="1:65" s="2" customFormat="1" ht="16.5" customHeight="1">
      <c r="A169" s="36"/>
      <c r="B169" s="37"/>
      <c r="C169" s="233" t="s">
        <v>462</v>
      </c>
      <c r="D169" s="233" t="s">
        <v>302</v>
      </c>
      <c r="E169" s="234" t="s">
        <v>999</v>
      </c>
      <c r="F169" s="235" t="s">
        <v>1000</v>
      </c>
      <c r="G169" s="236" t="s">
        <v>323</v>
      </c>
      <c r="H169" s="237">
        <v>4</v>
      </c>
      <c r="I169" s="238"/>
      <c r="J169" s="239">
        <f>ROUND(I169*H169,2)</f>
        <v>0</v>
      </c>
      <c r="K169" s="235" t="s">
        <v>201</v>
      </c>
      <c r="L169" s="240"/>
      <c r="M169" s="241" t="s">
        <v>19</v>
      </c>
      <c r="N169" s="242" t="s">
        <v>46</v>
      </c>
      <c r="O169" s="66"/>
      <c r="P169" s="186">
        <f>O169*H169</f>
        <v>0</v>
      </c>
      <c r="Q169" s="186">
        <v>0</v>
      </c>
      <c r="R169" s="186">
        <f>Q169*H169</f>
        <v>0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274</v>
      </c>
      <c r="AT169" s="188" t="s">
        <v>302</v>
      </c>
      <c r="AU169" s="188" t="s">
        <v>85</v>
      </c>
      <c r="AY169" s="19" t="s">
        <v>194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9" t="s">
        <v>83</v>
      </c>
      <c r="BK169" s="189">
        <f>ROUND(I169*H169,2)</f>
        <v>0</v>
      </c>
      <c r="BL169" s="19" t="s">
        <v>202</v>
      </c>
      <c r="BM169" s="188" t="s">
        <v>328</v>
      </c>
    </row>
    <row r="170" spans="1:65" s="2" customFormat="1" ht="11.25">
      <c r="A170" s="36"/>
      <c r="B170" s="37"/>
      <c r="C170" s="38"/>
      <c r="D170" s="190" t="s">
        <v>204</v>
      </c>
      <c r="E170" s="38"/>
      <c r="F170" s="191" t="s">
        <v>1000</v>
      </c>
      <c r="G170" s="38"/>
      <c r="H170" s="38"/>
      <c r="I170" s="192"/>
      <c r="J170" s="38"/>
      <c r="K170" s="38"/>
      <c r="L170" s="41"/>
      <c r="M170" s="193"/>
      <c r="N170" s="194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204</v>
      </c>
      <c r="AU170" s="19" t="s">
        <v>85</v>
      </c>
    </row>
    <row r="171" spans="1:65" s="2" customFormat="1" ht="16.5" customHeight="1">
      <c r="A171" s="36"/>
      <c r="B171" s="37"/>
      <c r="C171" s="233" t="s">
        <v>467</v>
      </c>
      <c r="D171" s="233" t="s">
        <v>302</v>
      </c>
      <c r="E171" s="234" t="s">
        <v>1001</v>
      </c>
      <c r="F171" s="235" t="s">
        <v>1002</v>
      </c>
      <c r="G171" s="236" t="s">
        <v>323</v>
      </c>
      <c r="H171" s="237">
        <v>2</v>
      </c>
      <c r="I171" s="238"/>
      <c r="J171" s="239">
        <f>ROUND(I171*H171,2)</f>
        <v>0</v>
      </c>
      <c r="K171" s="235" t="s">
        <v>201</v>
      </c>
      <c r="L171" s="240"/>
      <c r="M171" s="241" t="s">
        <v>19</v>
      </c>
      <c r="N171" s="242" t="s">
        <v>46</v>
      </c>
      <c r="O171" s="66"/>
      <c r="P171" s="186">
        <f>O171*H171</f>
        <v>0</v>
      </c>
      <c r="Q171" s="186">
        <v>0</v>
      </c>
      <c r="R171" s="186">
        <f>Q171*H171</f>
        <v>0</v>
      </c>
      <c r="S171" s="186">
        <v>0</v>
      </c>
      <c r="T171" s="18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8" t="s">
        <v>274</v>
      </c>
      <c r="AT171" s="188" t="s">
        <v>302</v>
      </c>
      <c r="AU171" s="188" t="s">
        <v>85</v>
      </c>
      <c r="AY171" s="19" t="s">
        <v>194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9" t="s">
        <v>83</v>
      </c>
      <c r="BK171" s="189">
        <f>ROUND(I171*H171,2)</f>
        <v>0</v>
      </c>
      <c r="BL171" s="19" t="s">
        <v>202</v>
      </c>
      <c r="BM171" s="188" t="s">
        <v>336</v>
      </c>
    </row>
    <row r="172" spans="1:65" s="2" customFormat="1" ht="11.25">
      <c r="A172" s="36"/>
      <c r="B172" s="37"/>
      <c r="C172" s="38"/>
      <c r="D172" s="190" t="s">
        <v>204</v>
      </c>
      <c r="E172" s="38"/>
      <c r="F172" s="191" t="s">
        <v>1002</v>
      </c>
      <c r="G172" s="38"/>
      <c r="H172" s="38"/>
      <c r="I172" s="192"/>
      <c r="J172" s="38"/>
      <c r="K172" s="38"/>
      <c r="L172" s="41"/>
      <c r="M172" s="193"/>
      <c r="N172" s="19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204</v>
      </c>
      <c r="AU172" s="19" t="s">
        <v>85</v>
      </c>
    </row>
    <row r="173" spans="1:65" s="2" customFormat="1" ht="16.5" customHeight="1">
      <c r="A173" s="36"/>
      <c r="B173" s="37"/>
      <c r="C173" s="176" t="s">
        <v>473</v>
      </c>
      <c r="D173" s="176" t="s">
        <v>197</v>
      </c>
      <c r="E173" s="178" t="s">
        <v>1003</v>
      </c>
      <c r="F173" s="179" t="s">
        <v>1004</v>
      </c>
      <c r="G173" s="180" t="s">
        <v>323</v>
      </c>
      <c r="H173" s="181">
        <v>3</v>
      </c>
      <c r="I173" s="182"/>
      <c r="J173" s="183">
        <f>ROUND(I173*H173,2)</f>
        <v>0</v>
      </c>
      <c r="K173" s="179" t="s">
        <v>201</v>
      </c>
      <c r="L173" s="41"/>
      <c r="M173" s="184" t="s">
        <v>19</v>
      </c>
      <c r="N173" s="185" t="s">
        <v>46</v>
      </c>
      <c r="O173" s="66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8" t="s">
        <v>202</v>
      </c>
      <c r="AT173" s="188" t="s">
        <v>197</v>
      </c>
      <c r="AU173" s="188" t="s">
        <v>85</v>
      </c>
      <c r="AY173" s="19" t="s">
        <v>194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9" t="s">
        <v>83</v>
      </c>
      <c r="BK173" s="189">
        <f>ROUND(I173*H173,2)</f>
        <v>0</v>
      </c>
      <c r="BL173" s="19" t="s">
        <v>202</v>
      </c>
      <c r="BM173" s="188" t="s">
        <v>581</v>
      </c>
    </row>
    <row r="174" spans="1:65" s="2" customFormat="1" ht="11.25">
      <c r="A174" s="36"/>
      <c r="B174" s="37"/>
      <c r="C174" s="38"/>
      <c r="D174" s="190" t="s">
        <v>204</v>
      </c>
      <c r="E174" s="38"/>
      <c r="F174" s="191" t="s">
        <v>1004</v>
      </c>
      <c r="G174" s="38"/>
      <c r="H174" s="38"/>
      <c r="I174" s="192"/>
      <c r="J174" s="38"/>
      <c r="K174" s="38"/>
      <c r="L174" s="41"/>
      <c r="M174" s="193"/>
      <c r="N174" s="194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204</v>
      </c>
      <c r="AU174" s="19" t="s">
        <v>85</v>
      </c>
    </row>
    <row r="175" spans="1:65" s="2" customFormat="1" ht="11.25">
      <c r="A175" s="36"/>
      <c r="B175" s="37"/>
      <c r="C175" s="38"/>
      <c r="D175" s="195" t="s">
        <v>206</v>
      </c>
      <c r="E175" s="38"/>
      <c r="F175" s="196" t="s">
        <v>1005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206</v>
      </c>
      <c r="AU175" s="19" t="s">
        <v>85</v>
      </c>
    </row>
    <row r="176" spans="1:65" s="2" customFormat="1" ht="16.5" customHeight="1">
      <c r="A176" s="36"/>
      <c r="B176" s="37"/>
      <c r="C176" s="233" t="s">
        <v>479</v>
      </c>
      <c r="D176" s="233" t="s">
        <v>302</v>
      </c>
      <c r="E176" s="234" t="s">
        <v>1006</v>
      </c>
      <c r="F176" s="235" t="s">
        <v>1007</v>
      </c>
      <c r="G176" s="236" t="s">
        <v>323</v>
      </c>
      <c r="H176" s="237">
        <v>3</v>
      </c>
      <c r="I176" s="238"/>
      <c r="J176" s="239">
        <f>ROUND(I176*H176,2)</f>
        <v>0</v>
      </c>
      <c r="K176" s="235" t="s">
        <v>201</v>
      </c>
      <c r="L176" s="240"/>
      <c r="M176" s="241" t="s">
        <v>19</v>
      </c>
      <c r="N176" s="242" t="s">
        <v>46</v>
      </c>
      <c r="O176" s="66"/>
      <c r="P176" s="186">
        <f>O176*H176</f>
        <v>0</v>
      </c>
      <c r="Q176" s="186">
        <v>0</v>
      </c>
      <c r="R176" s="186">
        <f>Q176*H176</f>
        <v>0</v>
      </c>
      <c r="S176" s="186">
        <v>0</v>
      </c>
      <c r="T176" s="18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8" t="s">
        <v>274</v>
      </c>
      <c r="AT176" s="188" t="s">
        <v>302</v>
      </c>
      <c r="AU176" s="188" t="s">
        <v>85</v>
      </c>
      <c r="AY176" s="19" t="s">
        <v>194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9" t="s">
        <v>83</v>
      </c>
      <c r="BK176" s="189">
        <f>ROUND(I176*H176,2)</f>
        <v>0</v>
      </c>
      <c r="BL176" s="19" t="s">
        <v>202</v>
      </c>
      <c r="BM176" s="188" t="s">
        <v>740</v>
      </c>
    </row>
    <row r="177" spans="1:65" s="2" customFormat="1" ht="11.25">
      <c r="A177" s="36"/>
      <c r="B177" s="37"/>
      <c r="C177" s="38"/>
      <c r="D177" s="190" t="s">
        <v>204</v>
      </c>
      <c r="E177" s="38"/>
      <c r="F177" s="191" t="s">
        <v>1007</v>
      </c>
      <c r="G177" s="38"/>
      <c r="H177" s="38"/>
      <c r="I177" s="192"/>
      <c r="J177" s="38"/>
      <c r="K177" s="38"/>
      <c r="L177" s="41"/>
      <c r="M177" s="193"/>
      <c r="N177" s="19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204</v>
      </c>
      <c r="AU177" s="19" t="s">
        <v>85</v>
      </c>
    </row>
    <row r="178" spans="1:65" s="2" customFormat="1" ht="16.5" customHeight="1">
      <c r="A178" s="36"/>
      <c r="B178" s="37"/>
      <c r="C178" s="176" t="s">
        <v>485</v>
      </c>
      <c r="D178" s="176" t="s">
        <v>197</v>
      </c>
      <c r="E178" s="178" t="s">
        <v>1008</v>
      </c>
      <c r="F178" s="179" t="s">
        <v>1009</v>
      </c>
      <c r="G178" s="180" t="s">
        <v>323</v>
      </c>
      <c r="H178" s="181">
        <v>7</v>
      </c>
      <c r="I178" s="182"/>
      <c r="J178" s="183">
        <f>ROUND(I178*H178,2)</f>
        <v>0</v>
      </c>
      <c r="K178" s="179" t="s">
        <v>201</v>
      </c>
      <c r="L178" s="41"/>
      <c r="M178" s="184" t="s">
        <v>19</v>
      </c>
      <c r="N178" s="185" t="s">
        <v>46</v>
      </c>
      <c r="O178" s="66"/>
      <c r="P178" s="186">
        <f>O178*H178</f>
        <v>0</v>
      </c>
      <c r="Q178" s="186">
        <v>0</v>
      </c>
      <c r="R178" s="186">
        <f>Q178*H178</f>
        <v>0</v>
      </c>
      <c r="S178" s="186">
        <v>0</v>
      </c>
      <c r="T178" s="18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8" t="s">
        <v>202</v>
      </c>
      <c r="AT178" s="188" t="s">
        <v>197</v>
      </c>
      <c r="AU178" s="188" t="s">
        <v>85</v>
      </c>
      <c r="AY178" s="19" t="s">
        <v>194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9" t="s">
        <v>83</v>
      </c>
      <c r="BK178" s="189">
        <f>ROUND(I178*H178,2)</f>
        <v>0</v>
      </c>
      <c r="BL178" s="19" t="s">
        <v>202</v>
      </c>
      <c r="BM178" s="188" t="s">
        <v>354</v>
      </c>
    </row>
    <row r="179" spans="1:65" s="2" customFormat="1" ht="11.25">
      <c r="A179" s="36"/>
      <c r="B179" s="37"/>
      <c r="C179" s="38"/>
      <c r="D179" s="190" t="s">
        <v>204</v>
      </c>
      <c r="E179" s="38"/>
      <c r="F179" s="191" t="s">
        <v>1009</v>
      </c>
      <c r="G179" s="38"/>
      <c r="H179" s="38"/>
      <c r="I179" s="192"/>
      <c r="J179" s="38"/>
      <c r="K179" s="38"/>
      <c r="L179" s="41"/>
      <c r="M179" s="193"/>
      <c r="N179" s="19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204</v>
      </c>
      <c r="AU179" s="19" t="s">
        <v>85</v>
      </c>
    </row>
    <row r="180" spans="1:65" s="2" customFormat="1" ht="11.25">
      <c r="A180" s="36"/>
      <c r="B180" s="37"/>
      <c r="C180" s="38"/>
      <c r="D180" s="195" t="s">
        <v>206</v>
      </c>
      <c r="E180" s="38"/>
      <c r="F180" s="196" t="s">
        <v>1010</v>
      </c>
      <c r="G180" s="38"/>
      <c r="H180" s="38"/>
      <c r="I180" s="192"/>
      <c r="J180" s="38"/>
      <c r="K180" s="38"/>
      <c r="L180" s="41"/>
      <c r="M180" s="193"/>
      <c r="N180" s="194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206</v>
      </c>
      <c r="AU180" s="19" t="s">
        <v>85</v>
      </c>
    </row>
    <row r="181" spans="1:65" s="2" customFormat="1" ht="16.5" customHeight="1">
      <c r="A181" s="36"/>
      <c r="B181" s="37"/>
      <c r="C181" s="233" t="s">
        <v>491</v>
      </c>
      <c r="D181" s="233" t="s">
        <v>302</v>
      </c>
      <c r="E181" s="234" t="s">
        <v>1011</v>
      </c>
      <c r="F181" s="235" t="s">
        <v>1068</v>
      </c>
      <c r="G181" s="236" t="s">
        <v>323</v>
      </c>
      <c r="H181" s="237">
        <v>1</v>
      </c>
      <c r="I181" s="238"/>
      <c r="J181" s="239">
        <f>ROUND(I181*H181,2)</f>
        <v>0</v>
      </c>
      <c r="K181" s="235" t="s">
        <v>19</v>
      </c>
      <c r="L181" s="240"/>
      <c r="M181" s="241" t="s">
        <v>19</v>
      </c>
      <c r="N181" s="242" t="s">
        <v>46</v>
      </c>
      <c r="O181" s="66"/>
      <c r="P181" s="186">
        <f>O181*H181</f>
        <v>0</v>
      </c>
      <c r="Q181" s="186">
        <v>0</v>
      </c>
      <c r="R181" s="186">
        <f>Q181*H181</f>
        <v>0</v>
      </c>
      <c r="S181" s="186">
        <v>0</v>
      </c>
      <c r="T181" s="187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188" t="s">
        <v>274</v>
      </c>
      <c r="AT181" s="188" t="s">
        <v>302</v>
      </c>
      <c r="AU181" s="188" t="s">
        <v>85</v>
      </c>
      <c r="AY181" s="19" t="s">
        <v>194</v>
      </c>
      <c r="BE181" s="189">
        <f>IF(N181="základní",J181,0)</f>
        <v>0</v>
      </c>
      <c r="BF181" s="189">
        <f>IF(N181="snížená",J181,0)</f>
        <v>0</v>
      </c>
      <c r="BG181" s="189">
        <f>IF(N181="zákl. přenesená",J181,0)</f>
        <v>0</v>
      </c>
      <c r="BH181" s="189">
        <f>IF(N181="sníž. přenesená",J181,0)</f>
        <v>0</v>
      </c>
      <c r="BI181" s="189">
        <f>IF(N181="nulová",J181,0)</f>
        <v>0</v>
      </c>
      <c r="BJ181" s="19" t="s">
        <v>83</v>
      </c>
      <c r="BK181" s="189">
        <f>ROUND(I181*H181,2)</f>
        <v>0</v>
      </c>
      <c r="BL181" s="19" t="s">
        <v>202</v>
      </c>
      <c r="BM181" s="188" t="s">
        <v>746</v>
      </c>
    </row>
    <row r="182" spans="1:65" s="2" customFormat="1" ht="11.25">
      <c r="A182" s="36"/>
      <c r="B182" s="37"/>
      <c r="C182" s="38"/>
      <c r="D182" s="190" t="s">
        <v>204</v>
      </c>
      <c r="E182" s="38"/>
      <c r="F182" s="191" t="s">
        <v>1068</v>
      </c>
      <c r="G182" s="38"/>
      <c r="H182" s="38"/>
      <c r="I182" s="192"/>
      <c r="J182" s="38"/>
      <c r="K182" s="38"/>
      <c r="L182" s="41"/>
      <c r="M182" s="193"/>
      <c r="N182" s="194"/>
      <c r="O182" s="66"/>
      <c r="P182" s="66"/>
      <c r="Q182" s="66"/>
      <c r="R182" s="66"/>
      <c r="S182" s="66"/>
      <c r="T182" s="67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9" t="s">
        <v>204</v>
      </c>
      <c r="AU182" s="19" t="s">
        <v>85</v>
      </c>
    </row>
    <row r="183" spans="1:65" s="2" customFormat="1" ht="16.5" customHeight="1">
      <c r="A183" s="36"/>
      <c r="B183" s="37"/>
      <c r="C183" s="233" t="s">
        <v>497</v>
      </c>
      <c r="D183" s="233" t="s">
        <v>302</v>
      </c>
      <c r="E183" s="234" t="s">
        <v>1069</v>
      </c>
      <c r="F183" s="235" t="s">
        <v>1070</v>
      </c>
      <c r="G183" s="236" t="s">
        <v>323</v>
      </c>
      <c r="H183" s="237">
        <v>1</v>
      </c>
      <c r="I183" s="238"/>
      <c r="J183" s="239">
        <f>ROUND(I183*H183,2)</f>
        <v>0</v>
      </c>
      <c r="K183" s="235" t="s">
        <v>19</v>
      </c>
      <c r="L183" s="240"/>
      <c r="M183" s="241" t="s">
        <v>19</v>
      </c>
      <c r="N183" s="242" t="s">
        <v>46</v>
      </c>
      <c r="O183" s="66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8" t="s">
        <v>274</v>
      </c>
      <c r="AT183" s="188" t="s">
        <v>302</v>
      </c>
      <c r="AU183" s="188" t="s">
        <v>85</v>
      </c>
      <c r="AY183" s="19" t="s">
        <v>194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9" t="s">
        <v>83</v>
      </c>
      <c r="BK183" s="189">
        <f>ROUND(I183*H183,2)</f>
        <v>0</v>
      </c>
      <c r="BL183" s="19" t="s">
        <v>202</v>
      </c>
      <c r="BM183" s="188" t="s">
        <v>749</v>
      </c>
    </row>
    <row r="184" spans="1:65" s="2" customFormat="1" ht="11.25">
      <c r="A184" s="36"/>
      <c r="B184" s="37"/>
      <c r="C184" s="38"/>
      <c r="D184" s="190" t="s">
        <v>204</v>
      </c>
      <c r="E184" s="38"/>
      <c r="F184" s="191" t="s">
        <v>1070</v>
      </c>
      <c r="G184" s="38"/>
      <c r="H184" s="38"/>
      <c r="I184" s="192"/>
      <c r="J184" s="38"/>
      <c r="K184" s="38"/>
      <c r="L184" s="41"/>
      <c r="M184" s="193"/>
      <c r="N184" s="194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204</v>
      </c>
      <c r="AU184" s="19" t="s">
        <v>85</v>
      </c>
    </row>
    <row r="185" spans="1:65" s="2" customFormat="1" ht="16.5" customHeight="1">
      <c r="A185" s="36"/>
      <c r="B185" s="37"/>
      <c r="C185" s="233" t="s">
        <v>502</v>
      </c>
      <c r="D185" s="233" t="s">
        <v>302</v>
      </c>
      <c r="E185" s="234" t="s">
        <v>1071</v>
      </c>
      <c r="F185" s="235" t="s">
        <v>1072</v>
      </c>
      <c r="G185" s="236" t="s">
        <v>323</v>
      </c>
      <c r="H185" s="237">
        <v>2</v>
      </c>
      <c r="I185" s="238"/>
      <c r="J185" s="239">
        <f>ROUND(I185*H185,2)</f>
        <v>0</v>
      </c>
      <c r="K185" s="235" t="s">
        <v>19</v>
      </c>
      <c r="L185" s="240"/>
      <c r="M185" s="241" t="s">
        <v>19</v>
      </c>
      <c r="N185" s="242" t="s">
        <v>46</v>
      </c>
      <c r="O185" s="66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8" t="s">
        <v>274</v>
      </c>
      <c r="AT185" s="188" t="s">
        <v>302</v>
      </c>
      <c r="AU185" s="188" t="s">
        <v>85</v>
      </c>
      <c r="AY185" s="19" t="s">
        <v>194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9" t="s">
        <v>83</v>
      </c>
      <c r="BK185" s="189">
        <f>ROUND(I185*H185,2)</f>
        <v>0</v>
      </c>
      <c r="BL185" s="19" t="s">
        <v>202</v>
      </c>
      <c r="BM185" s="188" t="s">
        <v>753</v>
      </c>
    </row>
    <row r="186" spans="1:65" s="2" customFormat="1" ht="11.25">
      <c r="A186" s="36"/>
      <c r="B186" s="37"/>
      <c r="C186" s="38"/>
      <c r="D186" s="190" t="s">
        <v>204</v>
      </c>
      <c r="E186" s="38"/>
      <c r="F186" s="191" t="s">
        <v>1072</v>
      </c>
      <c r="G186" s="38"/>
      <c r="H186" s="38"/>
      <c r="I186" s="192"/>
      <c r="J186" s="38"/>
      <c r="K186" s="38"/>
      <c r="L186" s="41"/>
      <c r="M186" s="193"/>
      <c r="N186" s="194"/>
      <c r="O186" s="66"/>
      <c r="P186" s="66"/>
      <c r="Q186" s="66"/>
      <c r="R186" s="66"/>
      <c r="S186" s="66"/>
      <c r="T186" s="67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9" t="s">
        <v>204</v>
      </c>
      <c r="AU186" s="19" t="s">
        <v>85</v>
      </c>
    </row>
    <row r="187" spans="1:65" s="2" customFormat="1" ht="16.5" customHeight="1">
      <c r="A187" s="36"/>
      <c r="B187" s="37"/>
      <c r="C187" s="233" t="s">
        <v>754</v>
      </c>
      <c r="D187" s="233" t="s">
        <v>302</v>
      </c>
      <c r="E187" s="234" t="s">
        <v>1015</v>
      </c>
      <c r="F187" s="235" t="s">
        <v>1016</v>
      </c>
      <c r="G187" s="236" t="s">
        <v>323</v>
      </c>
      <c r="H187" s="237">
        <v>1</v>
      </c>
      <c r="I187" s="238"/>
      <c r="J187" s="239">
        <f>ROUND(I187*H187,2)</f>
        <v>0</v>
      </c>
      <c r="K187" s="235" t="s">
        <v>19</v>
      </c>
      <c r="L187" s="240"/>
      <c r="M187" s="241" t="s">
        <v>19</v>
      </c>
      <c r="N187" s="242" t="s">
        <v>46</v>
      </c>
      <c r="O187" s="66"/>
      <c r="P187" s="186">
        <f>O187*H187</f>
        <v>0</v>
      </c>
      <c r="Q187" s="186">
        <v>0</v>
      </c>
      <c r="R187" s="186">
        <f>Q187*H187</f>
        <v>0</v>
      </c>
      <c r="S187" s="186">
        <v>0</v>
      </c>
      <c r="T187" s="18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8" t="s">
        <v>274</v>
      </c>
      <c r="AT187" s="188" t="s">
        <v>302</v>
      </c>
      <c r="AU187" s="188" t="s">
        <v>85</v>
      </c>
      <c r="AY187" s="19" t="s">
        <v>194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83</v>
      </c>
      <c r="BK187" s="189">
        <f>ROUND(I187*H187,2)</f>
        <v>0</v>
      </c>
      <c r="BL187" s="19" t="s">
        <v>202</v>
      </c>
      <c r="BM187" s="188" t="s">
        <v>757</v>
      </c>
    </row>
    <row r="188" spans="1:65" s="2" customFormat="1" ht="11.25">
      <c r="A188" s="36"/>
      <c r="B188" s="37"/>
      <c r="C188" s="38"/>
      <c r="D188" s="190" t="s">
        <v>204</v>
      </c>
      <c r="E188" s="38"/>
      <c r="F188" s="191" t="s">
        <v>1016</v>
      </c>
      <c r="G188" s="38"/>
      <c r="H188" s="38"/>
      <c r="I188" s="192"/>
      <c r="J188" s="38"/>
      <c r="K188" s="38"/>
      <c r="L188" s="41"/>
      <c r="M188" s="193"/>
      <c r="N188" s="19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204</v>
      </c>
      <c r="AU188" s="19" t="s">
        <v>85</v>
      </c>
    </row>
    <row r="189" spans="1:65" s="2" customFormat="1" ht="16.5" customHeight="1">
      <c r="A189" s="36"/>
      <c r="B189" s="37"/>
      <c r="C189" s="233" t="s">
        <v>700</v>
      </c>
      <c r="D189" s="233" t="s">
        <v>302</v>
      </c>
      <c r="E189" s="234" t="s">
        <v>1073</v>
      </c>
      <c r="F189" s="235" t="s">
        <v>1074</v>
      </c>
      <c r="G189" s="236" t="s">
        <v>323</v>
      </c>
      <c r="H189" s="237">
        <v>2</v>
      </c>
      <c r="I189" s="238"/>
      <c r="J189" s="239">
        <f>ROUND(I189*H189,2)</f>
        <v>0</v>
      </c>
      <c r="K189" s="235" t="s">
        <v>19</v>
      </c>
      <c r="L189" s="240"/>
      <c r="M189" s="241" t="s">
        <v>19</v>
      </c>
      <c r="N189" s="242" t="s">
        <v>46</v>
      </c>
      <c r="O189" s="66"/>
      <c r="P189" s="186">
        <f>O189*H189</f>
        <v>0</v>
      </c>
      <c r="Q189" s="186">
        <v>0</v>
      </c>
      <c r="R189" s="186">
        <f>Q189*H189</f>
        <v>0</v>
      </c>
      <c r="S189" s="186">
        <v>0</v>
      </c>
      <c r="T189" s="18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8" t="s">
        <v>274</v>
      </c>
      <c r="AT189" s="188" t="s">
        <v>302</v>
      </c>
      <c r="AU189" s="188" t="s">
        <v>85</v>
      </c>
      <c r="AY189" s="19" t="s">
        <v>194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9" t="s">
        <v>83</v>
      </c>
      <c r="BK189" s="189">
        <f>ROUND(I189*H189,2)</f>
        <v>0</v>
      </c>
      <c r="BL189" s="19" t="s">
        <v>202</v>
      </c>
      <c r="BM189" s="188" t="s">
        <v>760</v>
      </c>
    </row>
    <row r="190" spans="1:65" s="2" customFormat="1" ht="11.25">
      <c r="A190" s="36"/>
      <c r="B190" s="37"/>
      <c r="C190" s="38"/>
      <c r="D190" s="190" t="s">
        <v>204</v>
      </c>
      <c r="E190" s="38"/>
      <c r="F190" s="191" t="s">
        <v>1074</v>
      </c>
      <c r="G190" s="38"/>
      <c r="H190" s="38"/>
      <c r="I190" s="192"/>
      <c r="J190" s="38"/>
      <c r="K190" s="38"/>
      <c r="L190" s="41"/>
      <c r="M190" s="193"/>
      <c r="N190" s="19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204</v>
      </c>
      <c r="AU190" s="19" t="s">
        <v>85</v>
      </c>
    </row>
    <row r="191" spans="1:65" s="2" customFormat="1" ht="16.5" customHeight="1">
      <c r="A191" s="36"/>
      <c r="B191" s="37"/>
      <c r="C191" s="233" t="s">
        <v>507</v>
      </c>
      <c r="D191" s="233" t="s">
        <v>302</v>
      </c>
      <c r="E191" s="234" t="s">
        <v>1017</v>
      </c>
      <c r="F191" s="235" t="s">
        <v>1018</v>
      </c>
      <c r="G191" s="236" t="s">
        <v>323</v>
      </c>
      <c r="H191" s="237">
        <v>17</v>
      </c>
      <c r="I191" s="238"/>
      <c r="J191" s="239">
        <f>ROUND(I191*H191,2)</f>
        <v>0</v>
      </c>
      <c r="K191" s="235" t="s">
        <v>201</v>
      </c>
      <c r="L191" s="240"/>
      <c r="M191" s="241" t="s">
        <v>19</v>
      </c>
      <c r="N191" s="242" t="s">
        <v>46</v>
      </c>
      <c r="O191" s="66"/>
      <c r="P191" s="186">
        <f>O191*H191</f>
        <v>0</v>
      </c>
      <c r="Q191" s="186">
        <v>0</v>
      </c>
      <c r="R191" s="186">
        <f>Q191*H191</f>
        <v>0</v>
      </c>
      <c r="S191" s="186">
        <v>0</v>
      </c>
      <c r="T191" s="18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8" t="s">
        <v>274</v>
      </c>
      <c r="AT191" s="188" t="s">
        <v>302</v>
      </c>
      <c r="AU191" s="188" t="s">
        <v>85</v>
      </c>
      <c r="AY191" s="19" t="s">
        <v>194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9" t="s">
        <v>83</v>
      </c>
      <c r="BK191" s="189">
        <f>ROUND(I191*H191,2)</f>
        <v>0</v>
      </c>
      <c r="BL191" s="19" t="s">
        <v>202</v>
      </c>
      <c r="BM191" s="188" t="s">
        <v>764</v>
      </c>
    </row>
    <row r="192" spans="1:65" s="2" customFormat="1" ht="11.25">
      <c r="A192" s="36"/>
      <c r="B192" s="37"/>
      <c r="C192" s="38"/>
      <c r="D192" s="190" t="s">
        <v>204</v>
      </c>
      <c r="E192" s="38"/>
      <c r="F192" s="191" t="s">
        <v>1018</v>
      </c>
      <c r="G192" s="38"/>
      <c r="H192" s="38"/>
      <c r="I192" s="192"/>
      <c r="J192" s="38"/>
      <c r="K192" s="38"/>
      <c r="L192" s="41"/>
      <c r="M192" s="193"/>
      <c r="N192" s="19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204</v>
      </c>
      <c r="AU192" s="19" t="s">
        <v>85</v>
      </c>
    </row>
    <row r="193" spans="1:65" s="2" customFormat="1" ht="16.5" customHeight="1">
      <c r="A193" s="36"/>
      <c r="B193" s="37"/>
      <c r="C193" s="176" t="s">
        <v>513</v>
      </c>
      <c r="D193" s="176" t="s">
        <v>197</v>
      </c>
      <c r="E193" s="178" t="s">
        <v>1019</v>
      </c>
      <c r="F193" s="179" t="s">
        <v>1020</v>
      </c>
      <c r="G193" s="180" t="s">
        <v>323</v>
      </c>
      <c r="H193" s="181">
        <v>4</v>
      </c>
      <c r="I193" s="182"/>
      <c r="J193" s="183">
        <f>ROUND(I193*H193,2)</f>
        <v>0</v>
      </c>
      <c r="K193" s="179" t="s">
        <v>201</v>
      </c>
      <c r="L193" s="41"/>
      <c r="M193" s="184" t="s">
        <v>19</v>
      </c>
      <c r="N193" s="185" t="s">
        <v>46</v>
      </c>
      <c r="O193" s="66"/>
      <c r="P193" s="186">
        <f>O193*H193</f>
        <v>0</v>
      </c>
      <c r="Q193" s="186">
        <v>0</v>
      </c>
      <c r="R193" s="186">
        <f>Q193*H193</f>
        <v>0</v>
      </c>
      <c r="S193" s="186">
        <v>0</v>
      </c>
      <c r="T193" s="18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8" t="s">
        <v>202</v>
      </c>
      <c r="AT193" s="188" t="s">
        <v>197</v>
      </c>
      <c r="AU193" s="188" t="s">
        <v>85</v>
      </c>
      <c r="AY193" s="19" t="s">
        <v>194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9" t="s">
        <v>83</v>
      </c>
      <c r="BK193" s="189">
        <f>ROUND(I193*H193,2)</f>
        <v>0</v>
      </c>
      <c r="BL193" s="19" t="s">
        <v>202</v>
      </c>
      <c r="BM193" s="188" t="s">
        <v>767</v>
      </c>
    </row>
    <row r="194" spans="1:65" s="2" customFormat="1" ht="11.25">
      <c r="A194" s="36"/>
      <c r="B194" s="37"/>
      <c r="C194" s="38"/>
      <c r="D194" s="190" t="s">
        <v>204</v>
      </c>
      <c r="E194" s="38"/>
      <c r="F194" s="191" t="s">
        <v>1020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204</v>
      </c>
      <c r="AU194" s="19" t="s">
        <v>85</v>
      </c>
    </row>
    <row r="195" spans="1:65" s="2" customFormat="1" ht="11.25">
      <c r="A195" s="36"/>
      <c r="B195" s="37"/>
      <c r="C195" s="38"/>
      <c r="D195" s="195" t="s">
        <v>206</v>
      </c>
      <c r="E195" s="38"/>
      <c r="F195" s="196" t="s">
        <v>1021</v>
      </c>
      <c r="G195" s="38"/>
      <c r="H195" s="38"/>
      <c r="I195" s="192"/>
      <c r="J195" s="38"/>
      <c r="K195" s="38"/>
      <c r="L195" s="41"/>
      <c r="M195" s="193"/>
      <c r="N195" s="19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206</v>
      </c>
      <c r="AU195" s="19" t="s">
        <v>85</v>
      </c>
    </row>
    <row r="196" spans="1:65" s="2" customFormat="1" ht="16.5" customHeight="1">
      <c r="A196" s="36"/>
      <c r="B196" s="37"/>
      <c r="C196" s="233" t="s">
        <v>517</v>
      </c>
      <c r="D196" s="233" t="s">
        <v>302</v>
      </c>
      <c r="E196" s="234" t="s">
        <v>1022</v>
      </c>
      <c r="F196" s="235" t="s">
        <v>1023</v>
      </c>
      <c r="G196" s="236" t="s">
        <v>323</v>
      </c>
      <c r="H196" s="237">
        <v>4</v>
      </c>
      <c r="I196" s="238"/>
      <c r="J196" s="239">
        <f>ROUND(I196*H196,2)</f>
        <v>0</v>
      </c>
      <c r="K196" s="235" t="s">
        <v>201</v>
      </c>
      <c r="L196" s="240"/>
      <c r="M196" s="241" t="s">
        <v>19</v>
      </c>
      <c r="N196" s="242" t="s">
        <v>46</v>
      </c>
      <c r="O196" s="66"/>
      <c r="P196" s="186">
        <f>O196*H196</f>
        <v>0</v>
      </c>
      <c r="Q196" s="186">
        <v>0</v>
      </c>
      <c r="R196" s="186">
        <f>Q196*H196</f>
        <v>0</v>
      </c>
      <c r="S196" s="186">
        <v>0</v>
      </c>
      <c r="T196" s="187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88" t="s">
        <v>274</v>
      </c>
      <c r="AT196" s="188" t="s">
        <v>302</v>
      </c>
      <c r="AU196" s="188" t="s">
        <v>85</v>
      </c>
      <c r="AY196" s="19" t="s">
        <v>194</v>
      </c>
      <c r="BE196" s="189">
        <f>IF(N196="základní",J196,0)</f>
        <v>0</v>
      </c>
      <c r="BF196" s="189">
        <f>IF(N196="snížená",J196,0)</f>
        <v>0</v>
      </c>
      <c r="BG196" s="189">
        <f>IF(N196="zákl. přenesená",J196,0)</f>
        <v>0</v>
      </c>
      <c r="BH196" s="189">
        <f>IF(N196="sníž. přenesená",J196,0)</f>
        <v>0</v>
      </c>
      <c r="BI196" s="189">
        <f>IF(N196="nulová",J196,0)</f>
        <v>0</v>
      </c>
      <c r="BJ196" s="19" t="s">
        <v>83</v>
      </c>
      <c r="BK196" s="189">
        <f>ROUND(I196*H196,2)</f>
        <v>0</v>
      </c>
      <c r="BL196" s="19" t="s">
        <v>202</v>
      </c>
      <c r="BM196" s="188" t="s">
        <v>770</v>
      </c>
    </row>
    <row r="197" spans="1:65" s="2" customFormat="1" ht="11.25">
      <c r="A197" s="36"/>
      <c r="B197" s="37"/>
      <c r="C197" s="38"/>
      <c r="D197" s="190" t="s">
        <v>204</v>
      </c>
      <c r="E197" s="38"/>
      <c r="F197" s="191" t="s">
        <v>1023</v>
      </c>
      <c r="G197" s="38"/>
      <c r="H197" s="38"/>
      <c r="I197" s="192"/>
      <c r="J197" s="38"/>
      <c r="K197" s="38"/>
      <c r="L197" s="41"/>
      <c r="M197" s="193"/>
      <c r="N197" s="194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204</v>
      </c>
      <c r="AU197" s="19" t="s">
        <v>85</v>
      </c>
    </row>
    <row r="198" spans="1:65" s="2" customFormat="1" ht="24.2" customHeight="1">
      <c r="A198" s="36"/>
      <c r="B198" s="37"/>
      <c r="C198" s="176" t="s">
        <v>524</v>
      </c>
      <c r="D198" s="176" t="s">
        <v>197</v>
      </c>
      <c r="E198" s="178" t="s">
        <v>1024</v>
      </c>
      <c r="F198" s="179" t="s">
        <v>1025</v>
      </c>
      <c r="G198" s="180" t="s">
        <v>323</v>
      </c>
      <c r="H198" s="181">
        <v>2</v>
      </c>
      <c r="I198" s="182"/>
      <c r="J198" s="183">
        <f>ROUND(I198*H198,2)</f>
        <v>0</v>
      </c>
      <c r="K198" s="179" t="s">
        <v>201</v>
      </c>
      <c r="L198" s="41"/>
      <c r="M198" s="184" t="s">
        <v>19</v>
      </c>
      <c r="N198" s="185" t="s">
        <v>46</v>
      </c>
      <c r="O198" s="66"/>
      <c r="P198" s="186">
        <f>O198*H198</f>
        <v>0</v>
      </c>
      <c r="Q198" s="186">
        <v>0</v>
      </c>
      <c r="R198" s="186">
        <f>Q198*H198</f>
        <v>0</v>
      </c>
      <c r="S198" s="186">
        <v>0</v>
      </c>
      <c r="T198" s="187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88" t="s">
        <v>202</v>
      </c>
      <c r="AT198" s="188" t="s">
        <v>197</v>
      </c>
      <c r="AU198" s="188" t="s">
        <v>85</v>
      </c>
      <c r="AY198" s="19" t="s">
        <v>194</v>
      </c>
      <c r="BE198" s="189">
        <f>IF(N198="základní",J198,0)</f>
        <v>0</v>
      </c>
      <c r="BF198" s="189">
        <f>IF(N198="snížená",J198,0)</f>
        <v>0</v>
      </c>
      <c r="BG198" s="189">
        <f>IF(N198="zákl. přenesená",J198,0)</f>
        <v>0</v>
      </c>
      <c r="BH198" s="189">
        <f>IF(N198="sníž. přenesená",J198,0)</f>
        <v>0</v>
      </c>
      <c r="BI198" s="189">
        <f>IF(N198="nulová",J198,0)</f>
        <v>0</v>
      </c>
      <c r="BJ198" s="19" t="s">
        <v>83</v>
      </c>
      <c r="BK198" s="189">
        <f>ROUND(I198*H198,2)</f>
        <v>0</v>
      </c>
      <c r="BL198" s="19" t="s">
        <v>202</v>
      </c>
      <c r="BM198" s="188" t="s">
        <v>774</v>
      </c>
    </row>
    <row r="199" spans="1:65" s="2" customFormat="1" ht="11.25">
      <c r="A199" s="36"/>
      <c r="B199" s="37"/>
      <c r="C199" s="38"/>
      <c r="D199" s="190" t="s">
        <v>204</v>
      </c>
      <c r="E199" s="38"/>
      <c r="F199" s="191" t="s">
        <v>1025</v>
      </c>
      <c r="G199" s="38"/>
      <c r="H199" s="38"/>
      <c r="I199" s="192"/>
      <c r="J199" s="38"/>
      <c r="K199" s="38"/>
      <c r="L199" s="41"/>
      <c r="M199" s="193"/>
      <c r="N199" s="194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204</v>
      </c>
      <c r="AU199" s="19" t="s">
        <v>85</v>
      </c>
    </row>
    <row r="200" spans="1:65" s="2" customFormat="1" ht="11.25">
      <c r="A200" s="36"/>
      <c r="B200" s="37"/>
      <c r="C200" s="38"/>
      <c r="D200" s="195" t="s">
        <v>206</v>
      </c>
      <c r="E200" s="38"/>
      <c r="F200" s="196" t="s">
        <v>1026</v>
      </c>
      <c r="G200" s="38"/>
      <c r="H200" s="38"/>
      <c r="I200" s="192"/>
      <c r="J200" s="38"/>
      <c r="K200" s="38"/>
      <c r="L200" s="41"/>
      <c r="M200" s="193"/>
      <c r="N200" s="19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206</v>
      </c>
      <c r="AU200" s="19" t="s">
        <v>85</v>
      </c>
    </row>
    <row r="201" spans="1:65" s="2" customFormat="1" ht="24.2" customHeight="1">
      <c r="A201" s="36"/>
      <c r="B201" s="37"/>
      <c r="C201" s="233" t="s">
        <v>530</v>
      </c>
      <c r="D201" s="233" t="s">
        <v>302</v>
      </c>
      <c r="E201" s="234" t="s">
        <v>1027</v>
      </c>
      <c r="F201" s="235" t="s">
        <v>1028</v>
      </c>
      <c r="G201" s="236" t="s">
        <v>323</v>
      </c>
      <c r="H201" s="237">
        <v>0</v>
      </c>
      <c r="I201" s="238"/>
      <c r="J201" s="239">
        <f>ROUND(I201*H201,2)</f>
        <v>0</v>
      </c>
      <c r="K201" s="235" t="s">
        <v>19</v>
      </c>
      <c r="L201" s="240"/>
      <c r="M201" s="241" t="s">
        <v>19</v>
      </c>
      <c r="N201" s="242" t="s">
        <v>46</v>
      </c>
      <c r="O201" s="66"/>
      <c r="P201" s="186">
        <f>O201*H201</f>
        <v>0</v>
      </c>
      <c r="Q201" s="186">
        <v>0</v>
      </c>
      <c r="R201" s="186">
        <f>Q201*H201</f>
        <v>0</v>
      </c>
      <c r="S201" s="186">
        <v>0</v>
      </c>
      <c r="T201" s="18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8" t="s">
        <v>274</v>
      </c>
      <c r="AT201" s="188" t="s">
        <v>302</v>
      </c>
      <c r="AU201" s="188" t="s">
        <v>85</v>
      </c>
      <c r="AY201" s="19" t="s">
        <v>194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9" t="s">
        <v>83</v>
      </c>
      <c r="BK201" s="189">
        <f>ROUND(I201*H201,2)</f>
        <v>0</v>
      </c>
      <c r="BL201" s="19" t="s">
        <v>202</v>
      </c>
      <c r="BM201" s="188" t="s">
        <v>777</v>
      </c>
    </row>
    <row r="202" spans="1:65" s="2" customFormat="1" ht="19.5">
      <c r="A202" s="36"/>
      <c r="B202" s="37"/>
      <c r="C202" s="38"/>
      <c r="D202" s="190" t="s">
        <v>204</v>
      </c>
      <c r="E202" s="38"/>
      <c r="F202" s="191" t="s">
        <v>1028</v>
      </c>
      <c r="G202" s="38"/>
      <c r="H202" s="38"/>
      <c r="I202" s="192"/>
      <c r="J202" s="38"/>
      <c r="K202" s="38"/>
      <c r="L202" s="41"/>
      <c r="M202" s="193"/>
      <c r="N202" s="19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204</v>
      </c>
      <c r="AU202" s="19" t="s">
        <v>85</v>
      </c>
    </row>
    <row r="203" spans="1:65" s="2" customFormat="1" ht="19.5">
      <c r="A203" s="36"/>
      <c r="B203" s="37"/>
      <c r="C203" s="38"/>
      <c r="D203" s="190" t="s">
        <v>267</v>
      </c>
      <c r="E203" s="38"/>
      <c r="F203" s="220" t="s">
        <v>1029</v>
      </c>
      <c r="G203" s="38"/>
      <c r="H203" s="38"/>
      <c r="I203" s="192"/>
      <c r="J203" s="38"/>
      <c r="K203" s="38"/>
      <c r="L203" s="41"/>
      <c r="M203" s="193"/>
      <c r="N203" s="194"/>
      <c r="O203" s="66"/>
      <c r="P203" s="66"/>
      <c r="Q203" s="66"/>
      <c r="R203" s="66"/>
      <c r="S203" s="66"/>
      <c r="T203" s="67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T203" s="19" t="s">
        <v>267</v>
      </c>
      <c r="AU203" s="19" t="s">
        <v>85</v>
      </c>
    </row>
    <row r="204" spans="1:65" s="2" customFormat="1" ht="24.2" customHeight="1">
      <c r="A204" s="36"/>
      <c r="B204" s="37"/>
      <c r="C204" s="233" t="s">
        <v>537</v>
      </c>
      <c r="D204" s="233" t="s">
        <v>302</v>
      </c>
      <c r="E204" s="234" t="s">
        <v>1075</v>
      </c>
      <c r="F204" s="235" t="s">
        <v>1076</v>
      </c>
      <c r="G204" s="236" t="s">
        <v>323</v>
      </c>
      <c r="H204" s="237">
        <v>0</v>
      </c>
      <c r="I204" s="238"/>
      <c r="J204" s="239">
        <f>ROUND(I204*H204,2)</f>
        <v>0</v>
      </c>
      <c r="K204" s="235" t="s">
        <v>19</v>
      </c>
      <c r="L204" s="240"/>
      <c r="M204" s="241" t="s">
        <v>19</v>
      </c>
      <c r="N204" s="242" t="s">
        <v>46</v>
      </c>
      <c r="O204" s="66"/>
      <c r="P204" s="186">
        <f>O204*H204</f>
        <v>0</v>
      </c>
      <c r="Q204" s="186">
        <v>0</v>
      </c>
      <c r="R204" s="186">
        <f>Q204*H204</f>
        <v>0</v>
      </c>
      <c r="S204" s="186">
        <v>0</v>
      </c>
      <c r="T204" s="187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88" t="s">
        <v>274</v>
      </c>
      <c r="AT204" s="188" t="s">
        <v>302</v>
      </c>
      <c r="AU204" s="188" t="s">
        <v>85</v>
      </c>
      <c r="AY204" s="19" t="s">
        <v>194</v>
      </c>
      <c r="BE204" s="189">
        <f>IF(N204="základní",J204,0)</f>
        <v>0</v>
      </c>
      <c r="BF204" s="189">
        <f>IF(N204="snížená",J204,0)</f>
        <v>0</v>
      </c>
      <c r="BG204" s="189">
        <f>IF(N204="zákl. přenesená",J204,0)</f>
        <v>0</v>
      </c>
      <c r="BH204" s="189">
        <f>IF(N204="sníž. přenesená",J204,0)</f>
        <v>0</v>
      </c>
      <c r="BI204" s="189">
        <f>IF(N204="nulová",J204,0)</f>
        <v>0</v>
      </c>
      <c r="BJ204" s="19" t="s">
        <v>83</v>
      </c>
      <c r="BK204" s="189">
        <f>ROUND(I204*H204,2)</f>
        <v>0</v>
      </c>
      <c r="BL204" s="19" t="s">
        <v>202</v>
      </c>
      <c r="BM204" s="188" t="s">
        <v>781</v>
      </c>
    </row>
    <row r="205" spans="1:65" s="2" customFormat="1" ht="19.5">
      <c r="A205" s="36"/>
      <c r="B205" s="37"/>
      <c r="C205" s="38"/>
      <c r="D205" s="190" t="s">
        <v>204</v>
      </c>
      <c r="E205" s="38"/>
      <c r="F205" s="191" t="s">
        <v>1076</v>
      </c>
      <c r="G205" s="38"/>
      <c r="H205" s="38"/>
      <c r="I205" s="192"/>
      <c r="J205" s="38"/>
      <c r="K205" s="38"/>
      <c r="L205" s="41"/>
      <c r="M205" s="193"/>
      <c r="N205" s="194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204</v>
      </c>
      <c r="AU205" s="19" t="s">
        <v>85</v>
      </c>
    </row>
    <row r="206" spans="1:65" s="2" customFormat="1" ht="19.5">
      <c r="A206" s="36"/>
      <c r="B206" s="37"/>
      <c r="C206" s="38"/>
      <c r="D206" s="190" t="s">
        <v>267</v>
      </c>
      <c r="E206" s="38"/>
      <c r="F206" s="220" t="s">
        <v>1029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267</v>
      </c>
      <c r="AU206" s="19" t="s">
        <v>85</v>
      </c>
    </row>
    <row r="207" spans="1:65" s="2" customFormat="1" ht="16.5" customHeight="1">
      <c r="A207" s="36"/>
      <c r="B207" s="37"/>
      <c r="C207" s="233" t="s">
        <v>542</v>
      </c>
      <c r="D207" s="233" t="s">
        <v>302</v>
      </c>
      <c r="E207" s="234" t="s">
        <v>1030</v>
      </c>
      <c r="F207" s="235" t="s">
        <v>1031</v>
      </c>
      <c r="G207" s="236" t="s">
        <v>323</v>
      </c>
      <c r="H207" s="237">
        <v>2</v>
      </c>
      <c r="I207" s="238"/>
      <c r="J207" s="239">
        <f>ROUND(I207*H207,2)</f>
        <v>0</v>
      </c>
      <c r="K207" s="235" t="s">
        <v>19</v>
      </c>
      <c r="L207" s="240"/>
      <c r="M207" s="241" t="s">
        <v>19</v>
      </c>
      <c r="N207" s="242" t="s">
        <v>46</v>
      </c>
      <c r="O207" s="66"/>
      <c r="P207" s="186">
        <f>O207*H207</f>
        <v>0</v>
      </c>
      <c r="Q207" s="186">
        <v>0</v>
      </c>
      <c r="R207" s="186">
        <f>Q207*H207</f>
        <v>0</v>
      </c>
      <c r="S207" s="186">
        <v>0</v>
      </c>
      <c r="T207" s="18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8" t="s">
        <v>274</v>
      </c>
      <c r="AT207" s="188" t="s">
        <v>302</v>
      </c>
      <c r="AU207" s="188" t="s">
        <v>85</v>
      </c>
      <c r="AY207" s="19" t="s">
        <v>194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9" t="s">
        <v>83</v>
      </c>
      <c r="BK207" s="189">
        <f>ROUND(I207*H207,2)</f>
        <v>0</v>
      </c>
      <c r="BL207" s="19" t="s">
        <v>202</v>
      </c>
      <c r="BM207" s="188" t="s">
        <v>784</v>
      </c>
    </row>
    <row r="208" spans="1:65" s="2" customFormat="1" ht="11.25">
      <c r="A208" s="36"/>
      <c r="B208" s="37"/>
      <c r="C208" s="38"/>
      <c r="D208" s="190" t="s">
        <v>204</v>
      </c>
      <c r="E208" s="38"/>
      <c r="F208" s="191" t="s">
        <v>1031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204</v>
      </c>
      <c r="AU208" s="19" t="s">
        <v>85</v>
      </c>
    </row>
    <row r="209" spans="1:65" s="2" customFormat="1" ht="24.2" customHeight="1">
      <c r="A209" s="36"/>
      <c r="B209" s="37"/>
      <c r="C209" s="176" t="s">
        <v>549</v>
      </c>
      <c r="D209" s="176" t="s">
        <v>197</v>
      </c>
      <c r="E209" s="178" t="s">
        <v>1032</v>
      </c>
      <c r="F209" s="179" t="s">
        <v>1033</v>
      </c>
      <c r="G209" s="180" t="s">
        <v>323</v>
      </c>
      <c r="H209" s="181">
        <v>5</v>
      </c>
      <c r="I209" s="182"/>
      <c r="J209" s="183">
        <f>ROUND(I209*H209,2)</f>
        <v>0</v>
      </c>
      <c r="K209" s="179" t="s">
        <v>201</v>
      </c>
      <c r="L209" s="41"/>
      <c r="M209" s="184" t="s">
        <v>19</v>
      </c>
      <c r="N209" s="185" t="s">
        <v>46</v>
      </c>
      <c r="O209" s="66"/>
      <c r="P209" s="186">
        <f>O209*H209</f>
        <v>0</v>
      </c>
      <c r="Q209" s="186">
        <v>0</v>
      </c>
      <c r="R209" s="186">
        <f>Q209*H209</f>
        <v>0</v>
      </c>
      <c r="S209" s="186">
        <v>0</v>
      </c>
      <c r="T209" s="18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8" t="s">
        <v>202</v>
      </c>
      <c r="AT209" s="188" t="s">
        <v>197</v>
      </c>
      <c r="AU209" s="188" t="s">
        <v>85</v>
      </c>
      <c r="AY209" s="19" t="s">
        <v>194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9" t="s">
        <v>83</v>
      </c>
      <c r="BK209" s="189">
        <f>ROUND(I209*H209,2)</f>
        <v>0</v>
      </c>
      <c r="BL209" s="19" t="s">
        <v>202</v>
      </c>
      <c r="BM209" s="188" t="s">
        <v>788</v>
      </c>
    </row>
    <row r="210" spans="1:65" s="2" customFormat="1" ht="11.25">
      <c r="A210" s="36"/>
      <c r="B210" s="37"/>
      <c r="C210" s="38"/>
      <c r="D210" s="190" t="s">
        <v>204</v>
      </c>
      <c r="E210" s="38"/>
      <c r="F210" s="191" t="s">
        <v>1033</v>
      </c>
      <c r="G210" s="38"/>
      <c r="H210" s="38"/>
      <c r="I210" s="192"/>
      <c r="J210" s="38"/>
      <c r="K210" s="38"/>
      <c r="L210" s="41"/>
      <c r="M210" s="193"/>
      <c r="N210" s="19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204</v>
      </c>
      <c r="AU210" s="19" t="s">
        <v>85</v>
      </c>
    </row>
    <row r="211" spans="1:65" s="2" customFormat="1" ht="11.25">
      <c r="A211" s="36"/>
      <c r="B211" s="37"/>
      <c r="C211" s="38"/>
      <c r="D211" s="195" t="s">
        <v>206</v>
      </c>
      <c r="E211" s="38"/>
      <c r="F211" s="196" t="s">
        <v>1034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206</v>
      </c>
      <c r="AU211" s="19" t="s">
        <v>85</v>
      </c>
    </row>
    <row r="212" spans="1:65" s="2" customFormat="1" ht="24.2" customHeight="1">
      <c r="A212" s="36"/>
      <c r="B212" s="37"/>
      <c r="C212" s="233" t="s">
        <v>555</v>
      </c>
      <c r="D212" s="233" t="s">
        <v>302</v>
      </c>
      <c r="E212" s="234" t="s">
        <v>1077</v>
      </c>
      <c r="F212" s="235" t="s">
        <v>1078</v>
      </c>
      <c r="G212" s="236" t="s">
        <v>323</v>
      </c>
      <c r="H212" s="237">
        <v>0</v>
      </c>
      <c r="I212" s="238"/>
      <c r="J212" s="239">
        <f>ROUND(I212*H212,2)</f>
        <v>0</v>
      </c>
      <c r="K212" s="235" t="s">
        <v>19</v>
      </c>
      <c r="L212" s="240"/>
      <c r="M212" s="241" t="s">
        <v>19</v>
      </c>
      <c r="N212" s="242" t="s">
        <v>46</v>
      </c>
      <c r="O212" s="66"/>
      <c r="P212" s="186">
        <f>O212*H212</f>
        <v>0</v>
      </c>
      <c r="Q212" s="186">
        <v>0</v>
      </c>
      <c r="R212" s="186">
        <f>Q212*H212</f>
        <v>0</v>
      </c>
      <c r="S212" s="186">
        <v>0</v>
      </c>
      <c r="T212" s="18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8" t="s">
        <v>274</v>
      </c>
      <c r="AT212" s="188" t="s">
        <v>302</v>
      </c>
      <c r="AU212" s="188" t="s">
        <v>85</v>
      </c>
      <c r="AY212" s="19" t="s">
        <v>194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9" t="s">
        <v>83</v>
      </c>
      <c r="BK212" s="189">
        <f>ROUND(I212*H212,2)</f>
        <v>0</v>
      </c>
      <c r="BL212" s="19" t="s">
        <v>202</v>
      </c>
      <c r="BM212" s="188" t="s">
        <v>791</v>
      </c>
    </row>
    <row r="213" spans="1:65" s="2" customFormat="1" ht="19.5">
      <c r="A213" s="36"/>
      <c r="B213" s="37"/>
      <c r="C213" s="38"/>
      <c r="D213" s="190" t="s">
        <v>204</v>
      </c>
      <c r="E213" s="38"/>
      <c r="F213" s="191" t="s">
        <v>1078</v>
      </c>
      <c r="G213" s="38"/>
      <c r="H213" s="38"/>
      <c r="I213" s="192"/>
      <c r="J213" s="38"/>
      <c r="K213" s="38"/>
      <c r="L213" s="41"/>
      <c r="M213" s="193"/>
      <c r="N213" s="194"/>
      <c r="O213" s="66"/>
      <c r="P213" s="66"/>
      <c r="Q213" s="66"/>
      <c r="R213" s="66"/>
      <c r="S213" s="66"/>
      <c r="T213" s="67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T213" s="19" t="s">
        <v>204</v>
      </c>
      <c r="AU213" s="19" t="s">
        <v>85</v>
      </c>
    </row>
    <row r="214" spans="1:65" s="2" customFormat="1" ht="19.5">
      <c r="A214" s="36"/>
      <c r="B214" s="37"/>
      <c r="C214" s="38"/>
      <c r="D214" s="190" t="s">
        <v>267</v>
      </c>
      <c r="E214" s="38"/>
      <c r="F214" s="220" t="s">
        <v>1029</v>
      </c>
      <c r="G214" s="38"/>
      <c r="H214" s="38"/>
      <c r="I214" s="192"/>
      <c r="J214" s="38"/>
      <c r="K214" s="38"/>
      <c r="L214" s="41"/>
      <c r="M214" s="193"/>
      <c r="N214" s="194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267</v>
      </c>
      <c r="AU214" s="19" t="s">
        <v>85</v>
      </c>
    </row>
    <row r="215" spans="1:65" s="2" customFormat="1" ht="16.5" customHeight="1">
      <c r="A215" s="36"/>
      <c r="B215" s="37"/>
      <c r="C215" s="233" t="s">
        <v>562</v>
      </c>
      <c r="D215" s="233" t="s">
        <v>302</v>
      </c>
      <c r="E215" s="234" t="s">
        <v>1030</v>
      </c>
      <c r="F215" s="235" t="s">
        <v>1031</v>
      </c>
      <c r="G215" s="236" t="s">
        <v>323</v>
      </c>
      <c r="H215" s="237">
        <v>5</v>
      </c>
      <c r="I215" s="238"/>
      <c r="J215" s="239">
        <f>ROUND(I215*H215,2)</f>
        <v>0</v>
      </c>
      <c r="K215" s="235" t="s">
        <v>19</v>
      </c>
      <c r="L215" s="240"/>
      <c r="M215" s="241" t="s">
        <v>19</v>
      </c>
      <c r="N215" s="242" t="s">
        <v>46</v>
      </c>
      <c r="O215" s="66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274</v>
      </c>
      <c r="AT215" s="188" t="s">
        <v>302</v>
      </c>
      <c r="AU215" s="188" t="s">
        <v>85</v>
      </c>
      <c r="AY215" s="19" t="s">
        <v>194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83</v>
      </c>
      <c r="BK215" s="189">
        <f>ROUND(I215*H215,2)</f>
        <v>0</v>
      </c>
      <c r="BL215" s="19" t="s">
        <v>202</v>
      </c>
      <c r="BM215" s="188" t="s">
        <v>794</v>
      </c>
    </row>
    <row r="216" spans="1:65" s="2" customFormat="1" ht="11.25">
      <c r="A216" s="36"/>
      <c r="B216" s="37"/>
      <c r="C216" s="38"/>
      <c r="D216" s="190" t="s">
        <v>204</v>
      </c>
      <c r="E216" s="38"/>
      <c r="F216" s="191" t="s">
        <v>1031</v>
      </c>
      <c r="G216" s="38"/>
      <c r="H216" s="38"/>
      <c r="I216" s="192"/>
      <c r="J216" s="38"/>
      <c r="K216" s="38"/>
      <c r="L216" s="41"/>
      <c r="M216" s="193"/>
      <c r="N216" s="19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204</v>
      </c>
      <c r="AU216" s="19" t="s">
        <v>85</v>
      </c>
    </row>
    <row r="217" spans="1:65" s="2" customFormat="1" ht="24.2" customHeight="1">
      <c r="A217" s="36"/>
      <c r="B217" s="37"/>
      <c r="C217" s="176" t="s">
        <v>569</v>
      </c>
      <c r="D217" s="176" t="s">
        <v>197</v>
      </c>
      <c r="E217" s="178" t="s">
        <v>1079</v>
      </c>
      <c r="F217" s="179" t="s">
        <v>1080</v>
      </c>
      <c r="G217" s="180" t="s">
        <v>706</v>
      </c>
      <c r="H217" s="181">
        <v>5</v>
      </c>
      <c r="I217" s="182"/>
      <c r="J217" s="183">
        <f>ROUND(I217*H217,2)</f>
        <v>0</v>
      </c>
      <c r="K217" s="179" t="s">
        <v>19</v>
      </c>
      <c r="L217" s="41"/>
      <c r="M217" s="184" t="s">
        <v>19</v>
      </c>
      <c r="N217" s="185" t="s">
        <v>46</v>
      </c>
      <c r="O217" s="66"/>
      <c r="P217" s="186">
        <f>O217*H217</f>
        <v>0</v>
      </c>
      <c r="Q217" s="186">
        <v>0</v>
      </c>
      <c r="R217" s="186">
        <f>Q217*H217</f>
        <v>0</v>
      </c>
      <c r="S217" s="186">
        <v>0</v>
      </c>
      <c r="T217" s="18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8" t="s">
        <v>202</v>
      </c>
      <c r="AT217" s="188" t="s">
        <v>197</v>
      </c>
      <c r="AU217" s="188" t="s">
        <v>85</v>
      </c>
      <c r="AY217" s="19" t="s">
        <v>194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9" t="s">
        <v>83</v>
      </c>
      <c r="BK217" s="189">
        <f>ROUND(I217*H217,2)</f>
        <v>0</v>
      </c>
      <c r="BL217" s="19" t="s">
        <v>202</v>
      </c>
      <c r="BM217" s="188" t="s">
        <v>798</v>
      </c>
    </row>
    <row r="218" spans="1:65" s="2" customFormat="1" ht="19.5">
      <c r="A218" s="36"/>
      <c r="B218" s="37"/>
      <c r="C218" s="38"/>
      <c r="D218" s="190" t="s">
        <v>204</v>
      </c>
      <c r="E218" s="38"/>
      <c r="F218" s="191" t="s">
        <v>1080</v>
      </c>
      <c r="G218" s="38"/>
      <c r="H218" s="38"/>
      <c r="I218" s="192"/>
      <c r="J218" s="38"/>
      <c r="K218" s="38"/>
      <c r="L218" s="41"/>
      <c r="M218" s="193"/>
      <c r="N218" s="19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204</v>
      </c>
      <c r="AU218" s="19" t="s">
        <v>85</v>
      </c>
    </row>
    <row r="219" spans="1:65" s="2" customFormat="1" ht="24.2" customHeight="1">
      <c r="A219" s="36"/>
      <c r="B219" s="37"/>
      <c r="C219" s="176" t="s">
        <v>575</v>
      </c>
      <c r="D219" s="176" t="s">
        <v>197</v>
      </c>
      <c r="E219" s="178" t="s">
        <v>1081</v>
      </c>
      <c r="F219" s="179" t="s">
        <v>1082</v>
      </c>
      <c r="G219" s="180" t="s">
        <v>706</v>
      </c>
      <c r="H219" s="181">
        <v>3</v>
      </c>
      <c r="I219" s="182"/>
      <c r="J219" s="183">
        <f>ROUND(I219*H219,2)</f>
        <v>0</v>
      </c>
      <c r="K219" s="179" t="s">
        <v>19</v>
      </c>
      <c r="L219" s="41"/>
      <c r="M219" s="184" t="s">
        <v>19</v>
      </c>
      <c r="N219" s="185" t="s">
        <v>46</v>
      </c>
      <c r="O219" s="66"/>
      <c r="P219" s="186">
        <f>O219*H219</f>
        <v>0</v>
      </c>
      <c r="Q219" s="186">
        <v>0</v>
      </c>
      <c r="R219" s="186">
        <f>Q219*H219</f>
        <v>0</v>
      </c>
      <c r="S219" s="186">
        <v>0</v>
      </c>
      <c r="T219" s="187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8" t="s">
        <v>202</v>
      </c>
      <c r="AT219" s="188" t="s">
        <v>197</v>
      </c>
      <c r="AU219" s="188" t="s">
        <v>85</v>
      </c>
      <c r="AY219" s="19" t="s">
        <v>194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9" t="s">
        <v>83</v>
      </c>
      <c r="BK219" s="189">
        <f>ROUND(I219*H219,2)</f>
        <v>0</v>
      </c>
      <c r="BL219" s="19" t="s">
        <v>202</v>
      </c>
      <c r="BM219" s="188" t="s">
        <v>801</v>
      </c>
    </row>
    <row r="220" spans="1:65" s="2" customFormat="1" ht="19.5">
      <c r="A220" s="36"/>
      <c r="B220" s="37"/>
      <c r="C220" s="38"/>
      <c r="D220" s="190" t="s">
        <v>204</v>
      </c>
      <c r="E220" s="38"/>
      <c r="F220" s="191" t="s">
        <v>1082</v>
      </c>
      <c r="G220" s="38"/>
      <c r="H220" s="38"/>
      <c r="I220" s="192"/>
      <c r="J220" s="38"/>
      <c r="K220" s="38"/>
      <c r="L220" s="41"/>
      <c r="M220" s="193"/>
      <c r="N220" s="19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204</v>
      </c>
      <c r="AU220" s="19" t="s">
        <v>85</v>
      </c>
    </row>
    <row r="221" spans="1:65" s="2" customFormat="1" ht="21.75" customHeight="1">
      <c r="A221" s="36"/>
      <c r="B221" s="37"/>
      <c r="C221" s="176" t="s">
        <v>802</v>
      </c>
      <c r="D221" s="176" t="s">
        <v>197</v>
      </c>
      <c r="E221" s="178" t="s">
        <v>1037</v>
      </c>
      <c r="F221" s="179" t="s">
        <v>1038</v>
      </c>
      <c r="G221" s="180" t="s">
        <v>200</v>
      </c>
      <c r="H221" s="181">
        <v>0.84</v>
      </c>
      <c r="I221" s="182"/>
      <c r="J221" s="183">
        <f>ROUND(I221*H221,2)</f>
        <v>0</v>
      </c>
      <c r="K221" s="179" t="s">
        <v>19</v>
      </c>
      <c r="L221" s="41"/>
      <c r="M221" s="184" t="s">
        <v>19</v>
      </c>
      <c r="N221" s="185" t="s">
        <v>46</v>
      </c>
      <c r="O221" s="66"/>
      <c r="P221" s="186">
        <f>O221*H221</f>
        <v>0</v>
      </c>
      <c r="Q221" s="186">
        <v>0</v>
      </c>
      <c r="R221" s="186">
        <f>Q221*H221</f>
        <v>0</v>
      </c>
      <c r="S221" s="186">
        <v>0</v>
      </c>
      <c r="T221" s="18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8" t="s">
        <v>202</v>
      </c>
      <c r="AT221" s="188" t="s">
        <v>197</v>
      </c>
      <c r="AU221" s="188" t="s">
        <v>85</v>
      </c>
      <c r="AY221" s="19" t="s">
        <v>194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9" t="s">
        <v>83</v>
      </c>
      <c r="BK221" s="189">
        <f>ROUND(I221*H221,2)</f>
        <v>0</v>
      </c>
      <c r="BL221" s="19" t="s">
        <v>202</v>
      </c>
      <c r="BM221" s="188" t="s">
        <v>805</v>
      </c>
    </row>
    <row r="222" spans="1:65" s="2" customFormat="1" ht="11.25">
      <c r="A222" s="36"/>
      <c r="B222" s="37"/>
      <c r="C222" s="38"/>
      <c r="D222" s="190" t="s">
        <v>204</v>
      </c>
      <c r="E222" s="38"/>
      <c r="F222" s="191" t="s">
        <v>1038</v>
      </c>
      <c r="G222" s="38"/>
      <c r="H222" s="38"/>
      <c r="I222" s="192"/>
      <c r="J222" s="38"/>
      <c r="K222" s="38"/>
      <c r="L222" s="41"/>
      <c r="M222" s="193"/>
      <c r="N222" s="19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204</v>
      </c>
      <c r="AU222" s="19" t="s">
        <v>85</v>
      </c>
    </row>
    <row r="223" spans="1:65" s="2" customFormat="1" ht="16.5" customHeight="1">
      <c r="A223" s="36"/>
      <c r="B223" s="37"/>
      <c r="C223" s="176" t="s">
        <v>719</v>
      </c>
      <c r="D223" s="176" t="s">
        <v>197</v>
      </c>
      <c r="E223" s="178" t="s">
        <v>821</v>
      </c>
      <c r="F223" s="179" t="s">
        <v>822</v>
      </c>
      <c r="G223" s="180" t="s">
        <v>230</v>
      </c>
      <c r="H223" s="181">
        <v>297</v>
      </c>
      <c r="I223" s="182"/>
      <c r="J223" s="183">
        <f>ROUND(I223*H223,2)</f>
        <v>0</v>
      </c>
      <c r="K223" s="179" t="s">
        <v>201</v>
      </c>
      <c r="L223" s="41"/>
      <c r="M223" s="184" t="s">
        <v>19</v>
      </c>
      <c r="N223" s="185" t="s">
        <v>46</v>
      </c>
      <c r="O223" s="66"/>
      <c r="P223" s="186">
        <f>O223*H223</f>
        <v>0</v>
      </c>
      <c r="Q223" s="186">
        <v>0</v>
      </c>
      <c r="R223" s="186">
        <f>Q223*H223</f>
        <v>0</v>
      </c>
      <c r="S223" s="186">
        <v>0</v>
      </c>
      <c r="T223" s="18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8" t="s">
        <v>202</v>
      </c>
      <c r="AT223" s="188" t="s">
        <v>197</v>
      </c>
      <c r="AU223" s="188" t="s">
        <v>85</v>
      </c>
      <c r="AY223" s="19" t="s">
        <v>194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9" t="s">
        <v>83</v>
      </c>
      <c r="BK223" s="189">
        <f>ROUND(I223*H223,2)</f>
        <v>0</v>
      </c>
      <c r="BL223" s="19" t="s">
        <v>202</v>
      </c>
      <c r="BM223" s="188" t="s">
        <v>809</v>
      </c>
    </row>
    <row r="224" spans="1:65" s="2" customFormat="1" ht="11.25">
      <c r="A224" s="36"/>
      <c r="B224" s="37"/>
      <c r="C224" s="38"/>
      <c r="D224" s="190" t="s">
        <v>204</v>
      </c>
      <c r="E224" s="38"/>
      <c r="F224" s="191" t="s">
        <v>822</v>
      </c>
      <c r="G224" s="38"/>
      <c r="H224" s="38"/>
      <c r="I224" s="192"/>
      <c r="J224" s="38"/>
      <c r="K224" s="38"/>
      <c r="L224" s="41"/>
      <c r="M224" s="193"/>
      <c r="N224" s="19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204</v>
      </c>
      <c r="AU224" s="19" t="s">
        <v>85</v>
      </c>
    </row>
    <row r="225" spans="1:65" s="2" customFormat="1" ht="11.25">
      <c r="A225" s="36"/>
      <c r="B225" s="37"/>
      <c r="C225" s="38"/>
      <c r="D225" s="195" t="s">
        <v>206</v>
      </c>
      <c r="E225" s="38"/>
      <c r="F225" s="196" t="s">
        <v>824</v>
      </c>
      <c r="G225" s="38"/>
      <c r="H225" s="38"/>
      <c r="I225" s="192"/>
      <c r="J225" s="38"/>
      <c r="K225" s="38"/>
      <c r="L225" s="41"/>
      <c r="M225" s="193"/>
      <c r="N225" s="194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206</v>
      </c>
      <c r="AU225" s="19" t="s">
        <v>85</v>
      </c>
    </row>
    <row r="226" spans="1:65" s="12" customFormat="1" ht="22.9" customHeight="1">
      <c r="B226" s="160"/>
      <c r="C226" s="161"/>
      <c r="D226" s="162" t="s">
        <v>74</v>
      </c>
      <c r="E226" s="174" t="s">
        <v>609</v>
      </c>
      <c r="F226" s="174" t="s">
        <v>610</v>
      </c>
      <c r="G226" s="161"/>
      <c r="H226" s="161"/>
      <c r="I226" s="164"/>
      <c r="J226" s="175">
        <f>BK226</f>
        <v>0</v>
      </c>
      <c r="K226" s="161"/>
      <c r="L226" s="166"/>
      <c r="M226" s="167"/>
      <c r="N226" s="168"/>
      <c r="O226" s="168"/>
      <c r="P226" s="169">
        <f>SUM(P227:P232)</f>
        <v>0</v>
      </c>
      <c r="Q226" s="168"/>
      <c r="R226" s="169">
        <f>SUM(R227:R232)</f>
        <v>0</v>
      </c>
      <c r="S226" s="168"/>
      <c r="T226" s="170">
        <f>SUM(T227:T232)</f>
        <v>0</v>
      </c>
      <c r="AR226" s="171" t="s">
        <v>83</v>
      </c>
      <c r="AT226" s="172" t="s">
        <v>74</v>
      </c>
      <c r="AU226" s="172" t="s">
        <v>83</v>
      </c>
      <c r="AY226" s="171" t="s">
        <v>194</v>
      </c>
      <c r="BK226" s="173">
        <f>SUM(BK227:BK232)</f>
        <v>0</v>
      </c>
    </row>
    <row r="227" spans="1:65" s="2" customFormat="1" ht="24.2" customHeight="1">
      <c r="A227" s="36"/>
      <c r="B227" s="37"/>
      <c r="C227" s="176" t="s">
        <v>593</v>
      </c>
      <c r="D227" s="176" t="s">
        <v>197</v>
      </c>
      <c r="E227" s="178" t="s">
        <v>839</v>
      </c>
      <c r="F227" s="179" t="s">
        <v>840</v>
      </c>
      <c r="G227" s="180" t="s">
        <v>305</v>
      </c>
      <c r="H227" s="181">
        <v>29.495000000000001</v>
      </c>
      <c r="I227" s="182"/>
      <c r="J227" s="183">
        <f>ROUND(I227*H227,2)</f>
        <v>0</v>
      </c>
      <c r="K227" s="179" t="s">
        <v>201</v>
      </c>
      <c r="L227" s="41"/>
      <c r="M227" s="184" t="s">
        <v>19</v>
      </c>
      <c r="N227" s="185" t="s">
        <v>46</v>
      </c>
      <c r="O227" s="66"/>
      <c r="P227" s="186">
        <f>O227*H227</f>
        <v>0</v>
      </c>
      <c r="Q227" s="186">
        <v>0</v>
      </c>
      <c r="R227" s="186">
        <f>Q227*H227</f>
        <v>0</v>
      </c>
      <c r="S227" s="186">
        <v>0</v>
      </c>
      <c r="T227" s="187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8" t="s">
        <v>202</v>
      </c>
      <c r="AT227" s="188" t="s">
        <v>197</v>
      </c>
      <c r="AU227" s="188" t="s">
        <v>85</v>
      </c>
      <c r="AY227" s="19" t="s">
        <v>194</v>
      </c>
      <c r="BE227" s="189">
        <f>IF(N227="základní",J227,0)</f>
        <v>0</v>
      </c>
      <c r="BF227" s="189">
        <f>IF(N227="snížená",J227,0)</f>
        <v>0</v>
      </c>
      <c r="BG227" s="189">
        <f>IF(N227="zákl. přenesená",J227,0)</f>
        <v>0</v>
      </c>
      <c r="BH227" s="189">
        <f>IF(N227="sníž. přenesená",J227,0)</f>
        <v>0</v>
      </c>
      <c r="BI227" s="189">
        <f>IF(N227="nulová",J227,0)</f>
        <v>0</v>
      </c>
      <c r="BJ227" s="19" t="s">
        <v>83</v>
      </c>
      <c r="BK227" s="189">
        <f>ROUND(I227*H227,2)</f>
        <v>0</v>
      </c>
      <c r="BL227" s="19" t="s">
        <v>202</v>
      </c>
      <c r="BM227" s="188" t="s">
        <v>812</v>
      </c>
    </row>
    <row r="228" spans="1:65" s="2" customFormat="1" ht="19.5">
      <c r="A228" s="36"/>
      <c r="B228" s="37"/>
      <c r="C228" s="38"/>
      <c r="D228" s="190" t="s">
        <v>204</v>
      </c>
      <c r="E228" s="38"/>
      <c r="F228" s="191" t="s">
        <v>840</v>
      </c>
      <c r="G228" s="38"/>
      <c r="H228" s="38"/>
      <c r="I228" s="192"/>
      <c r="J228" s="38"/>
      <c r="K228" s="38"/>
      <c r="L228" s="41"/>
      <c r="M228" s="193"/>
      <c r="N228" s="194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204</v>
      </c>
      <c r="AU228" s="19" t="s">
        <v>85</v>
      </c>
    </row>
    <row r="229" spans="1:65" s="2" customFormat="1" ht="11.25">
      <c r="A229" s="36"/>
      <c r="B229" s="37"/>
      <c r="C229" s="38"/>
      <c r="D229" s="195" t="s">
        <v>206</v>
      </c>
      <c r="E229" s="38"/>
      <c r="F229" s="196" t="s">
        <v>842</v>
      </c>
      <c r="G229" s="38"/>
      <c r="H229" s="38"/>
      <c r="I229" s="192"/>
      <c r="J229" s="38"/>
      <c r="K229" s="38"/>
      <c r="L229" s="41"/>
      <c r="M229" s="193"/>
      <c r="N229" s="194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206</v>
      </c>
      <c r="AU229" s="19" t="s">
        <v>85</v>
      </c>
    </row>
    <row r="230" spans="1:65" s="2" customFormat="1" ht="24.2" customHeight="1">
      <c r="A230" s="36"/>
      <c r="B230" s="37"/>
      <c r="C230" s="176" t="s">
        <v>599</v>
      </c>
      <c r="D230" s="176" t="s">
        <v>197</v>
      </c>
      <c r="E230" s="178" t="s">
        <v>843</v>
      </c>
      <c r="F230" s="179" t="s">
        <v>844</v>
      </c>
      <c r="G230" s="180" t="s">
        <v>305</v>
      </c>
      <c r="H230" s="181">
        <v>29.495000000000001</v>
      </c>
      <c r="I230" s="182"/>
      <c r="J230" s="183">
        <f>ROUND(I230*H230,2)</f>
        <v>0</v>
      </c>
      <c r="K230" s="179" t="s">
        <v>201</v>
      </c>
      <c r="L230" s="41"/>
      <c r="M230" s="184" t="s">
        <v>19</v>
      </c>
      <c r="N230" s="185" t="s">
        <v>46</v>
      </c>
      <c r="O230" s="66"/>
      <c r="P230" s="186">
        <f>O230*H230</f>
        <v>0</v>
      </c>
      <c r="Q230" s="186">
        <v>0</v>
      </c>
      <c r="R230" s="186">
        <f>Q230*H230</f>
        <v>0</v>
      </c>
      <c r="S230" s="186">
        <v>0</v>
      </c>
      <c r="T230" s="187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8" t="s">
        <v>202</v>
      </c>
      <c r="AT230" s="188" t="s">
        <v>197</v>
      </c>
      <c r="AU230" s="188" t="s">
        <v>85</v>
      </c>
      <c r="AY230" s="19" t="s">
        <v>194</v>
      </c>
      <c r="BE230" s="189">
        <f>IF(N230="základní",J230,0)</f>
        <v>0</v>
      </c>
      <c r="BF230" s="189">
        <f>IF(N230="snížená",J230,0)</f>
        <v>0</v>
      </c>
      <c r="BG230" s="189">
        <f>IF(N230="zákl. přenesená",J230,0)</f>
        <v>0</v>
      </c>
      <c r="BH230" s="189">
        <f>IF(N230="sníž. přenesená",J230,0)</f>
        <v>0</v>
      </c>
      <c r="BI230" s="189">
        <f>IF(N230="nulová",J230,0)</f>
        <v>0</v>
      </c>
      <c r="BJ230" s="19" t="s">
        <v>83</v>
      </c>
      <c r="BK230" s="189">
        <f>ROUND(I230*H230,2)</f>
        <v>0</v>
      </c>
      <c r="BL230" s="19" t="s">
        <v>202</v>
      </c>
      <c r="BM230" s="188" t="s">
        <v>816</v>
      </c>
    </row>
    <row r="231" spans="1:65" s="2" customFormat="1" ht="19.5">
      <c r="A231" s="36"/>
      <c r="B231" s="37"/>
      <c r="C231" s="38"/>
      <c r="D231" s="190" t="s">
        <v>204</v>
      </c>
      <c r="E231" s="38"/>
      <c r="F231" s="191" t="s">
        <v>844</v>
      </c>
      <c r="G231" s="38"/>
      <c r="H231" s="38"/>
      <c r="I231" s="192"/>
      <c r="J231" s="38"/>
      <c r="K231" s="38"/>
      <c r="L231" s="41"/>
      <c r="M231" s="193"/>
      <c r="N231" s="194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204</v>
      </c>
      <c r="AU231" s="19" t="s">
        <v>85</v>
      </c>
    </row>
    <row r="232" spans="1:65" s="2" customFormat="1" ht="11.25">
      <c r="A232" s="36"/>
      <c r="B232" s="37"/>
      <c r="C232" s="38"/>
      <c r="D232" s="195" t="s">
        <v>206</v>
      </c>
      <c r="E232" s="38"/>
      <c r="F232" s="196" t="s">
        <v>846</v>
      </c>
      <c r="G232" s="38"/>
      <c r="H232" s="38"/>
      <c r="I232" s="192"/>
      <c r="J232" s="38"/>
      <c r="K232" s="38"/>
      <c r="L232" s="41"/>
      <c r="M232" s="193"/>
      <c r="N232" s="194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206</v>
      </c>
      <c r="AU232" s="19" t="s">
        <v>85</v>
      </c>
    </row>
    <row r="233" spans="1:65" s="12" customFormat="1" ht="25.9" customHeight="1">
      <c r="B233" s="160"/>
      <c r="C233" s="161"/>
      <c r="D233" s="162" t="s">
        <v>74</v>
      </c>
      <c r="E233" s="163" t="s">
        <v>847</v>
      </c>
      <c r="F233" s="163" t="s">
        <v>848</v>
      </c>
      <c r="G233" s="161"/>
      <c r="H233" s="161"/>
      <c r="I233" s="164"/>
      <c r="J233" s="165">
        <f>BK233</f>
        <v>0</v>
      </c>
      <c r="K233" s="161"/>
      <c r="L233" s="166"/>
      <c r="M233" s="167"/>
      <c r="N233" s="168"/>
      <c r="O233" s="168"/>
      <c r="P233" s="169">
        <f>P234+P244+P251</f>
        <v>0</v>
      </c>
      <c r="Q233" s="168"/>
      <c r="R233" s="169">
        <f>R234+R244+R251</f>
        <v>0</v>
      </c>
      <c r="S233" s="168"/>
      <c r="T233" s="170">
        <f>T234+T244+T251</f>
        <v>0</v>
      </c>
      <c r="AR233" s="171" t="s">
        <v>242</v>
      </c>
      <c r="AT233" s="172" t="s">
        <v>74</v>
      </c>
      <c r="AU233" s="172" t="s">
        <v>75</v>
      </c>
      <c r="AY233" s="171" t="s">
        <v>194</v>
      </c>
      <c r="BK233" s="173">
        <f>BK234+BK244+BK251</f>
        <v>0</v>
      </c>
    </row>
    <row r="234" spans="1:65" s="12" customFormat="1" ht="22.9" customHeight="1">
      <c r="B234" s="160"/>
      <c r="C234" s="161"/>
      <c r="D234" s="162" t="s">
        <v>74</v>
      </c>
      <c r="E234" s="174" t="s">
        <v>849</v>
      </c>
      <c r="F234" s="174" t="s">
        <v>850</v>
      </c>
      <c r="G234" s="161"/>
      <c r="H234" s="161"/>
      <c r="I234" s="164"/>
      <c r="J234" s="175">
        <f>BK234</f>
        <v>0</v>
      </c>
      <c r="K234" s="161"/>
      <c r="L234" s="166"/>
      <c r="M234" s="167"/>
      <c r="N234" s="168"/>
      <c r="O234" s="168"/>
      <c r="P234" s="169">
        <f>SUM(P235:P243)</f>
        <v>0</v>
      </c>
      <c r="Q234" s="168"/>
      <c r="R234" s="169">
        <f>SUM(R235:R243)</f>
        <v>0</v>
      </c>
      <c r="S234" s="168"/>
      <c r="T234" s="170">
        <f>SUM(T235:T243)</f>
        <v>0</v>
      </c>
      <c r="AR234" s="171" t="s">
        <v>242</v>
      </c>
      <c r="AT234" s="172" t="s">
        <v>74</v>
      </c>
      <c r="AU234" s="172" t="s">
        <v>83</v>
      </c>
      <c r="AY234" s="171" t="s">
        <v>194</v>
      </c>
      <c r="BK234" s="173">
        <f>SUM(BK235:BK243)</f>
        <v>0</v>
      </c>
    </row>
    <row r="235" spans="1:65" s="2" customFormat="1" ht="16.5" customHeight="1">
      <c r="A235" s="36"/>
      <c r="B235" s="37"/>
      <c r="C235" s="176" t="s">
        <v>604</v>
      </c>
      <c r="D235" s="176" t="s">
        <v>197</v>
      </c>
      <c r="E235" s="178" t="s">
        <v>851</v>
      </c>
      <c r="F235" s="179" t="s">
        <v>852</v>
      </c>
      <c r="G235" s="180" t="s">
        <v>706</v>
      </c>
      <c r="H235" s="181">
        <v>1</v>
      </c>
      <c r="I235" s="182"/>
      <c r="J235" s="183">
        <f>ROUND(I235*H235,2)</f>
        <v>0</v>
      </c>
      <c r="K235" s="179" t="s">
        <v>201</v>
      </c>
      <c r="L235" s="41"/>
      <c r="M235" s="184" t="s">
        <v>19</v>
      </c>
      <c r="N235" s="185" t="s">
        <v>46</v>
      </c>
      <c r="O235" s="66"/>
      <c r="P235" s="186">
        <f>O235*H235</f>
        <v>0</v>
      </c>
      <c r="Q235" s="186">
        <v>0</v>
      </c>
      <c r="R235" s="186">
        <f>Q235*H235</f>
        <v>0</v>
      </c>
      <c r="S235" s="186">
        <v>0</v>
      </c>
      <c r="T235" s="18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8" t="s">
        <v>202</v>
      </c>
      <c r="AT235" s="188" t="s">
        <v>197</v>
      </c>
      <c r="AU235" s="188" t="s">
        <v>85</v>
      </c>
      <c r="AY235" s="19" t="s">
        <v>194</v>
      </c>
      <c r="BE235" s="189">
        <f>IF(N235="základní",J235,0)</f>
        <v>0</v>
      </c>
      <c r="BF235" s="189">
        <f>IF(N235="snížená",J235,0)</f>
        <v>0</v>
      </c>
      <c r="BG235" s="189">
        <f>IF(N235="zákl. přenesená",J235,0)</f>
        <v>0</v>
      </c>
      <c r="BH235" s="189">
        <f>IF(N235="sníž. přenesená",J235,0)</f>
        <v>0</v>
      </c>
      <c r="BI235" s="189">
        <f>IF(N235="nulová",J235,0)</f>
        <v>0</v>
      </c>
      <c r="BJ235" s="19" t="s">
        <v>83</v>
      </c>
      <c r="BK235" s="189">
        <f>ROUND(I235*H235,2)</f>
        <v>0</v>
      </c>
      <c r="BL235" s="19" t="s">
        <v>202</v>
      </c>
      <c r="BM235" s="188" t="s">
        <v>819</v>
      </c>
    </row>
    <row r="236" spans="1:65" s="2" customFormat="1" ht="11.25">
      <c r="A236" s="36"/>
      <c r="B236" s="37"/>
      <c r="C236" s="38"/>
      <c r="D236" s="190" t="s">
        <v>204</v>
      </c>
      <c r="E236" s="38"/>
      <c r="F236" s="191" t="s">
        <v>852</v>
      </c>
      <c r="G236" s="38"/>
      <c r="H236" s="38"/>
      <c r="I236" s="192"/>
      <c r="J236" s="38"/>
      <c r="K236" s="38"/>
      <c r="L236" s="41"/>
      <c r="M236" s="193"/>
      <c r="N236" s="194"/>
      <c r="O236" s="66"/>
      <c r="P236" s="66"/>
      <c r="Q236" s="66"/>
      <c r="R236" s="66"/>
      <c r="S236" s="66"/>
      <c r="T236" s="67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T236" s="19" t="s">
        <v>204</v>
      </c>
      <c r="AU236" s="19" t="s">
        <v>85</v>
      </c>
    </row>
    <row r="237" spans="1:65" s="2" customFormat="1" ht="11.25">
      <c r="A237" s="36"/>
      <c r="B237" s="37"/>
      <c r="C237" s="38"/>
      <c r="D237" s="195" t="s">
        <v>206</v>
      </c>
      <c r="E237" s="38"/>
      <c r="F237" s="196" t="s">
        <v>854</v>
      </c>
      <c r="G237" s="38"/>
      <c r="H237" s="38"/>
      <c r="I237" s="192"/>
      <c r="J237" s="38"/>
      <c r="K237" s="38"/>
      <c r="L237" s="41"/>
      <c r="M237" s="193"/>
      <c r="N237" s="19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206</v>
      </c>
      <c r="AU237" s="19" t="s">
        <v>85</v>
      </c>
    </row>
    <row r="238" spans="1:65" s="2" customFormat="1" ht="16.5" customHeight="1">
      <c r="A238" s="36"/>
      <c r="B238" s="37"/>
      <c r="C238" s="176" t="s">
        <v>611</v>
      </c>
      <c r="D238" s="176" t="s">
        <v>197</v>
      </c>
      <c r="E238" s="178" t="s">
        <v>855</v>
      </c>
      <c r="F238" s="179" t="s">
        <v>856</v>
      </c>
      <c r="G238" s="180" t="s">
        <v>706</v>
      </c>
      <c r="H238" s="181">
        <v>1</v>
      </c>
      <c r="I238" s="182"/>
      <c r="J238" s="183">
        <f>ROUND(I238*H238,2)</f>
        <v>0</v>
      </c>
      <c r="K238" s="179" t="s">
        <v>201</v>
      </c>
      <c r="L238" s="41"/>
      <c r="M238" s="184" t="s">
        <v>19</v>
      </c>
      <c r="N238" s="185" t="s">
        <v>46</v>
      </c>
      <c r="O238" s="66"/>
      <c r="P238" s="186">
        <f>O238*H238</f>
        <v>0</v>
      </c>
      <c r="Q238" s="186">
        <v>0</v>
      </c>
      <c r="R238" s="186">
        <f>Q238*H238</f>
        <v>0</v>
      </c>
      <c r="S238" s="186">
        <v>0</v>
      </c>
      <c r="T238" s="18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8" t="s">
        <v>202</v>
      </c>
      <c r="AT238" s="188" t="s">
        <v>197</v>
      </c>
      <c r="AU238" s="188" t="s">
        <v>85</v>
      </c>
      <c r="AY238" s="19" t="s">
        <v>194</v>
      </c>
      <c r="BE238" s="189">
        <f>IF(N238="základní",J238,0)</f>
        <v>0</v>
      </c>
      <c r="BF238" s="189">
        <f>IF(N238="snížená",J238,0)</f>
        <v>0</v>
      </c>
      <c r="BG238" s="189">
        <f>IF(N238="zákl. přenesená",J238,0)</f>
        <v>0</v>
      </c>
      <c r="BH238" s="189">
        <f>IF(N238="sníž. přenesená",J238,0)</f>
        <v>0</v>
      </c>
      <c r="BI238" s="189">
        <f>IF(N238="nulová",J238,0)</f>
        <v>0</v>
      </c>
      <c r="BJ238" s="19" t="s">
        <v>83</v>
      </c>
      <c r="BK238" s="189">
        <f>ROUND(I238*H238,2)</f>
        <v>0</v>
      </c>
      <c r="BL238" s="19" t="s">
        <v>202</v>
      </c>
      <c r="BM238" s="188" t="s">
        <v>823</v>
      </c>
    </row>
    <row r="239" spans="1:65" s="2" customFormat="1" ht="11.25">
      <c r="A239" s="36"/>
      <c r="B239" s="37"/>
      <c r="C239" s="38"/>
      <c r="D239" s="190" t="s">
        <v>204</v>
      </c>
      <c r="E239" s="38"/>
      <c r="F239" s="191" t="s">
        <v>856</v>
      </c>
      <c r="G239" s="38"/>
      <c r="H239" s="38"/>
      <c r="I239" s="192"/>
      <c r="J239" s="38"/>
      <c r="K239" s="38"/>
      <c r="L239" s="41"/>
      <c r="M239" s="193"/>
      <c r="N239" s="19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204</v>
      </c>
      <c r="AU239" s="19" t="s">
        <v>85</v>
      </c>
    </row>
    <row r="240" spans="1:65" s="2" customFormat="1" ht="11.25">
      <c r="A240" s="36"/>
      <c r="B240" s="37"/>
      <c r="C240" s="38"/>
      <c r="D240" s="195" t="s">
        <v>206</v>
      </c>
      <c r="E240" s="38"/>
      <c r="F240" s="196" t="s">
        <v>858</v>
      </c>
      <c r="G240" s="38"/>
      <c r="H240" s="38"/>
      <c r="I240" s="192"/>
      <c r="J240" s="38"/>
      <c r="K240" s="38"/>
      <c r="L240" s="41"/>
      <c r="M240" s="193"/>
      <c r="N240" s="194"/>
      <c r="O240" s="66"/>
      <c r="P240" s="66"/>
      <c r="Q240" s="66"/>
      <c r="R240" s="66"/>
      <c r="S240" s="66"/>
      <c r="T240" s="67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9" t="s">
        <v>206</v>
      </c>
      <c r="AU240" s="19" t="s">
        <v>85</v>
      </c>
    </row>
    <row r="241" spans="1:65" s="2" customFormat="1" ht="16.5" customHeight="1">
      <c r="A241" s="36"/>
      <c r="B241" s="37"/>
      <c r="C241" s="176" t="s">
        <v>617</v>
      </c>
      <c r="D241" s="176" t="s">
        <v>197</v>
      </c>
      <c r="E241" s="178" t="s">
        <v>859</v>
      </c>
      <c r="F241" s="179" t="s">
        <v>860</v>
      </c>
      <c r="G241" s="180" t="s">
        <v>706</v>
      </c>
      <c r="H241" s="181">
        <v>1</v>
      </c>
      <c r="I241" s="182"/>
      <c r="J241" s="183">
        <f>ROUND(I241*H241,2)</f>
        <v>0</v>
      </c>
      <c r="K241" s="179" t="s">
        <v>201</v>
      </c>
      <c r="L241" s="41"/>
      <c r="M241" s="184" t="s">
        <v>19</v>
      </c>
      <c r="N241" s="185" t="s">
        <v>46</v>
      </c>
      <c r="O241" s="66"/>
      <c r="P241" s="186">
        <f>O241*H241</f>
        <v>0</v>
      </c>
      <c r="Q241" s="186">
        <v>0</v>
      </c>
      <c r="R241" s="186">
        <f>Q241*H241</f>
        <v>0</v>
      </c>
      <c r="S241" s="186">
        <v>0</v>
      </c>
      <c r="T241" s="187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8" t="s">
        <v>202</v>
      </c>
      <c r="AT241" s="188" t="s">
        <v>197</v>
      </c>
      <c r="AU241" s="188" t="s">
        <v>85</v>
      </c>
      <c r="AY241" s="19" t="s">
        <v>194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9" t="s">
        <v>83</v>
      </c>
      <c r="BK241" s="189">
        <f>ROUND(I241*H241,2)</f>
        <v>0</v>
      </c>
      <c r="BL241" s="19" t="s">
        <v>202</v>
      </c>
      <c r="BM241" s="188" t="s">
        <v>827</v>
      </c>
    </row>
    <row r="242" spans="1:65" s="2" customFormat="1" ht="11.25">
      <c r="A242" s="36"/>
      <c r="B242" s="37"/>
      <c r="C242" s="38"/>
      <c r="D242" s="190" t="s">
        <v>204</v>
      </c>
      <c r="E242" s="38"/>
      <c r="F242" s="191" t="s">
        <v>860</v>
      </c>
      <c r="G242" s="38"/>
      <c r="H242" s="38"/>
      <c r="I242" s="192"/>
      <c r="J242" s="38"/>
      <c r="K242" s="38"/>
      <c r="L242" s="41"/>
      <c r="M242" s="193"/>
      <c r="N242" s="194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204</v>
      </c>
      <c r="AU242" s="19" t="s">
        <v>85</v>
      </c>
    </row>
    <row r="243" spans="1:65" s="2" customFormat="1" ht="11.25">
      <c r="A243" s="36"/>
      <c r="B243" s="37"/>
      <c r="C243" s="38"/>
      <c r="D243" s="195" t="s">
        <v>206</v>
      </c>
      <c r="E243" s="38"/>
      <c r="F243" s="196" t="s">
        <v>862</v>
      </c>
      <c r="G243" s="38"/>
      <c r="H243" s="38"/>
      <c r="I243" s="192"/>
      <c r="J243" s="38"/>
      <c r="K243" s="38"/>
      <c r="L243" s="41"/>
      <c r="M243" s="193"/>
      <c r="N243" s="194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206</v>
      </c>
      <c r="AU243" s="19" t="s">
        <v>85</v>
      </c>
    </row>
    <row r="244" spans="1:65" s="12" customFormat="1" ht="22.9" customHeight="1">
      <c r="B244" s="160"/>
      <c r="C244" s="161"/>
      <c r="D244" s="162" t="s">
        <v>74</v>
      </c>
      <c r="E244" s="174" t="s">
        <v>863</v>
      </c>
      <c r="F244" s="174" t="s">
        <v>864</v>
      </c>
      <c r="G244" s="161"/>
      <c r="H244" s="161"/>
      <c r="I244" s="164"/>
      <c r="J244" s="175">
        <f>BK244</f>
        <v>0</v>
      </c>
      <c r="K244" s="161"/>
      <c r="L244" s="166"/>
      <c r="M244" s="167"/>
      <c r="N244" s="168"/>
      <c r="O244" s="168"/>
      <c r="P244" s="169">
        <f>SUM(P245:P250)</f>
        <v>0</v>
      </c>
      <c r="Q244" s="168"/>
      <c r="R244" s="169">
        <f>SUM(R245:R250)</f>
        <v>0</v>
      </c>
      <c r="S244" s="168"/>
      <c r="T244" s="170">
        <f>SUM(T245:T250)</f>
        <v>0</v>
      </c>
      <c r="AR244" s="171" t="s">
        <v>242</v>
      </c>
      <c r="AT244" s="172" t="s">
        <v>74</v>
      </c>
      <c r="AU244" s="172" t="s">
        <v>83</v>
      </c>
      <c r="AY244" s="171" t="s">
        <v>194</v>
      </c>
      <c r="BK244" s="173">
        <f>SUM(BK245:BK250)</f>
        <v>0</v>
      </c>
    </row>
    <row r="245" spans="1:65" s="2" customFormat="1" ht="16.5" customHeight="1">
      <c r="A245" s="36"/>
      <c r="B245" s="37"/>
      <c r="C245" s="176" t="s">
        <v>196</v>
      </c>
      <c r="D245" s="176" t="s">
        <v>197</v>
      </c>
      <c r="E245" s="178" t="s">
        <v>865</v>
      </c>
      <c r="F245" s="179" t="s">
        <v>866</v>
      </c>
      <c r="G245" s="180" t="s">
        <v>706</v>
      </c>
      <c r="H245" s="181">
        <v>1</v>
      </c>
      <c r="I245" s="182"/>
      <c r="J245" s="183">
        <f>ROUND(I245*H245,2)</f>
        <v>0</v>
      </c>
      <c r="K245" s="179" t="s">
        <v>201</v>
      </c>
      <c r="L245" s="41"/>
      <c r="M245" s="184" t="s">
        <v>19</v>
      </c>
      <c r="N245" s="185" t="s">
        <v>46</v>
      </c>
      <c r="O245" s="66"/>
      <c r="P245" s="186">
        <f>O245*H245</f>
        <v>0</v>
      </c>
      <c r="Q245" s="186">
        <v>0</v>
      </c>
      <c r="R245" s="186">
        <f>Q245*H245</f>
        <v>0</v>
      </c>
      <c r="S245" s="186">
        <v>0</v>
      </c>
      <c r="T245" s="187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8" t="s">
        <v>202</v>
      </c>
      <c r="AT245" s="188" t="s">
        <v>197</v>
      </c>
      <c r="AU245" s="188" t="s">
        <v>85</v>
      </c>
      <c r="AY245" s="19" t="s">
        <v>194</v>
      </c>
      <c r="BE245" s="189">
        <f>IF(N245="základní",J245,0)</f>
        <v>0</v>
      </c>
      <c r="BF245" s="189">
        <f>IF(N245="snížená",J245,0)</f>
        <v>0</v>
      </c>
      <c r="BG245" s="189">
        <f>IF(N245="zákl. přenesená",J245,0)</f>
        <v>0</v>
      </c>
      <c r="BH245" s="189">
        <f>IF(N245="sníž. přenesená",J245,0)</f>
        <v>0</v>
      </c>
      <c r="BI245" s="189">
        <f>IF(N245="nulová",J245,0)</f>
        <v>0</v>
      </c>
      <c r="BJ245" s="19" t="s">
        <v>83</v>
      </c>
      <c r="BK245" s="189">
        <f>ROUND(I245*H245,2)</f>
        <v>0</v>
      </c>
      <c r="BL245" s="19" t="s">
        <v>202</v>
      </c>
      <c r="BM245" s="188" t="s">
        <v>831</v>
      </c>
    </row>
    <row r="246" spans="1:65" s="2" customFormat="1" ht="11.25">
      <c r="A246" s="36"/>
      <c r="B246" s="37"/>
      <c r="C246" s="38"/>
      <c r="D246" s="190" t="s">
        <v>204</v>
      </c>
      <c r="E246" s="38"/>
      <c r="F246" s="191" t="s">
        <v>866</v>
      </c>
      <c r="G246" s="38"/>
      <c r="H246" s="38"/>
      <c r="I246" s="192"/>
      <c r="J246" s="38"/>
      <c r="K246" s="38"/>
      <c r="L246" s="41"/>
      <c r="M246" s="193"/>
      <c r="N246" s="194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204</v>
      </c>
      <c r="AU246" s="19" t="s">
        <v>85</v>
      </c>
    </row>
    <row r="247" spans="1:65" s="2" customFormat="1" ht="11.25">
      <c r="A247" s="36"/>
      <c r="B247" s="37"/>
      <c r="C247" s="38"/>
      <c r="D247" s="195" t="s">
        <v>206</v>
      </c>
      <c r="E247" s="38"/>
      <c r="F247" s="196" t="s">
        <v>868</v>
      </c>
      <c r="G247" s="38"/>
      <c r="H247" s="38"/>
      <c r="I247" s="192"/>
      <c r="J247" s="38"/>
      <c r="K247" s="38"/>
      <c r="L247" s="41"/>
      <c r="M247" s="193"/>
      <c r="N247" s="194"/>
      <c r="O247" s="66"/>
      <c r="P247" s="66"/>
      <c r="Q247" s="66"/>
      <c r="R247" s="66"/>
      <c r="S247" s="66"/>
      <c r="T247" s="67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T247" s="19" t="s">
        <v>206</v>
      </c>
      <c r="AU247" s="19" t="s">
        <v>85</v>
      </c>
    </row>
    <row r="248" spans="1:65" s="2" customFormat="1" ht="16.5" customHeight="1">
      <c r="A248" s="36"/>
      <c r="B248" s="37"/>
      <c r="C248" s="176" t="s">
        <v>834</v>
      </c>
      <c r="D248" s="176" t="s">
        <v>197</v>
      </c>
      <c r="E248" s="178" t="s">
        <v>869</v>
      </c>
      <c r="F248" s="179" t="s">
        <v>870</v>
      </c>
      <c r="G248" s="180" t="s">
        <v>706</v>
      </c>
      <c r="H248" s="181">
        <v>1</v>
      </c>
      <c r="I248" s="182"/>
      <c r="J248" s="183">
        <f>ROUND(I248*H248,2)</f>
        <v>0</v>
      </c>
      <c r="K248" s="179" t="s">
        <v>201</v>
      </c>
      <c r="L248" s="41"/>
      <c r="M248" s="184" t="s">
        <v>19</v>
      </c>
      <c r="N248" s="185" t="s">
        <v>46</v>
      </c>
      <c r="O248" s="66"/>
      <c r="P248" s="186">
        <f>O248*H248</f>
        <v>0</v>
      </c>
      <c r="Q248" s="186">
        <v>0</v>
      </c>
      <c r="R248" s="186">
        <f>Q248*H248</f>
        <v>0</v>
      </c>
      <c r="S248" s="186">
        <v>0</v>
      </c>
      <c r="T248" s="187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188" t="s">
        <v>202</v>
      </c>
      <c r="AT248" s="188" t="s">
        <v>197</v>
      </c>
      <c r="AU248" s="188" t="s">
        <v>85</v>
      </c>
      <c r="AY248" s="19" t="s">
        <v>194</v>
      </c>
      <c r="BE248" s="189">
        <f>IF(N248="základní",J248,0)</f>
        <v>0</v>
      </c>
      <c r="BF248" s="189">
        <f>IF(N248="snížená",J248,0)</f>
        <v>0</v>
      </c>
      <c r="BG248" s="189">
        <f>IF(N248="zákl. přenesená",J248,0)</f>
        <v>0</v>
      </c>
      <c r="BH248" s="189">
        <f>IF(N248="sníž. přenesená",J248,0)</f>
        <v>0</v>
      </c>
      <c r="BI248" s="189">
        <f>IF(N248="nulová",J248,0)</f>
        <v>0</v>
      </c>
      <c r="BJ248" s="19" t="s">
        <v>83</v>
      </c>
      <c r="BK248" s="189">
        <f>ROUND(I248*H248,2)</f>
        <v>0</v>
      </c>
      <c r="BL248" s="19" t="s">
        <v>202</v>
      </c>
      <c r="BM248" s="188" t="s">
        <v>837</v>
      </c>
    </row>
    <row r="249" spans="1:65" s="2" customFormat="1" ht="11.25">
      <c r="A249" s="36"/>
      <c r="B249" s="37"/>
      <c r="C249" s="38"/>
      <c r="D249" s="190" t="s">
        <v>204</v>
      </c>
      <c r="E249" s="38"/>
      <c r="F249" s="191" t="s">
        <v>870</v>
      </c>
      <c r="G249" s="38"/>
      <c r="H249" s="38"/>
      <c r="I249" s="192"/>
      <c r="J249" s="38"/>
      <c r="K249" s="38"/>
      <c r="L249" s="41"/>
      <c r="M249" s="193"/>
      <c r="N249" s="194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204</v>
      </c>
      <c r="AU249" s="19" t="s">
        <v>85</v>
      </c>
    </row>
    <row r="250" spans="1:65" s="2" customFormat="1" ht="11.25">
      <c r="A250" s="36"/>
      <c r="B250" s="37"/>
      <c r="C250" s="38"/>
      <c r="D250" s="195" t="s">
        <v>206</v>
      </c>
      <c r="E250" s="38"/>
      <c r="F250" s="196" t="s">
        <v>872</v>
      </c>
      <c r="G250" s="38"/>
      <c r="H250" s="38"/>
      <c r="I250" s="192"/>
      <c r="J250" s="38"/>
      <c r="K250" s="38"/>
      <c r="L250" s="41"/>
      <c r="M250" s="193"/>
      <c r="N250" s="194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206</v>
      </c>
      <c r="AU250" s="19" t="s">
        <v>85</v>
      </c>
    </row>
    <row r="251" spans="1:65" s="12" customFormat="1" ht="22.9" customHeight="1">
      <c r="B251" s="160"/>
      <c r="C251" s="161"/>
      <c r="D251" s="162" t="s">
        <v>74</v>
      </c>
      <c r="E251" s="174" t="s">
        <v>876</v>
      </c>
      <c r="F251" s="174" t="s">
        <v>877</v>
      </c>
      <c r="G251" s="161"/>
      <c r="H251" s="161"/>
      <c r="I251" s="164"/>
      <c r="J251" s="175">
        <f>BK251</f>
        <v>0</v>
      </c>
      <c r="K251" s="161"/>
      <c r="L251" s="166"/>
      <c r="M251" s="167"/>
      <c r="N251" s="168"/>
      <c r="O251" s="168"/>
      <c r="P251" s="169">
        <f>SUM(P252:P256)</f>
        <v>0</v>
      </c>
      <c r="Q251" s="168"/>
      <c r="R251" s="169">
        <f>SUM(R252:R256)</f>
        <v>0</v>
      </c>
      <c r="S251" s="168"/>
      <c r="T251" s="170">
        <f>SUM(T252:T256)</f>
        <v>0</v>
      </c>
      <c r="AR251" s="171" t="s">
        <v>242</v>
      </c>
      <c r="AT251" s="172" t="s">
        <v>74</v>
      </c>
      <c r="AU251" s="172" t="s">
        <v>83</v>
      </c>
      <c r="AY251" s="171" t="s">
        <v>194</v>
      </c>
      <c r="BK251" s="173">
        <f>SUM(BK252:BK256)</f>
        <v>0</v>
      </c>
    </row>
    <row r="252" spans="1:65" s="2" customFormat="1" ht="16.5" customHeight="1">
      <c r="A252" s="36"/>
      <c r="B252" s="37"/>
      <c r="C252" s="176" t="s">
        <v>372</v>
      </c>
      <c r="D252" s="176" t="s">
        <v>197</v>
      </c>
      <c r="E252" s="178" t="s">
        <v>1045</v>
      </c>
      <c r="F252" s="179" t="s">
        <v>1046</v>
      </c>
      <c r="G252" s="180" t="s">
        <v>706</v>
      </c>
      <c r="H252" s="181">
        <v>1</v>
      </c>
      <c r="I252" s="182"/>
      <c r="J252" s="183">
        <f>ROUND(I252*H252,2)</f>
        <v>0</v>
      </c>
      <c r="K252" s="179" t="s">
        <v>19</v>
      </c>
      <c r="L252" s="41"/>
      <c r="M252" s="184" t="s">
        <v>19</v>
      </c>
      <c r="N252" s="185" t="s">
        <v>46</v>
      </c>
      <c r="O252" s="66"/>
      <c r="P252" s="186">
        <f>O252*H252</f>
        <v>0</v>
      </c>
      <c r="Q252" s="186">
        <v>0</v>
      </c>
      <c r="R252" s="186">
        <f>Q252*H252</f>
        <v>0</v>
      </c>
      <c r="S252" s="186">
        <v>0</v>
      </c>
      <c r="T252" s="187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88" t="s">
        <v>202</v>
      </c>
      <c r="AT252" s="188" t="s">
        <v>197</v>
      </c>
      <c r="AU252" s="188" t="s">
        <v>85</v>
      </c>
      <c r="AY252" s="19" t="s">
        <v>194</v>
      </c>
      <c r="BE252" s="189">
        <f>IF(N252="základní",J252,0)</f>
        <v>0</v>
      </c>
      <c r="BF252" s="189">
        <f>IF(N252="snížená",J252,0)</f>
        <v>0</v>
      </c>
      <c r="BG252" s="189">
        <f>IF(N252="zákl. přenesená",J252,0)</f>
        <v>0</v>
      </c>
      <c r="BH252" s="189">
        <f>IF(N252="sníž. přenesená",J252,0)</f>
        <v>0</v>
      </c>
      <c r="BI252" s="189">
        <f>IF(N252="nulová",J252,0)</f>
        <v>0</v>
      </c>
      <c r="BJ252" s="19" t="s">
        <v>83</v>
      </c>
      <c r="BK252" s="189">
        <f>ROUND(I252*H252,2)</f>
        <v>0</v>
      </c>
      <c r="BL252" s="19" t="s">
        <v>202</v>
      </c>
      <c r="BM252" s="188" t="s">
        <v>841</v>
      </c>
    </row>
    <row r="253" spans="1:65" s="2" customFormat="1" ht="11.25">
      <c r="A253" s="36"/>
      <c r="B253" s="37"/>
      <c r="C253" s="38"/>
      <c r="D253" s="190" t="s">
        <v>204</v>
      </c>
      <c r="E253" s="38"/>
      <c r="F253" s="191" t="s">
        <v>1046</v>
      </c>
      <c r="G253" s="38"/>
      <c r="H253" s="38"/>
      <c r="I253" s="192"/>
      <c r="J253" s="38"/>
      <c r="K253" s="38"/>
      <c r="L253" s="41"/>
      <c r="M253" s="193"/>
      <c r="N253" s="194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204</v>
      </c>
      <c r="AU253" s="19" t="s">
        <v>85</v>
      </c>
    </row>
    <row r="254" spans="1:65" s="2" customFormat="1" ht="16.5" customHeight="1">
      <c r="A254" s="36"/>
      <c r="B254" s="37"/>
      <c r="C254" s="176" t="s">
        <v>320</v>
      </c>
      <c r="D254" s="176" t="s">
        <v>197</v>
      </c>
      <c r="E254" s="178" t="s">
        <v>1048</v>
      </c>
      <c r="F254" s="179" t="s">
        <v>1049</v>
      </c>
      <c r="G254" s="180" t="s">
        <v>706</v>
      </c>
      <c r="H254" s="181">
        <v>1</v>
      </c>
      <c r="I254" s="182"/>
      <c r="J254" s="183">
        <f>ROUND(I254*H254,2)</f>
        <v>0</v>
      </c>
      <c r="K254" s="179" t="s">
        <v>201</v>
      </c>
      <c r="L254" s="41"/>
      <c r="M254" s="184" t="s">
        <v>19</v>
      </c>
      <c r="N254" s="185" t="s">
        <v>46</v>
      </c>
      <c r="O254" s="66"/>
      <c r="P254" s="186">
        <f>O254*H254</f>
        <v>0</v>
      </c>
      <c r="Q254" s="186">
        <v>0</v>
      </c>
      <c r="R254" s="186">
        <f>Q254*H254</f>
        <v>0</v>
      </c>
      <c r="S254" s="186">
        <v>0</v>
      </c>
      <c r="T254" s="187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8" t="s">
        <v>202</v>
      </c>
      <c r="AT254" s="188" t="s">
        <v>197</v>
      </c>
      <c r="AU254" s="188" t="s">
        <v>85</v>
      </c>
      <c r="AY254" s="19" t="s">
        <v>194</v>
      </c>
      <c r="BE254" s="189">
        <f>IF(N254="základní",J254,0)</f>
        <v>0</v>
      </c>
      <c r="BF254" s="189">
        <f>IF(N254="snížená",J254,0)</f>
        <v>0</v>
      </c>
      <c r="BG254" s="189">
        <f>IF(N254="zákl. přenesená",J254,0)</f>
        <v>0</v>
      </c>
      <c r="BH254" s="189">
        <f>IF(N254="sníž. přenesená",J254,0)</f>
        <v>0</v>
      </c>
      <c r="BI254" s="189">
        <f>IF(N254="nulová",J254,0)</f>
        <v>0</v>
      </c>
      <c r="BJ254" s="19" t="s">
        <v>83</v>
      </c>
      <c r="BK254" s="189">
        <f>ROUND(I254*H254,2)</f>
        <v>0</v>
      </c>
      <c r="BL254" s="19" t="s">
        <v>202</v>
      </c>
      <c r="BM254" s="188" t="s">
        <v>845</v>
      </c>
    </row>
    <row r="255" spans="1:65" s="2" customFormat="1" ht="11.25">
      <c r="A255" s="36"/>
      <c r="B255" s="37"/>
      <c r="C255" s="38"/>
      <c r="D255" s="190" t="s">
        <v>204</v>
      </c>
      <c r="E255" s="38"/>
      <c r="F255" s="191" t="s">
        <v>1049</v>
      </c>
      <c r="G255" s="38"/>
      <c r="H255" s="38"/>
      <c r="I255" s="192"/>
      <c r="J255" s="38"/>
      <c r="K255" s="38"/>
      <c r="L255" s="41"/>
      <c r="M255" s="193"/>
      <c r="N255" s="194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204</v>
      </c>
      <c r="AU255" s="19" t="s">
        <v>85</v>
      </c>
    </row>
    <row r="256" spans="1:65" s="2" customFormat="1" ht="11.25">
      <c r="A256" s="36"/>
      <c r="B256" s="37"/>
      <c r="C256" s="38"/>
      <c r="D256" s="195" t="s">
        <v>206</v>
      </c>
      <c r="E256" s="38"/>
      <c r="F256" s="196" t="s">
        <v>1051</v>
      </c>
      <c r="G256" s="38"/>
      <c r="H256" s="38"/>
      <c r="I256" s="192"/>
      <c r="J256" s="38"/>
      <c r="K256" s="38"/>
      <c r="L256" s="41"/>
      <c r="M256" s="243"/>
      <c r="N256" s="244"/>
      <c r="O256" s="245"/>
      <c r="P256" s="245"/>
      <c r="Q256" s="245"/>
      <c r="R256" s="245"/>
      <c r="S256" s="245"/>
      <c r="T256" s="24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206</v>
      </c>
      <c r="AU256" s="19" t="s">
        <v>85</v>
      </c>
    </row>
    <row r="257" spans="1:31" s="2" customFormat="1" ht="6.95" customHeight="1">
      <c r="A257" s="36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41"/>
      <c r="M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</row>
  </sheetData>
  <sheetProtection algorithmName="SHA-512" hashValue="PMS4hRn1aNfUubgvLEqCSWpZgtcEkrrOnngf/UqLaOYRN6KY/jaCx/dg3VtRla0AmLvqzie6J2D+5RqVmsAjuQ==" saltValue="inuAzYyymKjjptsFOmZQTsvs5bo5HwEGCTOwx7yG5Lt128yb7jLWtZS+TN9/AqYojiHDthTZG2qk9Rr1YhwExg==" spinCount="100000" sheet="1" objects="1" scenarios="1" formatColumns="0" formatRows="0" autoFilter="0"/>
  <autoFilter ref="C86:K256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2" r:id="rId1"/>
    <hyperlink ref="F95" r:id="rId2"/>
    <hyperlink ref="F99" r:id="rId3"/>
    <hyperlink ref="F104" r:id="rId4"/>
    <hyperlink ref="F109" r:id="rId5"/>
    <hyperlink ref="F114" r:id="rId6"/>
    <hyperlink ref="F119" r:id="rId7"/>
    <hyperlink ref="F124" r:id="rId8"/>
    <hyperlink ref="F129" r:id="rId9"/>
    <hyperlink ref="F134" r:id="rId10"/>
    <hyperlink ref="F139" r:id="rId11"/>
    <hyperlink ref="F144" r:id="rId12"/>
    <hyperlink ref="F149" r:id="rId13"/>
    <hyperlink ref="F156" r:id="rId14"/>
    <hyperlink ref="F175" r:id="rId15"/>
    <hyperlink ref="F180" r:id="rId16"/>
    <hyperlink ref="F195" r:id="rId17"/>
    <hyperlink ref="F200" r:id="rId18"/>
    <hyperlink ref="F211" r:id="rId19"/>
    <hyperlink ref="F225" r:id="rId20"/>
    <hyperlink ref="F229" r:id="rId21"/>
    <hyperlink ref="F232" r:id="rId22"/>
    <hyperlink ref="F237" r:id="rId23"/>
    <hyperlink ref="F240" r:id="rId24"/>
    <hyperlink ref="F243" r:id="rId25"/>
    <hyperlink ref="F247" r:id="rId26"/>
    <hyperlink ref="F250" r:id="rId27"/>
    <hyperlink ref="F256" r:id="rId2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topLeftCell="A122" workbookViewId="0">
      <selection activeCell="V135" sqref="V13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97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85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1" t="str">
        <f>'Rekapitulace stavby'!K6</f>
        <v>I.etapa Stavební úpravy MK v ulici Souběžná, Heřmánkova, Daskabát v Třeboni</v>
      </c>
      <c r="F7" s="392"/>
      <c r="G7" s="392"/>
      <c r="H7" s="392"/>
      <c r="L7" s="22"/>
    </row>
    <row r="8" spans="1:46" s="2" customFormat="1" ht="12" customHeight="1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3" t="s">
        <v>1083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5. 10. 2025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30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32</v>
      </c>
      <c r="E20" s="36"/>
      <c r="F20" s="36"/>
      <c r="G20" s="36"/>
      <c r="H20" s="36"/>
      <c r="I20" s="108" t="s">
        <v>26</v>
      </c>
      <c r="J20" s="110" t="s">
        <v>33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34</v>
      </c>
      <c r="F21" s="36"/>
      <c r="G21" s="36"/>
      <c r="H21" s="36"/>
      <c r="I21" s="108" t="s">
        <v>29</v>
      </c>
      <c r="J21" s="110" t="s">
        <v>35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37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39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3.25" customHeight="1">
      <c r="A27" s="112"/>
      <c r="B27" s="113"/>
      <c r="C27" s="112"/>
      <c r="D27" s="112"/>
      <c r="E27" s="397" t="s">
        <v>40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41</v>
      </c>
      <c r="E30" s="36"/>
      <c r="F30" s="36"/>
      <c r="G30" s="36"/>
      <c r="H30" s="36"/>
      <c r="I30" s="36"/>
      <c r="J30" s="117">
        <f>ROUND(J82,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43</v>
      </c>
      <c r="G32" s="36"/>
      <c r="H32" s="36"/>
      <c r="I32" s="118" t="s">
        <v>42</v>
      </c>
      <c r="J32" s="118" t="s">
        <v>44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45</v>
      </c>
      <c r="E33" s="108" t="s">
        <v>46</v>
      </c>
      <c r="F33" s="120">
        <f>ROUND((SUM(BE82:BE166)),  2)</f>
        <v>0</v>
      </c>
      <c r="G33" s="36"/>
      <c r="H33" s="36"/>
      <c r="I33" s="121">
        <v>0.21</v>
      </c>
      <c r="J33" s="120">
        <f>ROUND(((SUM(BE82:BE166))*I33),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47</v>
      </c>
      <c r="F34" s="120">
        <f>ROUND((SUM(BF82:BF166)),  2)</f>
        <v>0</v>
      </c>
      <c r="G34" s="36"/>
      <c r="H34" s="36"/>
      <c r="I34" s="121">
        <v>0.12</v>
      </c>
      <c r="J34" s="120">
        <f>ROUND(((SUM(BF82:BF166))*I34),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48</v>
      </c>
      <c r="F35" s="120">
        <f>ROUND((SUM(BG82:BG166)),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49</v>
      </c>
      <c r="F36" s="120">
        <f>ROUND((SUM(BH82:BH166)),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50</v>
      </c>
      <c r="F37" s="120">
        <f>ROUND((SUM(BI82:BI166)),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169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8" t="str">
        <f>E7</f>
        <v>I.etapa Stavební úpravy MK v ulici Souběžná, Heřmánkova, Daskabát v Třeboni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SO_401_1E - Veřejné osvětlení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Třeboň</v>
      </c>
      <c r="G52" s="38"/>
      <c r="H52" s="38"/>
      <c r="I52" s="31" t="s">
        <v>23</v>
      </c>
      <c r="J52" s="61" t="str">
        <f>IF(J12="","",J12)</f>
        <v>5. 10. 2025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25</v>
      </c>
      <c r="D54" s="38"/>
      <c r="E54" s="38"/>
      <c r="F54" s="29" t="str">
        <f>E15</f>
        <v>Město Třeboň, Palackého nám. 46/II, 379 01 Třeboň</v>
      </c>
      <c r="G54" s="38"/>
      <c r="H54" s="38"/>
      <c r="I54" s="31" t="s">
        <v>32</v>
      </c>
      <c r="J54" s="34" t="str">
        <f>E21</f>
        <v>INVENTE, s.r.o., Žerotínova 483/1, 370 04 Č. Buděj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170</v>
      </c>
      <c r="D57" s="134"/>
      <c r="E57" s="134"/>
      <c r="F57" s="134"/>
      <c r="G57" s="134"/>
      <c r="H57" s="134"/>
      <c r="I57" s="134"/>
      <c r="J57" s="135" t="s">
        <v>171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73</v>
      </c>
      <c r="D59" s="38"/>
      <c r="E59" s="38"/>
      <c r="F59" s="38"/>
      <c r="G59" s="38"/>
      <c r="H59" s="38"/>
      <c r="I59" s="38"/>
      <c r="J59" s="79">
        <f>J82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172</v>
      </c>
    </row>
    <row r="60" spans="1:47" s="9" customFormat="1" ht="24.95" customHeight="1">
      <c r="B60" s="137"/>
      <c r="C60" s="138"/>
      <c r="D60" s="139" t="s">
        <v>1084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9" customFormat="1" ht="24.95" customHeight="1">
      <c r="B61" s="137"/>
      <c r="C61" s="138"/>
      <c r="D61" s="139" t="s">
        <v>1085</v>
      </c>
      <c r="E61" s="140"/>
      <c r="F61" s="140"/>
      <c r="G61" s="140"/>
      <c r="H61" s="140"/>
      <c r="I61" s="140"/>
      <c r="J61" s="141">
        <f>J124</f>
        <v>0</v>
      </c>
      <c r="K61" s="138"/>
      <c r="L61" s="142"/>
    </row>
    <row r="62" spans="1:47" s="9" customFormat="1" ht="24.95" customHeight="1">
      <c r="B62" s="137"/>
      <c r="C62" s="138"/>
      <c r="D62" s="139" t="s">
        <v>1086</v>
      </c>
      <c r="E62" s="140"/>
      <c r="F62" s="140"/>
      <c r="G62" s="140"/>
      <c r="H62" s="140"/>
      <c r="I62" s="140"/>
      <c r="J62" s="141">
        <f>J145</f>
        <v>0</v>
      </c>
      <c r="K62" s="138"/>
      <c r="L62" s="142"/>
    </row>
    <row r="63" spans="1:47" s="2" customFormat="1" ht="21.75" customHeight="1">
      <c r="A63" s="36"/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109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6.95" customHeight="1">
      <c r="A64" s="36"/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109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8" spans="1:31" s="2" customFormat="1" ht="6.95" customHeight="1">
      <c r="A68" s="36"/>
      <c r="B68" s="51"/>
      <c r="C68" s="52"/>
      <c r="D68" s="52"/>
      <c r="E68" s="52"/>
      <c r="F68" s="52"/>
      <c r="G68" s="52"/>
      <c r="H68" s="52"/>
      <c r="I68" s="52"/>
      <c r="J68" s="52"/>
      <c r="K68" s="52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24.95" customHeight="1">
      <c r="A69" s="36"/>
      <c r="B69" s="37"/>
      <c r="C69" s="25" t="s">
        <v>179</v>
      </c>
      <c r="D69" s="38"/>
      <c r="E69" s="38"/>
      <c r="F69" s="38"/>
      <c r="G69" s="38"/>
      <c r="H69" s="38"/>
      <c r="I69" s="38"/>
      <c r="J69" s="38"/>
      <c r="K69" s="38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12" customHeight="1">
      <c r="A71" s="36"/>
      <c r="B71" s="37"/>
      <c r="C71" s="31" t="s">
        <v>16</v>
      </c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6.5" customHeight="1">
      <c r="A72" s="36"/>
      <c r="B72" s="37"/>
      <c r="C72" s="38"/>
      <c r="D72" s="38"/>
      <c r="E72" s="398" t="str">
        <f>E7</f>
        <v>I.etapa Stavební úpravy MK v ulici Souběžná, Heřmánkova, Daskabát v Třeboni</v>
      </c>
      <c r="F72" s="399"/>
      <c r="G72" s="399"/>
      <c r="H72" s="399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119</v>
      </c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6.5" customHeight="1">
      <c r="A74" s="36"/>
      <c r="B74" s="37"/>
      <c r="C74" s="38"/>
      <c r="D74" s="38"/>
      <c r="E74" s="351" t="str">
        <f>E9</f>
        <v>SO_401_1E - Veřejné osvětlení</v>
      </c>
      <c r="F74" s="400"/>
      <c r="G74" s="400"/>
      <c r="H74" s="400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21</v>
      </c>
      <c r="D76" s="38"/>
      <c r="E76" s="38"/>
      <c r="F76" s="29" t="str">
        <f>F12</f>
        <v>Třeboň</v>
      </c>
      <c r="G76" s="38"/>
      <c r="H76" s="38"/>
      <c r="I76" s="31" t="s">
        <v>23</v>
      </c>
      <c r="J76" s="61" t="str">
        <f>IF(J12="","",J12)</f>
        <v>5. 10. 2025</v>
      </c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40.15" customHeight="1">
      <c r="A78" s="36"/>
      <c r="B78" s="37"/>
      <c r="C78" s="31" t="s">
        <v>25</v>
      </c>
      <c r="D78" s="38"/>
      <c r="E78" s="38"/>
      <c r="F78" s="29" t="str">
        <f>E15</f>
        <v>Město Třeboň, Palackého nám. 46/II, 379 01 Třeboň</v>
      </c>
      <c r="G78" s="38"/>
      <c r="H78" s="38"/>
      <c r="I78" s="31" t="s">
        <v>32</v>
      </c>
      <c r="J78" s="34" t="str">
        <f>E21</f>
        <v>INVENTE, s.r.o., Žerotínova 483/1, 370 04 Č. Buděj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30</v>
      </c>
      <c r="D79" s="38"/>
      <c r="E79" s="38"/>
      <c r="F79" s="29" t="str">
        <f>IF(E18="","",E18)</f>
        <v>Vyplň údaj</v>
      </c>
      <c r="G79" s="38"/>
      <c r="H79" s="38"/>
      <c r="I79" s="31" t="s">
        <v>37</v>
      </c>
      <c r="J79" s="34" t="str">
        <f>E24</f>
        <v xml:space="preserve"> </v>
      </c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0.3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11" customFormat="1" ht="29.25" customHeight="1">
      <c r="A81" s="149"/>
      <c r="B81" s="150"/>
      <c r="C81" s="151" t="s">
        <v>180</v>
      </c>
      <c r="D81" s="152" t="s">
        <v>60</v>
      </c>
      <c r="E81" s="152" t="s">
        <v>56</v>
      </c>
      <c r="F81" s="152" t="s">
        <v>57</v>
      </c>
      <c r="G81" s="152" t="s">
        <v>181</v>
      </c>
      <c r="H81" s="152" t="s">
        <v>182</v>
      </c>
      <c r="I81" s="152" t="s">
        <v>183</v>
      </c>
      <c r="J81" s="152" t="s">
        <v>171</v>
      </c>
      <c r="K81" s="153" t="s">
        <v>184</v>
      </c>
      <c r="L81" s="154"/>
      <c r="M81" s="70" t="s">
        <v>19</v>
      </c>
      <c r="N81" s="71" t="s">
        <v>45</v>
      </c>
      <c r="O81" s="71" t="s">
        <v>185</v>
      </c>
      <c r="P81" s="71" t="s">
        <v>186</v>
      </c>
      <c r="Q81" s="71" t="s">
        <v>187</v>
      </c>
      <c r="R81" s="71" t="s">
        <v>188</v>
      </c>
      <c r="S81" s="71" t="s">
        <v>189</v>
      </c>
      <c r="T81" s="72" t="s">
        <v>190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9" customHeight="1">
      <c r="A82" s="36"/>
      <c r="B82" s="37"/>
      <c r="C82" s="77" t="s">
        <v>191</v>
      </c>
      <c r="D82" s="38"/>
      <c r="E82" s="38"/>
      <c r="F82" s="38"/>
      <c r="G82" s="38"/>
      <c r="H82" s="38"/>
      <c r="I82" s="38"/>
      <c r="J82" s="155">
        <f>BK82</f>
        <v>0</v>
      </c>
      <c r="K82" s="38"/>
      <c r="L82" s="41"/>
      <c r="M82" s="73"/>
      <c r="N82" s="156"/>
      <c r="O82" s="74"/>
      <c r="P82" s="157">
        <f>P83+P124+P145</f>
        <v>0</v>
      </c>
      <c r="Q82" s="74"/>
      <c r="R82" s="157">
        <f>R83+R124+R145</f>
        <v>0</v>
      </c>
      <c r="S82" s="74"/>
      <c r="T82" s="158">
        <f>T83+T124+T145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T82" s="19" t="s">
        <v>74</v>
      </c>
      <c r="AU82" s="19" t="s">
        <v>172</v>
      </c>
      <c r="BK82" s="159">
        <f>BK83+BK124+BK145</f>
        <v>0</v>
      </c>
    </row>
    <row r="83" spans="1:65" s="12" customFormat="1" ht="25.9" customHeight="1">
      <c r="B83" s="160"/>
      <c r="C83" s="161"/>
      <c r="D83" s="162" t="s">
        <v>74</v>
      </c>
      <c r="E83" s="163" t="s">
        <v>1087</v>
      </c>
      <c r="F83" s="163" t="s">
        <v>1088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SUM(P84:P123)</f>
        <v>0</v>
      </c>
      <c r="Q83" s="168"/>
      <c r="R83" s="169">
        <f>SUM(R84:R123)</f>
        <v>0</v>
      </c>
      <c r="S83" s="168"/>
      <c r="T83" s="170">
        <f>SUM(T84:T123)</f>
        <v>0</v>
      </c>
      <c r="AR83" s="171" t="s">
        <v>83</v>
      </c>
      <c r="AT83" s="172" t="s">
        <v>74</v>
      </c>
      <c r="AU83" s="172" t="s">
        <v>75</v>
      </c>
      <c r="AY83" s="171" t="s">
        <v>194</v>
      </c>
      <c r="BK83" s="173">
        <f>SUM(BK84:BK123)</f>
        <v>0</v>
      </c>
    </row>
    <row r="84" spans="1:65" s="2" customFormat="1" ht="16.5" customHeight="1">
      <c r="A84" s="36"/>
      <c r="B84" s="37"/>
      <c r="C84" s="176" t="s">
        <v>83</v>
      </c>
      <c r="D84" s="176" t="s">
        <v>197</v>
      </c>
      <c r="E84" s="178" t="s">
        <v>75</v>
      </c>
      <c r="F84" s="179" t="s">
        <v>1089</v>
      </c>
      <c r="G84" s="180" t="s">
        <v>323</v>
      </c>
      <c r="H84" s="181">
        <v>2</v>
      </c>
      <c r="I84" s="182"/>
      <c r="J84" s="183">
        <f>ROUND(I84*H84,2)</f>
        <v>0</v>
      </c>
      <c r="K84" s="179" t="s">
        <v>19</v>
      </c>
      <c r="L84" s="41"/>
      <c r="M84" s="184" t="s">
        <v>19</v>
      </c>
      <c r="N84" s="185" t="s">
        <v>46</v>
      </c>
      <c r="O84" s="66"/>
      <c r="P84" s="186">
        <f>O84*H84</f>
        <v>0</v>
      </c>
      <c r="Q84" s="186">
        <v>0</v>
      </c>
      <c r="R84" s="186">
        <f>Q84*H84</f>
        <v>0</v>
      </c>
      <c r="S84" s="186">
        <v>0</v>
      </c>
      <c r="T84" s="187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88" t="s">
        <v>202</v>
      </c>
      <c r="AT84" s="188" t="s">
        <v>197</v>
      </c>
      <c r="AU84" s="188" t="s">
        <v>83</v>
      </c>
      <c r="AY84" s="19" t="s">
        <v>194</v>
      </c>
      <c r="BE84" s="189">
        <f>IF(N84="základní",J84,0)</f>
        <v>0</v>
      </c>
      <c r="BF84" s="189">
        <f>IF(N84="snížená",J84,0)</f>
        <v>0</v>
      </c>
      <c r="BG84" s="189">
        <f>IF(N84="zákl. přenesená",J84,0)</f>
        <v>0</v>
      </c>
      <c r="BH84" s="189">
        <f>IF(N84="sníž. přenesená",J84,0)</f>
        <v>0</v>
      </c>
      <c r="BI84" s="189">
        <f>IF(N84="nulová",J84,0)</f>
        <v>0</v>
      </c>
      <c r="BJ84" s="19" t="s">
        <v>83</v>
      </c>
      <c r="BK84" s="189">
        <f>ROUND(I84*H84,2)</f>
        <v>0</v>
      </c>
      <c r="BL84" s="19" t="s">
        <v>202</v>
      </c>
      <c r="BM84" s="188" t="s">
        <v>1090</v>
      </c>
    </row>
    <row r="85" spans="1:65" s="2" customFormat="1" ht="11.25">
      <c r="A85" s="36"/>
      <c r="B85" s="37"/>
      <c r="C85" s="38"/>
      <c r="D85" s="190" t="s">
        <v>204</v>
      </c>
      <c r="E85" s="38"/>
      <c r="F85" s="191" t="s">
        <v>1089</v>
      </c>
      <c r="G85" s="38"/>
      <c r="H85" s="38"/>
      <c r="I85" s="192"/>
      <c r="J85" s="38"/>
      <c r="K85" s="38"/>
      <c r="L85" s="41"/>
      <c r="M85" s="193"/>
      <c r="N85" s="194"/>
      <c r="O85" s="66"/>
      <c r="P85" s="66"/>
      <c r="Q85" s="66"/>
      <c r="R85" s="66"/>
      <c r="S85" s="66"/>
      <c r="T85" s="67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204</v>
      </c>
      <c r="AU85" s="19" t="s">
        <v>83</v>
      </c>
    </row>
    <row r="86" spans="1:65" s="2" customFormat="1" ht="16.5" customHeight="1">
      <c r="A86" s="36"/>
      <c r="B86" s="37"/>
      <c r="C86" s="176" t="s">
        <v>75</v>
      </c>
      <c r="D86" s="176" t="s">
        <v>197</v>
      </c>
      <c r="E86" s="178" t="s">
        <v>1091</v>
      </c>
      <c r="F86" s="179" t="s">
        <v>1092</v>
      </c>
      <c r="G86" s="180" t="s">
        <v>230</v>
      </c>
      <c r="H86" s="181">
        <v>200</v>
      </c>
      <c r="I86" s="182"/>
      <c r="J86" s="183">
        <f>ROUND(I86*H86,2)</f>
        <v>0</v>
      </c>
      <c r="K86" s="179" t="s">
        <v>19</v>
      </c>
      <c r="L86" s="41"/>
      <c r="M86" s="184" t="s">
        <v>19</v>
      </c>
      <c r="N86" s="185" t="s">
        <v>46</v>
      </c>
      <c r="O86" s="66"/>
      <c r="P86" s="186">
        <f>O86*H86</f>
        <v>0</v>
      </c>
      <c r="Q86" s="186">
        <v>0</v>
      </c>
      <c r="R86" s="186">
        <f>Q86*H86</f>
        <v>0</v>
      </c>
      <c r="S86" s="186">
        <v>0</v>
      </c>
      <c r="T86" s="18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8" t="s">
        <v>202</v>
      </c>
      <c r="AT86" s="188" t="s">
        <v>197</v>
      </c>
      <c r="AU86" s="188" t="s">
        <v>83</v>
      </c>
      <c r="AY86" s="19" t="s">
        <v>194</v>
      </c>
      <c r="BE86" s="189">
        <f>IF(N86="základní",J86,0)</f>
        <v>0</v>
      </c>
      <c r="BF86" s="189">
        <f>IF(N86="snížená",J86,0)</f>
        <v>0</v>
      </c>
      <c r="BG86" s="189">
        <f>IF(N86="zákl. přenesená",J86,0)</f>
        <v>0</v>
      </c>
      <c r="BH86" s="189">
        <f>IF(N86="sníž. přenesená",J86,0)</f>
        <v>0</v>
      </c>
      <c r="BI86" s="189">
        <f>IF(N86="nulová",J86,0)</f>
        <v>0</v>
      </c>
      <c r="BJ86" s="19" t="s">
        <v>83</v>
      </c>
      <c r="BK86" s="189">
        <f>ROUND(I86*H86,2)</f>
        <v>0</v>
      </c>
      <c r="BL86" s="19" t="s">
        <v>202</v>
      </c>
      <c r="BM86" s="188" t="s">
        <v>85</v>
      </c>
    </row>
    <row r="87" spans="1:65" s="2" customFormat="1" ht="11.25">
      <c r="A87" s="36"/>
      <c r="B87" s="37"/>
      <c r="C87" s="38"/>
      <c r="D87" s="190" t="s">
        <v>204</v>
      </c>
      <c r="E87" s="38"/>
      <c r="F87" s="191" t="s">
        <v>1092</v>
      </c>
      <c r="G87" s="38"/>
      <c r="H87" s="38"/>
      <c r="I87" s="192"/>
      <c r="J87" s="38"/>
      <c r="K87" s="38"/>
      <c r="L87" s="41"/>
      <c r="M87" s="193"/>
      <c r="N87" s="194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204</v>
      </c>
      <c r="AU87" s="19" t="s">
        <v>83</v>
      </c>
    </row>
    <row r="88" spans="1:65" s="2" customFormat="1" ht="16.5" customHeight="1">
      <c r="A88" s="36"/>
      <c r="B88" s="37"/>
      <c r="C88" s="176" t="s">
        <v>75</v>
      </c>
      <c r="D88" s="176" t="s">
        <v>197</v>
      </c>
      <c r="E88" s="178" t="s">
        <v>1093</v>
      </c>
      <c r="F88" s="179" t="s">
        <v>1094</v>
      </c>
      <c r="G88" s="180" t="s">
        <v>230</v>
      </c>
      <c r="H88" s="181">
        <v>54</v>
      </c>
      <c r="I88" s="182"/>
      <c r="J88" s="183">
        <f>ROUND(I88*H88,2)</f>
        <v>0</v>
      </c>
      <c r="K88" s="179" t="s">
        <v>19</v>
      </c>
      <c r="L88" s="41"/>
      <c r="M88" s="184" t="s">
        <v>19</v>
      </c>
      <c r="N88" s="185" t="s">
        <v>46</v>
      </c>
      <c r="O88" s="66"/>
      <c r="P88" s="186">
        <f>O88*H88</f>
        <v>0</v>
      </c>
      <c r="Q88" s="186">
        <v>0</v>
      </c>
      <c r="R88" s="186">
        <f>Q88*H88</f>
        <v>0</v>
      </c>
      <c r="S88" s="186">
        <v>0</v>
      </c>
      <c r="T88" s="187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88" t="s">
        <v>202</v>
      </c>
      <c r="AT88" s="188" t="s">
        <v>197</v>
      </c>
      <c r="AU88" s="188" t="s">
        <v>83</v>
      </c>
      <c r="AY88" s="19" t="s">
        <v>194</v>
      </c>
      <c r="BE88" s="189">
        <f>IF(N88="základní",J88,0)</f>
        <v>0</v>
      </c>
      <c r="BF88" s="189">
        <f>IF(N88="snížená",J88,0)</f>
        <v>0</v>
      </c>
      <c r="BG88" s="189">
        <f>IF(N88="zákl. přenesená",J88,0)</f>
        <v>0</v>
      </c>
      <c r="BH88" s="189">
        <f>IF(N88="sníž. přenesená",J88,0)</f>
        <v>0</v>
      </c>
      <c r="BI88" s="189">
        <f>IF(N88="nulová",J88,0)</f>
        <v>0</v>
      </c>
      <c r="BJ88" s="19" t="s">
        <v>83</v>
      </c>
      <c r="BK88" s="189">
        <f>ROUND(I88*H88,2)</f>
        <v>0</v>
      </c>
      <c r="BL88" s="19" t="s">
        <v>202</v>
      </c>
      <c r="BM88" s="188" t="s">
        <v>202</v>
      </c>
    </row>
    <row r="89" spans="1:65" s="2" customFormat="1" ht="11.25">
      <c r="A89" s="36"/>
      <c r="B89" s="37"/>
      <c r="C89" s="38"/>
      <c r="D89" s="190" t="s">
        <v>204</v>
      </c>
      <c r="E89" s="38"/>
      <c r="F89" s="191" t="s">
        <v>1094</v>
      </c>
      <c r="G89" s="38"/>
      <c r="H89" s="38"/>
      <c r="I89" s="192"/>
      <c r="J89" s="38"/>
      <c r="K89" s="38"/>
      <c r="L89" s="41"/>
      <c r="M89" s="193"/>
      <c r="N89" s="194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204</v>
      </c>
      <c r="AU89" s="19" t="s">
        <v>83</v>
      </c>
    </row>
    <row r="90" spans="1:65" s="2" customFormat="1" ht="16.5" customHeight="1">
      <c r="A90" s="36"/>
      <c r="B90" s="37"/>
      <c r="C90" s="176" t="s">
        <v>75</v>
      </c>
      <c r="D90" s="176" t="s">
        <v>197</v>
      </c>
      <c r="E90" s="178" t="s">
        <v>1095</v>
      </c>
      <c r="F90" s="179" t="s">
        <v>1096</v>
      </c>
      <c r="G90" s="180" t="s">
        <v>230</v>
      </c>
      <c r="H90" s="181">
        <v>190</v>
      </c>
      <c r="I90" s="182"/>
      <c r="J90" s="183">
        <f>ROUND(I90*H90,2)</f>
        <v>0</v>
      </c>
      <c r="K90" s="179" t="s">
        <v>19</v>
      </c>
      <c r="L90" s="41"/>
      <c r="M90" s="184" t="s">
        <v>19</v>
      </c>
      <c r="N90" s="185" t="s">
        <v>46</v>
      </c>
      <c r="O90" s="66"/>
      <c r="P90" s="186">
        <f>O90*H90</f>
        <v>0</v>
      </c>
      <c r="Q90" s="186">
        <v>0</v>
      </c>
      <c r="R90" s="186">
        <f>Q90*H90</f>
        <v>0</v>
      </c>
      <c r="S90" s="186">
        <v>0</v>
      </c>
      <c r="T90" s="18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8" t="s">
        <v>202</v>
      </c>
      <c r="AT90" s="188" t="s">
        <v>197</v>
      </c>
      <c r="AU90" s="188" t="s">
        <v>83</v>
      </c>
      <c r="AY90" s="19" t="s">
        <v>194</v>
      </c>
      <c r="BE90" s="189">
        <f>IF(N90="základní",J90,0)</f>
        <v>0</v>
      </c>
      <c r="BF90" s="189">
        <f>IF(N90="snížená",J90,0)</f>
        <v>0</v>
      </c>
      <c r="BG90" s="189">
        <f>IF(N90="zákl. přenesená",J90,0)</f>
        <v>0</v>
      </c>
      <c r="BH90" s="189">
        <f>IF(N90="sníž. přenesená",J90,0)</f>
        <v>0</v>
      </c>
      <c r="BI90" s="189">
        <f>IF(N90="nulová",J90,0)</f>
        <v>0</v>
      </c>
      <c r="BJ90" s="19" t="s">
        <v>83</v>
      </c>
      <c r="BK90" s="189">
        <f>ROUND(I90*H90,2)</f>
        <v>0</v>
      </c>
      <c r="BL90" s="19" t="s">
        <v>202</v>
      </c>
      <c r="BM90" s="188" t="s">
        <v>248</v>
      </c>
    </row>
    <row r="91" spans="1:65" s="2" customFormat="1" ht="11.25">
      <c r="A91" s="36"/>
      <c r="B91" s="37"/>
      <c r="C91" s="38"/>
      <c r="D91" s="190" t="s">
        <v>204</v>
      </c>
      <c r="E91" s="38"/>
      <c r="F91" s="191" t="s">
        <v>1096</v>
      </c>
      <c r="G91" s="38"/>
      <c r="H91" s="38"/>
      <c r="I91" s="192"/>
      <c r="J91" s="38"/>
      <c r="K91" s="38"/>
      <c r="L91" s="41"/>
      <c r="M91" s="193"/>
      <c r="N91" s="19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204</v>
      </c>
      <c r="AU91" s="19" t="s">
        <v>83</v>
      </c>
    </row>
    <row r="92" spans="1:65" s="2" customFormat="1" ht="16.5" customHeight="1">
      <c r="A92" s="36"/>
      <c r="B92" s="37"/>
      <c r="C92" s="176" t="s">
        <v>75</v>
      </c>
      <c r="D92" s="176" t="s">
        <v>197</v>
      </c>
      <c r="E92" s="178" t="s">
        <v>1097</v>
      </c>
      <c r="F92" s="179" t="s">
        <v>1098</v>
      </c>
      <c r="G92" s="180" t="s">
        <v>230</v>
      </c>
      <c r="H92" s="181">
        <v>185</v>
      </c>
      <c r="I92" s="182"/>
      <c r="J92" s="183">
        <f>ROUND(I92*H92,2)</f>
        <v>0</v>
      </c>
      <c r="K92" s="179" t="s">
        <v>19</v>
      </c>
      <c r="L92" s="41"/>
      <c r="M92" s="184" t="s">
        <v>19</v>
      </c>
      <c r="N92" s="185" t="s">
        <v>46</v>
      </c>
      <c r="O92" s="66"/>
      <c r="P92" s="186">
        <f>O92*H92</f>
        <v>0</v>
      </c>
      <c r="Q92" s="186">
        <v>0</v>
      </c>
      <c r="R92" s="186">
        <f>Q92*H92</f>
        <v>0</v>
      </c>
      <c r="S92" s="186">
        <v>0</v>
      </c>
      <c r="T92" s="18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8" t="s">
        <v>202</v>
      </c>
      <c r="AT92" s="188" t="s">
        <v>197</v>
      </c>
      <c r="AU92" s="188" t="s">
        <v>83</v>
      </c>
      <c r="AY92" s="19" t="s">
        <v>194</v>
      </c>
      <c r="BE92" s="189">
        <f>IF(N92="základní",J92,0)</f>
        <v>0</v>
      </c>
      <c r="BF92" s="189">
        <f>IF(N92="snížená",J92,0)</f>
        <v>0</v>
      </c>
      <c r="BG92" s="189">
        <f>IF(N92="zákl. přenesená",J92,0)</f>
        <v>0</v>
      </c>
      <c r="BH92" s="189">
        <f>IF(N92="sníž. přenesená",J92,0)</f>
        <v>0</v>
      </c>
      <c r="BI92" s="189">
        <f>IF(N92="nulová",J92,0)</f>
        <v>0</v>
      </c>
      <c r="BJ92" s="19" t="s">
        <v>83</v>
      </c>
      <c r="BK92" s="189">
        <f>ROUND(I92*H92,2)</f>
        <v>0</v>
      </c>
      <c r="BL92" s="19" t="s">
        <v>202</v>
      </c>
      <c r="BM92" s="188" t="s">
        <v>274</v>
      </c>
    </row>
    <row r="93" spans="1:65" s="2" customFormat="1" ht="11.25">
      <c r="A93" s="36"/>
      <c r="B93" s="37"/>
      <c r="C93" s="38"/>
      <c r="D93" s="190" t="s">
        <v>204</v>
      </c>
      <c r="E93" s="38"/>
      <c r="F93" s="191" t="s">
        <v>1098</v>
      </c>
      <c r="G93" s="38"/>
      <c r="H93" s="38"/>
      <c r="I93" s="192"/>
      <c r="J93" s="38"/>
      <c r="K93" s="38"/>
      <c r="L93" s="41"/>
      <c r="M93" s="193"/>
      <c r="N93" s="194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204</v>
      </c>
      <c r="AU93" s="19" t="s">
        <v>83</v>
      </c>
    </row>
    <row r="94" spans="1:65" s="2" customFormat="1" ht="16.5" customHeight="1">
      <c r="A94" s="36"/>
      <c r="B94" s="37"/>
      <c r="C94" s="176" t="s">
        <v>75</v>
      </c>
      <c r="D94" s="176" t="s">
        <v>197</v>
      </c>
      <c r="E94" s="178" t="s">
        <v>1099</v>
      </c>
      <c r="F94" s="179" t="s">
        <v>1100</v>
      </c>
      <c r="G94" s="180" t="s">
        <v>230</v>
      </c>
      <c r="H94" s="181">
        <v>18</v>
      </c>
      <c r="I94" s="182"/>
      <c r="J94" s="183">
        <f>ROUND(I94*H94,2)</f>
        <v>0</v>
      </c>
      <c r="K94" s="179" t="s">
        <v>19</v>
      </c>
      <c r="L94" s="41"/>
      <c r="M94" s="184" t="s">
        <v>19</v>
      </c>
      <c r="N94" s="185" t="s">
        <v>46</v>
      </c>
      <c r="O94" s="66"/>
      <c r="P94" s="186">
        <f>O94*H94</f>
        <v>0</v>
      </c>
      <c r="Q94" s="186">
        <v>0</v>
      </c>
      <c r="R94" s="186">
        <f>Q94*H94</f>
        <v>0</v>
      </c>
      <c r="S94" s="186">
        <v>0</v>
      </c>
      <c r="T94" s="187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8" t="s">
        <v>202</v>
      </c>
      <c r="AT94" s="188" t="s">
        <v>197</v>
      </c>
      <c r="AU94" s="188" t="s">
        <v>83</v>
      </c>
      <c r="AY94" s="19" t="s">
        <v>194</v>
      </c>
      <c r="BE94" s="189">
        <f>IF(N94="základní",J94,0)</f>
        <v>0</v>
      </c>
      <c r="BF94" s="189">
        <f>IF(N94="snížená",J94,0)</f>
        <v>0</v>
      </c>
      <c r="BG94" s="189">
        <f>IF(N94="zákl. přenesená",J94,0)</f>
        <v>0</v>
      </c>
      <c r="BH94" s="189">
        <f>IF(N94="sníž. přenesená",J94,0)</f>
        <v>0</v>
      </c>
      <c r="BI94" s="189">
        <f>IF(N94="nulová",J94,0)</f>
        <v>0</v>
      </c>
      <c r="BJ94" s="19" t="s">
        <v>83</v>
      </c>
      <c r="BK94" s="189">
        <f>ROUND(I94*H94,2)</f>
        <v>0</v>
      </c>
      <c r="BL94" s="19" t="s">
        <v>202</v>
      </c>
      <c r="BM94" s="188" t="s">
        <v>290</v>
      </c>
    </row>
    <row r="95" spans="1:65" s="2" customFormat="1" ht="11.25">
      <c r="A95" s="36"/>
      <c r="B95" s="37"/>
      <c r="C95" s="38"/>
      <c r="D95" s="190" t="s">
        <v>204</v>
      </c>
      <c r="E95" s="38"/>
      <c r="F95" s="191" t="s">
        <v>1100</v>
      </c>
      <c r="G95" s="38"/>
      <c r="H95" s="38"/>
      <c r="I95" s="192"/>
      <c r="J95" s="38"/>
      <c r="K95" s="38"/>
      <c r="L95" s="41"/>
      <c r="M95" s="193"/>
      <c r="N95" s="19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204</v>
      </c>
      <c r="AU95" s="19" t="s">
        <v>83</v>
      </c>
    </row>
    <row r="96" spans="1:65" s="2" customFormat="1" ht="16.5" customHeight="1">
      <c r="A96" s="36"/>
      <c r="B96" s="37"/>
      <c r="C96" s="176" t="s">
        <v>75</v>
      </c>
      <c r="D96" s="176" t="s">
        <v>197</v>
      </c>
      <c r="E96" s="178" t="s">
        <v>1101</v>
      </c>
      <c r="F96" s="179" t="s">
        <v>1102</v>
      </c>
      <c r="G96" s="180" t="s">
        <v>1103</v>
      </c>
      <c r="H96" s="181">
        <v>3</v>
      </c>
      <c r="I96" s="182"/>
      <c r="J96" s="183">
        <f>ROUND(I96*H96,2)</f>
        <v>0</v>
      </c>
      <c r="K96" s="179" t="s">
        <v>19</v>
      </c>
      <c r="L96" s="41"/>
      <c r="M96" s="184" t="s">
        <v>19</v>
      </c>
      <c r="N96" s="185" t="s">
        <v>46</v>
      </c>
      <c r="O96" s="66"/>
      <c r="P96" s="186">
        <f>O96*H96</f>
        <v>0</v>
      </c>
      <c r="Q96" s="186">
        <v>0</v>
      </c>
      <c r="R96" s="186">
        <f>Q96*H96</f>
        <v>0</v>
      </c>
      <c r="S96" s="186">
        <v>0</v>
      </c>
      <c r="T96" s="18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8" t="s">
        <v>202</v>
      </c>
      <c r="AT96" s="188" t="s">
        <v>197</v>
      </c>
      <c r="AU96" s="188" t="s">
        <v>83</v>
      </c>
      <c r="AY96" s="19" t="s">
        <v>194</v>
      </c>
      <c r="BE96" s="189">
        <f>IF(N96="základní",J96,0)</f>
        <v>0</v>
      </c>
      <c r="BF96" s="189">
        <f>IF(N96="snížená",J96,0)</f>
        <v>0</v>
      </c>
      <c r="BG96" s="189">
        <f>IF(N96="zákl. přenesená",J96,0)</f>
        <v>0</v>
      </c>
      <c r="BH96" s="189">
        <f>IF(N96="sníž. přenesená",J96,0)</f>
        <v>0</v>
      </c>
      <c r="BI96" s="189">
        <f>IF(N96="nulová",J96,0)</f>
        <v>0</v>
      </c>
      <c r="BJ96" s="19" t="s">
        <v>83</v>
      </c>
      <c r="BK96" s="189">
        <f>ROUND(I96*H96,2)</f>
        <v>0</v>
      </c>
      <c r="BL96" s="19" t="s">
        <v>202</v>
      </c>
      <c r="BM96" s="188" t="s">
        <v>8</v>
      </c>
    </row>
    <row r="97" spans="1:65" s="2" customFormat="1" ht="11.25">
      <c r="A97" s="36"/>
      <c r="B97" s="37"/>
      <c r="C97" s="38"/>
      <c r="D97" s="190" t="s">
        <v>204</v>
      </c>
      <c r="E97" s="38"/>
      <c r="F97" s="191" t="s">
        <v>1102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204</v>
      </c>
      <c r="AU97" s="19" t="s">
        <v>83</v>
      </c>
    </row>
    <row r="98" spans="1:65" s="2" customFormat="1" ht="24.2" customHeight="1">
      <c r="A98" s="36"/>
      <c r="B98" s="37"/>
      <c r="C98" s="176" t="s">
        <v>75</v>
      </c>
      <c r="D98" s="176" t="s">
        <v>197</v>
      </c>
      <c r="E98" s="178" t="s">
        <v>1104</v>
      </c>
      <c r="F98" s="179" t="s">
        <v>1105</v>
      </c>
      <c r="G98" s="180" t="s">
        <v>1103</v>
      </c>
      <c r="H98" s="181">
        <v>9</v>
      </c>
      <c r="I98" s="182"/>
      <c r="J98" s="183">
        <f>ROUND(I98*H98,2)</f>
        <v>0</v>
      </c>
      <c r="K98" s="179" t="s">
        <v>19</v>
      </c>
      <c r="L98" s="41"/>
      <c r="M98" s="184" t="s">
        <v>19</v>
      </c>
      <c r="N98" s="185" t="s">
        <v>46</v>
      </c>
      <c r="O98" s="66"/>
      <c r="P98" s="186">
        <f>O98*H98</f>
        <v>0</v>
      </c>
      <c r="Q98" s="186">
        <v>0</v>
      </c>
      <c r="R98" s="186">
        <f>Q98*H98</f>
        <v>0</v>
      </c>
      <c r="S98" s="186">
        <v>0</v>
      </c>
      <c r="T98" s="18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8" t="s">
        <v>202</v>
      </c>
      <c r="AT98" s="188" t="s">
        <v>197</v>
      </c>
      <c r="AU98" s="188" t="s">
        <v>83</v>
      </c>
      <c r="AY98" s="19" t="s">
        <v>194</v>
      </c>
      <c r="BE98" s="189">
        <f>IF(N98="základní",J98,0)</f>
        <v>0</v>
      </c>
      <c r="BF98" s="189">
        <f>IF(N98="snížená",J98,0)</f>
        <v>0</v>
      </c>
      <c r="BG98" s="189">
        <f>IF(N98="zákl. přenesená",J98,0)</f>
        <v>0</v>
      </c>
      <c r="BH98" s="189">
        <f>IF(N98="sníž. přenesená",J98,0)</f>
        <v>0</v>
      </c>
      <c r="BI98" s="189">
        <f>IF(N98="nulová",J98,0)</f>
        <v>0</v>
      </c>
      <c r="BJ98" s="19" t="s">
        <v>83</v>
      </c>
      <c r="BK98" s="189">
        <f>ROUND(I98*H98,2)</f>
        <v>0</v>
      </c>
      <c r="BL98" s="19" t="s">
        <v>202</v>
      </c>
      <c r="BM98" s="188" t="s">
        <v>314</v>
      </c>
    </row>
    <row r="99" spans="1:65" s="2" customFormat="1" ht="11.25">
      <c r="A99" s="36"/>
      <c r="B99" s="37"/>
      <c r="C99" s="38"/>
      <c r="D99" s="190" t="s">
        <v>204</v>
      </c>
      <c r="E99" s="38"/>
      <c r="F99" s="191" t="s">
        <v>1105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204</v>
      </c>
      <c r="AU99" s="19" t="s">
        <v>83</v>
      </c>
    </row>
    <row r="100" spans="1:65" s="2" customFormat="1" ht="16.5" customHeight="1">
      <c r="A100" s="36"/>
      <c r="B100" s="37"/>
      <c r="C100" s="176" t="s">
        <v>75</v>
      </c>
      <c r="D100" s="176" t="s">
        <v>197</v>
      </c>
      <c r="E100" s="178" t="s">
        <v>1106</v>
      </c>
      <c r="F100" s="179" t="s">
        <v>1107</v>
      </c>
      <c r="G100" s="180" t="s">
        <v>1103</v>
      </c>
      <c r="H100" s="181">
        <v>4</v>
      </c>
      <c r="I100" s="182"/>
      <c r="J100" s="183">
        <f>ROUND(I100*H100,2)</f>
        <v>0</v>
      </c>
      <c r="K100" s="179" t="s">
        <v>19</v>
      </c>
      <c r="L100" s="41"/>
      <c r="M100" s="184" t="s">
        <v>19</v>
      </c>
      <c r="N100" s="185" t="s">
        <v>46</v>
      </c>
      <c r="O100" s="66"/>
      <c r="P100" s="186">
        <f>O100*H100</f>
        <v>0</v>
      </c>
      <c r="Q100" s="186">
        <v>0</v>
      </c>
      <c r="R100" s="186">
        <f>Q100*H100</f>
        <v>0</v>
      </c>
      <c r="S100" s="186">
        <v>0</v>
      </c>
      <c r="T100" s="18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8" t="s">
        <v>202</v>
      </c>
      <c r="AT100" s="188" t="s">
        <v>197</v>
      </c>
      <c r="AU100" s="188" t="s">
        <v>83</v>
      </c>
      <c r="AY100" s="19" t="s">
        <v>194</v>
      </c>
      <c r="BE100" s="189">
        <f>IF(N100="základní",J100,0)</f>
        <v>0</v>
      </c>
      <c r="BF100" s="189">
        <f>IF(N100="snížená",J100,0)</f>
        <v>0</v>
      </c>
      <c r="BG100" s="189">
        <f>IF(N100="zákl. přenesená",J100,0)</f>
        <v>0</v>
      </c>
      <c r="BH100" s="189">
        <f>IF(N100="sníž. přenesená",J100,0)</f>
        <v>0</v>
      </c>
      <c r="BI100" s="189">
        <f>IF(N100="nulová",J100,0)</f>
        <v>0</v>
      </c>
      <c r="BJ100" s="19" t="s">
        <v>83</v>
      </c>
      <c r="BK100" s="189">
        <f>ROUND(I100*H100,2)</f>
        <v>0</v>
      </c>
      <c r="BL100" s="19" t="s">
        <v>202</v>
      </c>
      <c r="BM100" s="188" t="s">
        <v>367</v>
      </c>
    </row>
    <row r="101" spans="1:65" s="2" customFormat="1" ht="11.25">
      <c r="A101" s="36"/>
      <c r="B101" s="37"/>
      <c r="C101" s="38"/>
      <c r="D101" s="190" t="s">
        <v>204</v>
      </c>
      <c r="E101" s="38"/>
      <c r="F101" s="191" t="s">
        <v>1107</v>
      </c>
      <c r="G101" s="38"/>
      <c r="H101" s="38"/>
      <c r="I101" s="192"/>
      <c r="J101" s="38"/>
      <c r="K101" s="38"/>
      <c r="L101" s="41"/>
      <c r="M101" s="193"/>
      <c r="N101" s="19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204</v>
      </c>
      <c r="AU101" s="19" t="s">
        <v>83</v>
      </c>
    </row>
    <row r="102" spans="1:65" s="2" customFormat="1" ht="16.5" customHeight="1">
      <c r="A102" s="36"/>
      <c r="B102" s="37"/>
      <c r="C102" s="176" t="s">
        <v>75</v>
      </c>
      <c r="D102" s="176" t="s">
        <v>197</v>
      </c>
      <c r="E102" s="178" t="s">
        <v>1108</v>
      </c>
      <c r="F102" s="179" t="s">
        <v>1109</v>
      </c>
      <c r="G102" s="180" t="s">
        <v>1103</v>
      </c>
      <c r="H102" s="181">
        <v>16</v>
      </c>
      <c r="I102" s="182"/>
      <c r="J102" s="183">
        <f>ROUND(I102*H102,2)</f>
        <v>0</v>
      </c>
      <c r="K102" s="179" t="s">
        <v>19</v>
      </c>
      <c r="L102" s="41"/>
      <c r="M102" s="184" t="s">
        <v>19</v>
      </c>
      <c r="N102" s="185" t="s">
        <v>46</v>
      </c>
      <c r="O102" s="66"/>
      <c r="P102" s="186">
        <f>O102*H102</f>
        <v>0</v>
      </c>
      <c r="Q102" s="186">
        <v>0</v>
      </c>
      <c r="R102" s="186">
        <f>Q102*H102</f>
        <v>0</v>
      </c>
      <c r="S102" s="186">
        <v>0</v>
      </c>
      <c r="T102" s="18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202</v>
      </c>
      <c r="AT102" s="188" t="s">
        <v>197</v>
      </c>
      <c r="AU102" s="188" t="s">
        <v>83</v>
      </c>
      <c r="AY102" s="19" t="s">
        <v>194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83</v>
      </c>
      <c r="BK102" s="189">
        <f>ROUND(I102*H102,2)</f>
        <v>0</v>
      </c>
      <c r="BL102" s="19" t="s">
        <v>202</v>
      </c>
      <c r="BM102" s="188" t="s">
        <v>383</v>
      </c>
    </row>
    <row r="103" spans="1:65" s="2" customFormat="1" ht="11.25">
      <c r="A103" s="36"/>
      <c r="B103" s="37"/>
      <c r="C103" s="38"/>
      <c r="D103" s="190" t="s">
        <v>204</v>
      </c>
      <c r="E103" s="38"/>
      <c r="F103" s="191" t="s">
        <v>1109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204</v>
      </c>
      <c r="AU103" s="19" t="s">
        <v>83</v>
      </c>
    </row>
    <row r="104" spans="1:65" s="2" customFormat="1" ht="16.5" customHeight="1">
      <c r="A104" s="36"/>
      <c r="B104" s="37"/>
      <c r="C104" s="176" t="s">
        <v>75</v>
      </c>
      <c r="D104" s="176" t="s">
        <v>197</v>
      </c>
      <c r="E104" s="178" t="s">
        <v>1110</v>
      </c>
      <c r="F104" s="179" t="s">
        <v>1111</v>
      </c>
      <c r="G104" s="180" t="s">
        <v>1103</v>
      </c>
      <c r="H104" s="181">
        <v>18</v>
      </c>
      <c r="I104" s="182"/>
      <c r="J104" s="183">
        <f>ROUND(I104*H104,2)</f>
        <v>0</v>
      </c>
      <c r="K104" s="179" t="s">
        <v>19</v>
      </c>
      <c r="L104" s="41"/>
      <c r="M104" s="184" t="s">
        <v>19</v>
      </c>
      <c r="N104" s="185" t="s">
        <v>46</v>
      </c>
      <c r="O104" s="66"/>
      <c r="P104" s="186">
        <f>O104*H104</f>
        <v>0</v>
      </c>
      <c r="Q104" s="186">
        <v>0</v>
      </c>
      <c r="R104" s="186">
        <f>Q104*H104</f>
        <v>0</v>
      </c>
      <c r="S104" s="186">
        <v>0</v>
      </c>
      <c r="T104" s="187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202</v>
      </c>
      <c r="AT104" s="188" t="s">
        <v>197</v>
      </c>
      <c r="AU104" s="188" t="s">
        <v>83</v>
      </c>
      <c r="AY104" s="19" t="s">
        <v>194</v>
      </c>
      <c r="BE104" s="189">
        <f>IF(N104="základní",J104,0)</f>
        <v>0</v>
      </c>
      <c r="BF104" s="189">
        <f>IF(N104="snížená",J104,0)</f>
        <v>0</v>
      </c>
      <c r="BG104" s="189">
        <f>IF(N104="zákl. přenesená",J104,0)</f>
        <v>0</v>
      </c>
      <c r="BH104" s="189">
        <f>IF(N104="sníž. přenesená",J104,0)</f>
        <v>0</v>
      </c>
      <c r="BI104" s="189">
        <f>IF(N104="nulová",J104,0)</f>
        <v>0</v>
      </c>
      <c r="BJ104" s="19" t="s">
        <v>83</v>
      </c>
      <c r="BK104" s="189">
        <f>ROUND(I104*H104,2)</f>
        <v>0</v>
      </c>
      <c r="BL104" s="19" t="s">
        <v>202</v>
      </c>
      <c r="BM104" s="188" t="s">
        <v>668</v>
      </c>
    </row>
    <row r="105" spans="1:65" s="2" customFormat="1" ht="11.25">
      <c r="A105" s="36"/>
      <c r="B105" s="37"/>
      <c r="C105" s="38"/>
      <c r="D105" s="190" t="s">
        <v>204</v>
      </c>
      <c r="E105" s="38"/>
      <c r="F105" s="191" t="s">
        <v>1112</v>
      </c>
      <c r="G105" s="38"/>
      <c r="H105" s="38"/>
      <c r="I105" s="192"/>
      <c r="J105" s="38"/>
      <c r="K105" s="38"/>
      <c r="L105" s="41"/>
      <c r="M105" s="193"/>
      <c r="N105" s="19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204</v>
      </c>
      <c r="AU105" s="19" t="s">
        <v>83</v>
      </c>
    </row>
    <row r="106" spans="1:65" s="2" customFormat="1" ht="16.5" customHeight="1">
      <c r="A106" s="36"/>
      <c r="B106" s="37"/>
      <c r="C106" s="176" t="s">
        <v>75</v>
      </c>
      <c r="D106" s="176" t="s">
        <v>197</v>
      </c>
      <c r="E106" s="178" t="s">
        <v>1113</v>
      </c>
      <c r="F106" s="179" t="s">
        <v>1114</v>
      </c>
      <c r="G106" s="180" t="s">
        <v>1103</v>
      </c>
      <c r="H106" s="181">
        <v>9</v>
      </c>
      <c r="I106" s="182"/>
      <c r="J106" s="183">
        <f>ROUND(I106*H106,2)</f>
        <v>0</v>
      </c>
      <c r="K106" s="179" t="s">
        <v>19</v>
      </c>
      <c r="L106" s="41"/>
      <c r="M106" s="184" t="s">
        <v>19</v>
      </c>
      <c r="N106" s="185" t="s">
        <v>46</v>
      </c>
      <c r="O106" s="66"/>
      <c r="P106" s="186">
        <f>O106*H106</f>
        <v>0</v>
      </c>
      <c r="Q106" s="186">
        <v>0</v>
      </c>
      <c r="R106" s="186">
        <f>Q106*H106</f>
        <v>0</v>
      </c>
      <c r="S106" s="186">
        <v>0</v>
      </c>
      <c r="T106" s="18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202</v>
      </c>
      <c r="AT106" s="188" t="s">
        <v>197</v>
      </c>
      <c r="AU106" s="188" t="s">
        <v>83</v>
      </c>
      <c r="AY106" s="19" t="s">
        <v>194</v>
      </c>
      <c r="BE106" s="189">
        <f>IF(N106="základní",J106,0)</f>
        <v>0</v>
      </c>
      <c r="BF106" s="189">
        <f>IF(N106="snížená",J106,0)</f>
        <v>0</v>
      </c>
      <c r="BG106" s="189">
        <f>IF(N106="zákl. přenesená",J106,0)</f>
        <v>0</v>
      </c>
      <c r="BH106" s="189">
        <f>IF(N106="sníž. přenesená",J106,0)</f>
        <v>0</v>
      </c>
      <c r="BI106" s="189">
        <f>IF(N106="nulová",J106,0)</f>
        <v>0</v>
      </c>
      <c r="BJ106" s="19" t="s">
        <v>83</v>
      </c>
      <c r="BK106" s="189">
        <f>ROUND(I106*H106,2)</f>
        <v>0</v>
      </c>
      <c r="BL106" s="19" t="s">
        <v>202</v>
      </c>
      <c r="BM106" s="188" t="s">
        <v>398</v>
      </c>
    </row>
    <row r="107" spans="1:65" s="2" customFormat="1" ht="11.25">
      <c r="A107" s="36"/>
      <c r="B107" s="37"/>
      <c r="C107" s="38"/>
      <c r="D107" s="190" t="s">
        <v>204</v>
      </c>
      <c r="E107" s="38"/>
      <c r="F107" s="191" t="s">
        <v>1115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204</v>
      </c>
      <c r="AU107" s="19" t="s">
        <v>83</v>
      </c>
    </row>
    <row r="108" spans="1:65" s="2" customFormat="1" ht="16.5" customHeight="1">
      <c r="A108" s="36"/>
      <c r="B108" s="37"/>
      <c r="C108" s="176" t="s">
        <v>75</v>
      </c>
      <c r="D108" s="176" t="s">
        <v>197</v>
      </c>
      <c r="E108" s="178" t="s">
        <v>1116</v>
      </c>
      <c r="F108" s="179" t="s">
        <v>1117</v>
      </c>
      <c r="G108" s="180" t="s">
        <v>1103</v>
      </c>
      <c r="H108" s="181">
        <v>9</v>
      </c>
      <c r="I108" s="182"/>
      <c r="J108" s="183">
        <f>ROUND(I108*H108,2)</f>
        <v>0</v>
      </c>
      <c r="K108" s="179" t="s">
        <v>19</v>
      </c>
      <c r="L108" s="41"/>
      <c r="M108" s="184" t="s">
        <v>19</v>
      </c>
      <c r="N108" s="185" t="s">
        <v>46</v>
      </c>
      <c r="O108" s="66"/>
      <c r="P108" s="186">
        <f>O108*H108</f>
        <v>0</v>
      </c>
      <c r="Q108" s="186">
        <v>0</v>
      </c>
      <c r="R108" s="186">
        <f>Q108*H108</f>
        <v>0</v>
      </c>
      <c r="S108" s="186">
        <v>0</v>
      </c>
      <c r="T108" s="18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8" t="s">
        <v>202</v>
      </c>
      <c r="AT108" s="188" t="s">
        <v>197</v>
      </c>
      <c r="AU108" s="188" t="s">
        <v>83</v>
      </c>
      <c r="AY108" s="19" t="s">
        <v>194</v>
      </c>
      <c r="BE108" s="189">
        <f>IF(N108="základní",J108,0)</f>
        <v>0</v>
      </c>
      <c r="BF108" s="189">
        <f>IF(N108="snížená",J108,0)</f>
        <v>0</v>
      </c>
      <c r="BG108" s="189">
        <f>IF(N108="zákl. přenesená",J108,0)</f>
        <v>0</v>
      </c>
      <c r="BH108" s="189">
        <f>IF(N108="sníž. přenesená",J108,0)</f>
        <v>0</v>
      </c>
      <c r="BI108" s="189">
        <f>IF(N108="nulová",J108,0)</f>
        <v>0</v>
      </c>
      <c r="BJ108" s="19" t="s">
        <v>83</v>
      </c>
      <c r="BK108" s="189">
        <f>ROUND(I108*H108,2)</f>
        <v>0</v>
      </c>
      <c r="BL108" s="19" t="s">
        <v>202</v>
      </c>
      <c r="BM108" s="188" t="s">
        <v>411</v>
      </c>
    </row>
    <row r="109" spans="1:65" s="2" customFormat="1" ht="11.25">
      <c r="A109" s="36"/>
      <c r="B109" s="37"/>
      <c r="C109" s="38"/>
      <c r="D109" s="190" t="s">
        <v>204</v>
      </c>
      <c r="E109" s="38"/>
      <c r="F109" s="191" t="s">
        <v>1117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204</v>
      </c>
      <c r="AU109" s="19" t="s">
        <v>83</v>
      </c>
    </row>
    <row r="110" spans="1:65" s="2" customFormat="1" ht="16.5" customHeight="1">
      <c r="A110" s="36"/>
      <c r="B110" s="37"/>
      <c r="C110" s="176" t="s">
        <v>75</v>
      </c>
      <c r="D110" s="176" t="s">
        <v>197</v>
      </c>
      <c r="E110" s="178" t="s">
        <v>1118</v>
      </c>
      <c r="F110" s="179" t="s">
        <v>1119</v>
      </c>
      <c r="G110" s="180" t="s">
        <v>1103</v>
      </c>
      <c r="H110" s="181">
        <v>2</v>
      </c>
      <c r="I110" s="182"/>
      <c r="J110" s="183">
        <f>ROUND(I110*H110,2)</f>
        <v>0</v>
      </c>
      <c r="K110" s="179" t="s">
        <v>19</v>
      </c>
      <c r="L110" s="41"/>
      <c r="M110" s="184" t="s">
        <v>19</v>
      </c>
      <c r="N110" s="185" t="s">
        <v>46</v>
      </c>
      <c r="O110" s="66"/>
      <c r="P110" s="186">
        <f>O110*H110</f>
        <v>0</v>
      </c>
      <c r="Q110" s="186">
        <v>0</v>
      </c>
      <c r="R110" s="186">
        <f>Q110*H110</f>
        <v>0</v>
      </c>
      <c r="S110" s="186">
        <v>0</v>
      </c>
      <c r="T110" s="18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8" t="s">
        <v>202</v>
      </c>
      <c r="AT110" s="188" t="s">
        <v>197</v>
      </c>
      <c r="AU110" s="188" t="s">
        <v>83</v>
      </c>
      <c r="AY110" s="19" t="s">
        <v>194</v>
      </c>
      <c r="BE110" s="189">
        <f>IF(N110="základní",J110,0)</f>
        <v>0</v>
      </c>
      <c r="BF110" s="189">
        <f>IF(N110="snížená",J110,0)</f>
        <v>0</v>
      </c>
      <c r="BG110" s="189">
        <f>IF(N110="zákl. přenesená",J110,0)</f>
        <v>0</v>
      </c>
      <c r="BH110" s="189">
        <f>IF(N110="sníž. přenesená",J110,0)</f>
        <v>0</v>
      </c>
      <c r="BI110" s="189">
        <f>IF(N110="nulová",J110,0)</f>
        <v>0</v>
      </c>
      <c r="BJ110" s="19" t="s">
        <v>83</v>
      </c>
      <c r="BK110" s="189">
        <f>ROUND(I110*H110,2)</f>
        <v>0</v>
      </c>
      <c r="BL110" s="19" t="s">
        <v>202</v>
      </c>
      <c r="BM110" s="188" t="s">
        <v>423</v>
      </c>
    </row>
    <row r="111" spans="1:65" s="2" customFormat="1" ht="11.25">
      <c r="A111" s="36"/>
      <c r="B111" s="37"/>
      <c r="C111" s="38"/>
      <c r="D111" s="190" t="s">
        <v>204</v>
      </c>
      <c r="E111" s="38"/>
      <c r="F111" s="191" t="s">
        <v>1119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204</v>
      </c>
      <c r="AU111" s="19" t="s">
        <v>83</v>
      </c>
    </row>
    <row r="112" spans="1:65" s="2" customFormat="1" ht="16.5" customHeight="1">
      <c r="A112" s="36"/>
      <c r="B112" s="37"/>
      <c r="C112" s="176" t="s">
        <v>75</v>
      </c>
      <c r="D112" s="176" t="s">
        <v>197</v>
      </c>
      <c r="E112" s="178" t="s">
        <v>1120</v>
      </c>
      <c r="F112" s="179" t="s">
        <v>1121</v>
      </c>
      <c r="G112" s="180" t="s">
        <v>1103</v>
      </c>
      <c r="H112" s="181">
        <v>3</v>
      </c>
      <c r="I112" s="182"/>
      <c r="J112" s="183">
        <f>ROUND(I112*H112,2)</f>
        <v>0</v>
      </c>
      <c r="K112" s="179" t="s">
        <v>19</v>
      </c>
      <c r="L112" s="41"/>
      <c r="M112" s="184" t="s">
        <v>19</v>
      </c>
      <c r="N112" s="185" t="s">
        <v>46</v>
      </c>
      <c r="O112" s="66"/>
      <c r="P112" s="186">
        <f>O112*H112</f>
        <v>0</v>
      </c>
      <c r="Q112" s="186">
        <v>0</v>
      </c>
      <c r="R112" s="186">
        <f>Q112*H112</f>
        <v>0</v>
      </c>
      <c r="S112" s="186">
        <v>0</v>
      </c>
      <c r="T112" s="18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202</v>
      </c>
      <c r="AT112" s="188" t="s">
        <v>197</v>
      </c>
      <c r="AU112" s="188" t="s">
        <v>83</v>
      </c>
      <c r="AY112" s="19" t="s">
        <v>194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19" t="s">
        <v>83</v>
      </c>
      <c r="BK112" s="189">
        <f>ROUND(I112*H112,2)</f>
        <v>0</v>
      </c>
      <c r="BL112" s="19" t="s">
        <v>202</v>
      </c>
      <c r="BM112" s="188" t="s">
        <v>435</v>
      </c>
    </row>
    <row r="113" spans="1:65" s="2" customFormat="1" ht="11.25">
      <c r="A113" s="36"/>
      <c r="B113" s="37"/>
      <c r="C113" s="38"/>
      <c r="D113" s="190" t="s">
        <v>204</v>
      </c>
      <c r="E113" s="38"/>
      <c r="F113" s="191" t="s">
        <v>1122</v>
      </c>
      <c r="G113" s="38"/>
      <c r="H113" s="38"/>
      <c r="I113" s="192"/>
      <c r="J113" s="38"/>
      <c r="K113" s="38"/>
      <c r="L113" s="41"/>
      <c r="M113" s="193"/>
      <c r="N113" s="194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204</v>
      </c>
      <c r="AU113" s="19" t="s">
        <v>83</v>
      </c>
    </row>
    <row r="114" spans="1:65" s="2" customFormat="1" ht="16.5" customHeight="1">
      <c r="A114" s="36"/>
      <c r="B114" s="37"/>
      <c r="C114" s="176" t="s">
        <v>75</v>
      </c>
      <c r="D114" s="176" t="s">
        <v>197</v>
      </c>
      <c r="E114" s="178" t="s">
        <v>1123</v>
      </c>
      <c r="F114" s="179" t="s">
        <v>1124</v>
      </c>
      <c r="G114" s="180" t="s">
        <v>1103</v>
      </c>
      <c r="H114" s="181">
        <v>4</v>
      </c>
      <c r="I114" s="182"/>
      <c r="J114" s="183">
        <f>ROUND(I114*H114,2)</f>
        <v>0</v>
      </c>
      <c r="K114" s="179" t="s">
        <v>19</v>
      </c>
      <c r="L114" s="41"/>
      <c r="M114" s="184" t="s">
        <v>19</v>
      </c>
      <c r="N114" s="185" t="s">
        <v>46</v>
      </c>
      <c r="O114" s="66"/>
      <c r="P114" s="186">
        <f>O114*H114</f>
        <v>0</v>
      </c>
      <c r="Q114" s="186">
        <v>0</v>
      </c>
      <c r="R114" s="186">
        <f>Q114*H114</f>
        <v>0</v>
      </c>
      <c r="S114" s="186">
        <v>0</v>
      </c>
      <c r="T114" s="18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8" t="s">
        <v>202</v>
      </c>
      <c r="AT114" s="188" t="s">
        <v>197</v>
      </c>
      <c r="AU114" s="188" t="s">
        <v>83</v>
      </c>
      <c r="AY114" s="19" t="s">
        <v>194</v>
      </c>
      <c r="BE114" s="189">
        <f>IF(N114="základní",J114,0)</f>
        <v>0</v>
      </c>
      <c r="BF114" s="189">
        <f>IF(N114="snížená",J114,0)</f>
        <v>0</v>
      </c>
      <c r="BG114" s="189">
        <f>IF(N114="zákl. přenesená",J114,0)</f>
        <v>0</v>
      </c>
      <c r="BH114" s="189">
        <f>IF(N114="sníž. přenesená",J114,0)</f>
        <v>0</v>
      </c>
      <c r="BI114" s="189">
        <f>IF(N114="nulová",J114,0)</f>
        <v>0</v>
      </c>
      <c r="BJ114" s="19" t="s">
        <v>83</v>
      </c>
      <c r="BK114" s="189">
        <f>ROUND(I114*H114,2)</f>
        <v>0</v>
      </c>
      <c r="BL114" s="19" t="s">
        <v>202</v>
      </c>
      <c r="BM114" s="188" t="s">
        <v>445</v>
      </c>
    </row>
    <row r="115" spans="1:65" s="2" customFormat="1" ht="11.25">
      <c r="A115" s="36"/>
      <c r="B115" s="37"/>
      <c r="C115" s="38"/>
      <c r="D115" s="190" t="s">
        <v>204</v>
      </c>
      <c r="E115" s="38"/>
      <c r="F115" s="191" t="s">
        <v>1124</v>
      </c>
      <c r="G115" s="38"/>
      <c r="H115" s="38"/>
      <c r="I115" s="192"/>
      <c r="J115" s="38"/>
      <c r="K115" s="38"/>
      <c r="L115" s="41"/>
      <c r="M115" s="193"/>
      <c r="N115" s="19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204</v>
      </c>
      <c r="AU115" s="19" t="s">
        <v>83</v>
      </c>
    </row>
    <row r="116" spans="1:65" s="2" customFormat="1" ht="16.5" customHeight="1">
      <c r="A116" s="36"/>
      <c r="B116" s="37"/>
      <c r="C116" s="176" t="s">
        <v>75</v>
      </c>
      <c r="D116" s="176" t="s">
        <v>197</v>
      </c>
      <c r="E116" s="178" t="s">
        <v>1125</v>
      </c>
      <c r="F116" s="179" t="s">
        <v>1126</v>
      </c>
      <c r="G116" s="180" t="s">
        <v>1103</v>
      </c>
      <c r="H116" s="181">
        <v>10</v>
      </c>
      <c r="I116" s="182"/>
      <c r="J116" s="183">
        <f>ROUND(I116*H116,2)</f>
        <v>0</v>
      </c>
      <c r="K116" s="179" t="s">
        <v>19</v>
      </c>
      <c r="L116" s="41"/>
      <c r="M116" s="184" t="s">
        <v>19</v>
      </c>
      <c r="N116" s="185" t="s">
        <v>46</v>
      </c>
      <c r="O116" s="66"/>
      <c r="P116" s="186">
        <f>O116*H116</f>
        <v>0</v>
      </c>
      <c r="Q116" s="186">
        <v>0</v>
      </c>
      <c r="R116" s="186">
        <f>Q116*H116</f>
        <v>0</v>
      </c>
      <c r="S116" s="186">
        <v>0</v>
      </c>
      <c r="T116" s="187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8" t="s">
        <v>202</v>
      </c>
      <c r="AT116" s="188" t="s">
        <v>197</v>
      </c>
      <c r="AU116" s="188" t="s">
        <v>83</v>
      </c>
      <c r="AY116" s="19" t="s">
        <v>194</v>
      </c>
      <c r="BE116" s="189">
        <f>IF(N116="základní",J116,0)</f>
        <v>0</v>
      </c>
      <c r="BF116" s="189">
        <f>IF(N116="snížená",J116,0)</f>
        <v>0</v>
      </c>
      <c r="BG116" s="189">
        <f>IF(N116="zákl. přenesená",J116,0)</f>
        <v>0</v>
      </c>
      <c r="BH116" s="189">
        <f>IF(N116="sníž. přenesená",J116,0)</f>
        <v>0</v>
      </c>
      <c r="BI116" s="189">
        <f>IF(N116="nulová",J116,0)</f>
        <v>0</v>
      </c>
      <c r="BJ116" s="19" t="s">
        <v>83</v>
      </c>
      <c r="BK116" s="189">
        <f>ROUND(I116*H116,2)</f>
        <v>0</v>
      </c>
      <c r="BL116" s="19" t="s">
        <v>202</v>
      </c>
      <c r="BM116" s="188" t="s">
        <v>456</v>
      </c>
    </row>
    <row r="117" spans="1:65" s="2" customFormat="1" ht="11.25">
      <c r="A117" s="36"/>
      <c r="B117" s="37"/>
      <c r="C117" s="38"/>
      <c r="D117" s="190" t="s">
        <v>204</v>
      </c>
      <c r="E117" s="38"/>
      <c r="F117" s="191" t="s">
        <v>1126</v>
      </c>
      <c r="G117" s="38"/>
      <c r="H117" s="38"/>
      <c r="I117" s="192"/>
      <c r="J117" s="38"/>
      <c r="K117" s="38"/>
      <c r="L117" s="41"/>
      <c r="M117" s="193"/>
      <c r="N117" s="194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204</v>
      </c>
      <c r="AU117" s="19" t="s">
        <v>83</v>
      </c>
    </row>
    <row r="118" spans="1:65" s="2" customFormat="1" ht="16.5" customHeight="1">
      <c r="A118" s="36"/>
      <c r="B118" s="37"/>
      <c r="C118" s="176" t="s">
        <v>75</v>
      </c>
      <c r="D118" s="176" t="s">
        <v>197</v>
      </c>
      <c r="E118" s="178" t="s">
        <v>1127</v>
      </c>
      <c r="F118" s="179" t="s">
        <v>1128</v>
      </c>
      <c r="G118" s="180" t="s">
        <v>1103</v>
      </c>
      <c r="H118" s="181">
        <v>1</v>
      </c>
      <c r="I118" s="182"/>
      <c r="J118" s="183">
        <f>ROUND(I118*H118,2)</f>
        <v>0</v>
      </c>
      <c r="K118" s="179" t="s">
        <v>19</v>
      </c>
      <c r="L118" s="41"/>
      <c r="M118" s="184" t="s">
        <v>19</v>
      </c>
      <c r="N118" s="185" t="s">
        <v>46</v>
      </c>
      <c r="O118" s="66"/>
      <c r="P118" s="186">
        <f>O118*H118</f>
        <v>0</v>
      </c>
      <c r="Q118" s="186">
        <v>0</v>
      </c>
      <c r="R118" s="186">
        <f>Q118*H118</f>
        <v>0</v>
      </c>
      <c r="S118" s="186">
        <v>0</v>
      </c>
      <c r="T118" s="18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8" t="s">
        <v>202</v>
      </c>
      <c r="AT118" s="188" t="s">
        <v>197</v>
      </c>
      <c r="AU118" s="188" t="s">
        <v>83</v>
      </c>
      <c r="AY118" s="19" t="s">
        <v>194</v>
      </c>
      <c r="BE118" s="189">
        <f>IF(N118="základní",J118,0)</f>
        <v>0</v>
      </c>
      <c r="BF118" s="189">
        <f>IF(N118="snížená",J118,0)</f>
        <v>0</v>
      </c>
      <c r="BG118" s="189">
        <f>IF(N118="zákl. přenesená",J118,0)</f>
        <v>0</v>
      </c>
      <c r="BH118" s="189">
        <f>IF(N118="sníž. přenesená",J118,0)</f>
        <v>0</v>
      </c>
      <c r="BI118" s="189">
        <f>IF(N118="nulová",J118,0)</f>
        <v>0</v>
      </c>
      <c r="BJ118" s="19" t="s">
        <v>83</v>
      </c>
      <c r="BK118" s="189">
        <f>ROUND(I118*H118,2)</f>
        <v>0</v>
      </c>
      <c r="BL118" s="19" t="s">
        <v>202</v>
      </c>
      <c r="BM118" s="188" t="s">
        <v>467</v>
      </c>
    </row>
    <row r="119" spans="1:65" s="2" customFormat="1" ht="11.25">
      <c r="A119" s="36"/>
      <c r="B119" s="37"/>
      <c r="C119" s="38"/>
      <c r="D119" s="190" t="s">
        <v>204</v>
      </c>
      <c r="E119" s="38"/>
      <c r="F119" s="191" t="s">
        <v>1128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204</v>
      </c>
      <c r="AU119" s="19" t="s">
        <v>83</v>
      </c>
    </row>
    <row r="120" spans="1:65" s="2" customFormat="1" ht="16.5" customHeight="1">
      <c r="A120" s="36"/>
      <c r="B120" s="37"/>
      <c r="C120" s="176" t="s">
        <v>75</v>
      </c>
      <c r="D120" s="176" t="s">
        <v>197</v>
      </c>
      <c r="E120" s="178" t="s">
        <v>1129</v>
      </c>
      <c r="F120" s="179" t="s">
        <v>1130</v>
      </c>
      <c r="G120" s="180" t="s">
        <v>230</v>
      </c>
      <c r="H120" s="181">
        <v>18</v>
      </c>
      <c r="I120" s="182"/>
      <c r="J120" s="183">
        <f>ROUND(I120*H120,2)</f>
        <v>0</v>
      </c>
      <c r="K120" s="179" t="s">
        <v>19</v>
      </c>
      <c r="L120" s="41"/>
      <c r="M120" s="184" t="s">
        <v>19</v>
      </c>
      <c r="N120" s="185" t="s">
        <v>46</v>
      </c>
      <c r="O120" s="66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202</v>
      </c>
      <c r="AT120" s="188" t="s">
        <v>197</v>
      </c>
      <c r="AU120" s="188" t="s">
        <v>83</v>
      </c>
      <c r="AY120" s="19" t="s">
        <v>194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83</v>
      </c>
      <c r="BK120" s="189">
        <f>ROUND(I120*H120,2)</f>
        <v>0</v>
      </c>
      <c r="BL120" s="19" t="s">
        <v>202</v>
      </c>
      <c r="BM120" s="188" t="s">
        <v>479</v>
      </c>
    </row>
    <row r="121" spans="1:65" s="2" customFormat="1" ht="11.25">
      <c r="A121" s="36"/>
      <c r="B121" s="37"/>
      <c r="C121" s="38"/>
      <c r="D121" s="190" t="s">
        <v>204</v>
      </c>
      <c r="E121" s="38"/>
      <c r="F121" s="191" t="s">
        <v>1130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204</v>
      </c>
      <c r="AU121" s="19" t="s">
        <v>83</v>
      </c>
    </row>
    <row r="122" spans="1:65" s="2" customFormat="1" ht="16.5" customHeight="1">
      <c r="A122" s="36"/>
      <c r="B122" s="37"/>
      <c r="C122" s="176" t="s">
        <v>75</v>
      </c>
      <c r="D122" s="176" t="s">
        <v>197</v>
      </c>
      <c r="E122" s="178" t="s">
        <v>1131</v>
      </c>
      <c r="F122" s="179" t="s">
        <v>1132</v>
      </c>
      <c r="G122" s="180" t="s">
        <v>1133</v>
      </c>
      <c r="H122" s="247"/>
      <c r="I122" s="182"/>
      <c r="J122" s="183">
        <f>ROUND(I122*H122,2)</f>
        <v>0</v>
      </c>
      <c r="K122" s="179" t="s">
        <v>19</v>
      </c>
      <c r="L122" s="41"/>
      <c r="M122" s="184" t="s">
        <v>19</v>
      </c>
      <c r="N122" s="185" t="s">
        <v>46</v>
      </c>
      <c r="O122" s="66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8" t="s">
        <v>202</v>
      </c>
      <c r="AT122" s="188" t="s">
        <v>197</v>
      </c>
      <c r="AU122" s="188" t="s">
        <v>83</v>
      </c>
      <c r="AY122" s="19" t="s">
        <v>194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9" t="s">
        <v>83</v>
      </c>
      <c r="BK122" s="189">
        <f>ROUND(I122*H122,2)</f>
        <v>0</v>
      </c>
      <c r="BL122" s="19" t="s">
        <v>202</v>
      </c>
      <c r="BM122" s="188" t="s">
        <v>491</v>
      </c>
    </row>
    <row r="123" spans="1:65" s="2" customFormat="1" ht="11.25">
      <c r="A123" s="36"/>
      <c r="B123" s="37"/>
      <c r="C123" s="38"/>
      <c r="D123" s="190" t="s">
        <v>204</v>
      </c>
      <c r="E123" s="38"/>
      <c r="F123" s="191" t="s">
        <v>1132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204</v>
      </c>
      <c r="AU123" s="19" t="s">
        <v>83</v>
      </c>
    </row>
    <row r="124" spans="1:65" s="12" customFormat="1" ht="25.9" customHeight="1">
      <c r="B124" s="160"/>
      <c r="C124" s="161"/>
      <c r="D124" s="162" t="s">
        <v>74</v>
      </c>
      <c r="E124" s="163" t="s">
        <v>1134</v>
      </c>
      <c r="F124" s="163" t="s">
        <v>1135</v>
      </c>
      <c r="G124" s="161"/>
      <c r="H124" s="161"/>
      <c r="I124" s="164"/>
      <c r="J124" s="165">
        <f>BK124</f>
        <v>0</v>
      </c>
      <c r="K124" s="161"/>
      <c r="L124" s="166"/>
      <c r="M124" s="167"/>
      <c r="N124" s="168"/>
      <c r="O124" s="168"/>
      <c r="P124" s="169">
        <f>SUM(P125:P144)</f>
        <v>0</v>
      </c>
      <c r="Q124" s="168"/>
      <c r="R124" s="169">
        <f>SUM(R125:R144)</f>
        <v>0</v>
      </c>
      <c r="S124" s="168"/>
      <c r="T124" s="170">
        <f>SUM(T125:T144)</f>
        <v>0</v>
      </c>
      <c r="AR124" s="171" t="s">
        <v>83</v>
      </c>
      <c r="AT124" s="172" t="s">
        <v>74</v>
      </c>
      <c r="AU124" s="172" t="s">
        <v>75</v>
      </c>
      <c r="AY124" s="171" t="s">
        <v>194</v>
      </c>
      <c r="BK124" s="173">
        <f>SUM(BK125:BK144)</f>
        <v>0</v>
      </c>
    </row>
    <row r="125" spans="1:65" s="2" customFormat="1" ht="16.5" customHeight="1">
      <c r="A125" s="36"/>
      <c r="B125" s="37"/>
      <c r="C125" s="176" t="s">
        <v>75</v>
      </c>
      <c r="D125" s="176" t="s">
        <v>197</v>
      </c>
      <c r="E125" s="178" t="s">
        <v>1136</v>
      </c>
      <c r="F125" s="179" t="s">
        <v>1137</v>
      </c>
      <c r="G125" s="180" t="s">
        <v>1103</v>
      </c>
      <c r="H125" s="181">
        <v>9</v>
      </c>
      <c r="I125" s="182"/>
      <c r="J125" s="183">
        <f>ROUND(I125*H125,2)</f>
        <v>0</v>
      </c>
      <c r="K125" s="179" t="s">
        <v>19</v>
      </c>
      <c r="L125" s="41"/>
      <c r="M125" s="184" t="s">
        <v>19</v>
      </c>
      <c r="N125" s="185" t="s">
        <v>46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202</v>
      </c>
      <c r="AT125" s="188" t="s">
        <v>197</v>
      </c>
      <c r="AU125" s="188" t="s">
        <v>83</v>
      </c>
      <c r="AY125" s="19" t="s">
        <v>194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83</v>
      </c>
      <c r="BK125" s="189">
        <f>ROUND(I125*H125,2)</f>
        <v>0</v>
      </c>
      <c r="BL125" s="19" t="s">
        <v>202</v>
      </c>
      <c r="BM125" s="188" t="s">
        <v>502</v>
      </c>
    </row>
    <row r="126" spans="1:65" s="2" customFormat="1" ht="11.25">
      <c r="A126" s="36"/>
      <c r="B126" s="37"/>
      <c r="C126" s="38"/>
      <c r="D126" s="190" t="s">
        <v>204</v>
      </c>
      <c r="E126" s="38"/>
      <c r="F126" s="191" t="s">
        <v>1137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204</v>
      </c>
      <c r="AU126" s="19" t="s">
        <v>83</v>
      </c>
    </row>
    <row r="127" spans="1:65" s="2" customFormat="1" ht="16.5" customHeight="1">
      <c r="A127" s="36"/>
      <c r="B127" s="37"/>
      <c r="C127" s="176" t="s">
        <v>75</v>
      </c>
      <c r="D127" s="176" t="s">
        <v>197</v>
      </c>
      <c r="E127" s="178" t="s">
        <v>1138</v>
      </c>
      <c r="F127" s="179" t="s">
        <v>1139</v>
      </c>
      <c r="G127" s="180" t="s">
        <v>1103</v>
      </c>
      <c r="H127" s="181">
        <v>9</v>
      </c>
      <c r="I127" s="182"/>
      <c r="J127" s="183">
        <f>ROUND(I127*H127,2)</f>
        <v>0</v>
      </c>
      <c r="K127" s="179" t="s">
        <v>19</v>
      </c>
      <c r="L127" s="41"/>
      <c r="M127" s="184" t="s">
        <v>19</v>
      </c>
      <c r="N127" s="185" t="s">
        <v>46</v>
      </c>
      <c r="O127" s="66"/>
      <c r="P127" s="186">
        <f>O127*H127</f>
        <v>0</v>
      </c>
      <c r="Q127" s="186">
        <v>0</v>
      </c>
      <c r="R127" s="186">
        <f>Q127*H127</f>
        <v>0</v>
      </c>
      <c r="S127" s="186">
        <v>0</v>
      </c>
      <c r="T127" s="187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88" t="s">
        <v>202</v>
      </c>
      <c r="AT127" s="188" t="s">
        <v>197</v>
      </c>
      <c r="AU127" s="188" t="s">
        <v>83</v>
      </c>
      <c r="AY127" s="19" t="s">
        <v>194</v>
      </c>
      <c r="BE127" s="189">
        <f>IF(N127="základní",J127,0)</f>
        <v>0</v>
      </c>
      <c r="BF127" s="189">
        <f>IF(N127="snížená",J127,0)</f>
        <v>0</v>
      </c>
      <c r="BG127" s="189">
        <f>IF(N127="zákl. přenesená",J127,0)</f>
        <v>0</v>
      </c>
      <c r="BH127" s="189">
        <f>IF(N127="sníž. přenesená",J127,0)</f>
        <v>0</v>
      </c>
      <c r="BI127" s="189">
        <f>IF(N127="nulová",J127,0)</f>
        <v>0</v>
      </c>
      <c r="BJ127" s="19" t="s">
        <v>83</v>
      </c>
      <c r="BK127" s="189">
        <f>ROUND(I127*H127,2)</f>
        <v>0</v>
      </c>
      <c r="BL127" s="19" t="s">
        <v>202</v>
      </c>
      <c r="BM127" s="188" t="s">
        <v>700</v>
      </c>
    </row>
    <row r="128" spans="1:65" s="2" customFormat="1" ht="11.25">
      <c r="A128" s="36"/>
      <c r="B128" s="37"/>
      <c r="C128" s="38"/>
      <c r="D128" s="190" t="s">
        <v>204</v>
      </c>
      <c r="E128" s="38"/>
      <c r="F128" s="191" t="s">
        <v>1139</v>
      </c>
      <c r="G128" s="38"/>
      <c r="H128" s="38"/>
      <c r="I128" s="192"/>
      <c r="J128" s="38"/>
      <c r="K128" s="38"/>
      <c r="L128" s="41"/>
      <c r="M128" s="193"/>
      <c r="N128" s="194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204</v>
      </c>
      <c r="AU128" s="19" t="s">
        <v>83</v>
      </c>
    </row>
    <row r="129" spans="1:65" s="2" customFormat="1" ht="16.5" customHeight="1">
      <c r="A129" s="36"/>
      <c r="B129" s="37"/>
      <c r="C129" s="176" t="s">
        <v>85</v>
      </c>
      <c r="D129" s="176" t="s">
        <v>197</v>
      </c>
      <c r="E129" s="178" t="s">
        <v>1140</v>
      </c>
      <c r="F129" s="179" t="s">
        <v>1510</v>
      </c>
      <c r="G129" s="180" t="s">
        <v>251</v>
      </c>
      <c r="H129" s="181">
        <v>0.5</v>
      </c>
      <c r="I129" s="182"/>
      <c r="J129" s="183">
        <f>ROUND(I129*H129,2)</f>
        <v>0</v>
      </c>
      <c r="K129" s="179" t="s">
        <v>19</v>
      </c>
      <c r="L129" s="41"/>
      <c r="M129" s="184" t="s">
        <v>19</v>
      </c>
      <c r="N129" s="185" t="s">
        <v>46</v>
      </c>
      <c r="O129" s="66"/>
      <c r="P129" s="186">
        <f>O129*H129</f>
        <v>0</v>
      </c>
      <c r="Q129" s="186">
        <v>0</v>
      </c>
      <c r="R129" s="186">
        <f>Q129*H129</f>
        <v>0</v>
      </c>
      <c r="S129" s="186">
        <v>0</v>
      </c>
      <c r="T129" s="187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88" t="s">
        <v>202</v>
      </c>
      <c r="AT129" s="188" t="s">
        <v>197</v>
      </c>
      <c r="AU129" s="188" t="s">
        <v>83</v>
      </c>
      <c r="AY129" s="19" t="s">
        <v>194</v>
      </c>
      <c r="BE129" s="189">
        <f>IF(N129="základní",J129,0)</f>
        <v>0</v>
      </c>
      <c r="BF129" s="189">
        <f>IF(N129="snížená",J129,0)</f>
        <v>0</v>
      </c>
      <c r="BG129" s="189">
        <f>IF(N129="zákl. přenesená",J129,0)</f>
        <v>0</v>
      </c>
      <c r="BH129" s="189">
        <f>IF(N129="sníž. přenesená",J129,0)</f>
        <v>0</v>
      </c>
      <c r="BI129" s="189">
        <f>IF(N129="nulová",J129,0)</f>
        <v>0</v>
      </c>
      <c r="BJ129" s="19" t="s">
        <v>83</v>
      </c>
      <c r="BK129" s="189">
        <f>ROUND(I129*H129,2)</f>
        <v>0</v>
      </c>
      <c r="BL129" s="19" t="s">
        <v>202</v>
      </c>
      <c r="BM129" s="188" t="s">
        <v>1141</v>
      </c>
    </row>
    <row r="130" spans="1:65" s="2" customFormat="1" ht="11.25">
      <c r="A130" s="36"/>
      <c r="B130" s="37"/>
      <c r="C130" s="38"/>
      <c r="D130" s="190" t="s">
        <v>204</v>
      </c>
      <c r="E130" s="38"/>
      <c r="F130" s="191" t="s">
        <v>1510</v>
      </c>
      <c r="G130" s="38"/>
      <c r="H130" s="38"/>
      <c r="I130" s="192"/>
      <c r="J130" s="38"/>
      <c r="K130" s="38"/>
      <c r="L130" s="41"/>
      <c r="M130" s="193"/>
      <c r="N130" s="19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204</v>
      </c>
      <c r="AU130" s="19" t="s">
        <v>83</v>
      </c>
    </row>
    <row r="131" spans="1:65" s="2" customFormat="1" ht="16.5" customHeight="1">
      <c r="A131" s="36"/>
      <c r="B131" s="37"/>
      <c r="C131" s="176" t="s">
        <v>75</v>
      </c>
      <c r="D131" s="176" t="s">
        <v>197</v>
      </c>
      <c r="E131" s="178" t="s">
        <v>1142</v>
      </c>
      <c r="F131" s="179" t="s">
        <v>1143</v>
      </c>
      <c r="G131" s="180" t="s">
        <v>230</v>
      </c>
      <c r="H131" s="181">
        <v>175</v>
      </c>
      <c r="I131" s="182"/>
      <c r="J131" s="183">
        <f>ROUND(I131*H131,2)</f>
        <v>0</v>
      </c>
      <c r="K131" s="179" t="s">
        <v>19</v>
      </c>
      <c r="L131" s="41"/>
      <c r="M131" s="184" t="s">
        <v>19</v>
      </c>
      <c r="N131" s="185" t="s">
        <v>46</v>
      </c>
      <c r="O131" s="66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8" t="s">
        <v>202</v>
      </c>
      <c r="AT131" s="188" t="s">
        <v>197</v>
      </c>
      <c r="AU131" s="188" t="s">
        <v>83</v>
      </c>
      <c r="AY131" s="19" t="s">
        <v>194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9" t="s">
        <v>83</v>
      </c>
      <c r="BK131" s="189">
        <f>ROUND(I131*H131,2)</f>
        <v>0</v>
      </c>
      <c r="BL131" s="19" t="s">
        <v>202</v>
      </c>
      <c r="BM131" s="188" t="s">
        <v>513</v>
      </c>
    </row>
    <row r="132" spans="1:65" s="2" customFormat="1" ht="11.25">
      <c r="A132" s="36"/>
      <c r="B132" s="37"/>
      <c r="C132" s="38"/>
      <c r="D132" s="190" t="s">
        <v>204</v>
      </c>
      <c r="E132" s="38"/>
      <c r="F132" s="191" t="s">
        <v>1144</v>
      </c>
      <c r="G132" s="38"/>
      <c r="H132" s="38"/>
      <c r="I132" s="192"/>
      <c r="J132" s="38"/>
      <c r="K132" s="38"/>
      <c r="L132" s="41"/>
      <c r="M132" s="193"/>
      <c r="N132" s="19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204</v>
      </c>
      <c r="AU132" s="19" t="s">
        <v>83</v>
      </c>
    </row>
    <row r="133" spans="1:65" s="2" customFormat="1" ht="16.5" customHeight="1">
      <c r="A133" s="36"/>
      <c r="B133" s="37"/>
      <c r="C133" s="176" t="s">
        <v>75</v>
      </c>
      <c r="D133" s="176" t="s">
        <v>197</v>
      </c>
      <c r="E133" s="178" t="s">
        <v>1145</v>
      </c>
      <c r="F133" s="179" t="s">
        <v>1146</v>
      </c>
      <c r="G133" s="180" t="s">
        <v>230</v>
      </c>
      <c r="H133" s="181">
        <v>10</v>
      </c>
      <c r="I133" s="182"/>
      <c r="J133" s="183">
        <f>ROUND(I133*H133,2)</f>
        <v>0</v>
      </c>
      <c r="K133" s="179" t="s">
        <v>19</v>
      </c>
      <c r="L133" s="41"/>
      <c r="M133" s="184" t="s">
        <v>19</v>
      </c>
      <c r="N133" s="185" t="s">
        <v>46</v>
      </c>
      <c r="O133" s="66"/>
      <c r="P133" s="186">
        <f>O133*H133</f>
        <v>0</v>
      </c>
      <c r="Q133" s="186">
        <v>0</v>
      </c>
      <c r="R133" s="186">
        <f>Q133*H133</f>
        <v>0</v>
      </c>
      <c r="S133" s="186">
        <v>0</v>
      </c>
      <c r="T133" s="187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88" t="s">
        <v>202</v>
      </c>
      <c r="AT133" s="188" t="s">
        <v>197</v>
      </c>
      <c r="AU133" s="188" t="s">
        <v>83</v>
      </c>
      <c r="AY133" s="19" t="s">
        <v>194</v>
      </c>
      <c r="BE133" s="189">
        <f>IF(N133="základní",J133,0)</f>
        <v>0</v>
      </c>
      <c r="BF133" s="189">
        <f>IF(N133="snížená",J133,0)</f>
        <v>0</v>
      </c>
      <c r="BG133" s="189">
        <f>IF(N133="zákl. přenesená",J133,0)</f>
        <v>0</v>
      </c>
      <c r="BH133" s="189">
        <f>IF(N133="sníž. přenesená",J133,0)</f>
        <v>0</v>
      </c>
      <c r="BI133" s="189">
        <f>IF(N133="nulová",J133,0)</f>
        <v>0</v>
      </c>
      <c r="BJ133" s="19" t="s">
        <v>83</v>
      </c>
      <c r="BK133" s="189">
        <f>ROUND(I133*H133,2)</f>
        <v>0</v>
      </c>
      <c r="BL133" s="19" t="s">
        <v>202</v>
      </c>
      <c r="BM133" s="188" t="s">
        <v>524</v>
      </c>
    </row>
    <row r="134" spans="1:65" s="2" customFormat="1" ht="11.25">
      <c r="A134" s="36"/>
      <c r="B134" s="37"/>
      <c r="C134" s="38"/>
      <c r="D134" s="190" t="s">
        <v>204</v>
      </c>
      <c r="E134" s="38"/>
      <c r="F134" s="191" t="s">
        <v>1147</v>
      </c>
      <c r="G134" s="38"/>
      <c r="H134" s="38"/>
      <c r="I134" s="192"/>
      <c r="J134" s="38"/>
      <c r="K134" s="38"/>
      <c r="L134" s="41"/>
      <c r="M134" s="193"/>
      <c r="N134" s="194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204</v>
      </c>
      <c r="AU134" s="19" t="s">
        <v>83</v>
      </c>
    </row>
    <row r="135" spans="1:65" s="2" customFormat="1" ht="16.5" customHeight="1">
      <c r="A135" s="36"/>
      <c r="B135" s="37"/>
      <c r="C135" s="176" t="s">
        <v>75</v>
      </c>
      <c r="D135" s="176" t="s">
        <v>197</v>
      </c>
      <c r="E135" s="178" t="s">
        <v>1148</v>
      </c>
      <c r="F135" s="179" t="s">
        <v>1149</v>
      </c>
      <c r="G135" s="180" t="s">
        <v>230</v>
      </c>
      <c r="H135" s="181">
        <v>185</v>
      </c>
      <c r="I135" s="182"/>
      <c r="J135" s="183">
        <f>ROUND(I135*H135,2)</f>
        <v>0</v>
      </c>
      <c r="K135" s="179" t="s">
        <v>19</v>
      </c>
      <c r="L135" s="41"/>
      <c r="M135" s="184" t="s">
        <v>19</v>
      </c>
      <c r="N135" s="185" t="s">
        <v>46</v>
      </c>
      <c r="O135" s="66"/>
      <c r="P135" s="186">
        <f>O135*H135</f>
        <v>0</v>
      </c>
      <c r="Q135" s="186">
        <v>0</v>
      </c>
      <c r="R135" s="186">
        <f>Q135*H135</f>
        <v>0</v>
      </c>
      <c r="S135" s="186">
        <v>0</v>
      </c>
      <c r="T135" s="187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88" t="s">
        <v>202</v>
      </c>
      <c r="AT135" s="188" t="s">
        <v>197</v>
      </c>
      <c r="AU135" s="188" t="s">
        <v>83</v>
      </c>
      <c r="AY135" s="19" t="s">
        <v>194</v>
      </c>
      <c r="BE135" s="189">
        <f>IF(N135="základní",J135,0)</f>
        <v>0</v>
      </c>
      <c r="BF135" s="189">
        <f>IF(N135="snížená",J135,0)</f>
        <v>0</v>
      </c>
      <c r="BG135" s="189">
        <f>IF(N135="zákl. přenesená",J135,0)</f>
        <v>0</v>
      </c>
      <c r="BH135" s="189">
        <f>IF(N135="sníž. přenesená",J135,0)</f>
        <v>0</v>
      </c>
      <c r="BI135" s="189">
        <f>IF(N135="nulová",J135,0)</f>
        <v>0</v>
      </c>
      <c r="BJ135" s="19" t="s">
        <v>83</v>
      </c>
      <c r="BK135" s="189">
        <f>ROUND(I135*H135,2)</f>
        <v>0</v>
      </c>
      <c r="BL135" s="19" t="s">
        <v>202</v>
      </c>
      <c r="BM135" s="188" t="s">
        <v>537</v>
      </c>
    </row>
    <row r="136" spans="1:65" s="2" customFormat="1" ht="11.25">
      <c r="A136" s="36"/>
      <c r="B136" s="37"/>
      <c r="C136" s="38"/>
      <c r="D136" s="190" t="s">
        <v>204</v>
      </c>
      <c r="E136" s="38"/>
      <c r="F136" s="191" t="s">
        <v>1150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204</v>
      </c>
      <c r="AU136" s="19" t="s">
        <v>83</v>
      </c>
    </row>
    <row r="137" spans="1:65" s="2" customFormat="1" ht="16.5" customHeight="1">
      <c r="A137" s="36"/>
      <c r="B137" s="37"/>
      <c r="C137" s="176" t="s">
        <v>75</v>
      </c>
      <c r="D137" s="176" t="s">
        <v>197</v>
      </c>
      <c r="E137" s="178" t="s">
        <v>1151</v>
      </c>
      <c r="F137" s="179" t="s">
        <v>1152</v>
      </c>
      <c r="G137" s="180" t="s">
        <v>1103</v>
      </c>
      <c r="H137" s="181">
        <v>9</v>
      </c>
      <c r="I137" s="182"/>
      <c r="J137" s="183">
        <f>ROUND(I137*H137,2)</f>
        <v>0</v>
      </c>
      <c r="K137" s="179" t="s">
        <v>19</v>
      </c>
      <c r="L137" s="41"/>
      <c r="M137" s="184" t="s">
        <v>19</v>
      </c>
      <c r="N137" s="185" t="s">
        <v>46</v>
      </c>
      <c r="O137" s="66"/>
      <c r="P137" s="186">
        <f>O137*H137</f>
        <v>0</v>
      </c>
      <c r="Q137" s="186">
        <v>0</v>
      </c>
      <c r="R137" s="186">
        <f>Q137*H137</f>
        <v>0</v>
      </c>
      <c r="S137" s="186">
        <v>0</v>
      </c>
      <c r="T137" s="187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8" t="s">
        <v>202</v>
      </c>
      <c r="AT137" s="188" t="s">
        <v>197</v>
      </c>
      <c r="AU137" s="188" t="s">
        <v>83</v>
      </c>
      <c r="AY137" s="19" t="s">
        <v>194</v>
      </c>
      <c r="BE137" s="189">
        <f>IF(N137="základní",J137,0)</f>
        <v>0</v>
      </c>
      <c r="BF137" s="189">
        <f>IF(N137="snížená",J137,0)</f>
        <v>0</v>
      </c>
      <c r="BG137" s="189">
        <f>IF(N137="zákl. přenesená",J137,0)</f>
        <v>0</v>
      </c>
      <c r="BH137" s="189">
        <f>IF(N137="sníž. přenesená",J137,0)</f>
        <v>0</v>
      </c>
      <c r="BI137" s="189">
        <f>IF(N137="nulová",J137,0)</f>
        <v>0</v>
      </c>
      <c r="BJ137" s="19" t="s">
        <v>83</v>
      </c>
      <c r="BK137" s="189">
        <f>ROUND(I137*H137,2)</f>
        <v>0</v>
      </c>
      <c r="BL137" s="19" t="s">
        <v>202</v>
      </c>
      <c r="BM137" s="188" t="s">
        <v>549</v>
      </c>
    </row>
    <row r="138" spans="1:65" s="2" customFormat="1" ht="11.25">
      <c r="A138" s="36"/>
      <c r="B138" s="37"/>
      <c r="C138" s="38"/>
      <c r="D138" s="190" t="s">
        <v>204</v>
      </c>
      <c r="E138" s="38"/>
      <c r="F138" s="191" t="s">
        <v>1152</v>
      </c>
      <c r="G138" s="38"/>
      <c r="H138" s="38"/>
      <c r="I138" s="192"/>
      <c r="J138" s="38"/>
      <c r="K138" s="38"/>
      <c r="L138" s="41"/>
      <c r="M138" s="193"/>
      <c r="N138" s="194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204</v>
      </c>
      <c r="AU138" s="19" t="s">
        <v>83</v>
      </c>
    </row>
    <row r="139" spans="1:65" s="2" customFormat="1" ht="16.5" customHeight="1">
      <c r="A139" s="36"/>
      <c r="B139" s="37"/>
      <c r="C139" s="176" t="s">
        <v>75</v>
      </c>
      <c r="D139" s="176" t="s">
        <v>197</v>
      </c>
      <c r="E139" s="178" t="s">
        <v>1153</v>
      </c>
      <c r="F139" s="179" t="s">
        <v>1154</v>
      </c>
      <c r="G139" s="180" t="s">
        <v>1155</v>
      </c>
      <c r="H139" s="181">
        <v>0.2</v>
      </c>
      <c r="I139" s="182"/>
      <c r="J139" s="183">
        <f>ROUND(I139*H139,2)</f>
        <v>0</v>
      </c>
      <c r="K139" s="179" t="s">
        <v>19</v>
      </c>
      <c r="L139" s="41"/>
      <c r="M139" s="184" t="s">
        <v>19</v>
      </c>
      <c r="N139" s="185" t="s">
        <v>46</v>
      </c>
      <c r="O139" s="66"/>
      <c r="P139" s="186">
        <f>O139*H139</f>
        <v>0</v>
      </c>
      <c r="Q139" s="186">
        <v>0</v>
      </c>
      <c r="R139" s="186">
        <f>Q139*H139</f>
        <v>0</v>
      </c>
      <c r="S139" s="186">
        <v>0</v>
      </c>
      <c r="T139" s="187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88" t="s">
        <v>202</v>
      </c>
      <c r="AT139" s="188" t="s">
        <v>197</v>
      </c>
      <c r="AU139" s="188" t="s">
        <v>83</v>
      </c>
      <c r="AY139" s="19" t="s">
        <v>194</v>
      </c>
      <c r="BE139" s="189">
        <f>IF(N139="základní",J139,0)</f>
        <v>0</v>
      </c>
      <c r="BF139" s="189">
        <f>IF(N139="snížená",J139,0)</f>
        <v>0</v>
      </c>
      <c r="BG139" s="189">
        <f>IF(N139="zákl. přenesená",J139,0)</f>
        <v>0</v>
      </c>
      <c r="BH139" s="189">
        <f>IF(N139="sníž. přenesená",J139,0)</f>
        <v>0</v>
      </c>
      <c r="BI139" s="189">
        <f>IF(N139="nulová",J139,0)</f>
        <v>0</v>
      </c>
      <c r="BJ139" s="19" t="s">
        <v>83</v>
      </c>
      <c r="BK139" s="189">
        <f>ROUND(I139*H139,2)</f>
        <v>0</v>
      </c>
      <c r="BL139" s="19" t="s">
        <v>202</v>
      </c>
      <c r="BM139" s="188" t="s">
        <v>562</v>
      </c>
    </row>
    <row r="140" spans="1:65" s="2" customFormat="1" ht="11.25">
      <c r="A140" s="36"/>
      <c r="B140" s="37"/>
      <c r="C140" s="38"/>
      <c r="D140" s="190" t="s">
        <v>204</v>
      </c>
      <c r="E140" s="38"/>
      <c r="F140" s="191" t="s">
        <v>1154</v>
      </c>
      <c r="G140" s="38"/>
      <c r="H140" s="38"/>
      <c r="I140" s="192"/>
      <c r="J140" s="38"/>
      <c r="K140" s="38"/>
      <c r="L140" s="41"/>
      <c r="M140" s="193"/>
      <c r="N140" s="19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204</v>
      </c>
      <c r="AU140" s="19" t="s">
        <v>83</v>
      </c>
    </row>
    <row r="141" spans="1:65" s="2" customFormat="1" ht="16.5" customHeight="1">
      <c r="A141" s="36"/>
      <c r="B141" s="37"/>
      <c r="C141" s="176" t="s">
        <v>75</v>
      </c>
      <c r="D141" s="176" t="s">
        <v>197</v>
      </c>
      <c r="E141" s="178" t="s">
        <v>1156</v>
      </c>
      <c r="F141" s="179" t="s">
        <v>1157</v>
      </c>
      <c r="G141" s="180" t="s">
        <v>251</v>
      </c>
      <c r="H141" s="181">
        <v>5.55</v>
      </c>
      <c r="I141" s="182"/>
      <c r="J141" s="183">
        <f>ROUND(I141*H141,2)</f>
        <v>0</v>
      </c>
      <c r="K141" s="179" t="s">
        <v>19</v>
      </c>
      <c r="L141" s="41"/>
      <c r="M141" s="184" t="s">
        <v>19</v>
      </c>
      <c r="N141" s="185" t="s">
        <v>46</v>
      </c>
      <c r="O141" s="66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8" t="s">
        <v>202</v>
      </c>
      <c r="AT141" s="188" t="s">
        <v>197</v>
      </c>
      <c r="AU141" s="188" t="s">
        <v>83</v>
      </c>
      <c r="AY141" s="19" t="s">
        <v>194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9" t="s">
        <v>83</v>
      </c>
      <c r="BK141" s="189">
        <f>ROUND(I141*H141,2)</f>
        <v>0</v>
      </c>
      <c r="BL141" s="19" t="s">
        <v>202</v>
      </c>
      <c r="BM141" s="188" t="s">
        <v>575</v>
      </c>
    </row>
    <row r="142" spans="1:65" s="2" customFormat="1" ht="11.25">
      <c r="A142" s="36"/>
      <c r="B142" s="37"/>
      <c r="C142" s="38"/>
      <c r="D142" s="190" t="s">
        <v>204</v>
      </c>
      <c r="E142" s="38"/>
      <c r="F142" s="191" t="s">
        <v>1157</v>
      </c>
      <c r="G142" s="38"/>
      <c r="H142" s="38"/>
      <c r="I142" s="192"/>
      <c r="J142" s="38"/>
      <c r="K142" s="38"/>
      <c r="L142" s="41"/>
      <c r="M142" s="193"/>
      <c r="N142" s="19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204</v>
      </c>
      <c r="AU142" s="19" t="s">
        <v>83</v>
      </c>
    </row>
    <row r="143" spans="1:65" s="2" customFormat="1" ht="16.5" customHeight="1">
      <c r="A143" s="36"/>
      <c r="B143" s="37"/>
      <c r="C143" s="176" t="s">
        <v>75</v>
      </c>
      <c r="D143" s="176" t="s">
        <v>197</v>
      </c>
      <c r="E143" s="178" t="s">
        <v>1158</v>
      </c>
      <c r="F143" s="179" t="s">
        <v>1159</v>
      </c>
      <c r="G143" s="180" t="s">
        <v>200</v>
      </c>
      <c r="H143" s="181">
        <v>87.5</v>
      </c>
      <c r="I143" s="182"/>
      <c r="J143" s="183">
        <f>ROUND(I143*H143,2)</f>
        <v>0</v>
      </c>
      <c r="K143" s="179" t="s">
        <v>19</v>
      </c>
      <c r="L143" s="41"/>
      <c r="M143" s="184" t="s">
        <v>19</v>
      </c>
      <c r="N143" s="185" t="s">
        <v>46</v>
      </c>
      <c r="O143" s="66"/>
      <c r="P143" s="186">
        <f>O143*H143</f>
        <v>0</v>
      </c>
      <c r="Q143" s="186">
        <v>0</v>
      </c>
      <c r="R143" s="186">
        <f>Q143*H143</f>
        <v>0</v>
      </c>
      <c r="S143" s="186">
        <v>0</v>
      </c>
      <c r="T143" s="187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8" t="s">
        <v>202</v>
      </c>
      <c r="AT143" s="188" t="s">
        <v>197</v>
      </c>
      <c r="AU143" s="188" t="s">
        <v>83</v>
      </c>
      <c r="AY143" s="19" t="s">
        <v>194</v>
      </c>
      <c r="BE143" s="189">
        <f>IF(N143="základní",J143,0)</f>
        <v>0</v>
      </c>
      <c r="BF143" s="189">
        <f>IF(N143="snížená",J143,0)</f>
        <v>0</v>
      </c>
      <c r="BG143" s="189">
        <f>IF(N143="zákl. přenesená",J143,0)</f>
        <v>0</v>
      </c>
      <c r="BH143" s="189">
        <f>IF(N143="sníž. přenesená",J143,0)</f>
        <v>0</v>
      </c>
      <c r="BI143" s="189">
        <f>IF(N143="nulová",J143,0)</f>
        <v>0</v>
      </c>
      <c r="BJ143" s="19" t="s">
        <v>83</v>
      </c>
      <c r="BK143" s="189">
        <f>ROUND(I143*H143,2)</f>
        <v>0</v>
      </c>
      <c r="BL143" s="19" t="s">
        <v>202</v>
      </c>
      <c r="BM143" s="188" t="s">
        <v>719</v>
      </c>
    </row>
    <row r="144" spans="1:65" s="2" customFormat="1" ht="11.25">
      <c r="A144" s="36"/>
      <c r="B144" s="37"/>
      <c r="C144" s="38"/>
      <c r="D144" s="190" t="s">
        <v>204</v>
      </c>
      <c r="E144" s="38"/>
      <c r="F144" s="191" t="s">
        <v>1159</v>
      </c>
      <c r="G144" s="38"/>
      <c r="H144" s="38"/>
      <c r="I144" s="192"/>
      <c r="J144" s="38"/>
      <c r="K144" s="38"/>
      <c r="L144" s="41"/>
      <c r="M144" s="193"/>
      <c r="N144" s="194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204</v>
      </c>
      <c r="AU144" s="19" t="s">
        <v>83</v>
      </c>
    </row>
    <row r="145" spans="1:65" s="12" customFormat="1" ht="25.9" customHeight="1">
      <c r="B145" s="160"/>
      <c r="C145" s="161"/>
      <c r="D145" s="162" t="s">
        <v>74</v>
      </c>
      <c r="E145" s="163" t="s">
        <v>1160</v>
      </c>
      <c r="F145" s="163" t="s">
        <v>1161</v>
      </c>
      <c r="G145" s="161"/>
      <c r="H145" s="161"/>
      <c r="I145" s="164"/>
      <c r="J145" s="165">
        <f>BK145</f>
        <v>0</v>
      </c>
      <c r="K145" s="161"/>
      <c r="L145" s="166"/>
      <c r="M145" s="167"/>
      <c r="N145" s="168"/>
      <c r="O145" s="168"/>
      <c r="P145" s="169">
        <f>SUM(P146:P166)</f>
        <v>0</v>
      </c>
      <c r="Q145" s="168"/>
      <c r="R145" s="169">
        <f>SUM(R146:R166)</f>
        <v>0</v>
      </c>
      <c r="S145" s="168"/>
      <c r="T145" s="170">
        <f>SUM(T146:T166)</f>
        <v>0</v>
      </c>
      <c r="AR145" s="171" t="s">
        <v>83</v>
      </c>
      <c r="AT145" s="172" t="s">
        <v>74</v>
      </c>
      <c r="AU145" s="172" t="s">
        <v>75</v>
      </c>
      <c r="AY145" s="171" t="s">
        <v>194</v>
      </c>
      <c r="BK145" s="173">
        <f>SUM(BK146:BK166)</f>
        <v>0</v>
      </c>
    </row>
    <row r="146" spans="1:65" s="2" customFormat="1" ht="16.5" customHeight="1">
      <c r="A146" s="36"/>
      <c r="B146" s="37"/>
      <c r="C146" s="176" t="s">
        <v>75</v>
      </c>
      <c r="D146" s="176" t="s">
        <v>197</v>
      </c>
      <c r="E146" s="178" t="s">
        <v>1162</v>
      </c>
      <c r="F146" s="179" t="s">
        <v>1163</v>
      </c>
      <c r="G146" s="180" t="s">
        <v>885</v>
      </c>
      <c r="H146" s="181">
        <v>10</v>
      </c>
      <c r="I146" s="182"/>
      <c r="J146" s="183">
        <f>ROUND(I146*H146,2)</f>
        <v>0</v>
      </c>
      <c r="K146" s="179" t="s">
        <v>19</v>
      </c>
      <c r="L146" s="41"/>
      <c r="M146" s="184" t="s">
        <v>19</v>
      </c>
      <c r="N146" s="185" t="s">
        <v>46</v>
      </c>
      <c r="O146" s="66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8" t="s">
        <v>202</v>
      </c>
      <c r="AT146" s="188" t="s">
        <v>197</v>
      </c>
      <c r="AU146" s="188" t="s">
        <v>83</v>
      </c>
      <c r="AY146" s="19" t="s">
        <v>194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9" t="s">
        <v>83</v>
      </c>
      <c r="BK146" s="189">
        <f>ROUND(I146*H146,2)</f>
        <v>0</v>
      </c>
      <c r="BL146" s="19" t="s">
        <v>202</v>
      </c>
      <c r="BM146" s="188" t="s">
        <v>599</v>
      </c>
    </row>
    <row r="147" spans="1:65" s="2" customFormat="1" ht="11.25">
      <c r="A147" s="36"/>
      <c r="B147" s="37"/>
      <c r="C147" s="38"/>
      <c r="D147" s="190" t="s">
        <v>204</v>
      </c>
      <c r="E147" s="38"/>
      <c r="F147" s="191" t="s">
        <v>1163</v>
      </c>
      <c r="G147" s="38"/>
      <c r="H147" s="38"/>
      <c r="I147" s="192"/>
      <c r="J147" s="38"/>
      <c r="K147" s="38"/>
      <c r="L147" s="41"/>
      <c r="M147" s="193"/>
      <c r="N147" s="19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204</v>
      </c>
      <c r="AU147" s="19" t="s">
        <v>83</v>
      </c>
    </row>
    <row r="148" spans="1:65" s="2" customFormat="1" ht="16.5" customHeight="1">
      <c r="A148" s="36"/>
      <c r="B148" s="37"/>
      <c r="C148" s="176" t="s">
        <v>75</v>
      </c>
      <c r="D148" s="176" t="s">
        <v>197</v>
      </c>
      <c r="E148" s="178" t="s">
        <v>1164</v>
      </c>
      <c r="F148" s="179" t="s">
        <v>1165</v>
      </c>
      <c r="G148" s="180" t="s">
        <v>885</v>
      </c>
      <c r="H148" s="181">
        <v>4</v>
      </c>
      <c r="I148" s="182"/>
      <c r="J148" s="183">
        <f>ROUND(I148*H148,2)</f>
        <v>0</v>
      </c>
      <c r="K148" s="179" t="s">
        <v>19</v>
      </c>
      <c r="L148" s="41"/>
      <c r="M148" s="184" t="s">
        <v>19</v>
      </c>
      <c r="N148" s="185" t="s">
        <v>46</v>
      </c>
      <c r="O148" s="66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8" t="s">
        <v>202</v>
      </c>
      <c r="AT148" s="188" t="s">
        <v>197</v>
      </c>
      <c r="AU148" s="188" t="s">
        <v>83</v>
      </c>
      <c r="AY148" s="19" t="s">
        <v>194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9" t="s">
        <v>83</v>
      </c>
      <c r="BK148" s="189">
        <f>ROUND(I148*H148,2)</f>
        <v>0</v>
      </c>
      <c r="BL148" s="19" t="s">
        <v>202</v>
      </c>
      <c r="BM148" s="188" t="s">
        <v>611</v>
      </c>
    </row>
    <row r="149" spans="1:65" s="2" customFormat="1" ht="11.25">
      <c r="A149" s="36"/>
      <c r="B149" s="37"/>
      <c r="C149" s="38"/>
      <c r="D149" s="190" t="s">
        <v>204</v>
      </c>
      <c r="E149" s="38"/>
      <c r="F149" s="191" t="s">
        <v>1165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204</v>
      </c>
      <c r="AU149" s="19" t="s">
        <v>83</v>
      </c>
    </row>
    <row r="150" spans="1:65" s="2" customFormat="1" ht="16.5" customHeight="1">
      <c r="A150" s="36"/>
      <c r="B150" s="37"/>
      <c r="C150" s="176" t="s">
        <v>75</v>
      </c>
      <c r="D150" s="176" t="s">
        <v>197</v>
      </c>
      <c r="E150" s="178" t="s">
        <v>1166</v>
      </c>
      <c r="F150" s="179" t="s">
        <v>1167</v>
      </c>
      <c r="G150" s="180" t="s">
        <v>885</v>
      </c>
      <c r="H150" s="181">
        <v>2</v>
      </c>
      <c r="I150" s="182"/>
      <c r="J150" s="183">
        <f>ROUND(I150*H150,2)</f>
        <v>0</v>
      </c>
      <c r="K150" s="179" t="s">
        <v>19</v>
      </c>
      <c r="L150" s="41"/>
      <c r="M150" s="184" t="s">
        <v>19</v>
      </c>
      <c r="N150" s="185" t="s">
        <v>46</v>
      </c>
      <c r="O150" s="66"/>
      <c r="P150" s="186">
        <f>O150*H150</f>
        <v>0</v>
      </c>
      <c r="Q150" s="186">
        <v>0</v>
      </c>
      <c r="R150" s="186">
        <f>Q150*H150</f>
        <v>0</v>
      </c>
      <c r="S150" s="186">
        <v>0</v>
      </c>
      <c r="T150" s="187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8" t="s">
        <v>202</v>
      </c>
      <c r="AT150" s="188" t="s">
        <v>197</v>
      </c>
      <c r="AU150" s="188" t="s">
        <v>83</v>
      </c>
      <c r="AY150" s="19" t="s">
        <v>194</v>
      </c>
      <c r="BE150" s="189">
        <f>IF(N150="základní",J150,0)</f>
        <v>0</v>
      </c>
      <c r="BF150" s="189">
        <f>IF(N150="snížená",J150,0)</f>
        <v>0</v>
      </c>
      <c r="BG150" s="189">
        <f>IF(N150="zákl. přenesená",J150,0)</f>
        <v>0</v>
      </c>
      <c r="BH150" s="189">
        <f>IF(N150="sníž. přenesená",J150,0)</f>
        <v>0</v>
      </c>
      <c r="BI150" s="189">
        <f>IF(N150="nulová",J150,0)</f>
        <v>0</v>
      </c>
      <c r="BJ150" s="19" t="s">
        <v>83</v>
      </c>
      <c r="BK150" s="189">
        <f>ROUND(I150*H150,2)</f>
        <v>0</v>
      </c>
      <c r="BL150" s="19" t="s">
        <v>202</v>
      </c>
      <c r="BM150" s="188" t="s">
        <v>196</v>
      </c>
    </row>
    <row r="151" spans="1:65" s="2" customFormat="1" ht="11.25">
      <c r="A151" s="36"/>
      <c r="B151" s="37"/>
      <c r="C151" s="38"/>
      <c r="D151" s="190" t="s">
        <v>204</v>
      </c>
      <c r="E151" s="38"/>
      <c r="F151" s="191" t="s">
        <v>1167</v>
      </c>
      <c r="G151" s="38"/>
      <c r="H151" s="38"/>
      <c r="I151" s="192"/>
      <c r="J151" s="38"/>
      <c r="K151" s="38"/>
      <c r="L151" s="41"/>
      <c r="M151" s="193"/>
      <c r="N151" s="194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204</v>
      </c>
      <c r="AU151" s="19" t="s">
        <v>83</v>
      </c>
    </row>
    <row r="152" spans="1:65" s="2" customFormat="1" ht="21.75" customHeight="1">
      <c r="A152" s="36"/>
      <c r="B152" s="37"/>
      <c r="C152" s="176" t="s">
        <v>75</v>
      </c>
      <c r="D152" s="176" t="s">
        <v>197</v>
      </c>
      <c r="E152" s="178" t="s">
        <v>1168</v>
      </c>
      <c r="F152" s="179" t="s">
        <v>1169</v>
      </c>
      <c r="G152" s="180" t="s">
        <v>885</v>
      </c>
      <c r="H152" s="181">
        <v>10</v>
      </c>
      <c r="I152" s="182"/>
      <c r="J152" s="183">
        <f>ROUND(I152*H152,2)</f>
        <v>0</v>
      </c>
      <c r="K152" s="179" t="s">
        <v>19</v>
      </c>
      <c r="L152" s="41"/>
      <c r="M152" s="184" t="s">
        <v>19</v>
      </c>
      <c r="N152" s="185" t="s">
        <v>46</v>
      </c>
      <c r="O152" s="66"/>
      <c r="P152" s="186">
        <f>O152*H152</f>
        <v>0</v>
      </c>
      <c r="Q152" s="186">
        <v>0</v>
      </c>
      <c r="R152" s="186">
        <f>Q152*H152</f>
        <v>0</v>
      </c>
      <c r="S152" s="186">
        <v>0</v>
      </c>
      <c r="T152" s="18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8" t="s">
        <v>202</v>
      </c>
      <c r="AT152" s="188" t="s">
        <v>197</v>
      </c>
      <c r="AU152" s="188" t="s">
        <v>83</v>
      </c>
      <c r="AY152" s="19" t="s">
        <v>194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9" t="s">
        <v>83</v>
      </c>
      <c r="BK152" s="189">
        <f>ROUND(I152*H152,2)</f>
        <v>0</v>
      </c>
      <c r="BL152" s="19" t="s">
        <v>202</v>
      </c>
      <c r="BM152" s="188" t="s">
        <v>372</v>
      </c>
    </row>
    <row r="153" spans="1:65" s="2" customFormat="1" ht="11.25">
      <c r="A153" s="36"/>
      <c r="B153" s="37"/>
      <c r="C153" s="38"/>
      <c r="D153" s="190" t="s">
        <v>204</v>
      </c>
      <c r="E153" s="38"/>
      <c r="F153" s="191" t="s">
        <v>1169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204</v>
      </c>
      <c r="AU153" s="19" t="s">
        <v>83</v>
      </c>
    </row>
    <row r="154" spans="1:65" s="2" customFormat="1" ht="16.5" customHeight="1">
      <c r="A154" s="36"/>
      <c r="B154" s="37"/>
      <c r="C154" s="176" t="s">
        <v>75</v>
      </c>
      <c r="D154" s="176" t="s">
        <v>197</v>
      </c>
      <c r="E154" s="178" t="s">
        <v>1170</v>
      </c>
      <c r="F154" s="179" t="s">
        <v>1171</v>
      </c>
      <c r="G154" s="180" t="s">
        <v>1172</v>
      </c>
      <c r="H154" s="181">
        <v>1</v>
      </c>
      <c r="I154" s="182"/>
      <c r="J154" s="183">
        <f>ROUND(I154*H154,2)</f>
        <v>0</v>
      </c>
      <c r="K154" s="179" t="s">
        <v>19</v>
      </c>
      <c r="L154" s="41"/>
      <c r="M154" s="184" t="s">
        <v>19</v>
      </c>
      <c r="N154" s="185" t="s">
        <v>46</v>
      </c>
      <c r="O154" s="66"/>
      <c r="P154" s="186">
        <f>O154*H154</f>
        <v>0</v>
      </c>
      <c r="Q154" s="186">
        <v>0</v>
      </c>
      <c r="R154" s="186">
        <f>Q154*H154</f>
        <v>0</v>
      </c>
      <c r="S154" s="186">
        <v>0</v>
      </c>
      <c r="T154" s="18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8" t="s">
        <v>202</v>
      </c>
      <c r="AT154" s="188" t="s">
        <v>197</v>
      </c>
      <c r="AU154" s="188" t="s">
        <v>83</v>
      </c>
      <c r="AY154" s="19" t="s">
        <v>194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9" t="s">
        <v>83</v>
      </c>
      <c r="BK154" s="189">
        <f>ROUND(I154*H154,2)</f>
        <v>0</v>
      </c>
      <c r="BL154" s="19" t="s">
        <v>202</v>
      </c>
      <c r="BM154" s="188" t="s">
        <v>328</v>
      </c>
    </row>
    <row r="155" spans="1:65" s="2" customFormat="1" ht="11.25">
      <c r="A155" s="36"/>
      <c r="B155" s="37"/>
      <c r="C155" s="38"/>
      <c r="D155" s="190" t="s">
        <v>204</v>
      </c>
      <c r="E155" s="38"/>
      <c r="F155" s="191" t="s">
        <v>1171</v>
      </c>
      <c r="G155" s="38"/>
      <c r="H155" s="38"/>
      <c r="I155" s="192"/>
      <c r="J155" s="38"/>
      <c r="K155" s="38"/>
      <c r="L155" s="41"/>
      <c r="M155" s="193"/>
      <c r="N155" s="19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204</v>
      </c>
      <c r="AU155" s="19" t="s">
        <v>83</v>
      </c>
    </row>
    <row r="156" spans="1:65" s="2" customFormat="1" ht="16.5" customHeight="1">
      <c r="A156" s="36"/>
      <c r="B156" s="37"/>
      <c r="C156" s="176" t="s">
        <v>75</v>
      </c>
      <c r="D156" s="176" t="s">
        <v>197</v>
      </c>
      <c r="E156" s="178" t="s">
        <v>1173</v>
      </c>
      <c r="F156" s="179" t="s">
        <v>1174</v>
      </c>
      <c r="G156" s="180" t="s">
        <v>885</v>
      </c>
      <c r="H156" s="181">
        <v>1</v>
      </c>
      <c r="I156" s="182"/>
      <c r="J156" s="183">
        <f>ROUND(I156*H156,2)</f>
        <v>0</v>
      </c>
      <c r="K156" s="179" t="s">
        <v>19</v>
      </c>
      <c r="L156" s="41"/>
      <c r="M156" s="184" t="s">
        <v>19</v>
      </c>
      <c r="N156" s="185" t="s">
        <v>46</v>
      </c>
      <c r="O156" s="66"/>
      <c r="P156" s="186">
        <f>O156*H156</f>
        <v>0</v>
      </c>
      <c r="Q156" s="186">
        <v>0</v>
      </c>
      <c r="R156" s="186">
        <f>Q156*H156</f>
        <v>0</v>
      </c>
      <c r="S156" s="186">
        <v>0</v>
      </c>
      <c r="T156" s="18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8" t="s">
        <v>202</v>
      </c>
      <c r="AT156" s="188" t="s">
        <v>197</v>
      </c>
      <c r="AU156" s="188" t="s">
        <v>83</v>
      </c>
      <c r="AY156" s="19" t="s">
        <v>194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9" t="s">
        <v>83</v>
      </c>
      <c r="BK156" s="189">
        <f>ROUND(I156*H156,2)</f>
        <v>0</v>
      </c>
      <c r="BL156" s="19" t="s">
        <v>202</v>
      </c>
      <c r="BM156" s="188" t="s">
        <v>336</v>
      </c>
    </row>
    <row r="157" spans="1:65" s="2" customFormat="1" ht="11.25">
      <c r="A157" s="36"/>
      <c r="B157" s="37"/>
      <c r="C157" s="38"/>
      <c r="D157" s="190" t="s">
        <v>204</v>
      </c>
      <c r="E157" s="38"/>
      <c r="F157" s="191" t="s">
        <v>1174</v>
      </c>
      <c r="G157" s="38"/>
      <c r="H157" s="38"/>
      <c r="I157" s="192"/>
      <c r="J157" s="38"/>
      <c r="K157" s="38"/>
      <c r="L157" s="41"/>
      <c r="M157" s="193"/>
      <c r="N157" s="19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204</v>
      </c>
      <c r="AU157" s="19" t="s">
        <v>83</v>
      </c>
    </row>
    <row r="158" spans="1:65" s="2" customFormat="1" ht="16.5" customHeight="1">
      <c r="A158" s="36"/>
      <c r="B158" s="37"/>
      <c r="C158" s="176" t="s">
        <v>75</v>
      </c>
      <c r="D158" s="176" t="s">
        <v>197</v>
      </c>
      <c r="E158" s="178" t="s">
        <v>1175</v>
      </c>
      <c r="F158" s="179" t="s">
        <v>1176</v>
      </c>
      <c r="G158" s="180" t="s">
        <v>885</v>
      </c>
      <c r="H158" s="181">
        <v>10</v>
      </c>
      <c r="I158" s="182"/>
      <c r="J158" s="183">
        <f>ROUND(I158*H158,2)</f>
        <v>0</v>
      </c>
      <c r="K158" s="179" t="s">
        <v>19</v>
      </c>
      <c r="L158" s="41"/>
      <c r="M158" s="184" t="s">
        <v>19</v>
      </c>
      <c r="N158" s="185" t="s">
        <v>46</v>
      </c>
      <c r="O158" s="66"/>
      <c r="P158" s="186">
        <f>O158*H158</f>
        <v>0</v>
      </c>
      <c r="Q158" s="186">
        <v>0</v>
      </c>
      <c r="R158" s="186">
        <f>Q158*H158</f>
        <v>0</v>
      </c>
      <c r="S158" s="186">
        <v>0</v>
      </c>
      <c r="T158" s="18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8" t="s">
        <v>202</v>
      </c>
      <c r="AT158" s="188" t="s">
        <v>197</v>
      </c>
      <c r="AU158" s="188" t="s">
        <v>83</v>
      </c>
      <c r="AY158" s="19" t="s">
        <v>194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9" t="s">
        <v>83</v>
      </c>
      <c r="BK158" s="189">
        <f>ROUND(I158*H158,2)</f>
        <v>0</v>
      </c>
      <c r="BL158" s="19" t="s">
        <v>202</v>
      </c>
      <c r="BM158" s="188" t="s">
        <v>581</v>
      </c>
    </row>
    <row r="159" spans="1:65" s="2" customFormat="1" ht="11.25">
      <c r="A159" s="36"/>
      <c r="B159" s="37"/>
      <c r="C159" s="38"/>
      <c r="D159" s="190" t="s">
        <v>204</v>
      </c>
      <c r="E159" s="38"/>
      <c r="F159" s="191" t="s">
        <v>1176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204</v>
      </c>
      <c r="AU159" s="19" t="s">
        <v>83</v>
      </c>
    </row>
    <row r="160" spans="1:65" s="2" customFormat="1" ht="16.5" customHeight="1">
      <c r="A160" s="36"/>
      <c r="B160" s="37"/>
      <c r="C160" s="176" t="s">
        <v>75</v>
      </c>
      <c r="D160" s="176" t="s">
        <v>197</v>
      </c>
      <c r="E160" s="178" t="s">
        <v>1177</v>
      </c>
      <c r="F160" s="179" t="s">
        <v>1178</v>
      </c>
      <c r="G160" s="180" t="s">
        <v>885</v>
      </c>
      <c r="H160" s="181">
        <v>20</v>
      </c>
      <c r="I160" s="182"/>
      <c r="J160" s="183">
        <f>ROUND(I160*H160,2)</f>
        <v>0</v>
      </c>
      <c r="K160" s="179" t="s">
        <v>19</v>
      </c>
      <c r="L160" s="41"/>
      <c r="M160" s="184" t="s">
        <v>19</v>
      </c>
      <c r="N160" s="185" t="s">
        <v>46</v>
      </c>
      <c r="O160" s="66"/>
      <c r="P160" s="186">
        <f>O160*H160</f>
        <v>0</v>
      </c>
      <c r="Q160" s="186">
        <v>0</v>
      </c>
      <c r="R160" s="186">
        <f>Q160*H160</f>
        <v>0</v>
      </c>
      <c r="S160" s="186">
        <v>0</v>
      </c>
      <c r="T160" s="18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8" t="s">
        <v>202</v>
      </c>
      <c r="AT160" s="188" t="s">
        <v>197</v>
      </c>
      <c r="AU160" s="188" t="s">
        <v>83</v>
      </c>
      <c r="AY160" s="19" t="s">
        <v>194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9" t="s">
        <v>83</v>
      </c>
      <c r="BK160" s="189">
        <f>ROUND(I160*H160,2)</f>
        <v>0</v>
      </c>
      <c r="BL160" s="19" t="s">
        <v>202</v>
      </c>
      <c r="BM160" s="188" t="s">
        <v>740</v>
      </c>
    </row>
    <row r="161" spans="1:65" s="2" customFormat="1" ht="11.25">
      <c r="A161" s="36"/>
      <c r="B161" s="37"/>
      <c r="C161" s="38"/>
      <c r="D161" s="190" t="s">
        <v>204</v>
      </c>
      <c r="E161" s="38"/>
      <c r="F161" s="191" t="s">
        <v>1178</v>
      </c>
      <c r="G161" s="38"/>
      <c r="H161" s="38"/>
      <c r="I161" s="192"/>
      <c r="J161" s="38"/>
      <c r="K161" s="38"/>
      <c r="L161" s="41"/>
      <c r="M161" s="193"/>
      <c r="N161" s="19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204</v>
      </c>
      <c r="AU161" s="19" t="s">
        <v>83</v>
      </c>
    </row>
    <row r="162" spans="1:65" s="2" customFormat="1" ht="16.5" customHeight="1">
      <c r="A162" s="36"/>
      <c r="B162" s="37"/>
      <c r="C162" s="176" t="s">
        <v>75</v>
      </c>
      <c r="D162" s="176" t="s">
        <v>197</v>
      </c>
      <c r="E162" s="178" t="s">
        <v>1179</v>
      </c>
      <c r="F162" s="179" t="s">
        <v>1180</v>
      </c>
      <c r="G162" s="180" t="s">
        <v>885</v>
      </c>
      <c r="H162" s="181">
        <v>10</v>
      </c>
      <c r="I162" s="182"/>
      <c r="J162" s="183">
        <f>ROUND(I162*H162,2)</f>
        <v>0</v>
      </c>
      <c r="K162" s="179" t="s">
        <v>19</v>
      </c>
      <c r="L162" s="41"/>
      <c r="M162" s="184" t="s">
        <v>19</v>
      </c>
      <c r="N162" s="185" t="s">
        <v>46</v>
      </c>
      <c r="O162" s="66"/>
      <c r="P162" s="186">
        <f>O162*H162</f>
        <v>0</v>
      </c>
      <c r="Q162" s="186">
        <v>0</v>
      </c>
      <c r="R162" s="186">
        <f>Q162*H162</f>
        <v>0</v>
      </c>
      <c r="S162" s="186">
        <v>0</v>
      </c>
      <c r="T162" s="18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8" t="s">
        <v>202</v>
      </c>
      <c r="AT162" s="188" t="s">
        <v>197</v>
      </c>
      <c r="AU162" s="188" t="s">
        <v>83</v>
      </c>
      <c r="AY162" s="19" t="s">
        <v>194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9" t="s">
        <v>83</v>
      </c>
      <c r="BK162" s="189">
        <f>ROUND(I162*H162,2)</f>
        <v>0</v>
      </c>
      <c r="BL162" s="19" t="s">
        <v>202</v>
      </c>
      <c r="BM162" s="188" t="s">
        <v>354</v>
      </c>
    </row>
    <row r="163" spans="1:65" s="2" customFormat="1" ht="11.25">
      <c r="A163" s="36"/>
      <c r="B163" s="37"/>
      <c r="C163" s="38"/>
      <c r="D163" s="190" t="s">
        <v>204</v>
      </c>
      <c r="E163" s="38"/>
      <c r="F163" s="191" t="s">
        <v>1180</v>
      </c>
      <c r="G163" s="38"/>
      <c r="H163" s="38"/>
      <c r="I163" s="192"/>
      <c r="J163" s="38"/>
      <c r="K163" s="38"/>
      <c r="L163" s="41"/>
      <c r="M163" s="193"/>
      <c r="N163" s="19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204</v>
      </c>
      <c r="AU163" s="19" t="s">
        <v>83</v>
      </c>
    </row>
    <row r="164" spans="1:65" s="2" customFormat="1" ht="16.5" customHeight="1">
      <c r="A164" s="36"/>
      <c r="B164" s="37"/>
      <c r="C164" s="176" t="s">
        <v>75</v>
      </c>
      <c r="D164" s="176" t="s">
        <v>197</v>
      </c>
      <c r="E164" s="178" t="s">
        <v>1181</v>
      </c>
      <c r="F164" s="179" t="s">
        <v>1182</v>
      </c>
      <c r="G164" s="180" t="s">
        <v>1172</v>
      </c>
      <c r="H164" s="181">
        <v>1</v>
      </c>
      <c r="I164" s="182"/>
      <c r="J164" s="183">
        <f>ROUND(I164*H164,2)</f>
        <v>0</v>
      </c>
      <c r="K164" s="179" t="s">
        <v>19</v>
      </c>
      <c r="L164" s="41"/>
      <c r="M164" s="184" t="s">
        <v>19</v>
      </c>
      <c r="N164" s="185" t="s">
        <v>46</v>
      </c>
      <c r="O164" s="66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8" t="s">
        <v>202</v>
      </c>
      <c r="AT164" s="188" t="s">
        <v>197</v>
      </c>
      <c r="AU164" s="188" t="s">
        <v>83</v>
      </c>
      <c r="AY164" s="19" t="s">
        <v>194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9" t="s">
        <v>83</v>
      </c>
      <c r="BK164" s="189">
        <f>ROUND(I164*H164,2)</f>
        <v>0</v>
      </c>
      <c r="BL164" s="19" t="s">
        <v>202</v>
      </c>
      <c r="BM164" s="188" t="s">
        <v>746</v>
      </c>
    </row>
    <row r="165" spans="1:65" s="2" customFormat="1" ht="11.25">
      <c r="A165" s="36"/>
      <c r="B165" s="37"/>
      <c r="C165" s="38"/>
      <c r="D165" s="190" t="s">
        <v>204</v>
      </c>
      <c r="E165" s="38"/>
      <c r="F165" s="191" t="s">
        <v>1182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204</v>
      </c>
      <c r="AU165" s="19" t="s">
        <v>83</v>
      </c>
    </row>
    <row r="166" spans="1:65" s="2" customFormat="1" ht="58.5">
      <c r="A166" s="36"/>
      <c r="B166" s="37"/>
      <c r="C166" s="38"/>
      <c r="D166" s="190" t="s">
        <v>267</v>
      </c>
      <c r="E166" s="38"/>
      <c r="F166" s="220" t="s">
        <v>1183</v>
      </c>
      <c r="G166" s="38"/>
      <c r="H166" s="38"/>
      <c r="I166" s="192"/>
      <c r="J166" s="38"/>
      <c r="K166" s="38"/>
      <c r="L166" s="41"/>
      <c r="M166" s="243"/>
      <c r="N166" s="244"/>
      <c r="O166" s="245"/>
      <c r="P166" s="245"/>
      <c r="Q166" s="245"/>
      <c r="R166" s="245"/>
      <c r="S166" s="245"/>
      <c r="T166" s="24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267</v>
      </c>
      <c r="AU166" s="19" t="s">
        <v>83</v>
      </c>
    </row>
    <row r="167" spans="1:65" s="2" customFormat="1" ht="6.95" customHeight="1">
      <c r="A167" s="36"/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41"/>
      <c r="M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</row>
  </sheetData>
  <sheetProtection password="CA9C" sheet="1" objects="1" scenarios="1" formatColumns="0" formatRows="0" autoFilter="0"/>
  <autoFilter ref="C81:K166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AT2" s="19" t="s">
        <v>100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85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16.5" customHeight="1">
      <c r="B7" s="22"/>
      <c r="E7" s="391" t="str">
        <f>'Rekapitulace stavby'!K6</f>
        <v>I.etapa Stavební úpravy MK v ulici Souběžná, Heřmánkova, Daskabát v Třeboni</v>
      </c>
      <c r="F7" s="392"/>
      <c r="G7" s="392"/>
      <c r="H7" s="392"/>
      <c r="L7" s="22"/>
    </row>
    <row r="8" spans="1:46" s="2" customFormat="1" ht="12" customHeight="1">
      <c r="A8" s="36"/>
      <c r="B8" s="41"/>
      <c r="C8" s="36"/>
      <c r="D8" s="108" t="s">
        <v>119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93" t="s">
        <v>1184</v>
      </c>
      <c r="F9" s="394"/>
      <c r="G9" s="394"/>
      <c r="H9" s="394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19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21</v>
      </c>
      <c r="E12" s="36"/>
      <c r="F12" s="110" t="s">
        <v>22</v>
      </c>
      <c r="G12" s="36"/>
      <c r="H12" s="36"/>
      <c r="I12" s="108" t="s">
        <v>23</v>
      </c>
      <c r="J12" s="111" t="str">
        <f>'Rekapitulace stavby'!AN8</f>
        <v>5. 10. 2025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25</v>
      </c>
      <c r="E14" s="36"/>
      <c r="F14" s="36"/>
      <c r="G14" s="36"/>
      <c r="H14" s="36"/>
      <c r="I14" s="108" t="s">
        <v>26</v>
      </c>
      <c r="J14" s="110" t="s">
        <v>27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">
        <v>28</v>
      </c>
      <c r="F15" s="36"/>
      <c r="G15" s="36"/>
      <c r="H15" s="36"/>
      <c r="I15" s="108" t="s">
        <v>29</v>
      </c>
      <c r="J15" s="110" t="s">
        <v>19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30</v>
      </c>
      <c r="E17" s="36"/>
      <c r="F17" s="36"/>
      <c r="G17" s="36"/>
      <c r="H17" s="36"/>
      <c r="I17" s="108" t="s">
        <v>26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95" t="str">
        <f>'Rekapitulace stavby'!E14</f>
        <v>Vyplň údaj</v>
      </c>
      <c r="F18" s="396"/>
      <c r="G18" s="396"/>
      <c r="H18" s="396"/>
      <c r="I18" s="108" t="s">
        <v>29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32</v>
      </c>
      <c r="E20" s="36"/>
      <c r="F20" s="36"/>
      <c r="G20" s="36"/>
      <c r="H20" s="36"/>
      <c r="I20" s="108" t="s">
        <v>26</v>
      </c>
      <c r="J20" s="110" t="s">
        <v>33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">
        <v>34</v>
      </c>
      <c r="F21" s="36"/>
      <c r="G21" s="36"/>
      <c r="H21" s="36"/>
      <c r="I21" s="108" t="s">
        <v>29</v>
      </c>
      <c r="J21" s="110" t="s">
        <v>35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37</v>
      </c>
      <c r="E23" s="36"/>
      <c r="F23" s="36"/>
      <c r="G23" s="36"/>
      <c r="H23" s="36"/>
      <c r="I23" s="108" t="s">
        <v>26</v>
      </c>
      <c r="J23" s="110" t="str">
        <f>IF('Rekapitulace stavby'!AN19="","",'Rekapitulace stavby'!AN19)</f>
        <v/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 xml:space="preserve"> </v>
      </c>
      <c r="F24" s="36"/>
      <c r="G24" s="36"/>
      <c r="H24" s="36"/>
      <c r="I24" s="108" t="s">
        <v>29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39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43.25" customHeight="1">
      <c r="A27" s="112"/>
      <c r="B27" s="113"/>
      <c r="C27" s="112"/>
      <c r="D27" s="112"/>
      <c r="E27" s="397" t="s">
        <v>40</v>
      </c>
      <c r="F27" s="397"/>
      <c r="G27" s="397"/>
      <c r="H27" s="397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5"/>
      <c r="E29" s="115"/>
      <c r="F29" s="115"/>
      <c r="G29" s="115"/>
      <c r="H29" s="115"/>
      <c r="I29" s="115"/>
      <c r="J29" s="115"/>
      <c r="K29" s="115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6" t="s">
        <v>41</v>
      </c>
      <c r="E30" s="36"/>
      <c r="F30" s="36"/>
      <c r="G30" s="36"/>
      <c r="H30" s="36"/>
      <c r="I30" s="36"/>
      <c r="J30" s="117">
        <f>ROUND(J86,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5"/>
      <c r="E31" s="115"/>
      <c r="F31" s="115"/>
      <c r="G31" s="115"/>
      <c r="H31" s="115"/>
      <c r="I31" s="115"/>
      <c r="J31" s="115"/>
      <c r="K31" s="115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8" t="s">
        <v>43</v>
      </c>
      <c r="G32" s="36"/>
      <c r="H32" s="36"/>
      <c r="I32" s="118" t="s">
        <v>42</v>
      </c>
      <c r="J32" s="118" t="s">
        <v>44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9" t="s">
        <v>45</v>
      </c>
      <c r="E33" s="108" t="s">
        <v>46</v>
      </c>
      <c r="F33" s="120">
        <f>ROUND((SUM(BE86:BE151)),  2)</f>
        <v>0</v>
      </c>
      <c r="G33" s="36"/>
      <c r="H33" s="36"/>
      <c r="I33" s="121">
        <v>0.21</v>
      </c>
      <c r="J33" s="120">
        <f>ROUND(((SUM(BE86:BE151))*I33),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47</v>
      </c>
      <c r="F34" s="120">
        <f>ROUND((SUM(BF86:BF151)),  2)</f>
        <v>0</v>
      </c>
      <c r="G34" s="36"/>
      <c r="H34" s="36"/>
      <c r="I34" s="121">
        <v>0.12</v>
      </c>
      <c r="J34" s="120">
        <f>ROUND(((SUM(BF86:BF151))*I34),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48</v>
      </c>
      <c r="F35" s="120">
        <f>ROUND((SUM(BG86:BG151)),  2)</f>
        <v>0</v>
      </c>
      <c r="G35" s="36"/>
      <c r="H35" s="36"/>
      <c r="I35" s="121">
        <v>0.21</v>
      </c>
      <c r="J35" s="120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49</v>
      </c>
      <c r="F36" s="120">
        <f>ROUND((SUM(BH86:BH151)),  2)</f>
        <v>0</v>
      </c>
      <c r="G36" s="36"/>
      <c r="H36" s="36"/>
      <c r="I36" s="121">
        <v>0.12</v>
      </c>
      <c r="J36" s="120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50</v>
      </c>
      <c r="F37" s="120">
        <f>ROUND((SUM(BI86:BI151)),  2)</f>
        <v>0</v>
      </c>
      <c r="G37" s="36"/>
      <c r="H37" s="36"/>
      <c r="I37" s="121">
        <v>0</v>
      </c>
      <c r="J37" s="120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169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98" t="str">
        <f>E7</f>
        <v>I.etapa Stavební úpravy MK v ulici Souběžná, Heřmánkova, Daskabát v Třeboni</v>
      </c>
      <c r="F48" s="399"/>
      <c r="G48" s="399"/>
      <c r="H48" s="399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119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VON_1E - Vedlejší a ostatní náklady</v>
      </c>
      <c r="F50" s="400"/>
      <c r="G50" s="400"/>
      <c r="H50" s="400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Třeboň</v>
      </c>
      <c r="G52" s="38"/>
      <c r="H52" s="38"/>
      <c r="I52" s="31" t="s">
        <v>23</v>
      </c>
      <c r="J52" s="61" t="str">
        <f>IF(J12="","",J12)</f>
        <v>5. 10. 2025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25</v>
      </c>
      <c r="D54" s="38"/>
      <c r="E54" s="38"/>
      <c r="F54" s="29" t="str">
        <f>E15</f>
        <v>Město Třeboň, Palackého nám. 46/II, 379 01 Třeboň</v>
      </c>
      <c r="G54" s="38"/>
      <c r="H54" s="38"/>
      <c r="I54" s="31" t="s">
        <v>32</v>
      </c>
      <c r="J54" s="34" t="str">
        <f>E21</f>
        <v>INVENTE, s.r.o., Žerotínova 483/1, 370 04 Č. Buděj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30</v>
      </c>
      <c r="D55" s="38"/>
      <c r="E55" s="38"/>
      <c r="F55" s="29" t="str">
        <f>IF(E18="","",E18)</f>
        <v>Vyplň údaj</v>
      </c>
      <c r="G55" s="38"/>
      <c r="H55" s="38"/>
      <c r="I55" s="31" t="s">
        <v>37</v>
      </c>
      <c r="J55" s="34" t="str">
        <f>E24</f>
        <v xml:space="preserve"> 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3" t="s">
        <v>170</v>
      </c>
      <c r="D57" s="134"/>
      <c r="E57" s="134"/>
      <c r="F57" s="134"/>
      <c r="G57" s="134"/>
      <c r="H57" s="134"/>
      <c r="I57" s="134"/>
      <c r="J57" s="135" t="s">
        <v>171</v>
      </c>
      <c r="K57" s="134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6" t="s">
        <v>73</v>
      </c>
      <c r="D59" s="38"/>
      <c r="E59" s="38"/>
      <c r="F59" s="38"/>
      <c r="G59" s="38"/>
      <c r="H59" s="38"/>
      <c r="I59" s="38"/>
      <c r="J59" s="79">
        <f>J86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172</v>
      </c>
    </row>
    <row r="60" spans="1:47" s="9" customFormat="1" ht="24.95" customHeight="1">
      <c r="B60" s="137"/>
      <c r="C60" s="138"/>
      <c r="D60" s="139" t="s">
        <v>626</v>
      </c>
      <c r="E60" s="140"/>
      <c r="F60" s="140"/>
      <c r="G60" s="140"/>
      <c r="H60" s="140"/>
      <c r="I60" s="140"/>
      <c r="J60" s="141">
        <f>J87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1185</v>
      </c>
      <c r="E61" s="146"/>
      <c r="F61" s="146"/>
      <c r="G61" s="146"/>
      <c r="H61" s="146"/>
      <c r="I61" s="146"/>
      <c r="J61" s="147">
        <f>J88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1186</v>
      </c>
      <c r="E62" s="146"/>
      <c r="F62" s="146"/>
      <c r="G62" s="146"/>
      <c r="H62" s="146"/>
      <c r="I62" s="146"/>
      <c r="J62" s="147">
        <f>J92</f>
        <v>0</v>
      </c>
      <c r="K62" s="144"/>
      <c r="L62" s="148"/>
    </row>
    <row r="63" spans="1:47" s="9" customFormat="1" ht="24.95" customHeight="1">
      <c r="B63" s="137"/>
      <c r="C63" s="138"/>
      <c r="D63" s="139" t="s">
        <v>1187</v>
      </c>
      <c r="E63" s="140"/>
      <c r="F63" s="140"/>
      <c r="G63" s="140"/>
      <c r="H63" s="140"/>
      <c r="I63" s="140"/>
      <c r="J63" s="141">
        <f>J101</f>
        <v>0</v>
      </c>
      <c r="K63" s="138"/>
      <c r="L63" s="142"/>
    </row>
    <row r="64" spans="1:47" s="9" customFormat="1" ht="24.95" customHeight="1">
      <c r="B64" s="137"/>
      <c r="C64" s="138"/>
      <c r="D64" s="139" t="s">
        <v>1188</v>
      </c>
      <c r="E64" s="140"/>
      <c r="F64" s="140"/>
      <c r="G64" s="140"/>
      <c r="H64" s="140"/>
      <c r="I64" s="140"/>
      <c r="J64" s="141">
        <f>J117</f>
        <v>0</v>
      </c>
      <c r="K64" s="138"/>
      <c r="L64" s="142"/>
    </row>
    <row r="65" spans="1:31" s="9" customFormat="1" ht="24.95" customHeight="1">
      <c r="B65" s="137"/>
      <c r="C65" s="138"/>
      <c r="D65" s="139" t="s">
        <v>1189</v>
      </c>
      <c r="E65" s="140"/>
      <c r="F65" s="140"/>
      <c r="G65" s="140"/>
      <c r="H65" s="140"/>
      <c r="I65" s="140"/>
      <c r="J65" s="141">
        <f>J137</f>
        <v>0</v>
      </c>
      <c r="K65" s="138"/>
      <c r="L65" s="142"/>
    </row>
    <row r="66" spans="1:31" s="9" customFormat="1" ht="24.95" customHeight="1">
      <c r="B66" s="137"/>
      <c r="C66" s="138"/>
      <c r="D66" s="139" t="s">
        <v>1190</v>
      </c>
      <c r="E66" s="140"/>
      <c r="F66" s="140"/>
      <c r="G66" s="140"/>
      <c r="H66" s="140"/>
      <c r="I66" s="140"/>
      <c r="J66" s="141">
        <f>J147</f>
        <v>0</v>
      </c>
      <c r="K66" s="138"/>
      <c r="L66" s="142"/>
    </row>
    <row r="67" spans="1:31" s="2" customFormat="1" ht="21.75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09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31" s="2" customFormat="1" ht="6.95" customHeight="1">
      <c r="A68" s="36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9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72" spans="1:31" s="2" customFormat="1" ht="6.95" customHeight="1">
      <c r="A72" s="36"/>
      <c r="B72" s="51"/>
      <c r="C72" s="52"/>
      <c r="D72" s="52"/>
      <c r="E72" s="52"/>
      <c r="F72" s="52"/>
      <c r="G72" s="52"/>
      <c r="H72" s="52"/>
      <c r="I72" s="52"/>
      <c r="J72" s="52"/>
      <c r="K72" s="52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4.95" customHeight="1">
      <c r="A73" s="36"/>
      <c r="B73" s="37"/>
      <c r="C73" s="25" t="s">
        <v>179</v>
      </c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16</v>
      </c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98" t="str">
        <f>E7</f>
        <v>I.etapa Stavební úpravy MK v ulici Souběžná, Heřmánkova, Daskabát v Třeboni</v>
      </c>
      <c r="F76" s="399"/>
      <c r="G76" s="399"/>
      <c r="H76" s="399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119</v>
      </c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51" t="str">
        <f>E9</f>
        <v>VON_1E - Vedlejší a ostatní náklady</v>
      </c>
      <c r="F78" s="400"/>
      <c r="G78" s="400"/>
      <c r="H78" s="400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2" customHeight="1">
      <c r="A80" s="36"/>
      <c r="B80" s="37"/>
      <c r="C80" s="31" t="s">
        <v>21</v>
      </c>
      <c r="D80" s="38"/>
      <c r="E80" s="38"/>
      <c r="F80" s="29" t="str">
        <f>F12</f>
        <v>Třeboň</v>
      </c>
      <c r="G80" s="38"/>
      <c r="H80" s="38"/>
      <c r="I80" s="31" t="s">
        <v>23</v>
      </c>
      <c r="J80" s="61" t="str">
        <f>IF(J12="","",J12)</f>
        <v>5. 10. 2025</v>
      </c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40.15" customHeight="1">
      <c r="A82" s="36"/>
      <c r="B82" s="37"/>
      <c r="C82" s="31" t="s">
        <v>25</v>
      </c>
      <c r="D82" s="38"/>
      <c r="E82" s="38"/>
      <c r="F82" s="29" t="str">
        <f>E15</f>
        <v>Město Třeboň, Palackého nám. 46/II, 379 01 Třeboň</v>
      </c>
      <c r="G82" s="38"/>
      <c r="H82" s="38"/>
      <c r="I82" s="31" t="s">
        <v>32</v>
      </c>
      <c r="J82" s="34" t="str">
        <f>E21</f>
        <v>INVENTE, s.r.o., Žerotínova 483/1, 370 04 Č. Buděj</v>
      </c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30</v>
      </c>
      <c r="D83" s="38"/>
      <c r="E83" s="38"/>
      <c r="F83" s="29" t="str">
        <f>IF(E18="","",E18)</f>
        <v>Vyplň údaj</v>
      </c>
      <c r="G83" s="38"/>
      <c r="H83" s="38"/>
      <c r="I83" s="31" t="s">
        <v>37</v>
      </c>
      <c r="J83" s="34" t="str">
        <f>E24</f>
        <v xml:space="preserve"> </v>
      </c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0.35" customHeight="1">
      <c r="A84" s="36"/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11" customFormat="1" ht="29.25" customHeight="1">
      <c r="A85" s="149"/>
      <c r="B85" s="150"/>
      <c r="C85" s="151" t="s">
        <v>180</v>
      </c>
      <c r="D85" s="152" t="s">
        <v>60</v>
      </c>
      <c r="E85" s="152" t="s">
        <v>56</v>
      </c>
      <c r="F85" s="152" t="s">
        <v>57</v>
      </c>
      <c r="G85" s="152" t="s">
        <v>181</v>
      </c>
      <c r="H85" s="152" t="s">
        <v>182</v>
      </c>
      <c r="I85" s="152" t="s">
        <v>183</v>
      </c>
      <c r="J85" s="152" t="s">
        <v>171</v>
      </c>
      <c r="K85" s="153" t="s">
        <v>184</v>
      </c>
      <c r="L85" s="154"/>
      <c r="M85" s="70" t="s">
        <v>19</v>
      </c>
      <c r="N85" s="71" t="s">
        <v>45</v>
      </c>
      <c r="O85" s="71" t="s">
        <v>185</v>
      </c>
      <c r="P85" s="71" t="s">
        <v>186</v>
      </c>
      <c r="Q85" s="71" t="s">
        <v>187</v>
      </c>
      <c r="R85" s="71" t="s">
        <v>188</v>
      </c>
      <c r="S85" s="71" t="s">
        <v>189</v>
      </c>
      <c r="T85" s="72" t="s">
        <v>190</v>
      </c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</row>
    <row r="86" spans="1:65" s="2" customFormat="1" ht="22.9" customHeight="1">
      <c r="A86" s="36"/>
      <c r="B86" s="37"/>
      <c r="C86" s="77" t="s">
        <v>191</v>
      </c>
      <c r="D86" s="38"/>
      <c r="E86" s="38"/>
      <c r="F86" s="38"/>
      <c r="G86" s="38"/>
      <c r="H86" s="38"/>
      <c r="I86" s="38"/>
      <c r="J86" s="155">
        <f>BK86</f>
        <v>0</v>
      </c>
      <c r="K86" s="38"/>
      <c r="L86" s="41"/>
      <c r="M86" s="73"/>
      <c r="N86" s="156"/>
      <c r="O86" s="74"/>
      <c r="P86" s="157">
        <f>P87+P101+P117+P137+P147</f>
        <v>0</v>
      </c>
      <c r="Q86" s="74"/>
      <c r="R86" s="157">
        <f>R87+R101+R117+R137+R147</f>
        <v>0</v>
      </c>
      <c r="S86" s="74"/>
      <c r="T86" s="158">
        <f>T87+T101+T117+T137+T147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T86" s="19" t="s">
        <v>74</v>
      </c>
      <c r="AU86" s="19" t="s">
        <v>172</v>
      </c>
      <c r="BK86" s="159">
        <f>BK87+BK101+BK117+BK137+BK147</f>
        <v>0</v>
      </c>
    </row>
    <row r="87" spans="1:65" s="12" customFormat="1" ht="25.9" customHeight="1">
      <c r="B87" s="160"/>
      <c r="C87" s="161"/>
      <c r="D87" s="162" t="s">
        <v>74</v>
      </c>
      <c r="E87" s="163" t="s">
        <v>847</v>
      </c>
      <c r="F87" s="163" t="s">
        <v>848</v>
      </c>
      <c r="G87" s="161"/>
      <c r="H87" s="161"/>
      <c r="I87" s="164"/>
      <c r="J87" s="165">
        <f>BK87</f>
        <v>0</v>
      </c>
      <c r="K87" s="161"/>
      <c r="L87" s="166"/>
      <c r="M87" s="167"/>
      <c r="N87" s="168"/>
      <c r="O87" s="168"/>
      <c r="P87" s="169">
        <f>P88+P92</f>
        <v>0</v>
      </c>
      <c r="Q87" s="168"/>
      <c r="R87" s="169">
        <f>R88+R92</f>
        <v>0</v>
      </c>
      <c r="S87" s="168"/>
      <c r="T87" s="170">
        <f>T88+T92</f>
        <v>0</v>
      </c>
      <c r="AR87" s="171" t="s">
        <v>242</v>
      </c>
      <c r="AT87" s="172" t="s">
        <v>74</v>
      </c>
      <c r="AU87" s="172" t="s">
        <v>75</v>
      </c>
      <c r="AY87" s="171" t="s">
        <v>194</v>
      </c>
      <c r="BK87" s="173">
        <f>BK88+BK92</f>
        <v>0</v>
      </c>
    </row>
    <row r="88" spans="1:65" s="12" customFormat="1" ht="22.9" customHeight="1">
      <c r="B88" s="160"/>
      <c r="C88" s="161"/>
      <c r="D88" s="162" t="s">
        <v>74</v>
      </c>
      <c r="E88" s="174" t="s">
        <v>1191</v>
      </c>
      <c r="F88" s="174" t="s">
        <v>1192</v>
      </c>
      <c r="G88" s="161"/>
      <c r="H88" s="161"/>
      <c r="I88" s="164"/>
      <c r="J88" s="175">
        <f>BK88</f>
        <v>0</v>
      </c>
      <c r="K88" s="161"/>
      <c r="L88" s="166"/>
      <c r="M88" s="167"/>
      <c r="N88" s="168"/>
      <c r="O88" s="168"/>
      <c r="P88" s="169">
        <f>SUM(P89:P91)</f>
        <v>0</v>
      </c>
      <c r="Q88" s="168"/>
      <c r="R88" s="169">
        <f>SUM(R89:R91)</f>
        <v>0</v>
      </c>
      <c r="S88" s="168"/>
      <c r="T88" s="170">
        <f>SUM(T89:T91)</f>
        <v>0</v>
      </c>
      <c r="AR88" s="171" t="s">
        <v>242</v>
      </c>
      <c r="AT88" s="172" t="s">
        <v>74</v>
      </c>
      <c r="AU88" s="172" t="s">
        <v>83</v>
      </c>
      <c r="AY88" s="171" t="s">
        <v>194</v>
      </c>
      <c r="BK88" s="173">
        <f>SUM(BK89:BK91)</f>
        <v>0</v>
      </c>
    </row>
    <row r="89" spans="1:65" s="2" customFormat="1" ht="16.5" customHeight="1">
      <c r="A89" s="36"/>
      <c r="B89" s="37"/>
      <c r="C89" s="176" t="s">
        <v>83</v>
      </c>
      <c r="D89" s="176" t="s">
        <v>197</v>
      </c>
      <c r="E89" s="178" t="s">
        <v>1193</v>
      </c>
      <c r="F89" s="179" t="s">
        <v>1194</v>
      </c>
      <c r="G89" s="180" t="s">
        <v>1195</v>
      </c>
      <c r="H89" s="181">
        <v>1</v>
      </c>
      <c r="I89" s="182"/>
      <c r="J89" s="183">
        <f>ROUND(I89*H89,2)</f>
        <v>0</v>
      </c>
      <c r="K89" s="179" t="s">
        <v>1196</v>
      </c>
      <c r="L89" s="41"/>
      <c r="M89" s="184" t="s">
        <v>19</v>
      </c>
      <c r="N89" s="185" t="s">
        <v>46</v>
      </c>
      <c r="O89" s="66"/>
      <c r="P89" s="186">
        <f>O89*H89</f>
        <v>0</v>
      </c>
      <c r="Q89" s="186">
        <v>0</v>
      </c>
      <c r="R89" s="186">
        <f>Q89*H89</f>
        <v>0</v>
      </c>
      <c r="S89" s="186">
        <v>0</v>
      </c>
      <c r="T89" s="18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8" t="s">
        <v>1197</v>
      </c>
      <c r="AT89" s="188" t="s">
        <v>197</v>
      </c>
      <c r="AU89" s="188" t="s">
        <v>85</v>
      </c>
      <c r="AY89" s="19" t="s">
        <v>194</v>
      </c>
      <c r="BE89" s="189">
        <f>IF(N89="základní",J89,0)</f>
        <v>0</v>
      </c>
      <c r="BF89" s="189">
        <f>IF(N89="snížená",J89,0)</f>
        <v>0</v>
      </c>
      <c r="BG89" s="189">
        <f>IF(N89="zákl. přenesená",J89,0)</f>
        <v>0</v>
      </c>
      <c r="BH89" s="189">
        <f>IF(N89="sníž. přenesená",J89,0)</f>
        <v>0</v>
      </c>
      <c r="BI89" s="189">
        <f>IF(N89="nulová",J89,0)</f>
        <v>0</v>
      </c>
      <c r="BJ89" s="19" t="s">
        <v>83</v>
      </c>
      <c r="BK89" s="189">
        <f>ROUND(I89*H89,2)</f>
        <v>0</v>
      </c>
      <c r="BL89" s="19" t="s">
        <v>1197</v>
      </c>
      <c r="BM89" s="188" t="s">
        <v>1198</v>
      </c>
    </row>
    <row r="90" spans="1:65" s="2" customFormat="1" ht="11.25">
      <c r="A90" s="36"/>
      <c r="B90" s="37"/>
      <c r="C90" s="38"/>
      <c r="D90" s="190" t="s">
        <v>204</v>
      </c>
      <c r="E90" s="38"/>
      <c r="F90" s="191" t="s">
        <v>1194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204</v>
      </c>
      <c r="AU90" s="19" t="s">
        <v>85</v>
      </c>
    </row>
    <row r="91" spans="1:65" s="2" customFormat="1" ht="11.25">
      <c r="A91" s="36"/>
      <c r="B91" s="37"/>
      <c r="C91" s="38"/>
      <c r="D91" s="195" t="s">
        <v>206</v>
      </c>
      <c r="E91" s="38"/>
      <c r="F91" s="196" t="s">
        <v>1199</v>
      </c>
      <c r="G91" s="38"/>
      <c r="H91" s="38"/>
      <c r="I91" s="192"/>
      <c r="J91" s="38"/>
      <c r="K91" s="38"/>
      <c r="L91" s="41"/>
      <c r="M91" s="193"/>
      <c r="N91" s="194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206</v>
      </c>
      <c r="AU91" s="19" t="s">
        <v>85</v>
      </c>
    </row>
    <row r="92" spans="1:65" s="12" customFormat="1" ht="22.9" customHeight="1">
      <c r="B92" s="160"/>
      <c r="C92" s="161"/>
      <c r="D92" s="162" t="s">
        <v>74</v>
      </c>
      <c r="E92" s="174" t="s">
        <v>1200</v>
      </c>
      <c r="F92" s="174" t="s">
        <v>1201</v>
      </c>
      <c r="G92" s="161"/>
      <c r="H92" s="161"/>
      <c r="I92" s="164"/>
      <c r="J92" s="175">
        <f>BK92</f>
        <v>0</v>
      </c>
      <c r="K92" s="161"/>
      <c r="L92" s="166"/>
      <c r="M92" s="167"/>
      <c r="N92" s="168"/>
      <c r="O92" s="168"/>
      <c r="P92" s="169">
        <f>SUM(P93:P100)</f>
        <v>0</v>
      </c>
      <c r="Q92" s="168"/>
      <c r="R92" s="169">
        <f>SUM(R93:R100)</f>
        <v>0</v>
      </c>
      <c r="S92" s="168"/>
      <c r="T92" s="170">
        <f>SUM(T93:T100)</f>
        <v>0</v>
      </c>
      <c r="AR92" s="171" t="s">
        <v>242</v>
      </c>
      <c r="AT92" s="172" t="s">
        <v>74</v>
      </c>
      <c r="AU92" s="172" t="s">
        <v>83</v>
      </c>
      <c r="AY92" s="171" t="s">
        <v>194</v>
      </c>
      <c r="BK92" s="173">
        <f>SUM(BK93:BK100)</f>
        <v>0</v>
      </c>
    </row>
    <row r="93" spans="1:65" s="2" customFormat="1" ht="16.5" customHeight="1">
      <c r="A93" s="36"/>
      <c r="B93" s="37"/>
      <c r="C93" s="176" t="s">
        <v>85</v>
      </c>
      <c r="D93" s="176" t="s">
        <v>197</v>
      </c>
      <c r="E93" s="178" t="s">
        <v>1202</v>
      </c>
      <c r="F93" s="179" t="s">
        <v>1201</v>
      </c>
      <c r="G93" s="180" t="s">
        <v>1195</v>
      </c>
      <c r="H93" s="181">
        <v>1</v>
      </c>
      <c r="I93" s="182"/>
      <c r="J93" s="183">
        <f>ROUND(I93*H93,2)</f>
        <v>0</v>
      </c>
      <c r="K93" s="179" t="s">
        <v>1196</v>
      </c>
      <c r="L93" s="41"/>
      <c r="M93" s="184" t="s">
        <v>19</v>
      </c>
      <c r="N93" s="185" t="s">
        <v>46</v>
      </c>
      <c r="O93" s="66"/>
      <c r="P93" s="186">
        <f>O93*H93</f>
        <v>0</v>
      </c>
      <c r="Q93" s="186">
        <v>0</v>
      </c>
      <c r="R93" s="186">
        <f>Q93*H93</f>
        <v>0</v>
      </c>
      <c r="S93" s="186">
        <v>0</v>
      </c>
      <c r="T93" s="18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1197</v>
      </c>
      <c r="AT93" s="188" t="s">
        <v>197</v>
      </c>
      <c r="AU93" s="188" t="s">
        <v>85</v>
      </c>
      <c r="AY93" s="19" t="s">
        <v>194</v>
      </c>
      <c r="BE93" s="189">
        <f>IF(N93="základní",J93,0)</f>
        <v>0</v>
      </c>
      <c r="BF93" s="189">
        <f>IF(N93="snížená",J93,0)</f>
        <v>0</v>
      </c>
      <c r="BG93" s="189">
        <f>IF(N93="zákl. přenesená",J93,0)</f>
        <v>0</v>
      </c>
      <c r="BH93" s="189">
        <f>IF(N93="sníž. přenesená",J93,0)</f>
        <v>0</v>
      </c>
      <c r="BI93" s="189">
        <f>IF(N93="nulová",J93,0)</f>
        <v>0</v>
      </c>
      <c r="BJ93" s="19" t="s">
        <v>83</v>
      </c>
      <c r="BK93" s="189">
        <f>ROUND(I93*H93,2)</f>
        <v>0</v>
      </c>
      <c r="BL93" s="19" t="s">
        <v>1197</v>
      </c>
      <c r="BM93" s="188" t="s">
        <v>1203</v>
      </c>
    </row>
    <row r="94" spans="1:65" s="2" customFormat="1" ht="11.25">
      <c r="A94" s="36"/>
      <c r="B94" s="37"/>
      <c r="C94" s="38"/>
      <c r="D94" s="190" t="s">
        <v>204</v>
      </c>
      <c r="E94" s="38"/>
      <c r="F94" s="191" t="s">
        <v>1201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204</v>
      </c>
      <c r="AU94" s="19" t="s">
        <v>85</v>
      </c>
    </row>
    <row r="95" spans="1:65" s="2" customFormat="1" ht="11.25">
      <c r="A95" s="36"/>
      <c r="B95" s="37"/>
      <c r="C95" s="38"/>
      <c r="D95" s="195" t="s">
        <v>206</v>
      </c>
      <c r="E95" s="38"/>
      <c r="F95" s="196" t="s">
        <v>1204</v>
      </c>
      <c r="G95" s="38"/>
      <c r="H95" s="38"/>
      <c r="I95" s="192"/>
      <c r="J95" s="38"/>
      <c r="K95" s="38"/>
      <c r="L95" s="41"/>
      <c r="M95" s="193"/>
      <c r="N95" s="194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206</v>
      </c>
      <c r="AU95" s="19" t="s">
        <v>85</v>
      </c>
    </row>
    <row r="96" spans="1:65" s="2" customFormat="1" ht="58.5">
      <c r="A96" s="36"/>
      <c r="B96" s="37"/>
      <c r="C96" s="38"/>
      <c r="D96" s="190" t="s">
        <v>267</v>
      </c>
      <c r="E96" s="38"/>
      <c r="F96" s="220" t="s">
        <v>1205</v>
      </c>
      <c r="G96" s="38"/>
      <c r="H96" s="38"/>
      <c r="I96" s="192"/>
      <c r="J96" s="38"/>
      <c r="K96" s="38"/>
      <c r="L96" s="41"/>
      <c r="M96" s="193"/>
      <c r="N96" s="194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267</v>
      </c>
      <c r="AU96" s="19" t="s">
        <v>85</v>
      </c>
    </row>
    <row r="97" spans="1:65" s="2" customFormat="1" ht="16.5" customHeight="1">
      <c r="A97" s="36"/>
      <c r="B97" s="37"/>
      <c r="C97" s="176" t="s">
        <v>104</v>
      </c>
      <c r="D97" s="176" t="s">
        <v>197</v>
      </c>
      <c r="E97" s="178" t="s">
        <v>1206</v>
      </c>
      <c r="F97" s="179" t="s">
        <v>1207</v>
      </c>
      <c r="G97" s="180" t="s">
        <v>1195</v>
      </c>
      <c r="H97" s="181">
        <v>1</v>
      </c>
      <c r="I97" s="182"/>
      <c r="J97" s="183">
        <f>ROUND(I97*H97,2)</f>
        <v>0</v>
      </c>
      <c r="K97" s="179" t="s">
        <v>1196</v>
      </c>
      <c r="L97" s="41"/>
      <c r="M97" s="184" t="s">
        <v>19</v>
      </c>
      <c r="N97" s="185" t="s">
        <v>46</v>
      </c>
      <c r="O97" s="66"/>
      <c r="P97" s="186">
        <f>O97*H97</f>
        <v>0</v>
      </c>
      <c r="Q97" s="186">
        <v>0</v>
      </c>
      <c r="R97" s="186">
        <f>Q97*H97</f>
        <v>0</v>
      </c>
      <c r="S97" s="186">
        <v>0</v>
      </c>
      <c r="T97" s="187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8" t="s">
        <v>1197</v>
      </c>
      <c r="AT97" s="188" t="s">
        <v>197</v>
      </c>
      <c r="AU97" s="188" t="s">
        <v>85</v>
      </c>
      <c r="AY97" s="19" t="s">
        <v>194</v>
      </c>
      <c r="BE97" s="189">
        <f>IF(N97="základní",J97,0)</f>
        <v>0</v>
      </c>
      <c r="BF97" s="189">
        <f>IF(N97="snížená",J97,0)</f>
        <v>0</v>
      </c>
      <c r="BG97" s="189">
        <f>IF(N97="zákl. přenesená",J97,0)</f>
        <v>0</v>
      </c>
      <c r="BH97" s="189">
        <f>IF(N97="sníž. přenesená",J97,0)</f>
        <v>0</v>
      </c>
      <c r="BI97" s="189">
        <f>IF(N97="nulová",J97,0)</f>
        <v>0</v>
      </c>
      <c r="BJ97" s="19" t="s">
        <v>83</v>
      </c>
      <c r="BK97" s="189">
        <f>ROUND(I97*H97,2)</f>
        <v>0</v>
      </c>
      <c r="BL97" s="19" t="s">
        <v>1197</v>
      </c>
      <c r="BM97" s="188" t="s">
        <v>1208</v>
      </c>
    </row>
    <row r="98" spans="1:65" s="2" customFormat="1" ht="11.25">
      <c r="A98" s="36"/>
      <c r="B98" s="37"/>
      <c r="C98" s="38"/>
      <c r="D98" s="190" t="s">
        <v>204</v>
      </c>
      <c r="E98" s="38"/>
      <c r="F98" s="191" t="s">
        <v>1207</v>
      </c>
      <c r="G98" s="38"/>
      <c r="H98" s="38"/>
      <c r="I98" s="192"/>
      <c r="J98" s="38"/>
      <c r="K98" s="38"/>
      <c r="L98" s="41"/>
      <c r="M98" s="193"/>
      <c r="N98" s="194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204</v>
      </c>
      <c r="AU98" s="19" t="s">
        <v>85</v>
      </c>
    </row>
    <row r="99" spans="1:65" s="2" customFormat="1" ht="11.25">
      <c r="A99" s="36"/>
      <c r="B99" s="37"/>
      <c r="C99" s="38"/>
      <c r="D99" s="195" t="s">
        <v>206</v>
      </c>
      <c r="E99" s="38"/>
      <c r="F99" s="196" t="s">
        <v>1209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206</v>
      </c>
      <c r="AU99" s="19" t="s">
        <v>85</v>
      </c>
    </row>
    <row r="100" spans="1:65" s="2" customFormat="1" ht="68.25">
      <c r="A100" s="36"/>
      <c r="B100" s="37"/>
      <c r="C100" s="38"/>
      <c r="D100" s="190" t="s">
        <v>267</v>
      </c>
      <c r="E100" s="38"/>
      <c r="F100" s="220" t="s">
        <v>1210</v>
      </c>
      <c r="G100" s="38"/>
      <c r="H100" s="38"/>
      <c r="I100" s="192"/>
      <c r="J100" s="38"/>
      <c r="K100" s="38"/>
      <c r="L100" s="41"/>
      <c r="M100" s="193"/>
      <c r="N100" s="194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267</v>
      </c>
      <c r="AU100" s="19" t="s">
        <v>85</v>
      </c>
    </row>
    <row r="101" spans="1:65" s="12" customFormat="1" ht="25.9" customHeight="1">
      <c r="B101" s="160"/>
      <c r="C101" s="161"/>
      <c r="D101" s="162" t="s">
        <v>74</v>
      </c>
      <c r="E101" s="163" t="s">
        <v>849</v>
      </c>
      <c r="F101" s="163" t="s">
        <v>850</v>
      </c>
      <c r="G101" s="161"/>
      <c r="H101" s="161"/>
      <c r="I101" s="164"/>
      <c r="J101" s="165">
        <f>BK101</f>
        <v>0</v>
      </c>
      <c r="K101" s="161"/>
      <c r="L101" s="166"/>
      <c r="M101" s="167"/>
      <c r="N101" s="168"/>
      <c r="O101" s="168"/>
      <c r="P101" s="169">
        <f>SUM(P102:P116)</f>
        <v>0</v>
      </c>
      <c r="Q101" s="168"/>
      <c r="R101" s="169">
        <f>SUM(R102:R116)</f>
        <v>0</v>
      </c>
      <c r="S101" s="168"/>
      <c r="T101" s="170">
        <f>SUM(T102:T116)</f>
        <v>0</v>
      </c>
      <c r="AR101" s="171" t="s">
        <v>242</v>
      </c>
      <c r="AT101" s="172" t="s">
        <v>74</v>
      </c>
      <c r="AU101" s="172" t="s">
        <v>75</v>
      </c>
      <c r="AY101" s="171" t="s">
        <v>194</v>
      </c>
      <c r="BK101" s="173">
        <f>SUM(BK102:BK116)</f>
        <v>0</v>
      </c>
    </row>
    <row r="102" spans="1:65" s="2" customFormat="1" ht="16.5" customHeight="1">
      <c r="A102" s="36"/>
      <c r="B102" s="37"/>
      <c r="C102" s="176" t="s">
        <v>202</v>
      </c>
      <c r="D102" s="176" t="s">
        <v>197</v>
      </c>
      <c r="E102" s="178" t="s">
        <v>1211</v>
      </c>
      <c r="F102" s="179" t="s">
        <v>850</v>
      </c>
      <c r="G102" s="180" t="s">
        <v>1195</v>
      </c>
      <c r="H102" s="181">
        <v>1</v>
      </c>
      <c r="I102" s="182"/>
      <c r="J102" s="183">
        <f>ROUND(I102*H102,2)</f>
        <v>0</v>
      </c>
      <c r="K102" s="179" t="s">
        <v>1196</v>
      </c>
      <c r="L102" s="41"/>
      <c r="M102" s="184" t="s">
        <v>19</v>
      </c>
      <c r="N102" s="185" t="s">
        <v>46</v>
      </c>
      <c r="O102" s="66"/>
      <c r="P102" s="186">
        <f>O102*H102</f>
        <v>0</v>
      </c>
      <c r="Q102" s="186">
        <v>0</v>
      </c>
      <c r="R102" s="186">
        <f>Q102*H102</f>
        <v>0</v>
      </c>
      <c r="S102" s="186">
        <v>0</v>
      </c>
      <c r="T102" s="18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1197</v>
      </c>
      <c r="AT102" s="188" t="s">
        <v>197</v>
      </c>
      <c r="AU102" s="188" t="s">
        <v>83</v>
      </c>
      <c r="AY102" s="19" t="s">
        <v>194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83</v>
      </c>
      <c r="BK102" s="189">
        <f>ROUND(I102*H102,2)</f>
        <v>0</v>
      </c>
      <c r="BL102" s="19" t="s">
        <v>1197</v>
      </c>
      <c r="BM102" s="188" t="s">
        <v>1212</v>
      </c>
    </row>
    <row r="103" spans="1:65" s="2" customFormat="1" ht="11.25">
      <c r="A103" s="36"/>
      <c r="B103" s="37"/>
      <c r="C103" s="38"/>
      <c r="D103" s="190" t="s">
        <v>204</v>
      </c>
      <c r="E103" s="38"/>
      <c r="F103" s="191" t="s">
        <v>850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204</v>
      </c>
      <c r="AU103" s="19" t="s">
        <v>83</v>
      </c>
    </row>
    <row r="104" spans="1:65" s="2" customFormat="1" ht="11.25">
      <c r="A104" s="36"/>
      <c r="B104" s="37"/>
      <c r="C104" s="38"/>
      <c r="D104" s="195" t="s">
        <v>206</v>
      </c>
      <c r="E104" s="38"/>
      <c r="F104" s="196" t="s">
        <v>1213</v>
      </c>
      <c r="G104" s="38"/>
      <c r="H104" s="38"/>
      <c r="I104" s="192"/>
      <c r="J104" s="38"/>
      <c r="K104" s="38"/>
      <c r="L104" s="41"/>
      <c r="M104" s="193"/>
      <c r="N104" s="194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206</v>
      </c>
      <c r="AU104" s="19" t="s">
        <v>83</v>
      </c>
    </row>
    <row r="105" spans="1:65" s="2" customFormat="1" ht="29.25">
      <c r="A105" s="36"/>
      <c r="B105" s="37"/>
      <c r="C105" s="38"/>
      <c r="D105" s="190" t="s">
        <v>267</v>
      </c>
      <c r="E105" s="38"/>
      <c r="F105" s="220" t="s">
        <v>1214</v>
      </c>
      <c r="G105" s="38"/>
      <c r="H105" s="38"/>
      <c r="I105" s="192"/>
      <c r="J105" s="38"/>
      <c r="K105" s="38"/>
      <c r="L105" s="41"/>
      <c r="M105" s="193"/>
      <c r="N105" s="194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267</v>
      </c>
      <c r="AU105" s="19" t="s">
        <v>83</v>
      </c>
    </row>
    <row r="106" spans="1:65" s="2" customFormat="1" ht="16.5" customHeight="1">
      <c r="A106" s="36"/>
      <c r="B106" s="37"/>
      <c r="C106" s="176" t="s">
        <v>242</v>
      </c>
      <c r="D106" s="176" t="s">
        <v>197</v>
      </c>
      <c r="E106" s="178" t="s">
        <v>1215</v>
      </c>
      <c r="F106" s="179" t="s">
        <v>1216</v>
      </c>
      <c r="G106" s="180" t="s">
        <v>1195</v>
      </c>
      <c r="H106" s="181">
        <v>1</v>
      </c>
      <c r="I106" s="182"/>
      <c r="J106" s="183">
        <f>ROUND(I106*H106,2)</f>
        <v>0</v>
      </c>
      <c r="K106" s="179" t="s">
        <v>1196</v>
      </c>
      <c r="L106" s="41"/>
      <c r="M106" s="184" t="s">
        <v>19</v>
      </c>
      <c r="N106" s="185" t="s">
        <v>46</v>
      </c>
      <c r="O106" s="66"/>
      <c r="P106" s="186">
        <f>O106*H106</f>
        <v>0</v>
      </c>
      <c r="Q106" s="186">
        <v>0</v>
      </c>
      <c r="R106" s="186">
        <f>Q106*H106</f>
        <v>0</v>
      </c>
      <c r="S106" s="186">
        <v>0</v>
      </c>
      <c r="T106" s="187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1197</v>
      </c>
      <c r="AT106" s="188" t="s">
        <v>197</v>
      </c>
      <c r="AU106" s="188" t="s">
        <v>83</v>
      </c>
      <c r="AY106" s="19" t="s">
        <v>194</v>
      </c>
      <c r="BE106" s="189">
        <f>IF(N106="základní",J106,0)</f>
        <v>0</v>
      </c>
      <c r="BF106" s="189">
        <f>IF(N106="snížená",J106,0)</f>
        <v>0</v>
      </c>
      <c r="BG106" s="189">
        <f>IF(N106="zákl. přenesená",J106,0)</f>
        <v>0</v>
      </c>
      <c r="BH106" s="189">
        <f>IF(N106="sníž. přenesená",J106,0)</f>
        <v>0</v>
      </c>
      <c r="BI106" s="189">
        <f>IF(N106="nulová",J106,0)</f>
        <v>0</v>
      </c>
      <c r="BJ106" s="19" t="s">
        <v>83</v>
      </c>
      <c r="BK106" s="189">
        <f>ROUND(I106*H106,2)</f>
        <v>0</v>
      </c>
      <c r="BL106" s="19" t="s">
        <v>1197</v>
      </c>
      <c r="BM106" s="188" t="s">
        <v>1217</v>
      </c>
    </row>
    <row r="107" spans="1:65" s="2" customFormat="1" ht="11.25">
      <c r="A107" s="36"/>
      <c r="B107" s="37"/>
      <c r="C107" s="38"/>
      <c r="D107" s="190" t="s">
        <v>204</v>
      </c>
      <c r="E107" s="38"/>
      <c r="F107" s="191" t="s">
        <v>1216</v>
      </c>
      <c r="G107" s="38"/>
      <c r="H107" s="38"/>
      <c r="I107" s="192"/>
      <c r="J107" s="38"/>
      <c r="K107" s="38"/>
      <c r="L107" s="41"/>
      <c r="M107" s="193"/>
      <c r="N107" s="194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204</v>
      </c>
      <c r="AU107" s="19" t="s">
        <v>83</v>
      </c>
    </row>
    <row r="108" spans="1:65" s="2" customFormat="1" ht="11.25">
      <c r="A108" s="36"/>
      <c r="B108" s="37"/>
      <c r="C108" s="38"/>
      <c r="D108" s="195" t="s">
        <v>206</v>
      </c>
      <c r="E108" s="38"/>
      <c r="F108" s="196" t="s">
        <v>1218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206</v>
      </c>
      <c r="AU108" s="19" t="s">
        <v>83</v>
      </c>
    </row>
    <row r="109" spans="1:65" s="2" customFormat="1" ht="39">
      <c r="A109" s="36"/>
      <c r="B109" s="37"/>
      <c r="C109" s="38"/>
      <c r="D109" s="190" t="s">
        <v>267</v>
      </c>
      <c r="E109" s="38"/>
      <c r="F109" s="220" t="s">
        <v>1219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267</v>
      </c>
      <c r="AU109" s="19" t="s">
        <v>83</v>
      </c>
    </row>
    <row r="110" spans="1:65" s="2" customFormat="1" ht="16.5" customHeight="1">
      <c r="A110" s="36"/>
      <c r="B110" s="37"/>
      <c r="C110" s="176" t="s">
        <v>248</v>
      </c>
      <c r="D110" s="176" t="s">
        <v>197</v>
      </c>
      <c r="E110" s="178" t="s">
        <v>1220</v>
      </c>
      <c r="F110" s="179" t="s">
        <v>1221</v>
      </c>
      <c r="G110" s="180" t="s">
        <v>1195</v>
      </c>
      <c r="H110" s="181">
        <v>1</v>
      </c>
      <c r="I110" s="182"/>
      <c r="J110" s="183">
        <f>ROUND(I110*H110,2)</f>
        <v>0</v>
      </c>
      <c r="K110" s="179" t="s">
        <v>1196</v>
      </c>
      <c r="L110" s="41"/>
      <c r="M110" s="184" t="s">
        <v>19</v>
      </c>
      <c r="N110" s="185" t="s">
        <v>46</v>
      </c>
      <c r="O110" s="66"/>
      <c r="P110" s="186">
        <f>O110*H110</f>
        <v>0</v>
      </c>
      <c r="Q110" s="186">
        <v>0</v>
      </c>
      <c r="R110" s="186">
        <f>Q110*H110</f>
        <v>0</v>
      </c>
      <c r="S110" s="186">
        <v>0</v>
      </c>
      <c r="T110" s="18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8" t="s">
        <v>1197</v>
      </c>
      <c r="AT110" s="188" t="s">
        <v>197</v>
      </c>
      <c r="AU110" s="188" t="s">
        <v>83</v>
      </c>
      <c r="AY110" s="19" t="s">
        <v>194</v>
      </c>
      <c r="BE110" s="189">
        <f>IF(N110="základní",J110,0)</f>
        <v>0</v>
      </c>
      <c r="BF110" s="189">
        <f>IF(N110="snížená",J110,0)</f>
        <v>0</v>
      </c>
      <c r="BG110" s="189">
        <f>IF(N110="zákl. přenesená",J110,0)</f>
        <v>0</v>
      </c>
      <c r="BH110" s="189">
        <f>IF(N110="sníž. přenesená",J110,0)</f>
        <v>0</v>
      </c>
      <c r="BI110" s="189">
        <f>IF(N110="nulová",J110,0)</f>
        <v>0</v>
      </c>
      <c r="BJ110" s="19" t="s">
        <v>83</v>
      </c>
      <c r="BK110" s="189">
        <f>ROUND(I110*H110,2)</f>
        <v>0</v>
      </c>
      <c r="BL110" s="19" t="s">
        <v>1197</v>
      </c>
      <c r="BM110" s="188" t="s">
        <v>1222</v>
      </c>
    </row>
    <row r="111" spans="1:65" s="2" customFormat="1" ht="11.25">
      <c r="A111" s="36"/>
      <c r="B111" s="37"/>
      <c r="C111" s="38"/>
      <c r="D111" s="190" t="s">
        <v>204</v>
      </c>
      <c r="E111" s="38"/>
      <c r="F111" s="191" t="s">
        <v>1221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204</v>
      </c>
      <c r="AU111" s="19" t="s">
        <v>83</v>
      </c>
    </row>
    <row r="112" spans="1:65" s="2" customFormat="1" ht="11.25">
      <c r="A112" s="36"/>
      <c r="B112" s="37"/>
      <c r="C112" s="38"/>
      <c r="D112" s="195" t="s">
        <v>206</v>
      </c>
      <c r="E112" s="38"/>
      <c r="F112" s="196" t="s">
        <v>1223</v>
      </c>
      <c r="G112" s="38"/>
      <c r="H112" s="38"/>
      <c r="I112" s="192"/>
      <c r="J112" s="38"/>
      <c r="K112" s="38"/>
      <c r="L112" s="41"/>
      <c r="M112" s="193"/>
      <c r="N112" s="194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206</v>
      </c>
      <c r="AU112" s="19" t="s">
        <v>83</v>
      </c>
    </row>
    <row r="113" spans="1:65" s="2" customFormat="1" ht="16.5" customHeight="1">
      <c r="A113" s="36"/>
      <c r="B113" s="37"/>
      <c r="C113" s="176" t="s">
        <v>263</v>
      </c>
      <c r="D113" s="176" t="s">
        <v>197</v>
      </c>
      <c r="E113" s="178" t="s">
        <v>859</v>
      </c>
      <c r="F113" s="179" t="s">
        <v>860</v>
      </c>
      <c r="G113" s="180" t="s">
        <v>1195</v>
      </c>
      <c r="H113" s="181">
        <v>1</v>
      </c>
      <c r="I113" s="182"/>
      <c r="J113" s="183">
        <f>ROUND(I113*H113,2)</f>
        <v>0</v>
      </c>
      <c r="K113" s="179" t="s">
        <v>1196</v>
      </c>
      <c r="L113" s="41"/>
      <c r="M113" s="184" t="s">
        <v>19</v>
      </c>
      <c r="N113" s="185" t="s">
        <v>46</v>
      </c>
      <c r="O113" s="66"/>
      <c r="P113" s="186">
        <f>O113*H113</f>
        <v>0</v>
      </c>
      <c r="Q113" s="186">
        <v>0</v>
      </c>
      <c r="R113" s="186">
        <f>Q113*H113</f>
        <v>0</v>
      </c>
      <c r="S113" s="186">
        <v>0</v>
      </c>
      <c r="T113" s="18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1197</v>
      </c>
      <c r="AT113" s="188" t="s">
        <v>197</v>
      </c>
      <c r="AU113" s="188" t="s">
        <v>83</v>
      </c>
      <c r="AY113" s="19" t="s">
        <v>194</v>
      </c>
      <c r="BE113" s="189">
        <f>IF(N113="základní",J113,0)</f>
        <v>0</v>
      </c>
      <c r="BF113" s="189">
        <f>IF(N113="snížená",J113,0)</f>
        <v>0</v>
      </c>
      <c r="BG113" s="189">
        <f>IF(N113="zákl. přenesená",J113,0)</f>
        <v>0</v>
      </c>
      <c r="BH113" s="189">
        <f>IF(N113="sníž. přenesená",J113,0)</f>
        <v>0</v>
      </c>
      <c r="BI113" s="189">
        <f>IF(N113="nulová",J113,0)</f>
        <v>0</v>
      </c>
      <c r="BJ113" s="19" t="s">
        <v>83</v>
      </c>
      <c r="BK113" s="189">
        <f>ROUND(I113*H113,2)</f>
        <v>0</v>
      </c>
      <c r="BL113" s="19" t="s">
        <v>1197</v>
      </c>
      <c r="BM113" s="188" t="s">
        <v>1224</v>
      </c>
    </row>
    <row r="114" spans="1:65" s="2" customFormat="1" ht="11.25">
      <c r="A114" s="36"/>
      <c r="B114" s="37"/>
      <c r="C114" s="38"/>
      <c r="D114" s="190" t="s">
        <v>204</v>
      </c>
      <c r="E114" s="38"/>
      <c r="F114" s="191" t="s">
        <v>860</v>
      </c>
      <c r="G114" s="38"/>
      <c r="H114" s="38"/>
      <c r="I114" s="192"/>
      <c r="J114" s="38"/>
      <c r="K114" s="38"/>
      <c r="L114" s="41"/>
      <c r="M114" s="193"/>
      <c r="N114" s="194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204</v>
      </c>
      <c r="AU114" s="19" t="s">
        <v>83</v>
      </c>
    </row>
    <row r="115" spans="1:65" s="2" customFormat="1" ht="11.25">
      <c r="A115" s="36"/>
      <c r="B115" s="37"/>
      <c r="C115" s="38"/>
      <c r="D115" s="195" t="s">
        <v>206</v>
      </c>
      <c r="E115" s="38"/>
      <c r="F115" s="196" t="s">
        <v>1225</v>
      </c>
      <c r="G115" s="38"/>
      <c r="H115" s="38"/>
      <c r="I115" s="192"/>
      <c r="J115" s="38"/>
      <c r="K115" s="38"/>
      <c r="L115" s="41"/>
      <c r="M115" s="193"/>
      <c r="N115" s="194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206</v>
      </c>
      <c r="AU115" s="19" t="s">
        <v>83</v>
      </c>
    </row>
    <row r="116" spans="1:65" s="2" customFormat="1" ht="29.25">
      <c r="A116" s="36"/>
      <c r="B116" s="37"/>
      <c r="C116" s="38"/>
      <c r="D116" s="190" t="s">
        <v>267</v>
      </c>
      <c r="E116" s="38"/>
      <c r="F116" s="220" t="s">
        <v>1226</v>
      </c>
      <c r="G116" s="38"/>
      <c r="H116" s="38"/>
      <c r="I116" s="192"/>
      <c r="J116" s="38"/>
      <c r="K116" s="38"/>
      <c r="L116" s="41"/>
      <c r="M116" s="193"/>
      <c r="N116" s="194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267</v>
      </c>
      <c r="AU116" s="19" t="s">
        <v>83</v>
      </c>
    </row>
    <row r="117" spans="1:65" s="12" customFormat="1" ht="25.9" customHeight="1">
      <c r="B117" s="160"/>
      <c r="C117" s="161"/>
      <c r="D117" s="162" t="s">
        <v>74</v>
      </c>
      <c r="E117" s="163" t="s">
        <v>863</v>
      </c>
      <c r="F117" s="163" t="s">
        <v>864</v>
      </c>
      <c r="G117" s="161"/>
      <c r="H117" s="161"/>
      <c r="I117" s="164"/>
      <c r="J117" s="165">
        <f>BK117</f>
        <v>0</v>
      </c>
      <c r="K117" s="161"/>
      <c r="L117" s="166"/>
      <c r="M117" s="167"/>
      <c r="N117" s="168"/>
      <c r="O117" s="168"/>
      <c r="P117" s="169">
        <f>SUM(P118:P136)</f>
        <v>0</v>
      </c>
      <c r="Q117" s="168"/>
      <c r="R117" s="169">
        <f>SUM(R118:R136)</f>
        <v>0</v>
      </c>
      <c r="S117" s="168"/>
      <c r="T117" s="170">
        <f>SUM(T118:T136)</f>
        <v>0</v>
      </c>
      <c r="AR117" s="171" t="s">
        <v>242</v>
      </c>
      <c r="AT117" s="172" t="s">
        <v>74</v>
      </c>
      <c r="AU117" s="172" t="s">
        <v>75</v>
      </c>
      <c r="AY117" s="171" t="s">
        <v>194</v>
      </c>
      <c r="BK117" s="173">
        <f>SUM(BK118:BK136)</f>
        <v>0</v>
      </c>
    </row>
    <row r="118" spans="1:65" s="2" customFormat="1" ht="16.5" customHeight="1">
      <c r="A118" s="36"/>
      <c r="B118" s="37"/>
      <c r="C118" s="176" t="s">
        <v>274</v>
      </c>
      <c r="D118" s="176" t="s">
        <v>197</v>
      </c>
      <c r="E118" s="178" t="s">
        <v>1227</v>
      </c>
      <c r="F118" s="179" t="s">
        <v>864</v>
      </c>
      <c r="G118" s="180" t="s">
        <v>1195</v>
      </c>
      <c r="H118" s="181">
        <v>1</v>
      </c>
      <c r="I118" s="182"/>
      <c r="J118" s="183">
        <f>ROUND(I118*H118,2)</f>
        <v>0</v>
      </c>
      <c r="K118" s="179" t="s">
        <v>1196</v>
      </c>
      <c r="L118" s="41"/>
      <c r="M118" s="184" t="s">
        <v>19</v>
      </c>
      <c r="N118" s="185" t="s">
        <v>46</v>
      </c>
      <c r="O118" s="66"/>
      <c r="P118" s="186">
        <f>O118*H118</f>
        <v>0</v>
      </c>
      <c r="Q118" s="186">
        <v>0</v>
      </c>
      <c r="R118" s="186">
        <f>Q118*H118</f>
        <v>0</v>
      </c>
      <c r="S118" s="186">
        <v>0</v>
      </c>
      <c r="T118" s="18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8" t="s">
        <v>1197</v>
      </c>
      <c r="AT118" s="188" t="s">
        <v>197</v>
      </c>
      <c r="AU118" s="188" t="s">
        <v>83</v>
      </c>
      <c r="AY118" s="19" t="s">
        <v>194</v>
      </c>
      <c r="BE118" s="189">
        <f>IF(N118="základní",J118,0)</f>
        <v>0</v>
      </c>
      <c r="BF118" s="189">
        <f>IF(N118="snížená",J118,0)</f>
        <v>0</v>
      </c>
      <c r="BG118" s="189">
        <f>IF(N118="zákl. přenesená",J118,0)</f>
        <v>0</v>
      </c>
      <c r="BH118" s="189">
        <f>IF(N118="sníž. přenesená",J118,0)</f>
        <v>0</v>
      </c>
      <c r="BI118" s="189">
        <f>IF(N118="nulová",J118,0)</f>
        <v>0</v>
      </c>
      <c r="BJ118" s="19" t="s">
        <v>83</v>
      </c>
      <c r="BK118" s="189">
        <f>ROUND(I118*H118,2)</f>
        <v>0</v>
      </c>
      <c r="BL118" s="19" t="s">
        <v>1197</v>
      </c>
      <c r="BM118" s="188" t="s">
        <v>1228</v>
      </c>
    </row>
    <row r="119" spans="1:65" s="2" customFormat="1" ht="11.25">
      <c r="A119" s="36"/>
      <c r="B119" s="37"/>
      <c r="C119" s="38"/>
      <c r="D119" s="190" t="s">
        <v>204</v>
      </c>
      <c r="E119" s="38"/>
      <c r="F119" s="191" t="s">
        <v>864</v>
      </c>
      <c r="G119" s="38"/>
      <c r="H119" s="38"/>
      <c r="I119" s="192"/>
      <c r="J119" s="38"/>
      <c r="K119" s="38"/>
      <c r="L119" s="41"/>
      <c r="M119" s="193"/>
      <c r="N119" s="194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204</v>
      </c>
      <c r="AU119" s="19" t="s">
        <v>83</v>
      </c>
    </row>
    <row r="120" spans="1:65" s="2" customFormat="1" ht="11.25">
      <c r="A120" s="36"/>
      <c r="B120" s="37"/>
      <c r="C120" s="38"/>
      <c r="D120" s="195" t="s">
        <v>206</v>
      </c>
      <c r="E120" s="38"/>
      <c r="F120" s="196" t="s">
        <v>1229</v>
      </c>
      <c r="G120" s="38"/>
      <c r="H120" s="38"/>
      <c r="I120" s="192"/>
      <c r="J120" s="38"/>
      <c r="K120" s="38"/>
      <c r="L120" s="41"/>
      <c r="M120" s="193"/>
      <c r="N120" s="194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206</v>
      </c>
      <c r="AU120" s="19" t="s">
        <v>83</v>
      </c>
    </row>
    <row r="121" spans="1:65" s="2" customFormat="1" ht="58.5">
      <c r="A121" s="36"/>
      <c r="B121" s="37"/>
      <c r="C121" s="38"/>
      <c r="D121" s="190" t="s">
        <v>267</v>
      </c>
      <c r="E121" s="38"/>
      <c r="F121" s="220" t="s">
        <v>1230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267</v>
      </c>
      <c r="AU121" s="19" t="s">
        <v>83</v>
      </c>
    </row>
    <row r="122" spans="1:65" s="2" customFormat="1" ht="16.5" customHeight="1">
      <c r="A122" s="36"/>
      <c r="B122" s="37"/>
      <c r="C122" s="176" t="s">
        <v>283</v>
      </c>
      <c r="D122" s="176" t="s">
        <v>197</v>
      </c>
      <c r="E122" s="178" t="s">
        <v>1231</v>
      </c>
      <c r="F122" s="179" t="s">
        <v>1232</v>
      </c>
      <c r="G122" s="180" t="s">
        <v>1195</v>
      </c>
      <c r="H122" s="181">
        <v>1</v>
      </c>
      <c r="I122" s="182"/>
      <c r="J122" s="183">
        <f>ROUND(I122*H122,2)</f>
        <v>0</v>
      </c>
      <c r="K122" s="179" t="s">
        <v>1196</v>
      </c>
      <c r="L122" s="41"/>
      <c r="M122" s="184" t="s">
        <v>19</v>
      </c>
      <c r="N122" s="185" t="s">
        <v>46</v>
      </c>
      <c r="O122" s="66"/>
      <c r="P122" s="186">
        <f>O122*H122</f>
        <v>0</v>
      </c>
      <c r="Q122" s="186">
        <v>0</v>
      </c>
      <c r="R122" s="186">
        <f>Q122*H122</f>
        <v>0</v>
      </c>
      <c r="S122" s="186">
        <v>0</v>
      </c>
      <c r="T122" s="18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8" t="s">
        <v>1197</v>
      </c>
      <c r="AT122" s="188" t="s">
        <v>197</v>
      </c>
      <c r="AU122" s="188" t="s">
        <v>83</v>
      </c>
      <c r="AY122" s="19" t="s">
        <v>194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9" t="s">
        <v>83</v>
      </c>
      <c r="BK122" s="189">
        <f>ROUND(I122*H122,2)</f>
        <v>0</v>
      </c>
      <c r="BL122" s="19" t="s">
        <v>1197</v>
      </c>
      <c r="BM122" s="188" t="s">
        <v>1233</v>
      </c>
    </row>
    <row r="123" spans="1:65" s="2" customFormat="1" ht="11.25">
      <c r="A123" s="36"/>
      <c r="B123" s="37"/>
      <c r="C123" s="38"/>
      <c r="D123" s="190" t="s">
        <v>204</v>
      </c>
      <c r="E123" s="38"/>
      <c r="F123" s="191" t="s">
        <v>1232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204</v>
      </c>
      <c r="AU123" s="19" t="s">
        <v>83</v>
      </c>
    </row>
    <row r="124" spans="1:65" s="2" customFormat="1" ht="11.25">
      <c r="A124" s="36"/>
      <c r="B124" s="37"/>
      <c r="C124" s="38"/>
      <c r="D124" s="195" t="s">
        <v>206</v>
      </c>
      <c r="E124" s="38"/>
      <c r="F124" s="196" t="s">
        <v>1234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206</v>
      </c>
      <c r="AU124" s="19" t="s">
        <v>83</v>
      </c>
    </row>
    <row r="125" spans="1:65" s="2" customFormat="1" ht="16.5" customHeight="1">
      <c r="A125" s="36"/>
      <c r="B125" s="37"/>
      <c r="C125" s="176" t="s">
        <v>290</v>
      </c>
      <c r="D125" s="176" t="s">
        <v>197</v>
      </c>
      <c r="E125" s="178" t="s">
        <v>1235</v>
      </c>
      <c r="F125" s="179" t="s">
        <v>1236</v>
      </c>
      <c r="G125" s="180" t="s">
        <v>1195</v>
      </c>
      <c r="H125" s="181">
        <v>1</v>
      </c>
      <c r="I125" s="182"/>
      <c r="J125" s="183">
        <f>ROUND(I125*H125,2)</f>
        <v>0</v>
      </c>
      <c r="K125" s="179" t="s">
        <v>1196</v>
      </c>
      <c r="L125" s="41"/>
      <c r="M125" s="184" t="s">
        <v>19</v>
      </c>
      <c r="N125" s="185" t="s">
        <v>46</v>
      </c>
      <c r="O125" s="66"/>
      <c r="P125" s="186">
        <f>O125*H125</f>
        <v>0</v>
      </c>
      <c r="Q125" s="186">
        <v>0</v>
      </c>
      <c r="R125" s="186">
        <f>Q125*H125</f>
        <v>0</v>
      </c>
      <c r="S125" s="186">
        <v>0</v>
      </c>
      <c r="T125" s="187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88" t="s">
        <v>1197</v>
      </c>
      <c r="AT125" s="188" t="s">
        <v>197</v>
      </c>
      <c r="AU125" s="188" t="s">
        <v>83</v>
      </c>
      <c r="AY125" s="19" t="s">
        <v>194</v>
      </c>
      <c r="BE125" s="189">
        <f>IF(N125="základní",J125,0)</f>
        <v>0</v>
      </c>
      <c r="BF125" s="189">
        <f>IF(N125="snížená",J125,0)</f>
        <v>0</v>
      </c>
      <c r="BG125" s="189">
        <f>IF(N125="zákl. přenesená",J125,0)</f>
        <v>0</v>
      </c>
      <c r="BH125" s="189">
        <f>IF(N125="sníž. přenesená",J125,0)</f>
        <v>0</v>
      </c>
      <c r="BI125" s="189">
        <f>IF(N125="nulová",J125,0)</f>
        <v>0</v>
      </c>
      <c r="BJ125" s="19" t="s">
        <v>83</v>
      </c>
      <c r="BK125" s="189">
        <f>ROUND(I125*H125,2)</f>
        <v>0</v>
      </c>
      <c r="BL125" s="19" t="s">
        <v>1197</v>
      </c>
      <c r="BM125" s="188" t="s">
        <v>1237</v>
      </c>
    </row>
    <row r="126" spans="1:65" s="2" customFormat="1" ht="11.25">
      <c r="A126" s="36"/>
      <c r="B126" s="37"/>
      <c r="C126" s="38"/>
      <c r="D126" s="190" t="s">
        <v>204</v>
      </c>
      <c r="E126" s="38"/>
      <c r="F126" s="191" t="s">
        <v>1236</v>
      </c>
      <c r="G126" s="38"/>
      <c r="H126" s="38"/>
      <c r="I126" s="192"/>
      <c r="J126" s="38"/>
      <c r="K126" s="38"/>
      <c r="L126" s="41"/>
      <c r="M126" s="193"/>
      <c r="N126" s="194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204</v>
      </c>
      <c r="AU126" s="19" t="s">
        <v>83</v>
      </c>
    </row>
    <row r="127" spans="1:65" s="2" customFormat="1" ht="11.25">
      <c r="A127" s="36"/>
      <c r="B127" s="37"/>
      <c r="C127" s="38"/>
      <c r="D127" s="195" t="s">
        <v>206</v>
      </c>
      <c r="E127" s="38"/>
      <c r="F127" s="196" t="s">
        <v>1238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206</v>
      </c>
      <c r="AU127" s="19" t="s">
        <v>83</v>
      </c>
    </row>
    <row r="128" spans="1:65" s="2" customFormat="1" ht="16.5" customHeight="1">
      <c r="A128" s="36"/>
      <c r="B128" s="37"/>
      <c r="C128" s="176" t="s">
        <v>296</v>
      </c>
      <c r="D128" s="176" t="s">
        <v>197</v>
      </c>
      <c r="E128" s="178" t="s">
        <v>1239</v>
      </c>
      <c r="F128" s="179" t="s">
        <v>1240</v>
      </c>
      <c r="G128" s="180" t="s">
        <v>1195</v>
      </c>
      <c r="H128" s="181">
        <v>1</v>
      </c>
      <c r="I128" s="182"/>
      <c r="J128" s="183">
        <f>ROUND(I128*H128,2)</f>
        <v>0</v>
      </c>
      <c r="K128" s="179" t="s">
        <v>1196</v>
      </c>
      <c r="L128" s="41"/>
      <c r="M128" s="184" t="s">
        <v>19</v>
      </c>
      <c r="N128" s="185" t="s">
        <v>46</v>
      </c>
      <c r="O128" s="66"/>
      <c r="P128" s="186">
        <f>O128*H128</f>
        <v>0</v>
      </c>
      <c r="Q128" s="186">
        <v>0</v>
      </c>
      <c r="R128" s="186">
        <f>Q128*H128</f>
        <v>0</v>
      </c>
      <c r="S128" s="186">
        <v>0</v>
      </c>
      <c r="T128" s="18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8" t="s">
        <v>1197</v>
      </c>
      <c r="AT128" s="188" t="s">
        <v>197</v>
      </c>
      <c r="AU128" s="188" t="s">
        <v>83</v>
      </c>
      <c r="AY128" s="19" t="s">
        <v>194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9" t="s">
        <v>83</v>
      </c>
      <c r="BK128" s="189">
        <f>ROUND(I128*H128,2)</f>
        <v>0</v>
      </c>
      <c r="BL128" s="19" t="s">
        <v>1197</v>
      </c>
      <c r="BM128" s="188" t="s">
        <v>1241</v>
      </c>
    </row>
    <row r="129" spans="1:65" s="2" customFormat="1" ht="11.25">
      <c r="A129" s="36"/>
      <c r="B129" s="37"/>
      <c r="C129" s="38"/>
      <c r="D129" s="190" t="s">
        <v>204</v>
      </c>
      <c r="E129" s="38"/>
      <c r="F129" s="191" t="s">
        <v>1240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204</v>
      </c>
      <c r="AU129" s="19" t="s">
        <v>83</v>
      </c>
    </row>
    <row r="130" spans="1:65" s="2" customFormat="1" ht="11.25">
      <c r="A130" s="36"/>
      <c r="B130" s="37"/>
      <c r="C130" s="38"/>
      <c r="D130" s="195" t="s">
        <v>206</v>
      </c>
      <c r="E130" s="38"/>
      <c r="F130" s="196" t="s">
        <v>1242</v>
      </c>
      <c r="G130" s="38"/>
      <c r="H130" s="38"/>
      <c r="I130" s="192"/>
      <c r="J130" s="38"/>
      <c r="K130" s="38"/>
      <c r="L130" s="41"/>
      <c r="M130" s="193"/>
      <c r="N130" s="194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206</v>
      </c>
      <c r="AU130" s="19" t="s">
        <v>83</v>
      </c>
    </row>
    <row r="131" spans="1:65" s="2" customFormat="1" ht="16.5" customHeight="1">
      <c r="A131" s="36"/>
      <c r="B131" s="37"/>
      <c r="C131" s="176" t="s">
        <v>8</v>
      </c>
      <c r="D131" s="176" t="s">
        <v>197</v>
      </c>
      <c r="E131" s="178" t="s">
        <v>1243</v>
      </c>
      <c r="F131" s="179" t="s">
        <v>1244</v>
      </c>
      <c r="G131" s="180" t="s">
        <v>1195</v>
      </c>
      <c r="H131" s="181">
        <v>1</v>
      </c>
      <c r="I131" s="182"/>
      <c r="J131" s="183">
        <f>ROUND(I131*H131,2)</f>
        <v>0</v>
      </c>
      <c r="K131" s="179" t="s">
        <v>1196</v>
      </c>
      <c r="L131" s="41"/>
      <c r="M131" s="184" t="s">
        <v>19</v>
      </c>
      <c r="N131" s="185" t="s">
        <v>46</v>
      </c>
      <c r="O131" s="66"/>
      <c r="P131" s="186">
        <f>O131*H131</f>
        <v>0</v>
      </c>
      <c r="Q131" s="186">
        <v>0</v>
      </c>
      <c r="R131" s="186">
        <f>Q131*H131</f>
        <v>0</v>
      </c>
      <c r="S131" s="186">
        <v>0</v>
      </c>
      <c r="T131" s="187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8" t="s">
        <v>1197</v>
      </c>
      <c r="AT131" s="188" t="s">
        <v>197</v>
      </c>
      <c r="AU131" s="188" t="s">
        <v>83</v>
      </c>
      <c r="AY131" s="19" t="s">
        <v>194</v>
      </c>
      <c r="BE131" s="189">
        <f>IF(N131="základní",J131,0)</f>
        <v>0</v>
      </c>
      <c r="BF131" s="189">
        <f>IF(N131="snížená",J131,0)</f>
        <v>0</v>
      </c>
      <c r="BG131" s="189">
        <f>IF(N131="zákl. přenesená",J131,0)</f>
        <v>0</v>
      </c>
      <c r="BH131" s="189">
        <f>IF(N131="sníž. přenesená",J131,0)</f>
        <v>0</v>
      </c>
      <c r="BI131" s="189">
        <f>IF(N131="nulová",J131,0)</f>
        <v>0</v>
      </c>
      <c r="BJ131" s="19" t="s">
        <v>83</v>
      </c>
      <c r="BK131" s="189">
        <f>ROUND(I131*H131,2)</f>
        <v>0</v>
      </c>
      <c r="BL131" s="19" t="s">
        <v>1197</v>
      </c>
      <c r="BM131" s="188" t="s">
        <v>1245</v>
      </c>
    </row>
    <row r="132" spans="1:65" s="2" customFormat="1" ht="11.25">
      <c r="A132" s="36"/>
      <c r="B132" s="37"/>
      <c r="C132" s="38"/>
      <c r="D132" s="190" t="s">
        <v>204</v>
      </c>
      <c r="E132" s="38"/>
      <c r="F132" s="191" t="s">
        <v>1244</v>
      </c>
      <c r="G132" s="38"/>
      <c r="H132" s="38"/>
      <c r="I132" s="192"/>
      <c r="J132" s="38"/>
      <c r="K132" s="38"/>
      <c r="L132" s="41"/>
      <c r="M132" s="193"/>
      <c r="N132" s="194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204</v>
      </c>
      <c r="AU132" s="19" t="s">
        <v>83</v>
      </c>
    </row>
    <row r="133" spans="1:65" s="2" customFormat="1" ht="11.25">
      <c r="A133" s="36"/>
      <c r="B133" s="37"/>
      <c r="C133" s="38"/>
      <c r="D133" s="195" t="s">
        <v>206</v>
      </c>
      <c r="E133" s="38"/>
      <c r="F133" s="196" t="s">
        <v>1246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206</v>
      </c>
      <c r="AU133" s="19" t="s">
        <v>83</v>
      </c>
    </row>
    <row r="134" spans="1:65" s="2" customFormat="1" ht="16.5" customHeight="1">
      <c r="A134" s="36"/>
      <c r="B134" s="37"/>
      <c r="C134" s="176" t="s">
        <v>308</v>
      </c>
      <c r="D134" s="176" t="s">
        <v>197</v>
      </c>
      <c r="E134" s="178" t="s">
        <v>1247</v>
      </c>
      <c r="F134" s="179" t="s">
        <v>1248</v>
      </c>
      <c r="G134" s="180" t="s">
        <v>1195</v>
      </c>
      <c r="H134" s="181">
        <v>1</v>
      </c>
      <c r="I134" s="182"/>
      <c r="J134" s="183">
        <f>ROUND(I134*H134,2)</f>
        <v>0</v>
      </c>
      <c r="K134" s="179" t="s">
        <v>1196</v>
      </c>
      <c r="L134" s="41"/>
      <c r="M134" s="184" t="s">
        <v>19</v>
      </c>
      <c r="N134" s="185" t="s">
        <v>46</v>
      </c>
      <c r="O134" s="66"/>
      <c r="P134" s="186">
        <f>O134*H134</f>
        <v>0</v>
      </c>
      <c r="Q134" s="186">
        <v>0</v>
      </c>
      <c r="R134" s="186">
        <f>Q134*H134</f>
        <v>0</v>
      </c>
      <c r="S134" s="186">
        <v>0</v>
      </c>
      <c r="T134" s="18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8" t="s">
        <v>1197</v>
      </c>
      <c r="AT134" s="188" t="s">
        <v>197</v>
      </c>
      <c r="AU134" s="188" t="s">
        <v>83</v>
      </c>
      <c r="AY134" s="19" t="s">
        <v>194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9" t="s">
        <v>83</v>
      </c>
      <c r="BK134" s="189">
        <f>ROUND(I134*H134,2)</f>
        <v>0</v>
      </c>
      <c r="BL134" s="19" t="s">
        <v>1197</v>
      </c>
      <c r="BM134" s="188" t="s">
        <v>1249</v>
      </c>
    </row>
    <row r="135" spans="1:65" s="2" customFormat="1" ht="11.25">
      <c r="A135" s="36"/>
      <c r="B135" s="37"/>
      <c r="C135" s="38"/>
      <c r="D135" s="190" t="s">
        <v>204</v>
      </c>
      <c r="E135" s="38"/>
      <c r="F135" s="191" t="s">
        <v>1248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204</v>
      </c>
      <c r="AU135" s="19" t="s">
        <v>83</v>
      </c>
    </row>
    <row r="136" spans="1:65" s="2" customFormat="1" ht="11.25">
      <c r="A136" s="36"/>
      <c r="B136" s="37"/>
      <c r="C136" s="38"/>
      <c r="D136" s="195" t="s">
        <v>206</v>
      </c>
      <c r="E136" s="38"/>
      <c r="F136" s="196" t="s">
        <v>1250</v>
      </c>
      <c r="G136" s="38"/>
      <c r="H136" s="38"/>
      <c r="I136" s="192"/>
      <c r="J136" s="38"/>
      <c r="K136" s="38"/>
      <c r="L136" s="41"/>
      <c r="M136" s="193"/>
      <c r="N136" s="194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206</v>
      </c>
      <c r="AU136" s="19" t="s">
        <v>83</v>
      </c>
    </row>
    <row r="137" spans="1:65" s="12" customFormat="1" ht="25.9" customHeight="1">
      <c r="B137" s="160"/>
      <c r="C137" s="161"/>
      <c r="D137" s="162" t="s">
        <v>74</v>
      </c>
      <c r="E137" s="163" t="s">
        <v>876</v>
      </c>
      <c r="F137" s="163" t="s">
        <v>877</v>
      </c>
      <c r="G137" s="161"/>
      <c r="H137" s="161"/>
      <c r="I137" s="164"/>
      <c r="J137" s="165">
        <f>BK137</f>
        <v>0</v>
      </c>
      <c r="K137" s="161"/>
      <c r="L137" s="166"/>
      <c r="M137" s="167"/>
      <c r="N137" s="168"/>
      <c r="O137" s="168"/>
      <c r="P137" s="169">
        <f>SUM(P138:P146)</f>
        <v>0</v>
      </c>
      <c r="Q137" s="168"/>
      <c r="R137" s="169">
        <f>SUM(R138:R146)</f>
        <v>0</v>
      </c>
      <c r="S137" s="168"/>
      <c r="T137" s="170">
        <f>SUM(T138:T146)</f>
        <v>0</v>
      </c>
      <c r="AR137" s="171" t="s">
        <v>242</v>
      </c>
      <c r="AT137" s="172" t="s">
        <v>74</v>
      </c>
      <c r="AU137" s="172" t="s">
        <v>75</v>
      </c>
      <c r="AY137" s="171" t="s">
        <v>194</v>
      </c>
      <c r="BK137" s="173">
        <f>SUM(BK138:BK146)</f>
        <v>0</v>
      </c>
    </row>
    <row r="138" spans="1:65" s="2" customFormat="1" ht="16.5" customHeight="1">
      <c r="A138" s="36"/>
      <c r="B138" s="37"/>
      <c r="C138" s="176" t="s">
        <v>314</v>
      </c>
      <c r="D138" s="176" t="s">
        <v>197</v>
      </c>
      <c r="E138" s="178" t="s">
        <v>1251</v>
      </c>
      <c r="F138" s="179" t="s">
        <v>1252</v>
      </c>
      <c r="G138" s="180" t="s">
        <v>1195</v>
      </c>
      <c r="H138" s="181">
        <v>1</v>
      </c>
      <c r="I138" s="182"/>
      <c r="J138" s="183">
        <f>ROUND(I138*H138,2)</f>
        <v>0</v>
      </c>
      <c r="K138" s="179" t="s">
        <v>1196</v>
      </c>
      <c r="L138" s="41"/>
      <c r="M138" s="184" t="s">
        <v>19</v>
      </c>
      <c r="N138" s="185" t="s">
        <v>46</v>
      </c>
      <c r="O138" s="66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8" t="s">
        <v>1197</v>
      </c>
      <c r="AT138" s="188" t="s">
        <v>197</v>
      </c>
      <c r="AU138" s="188" t="s">
        <v>83</v>
      </c>
      <c r="AY138" s="19" t="s">
        <v>194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9" t="s">
        <v>83</v>
      </c>
      <c r="BK138" s="189">
        <f>ROUND(I138*H138,2)</f>
        <v>0</v>
      </c>
      <c r="BL138" s="19" t="s">
        <v>1197</v>
      </c>
      <c r="BM138" s="188" t="s">
        <v>1253</v>
      </c>
    </row>
    <row r="139" spans="1:65" s="2" customFormat="1" ht="11.25">
      <c r="A139" s="36"/>
      <c r="B139" s="37"/>
      <c r="C139" s="38"/>
      <c r="D139" s="190" t="s">
        <v>204</v>
      </c>
      <c r="E139" s="38"/>
      <c r="F139" s="191" t="s">
        <v>1252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204</v>
      </c>
      <c r="AU139" s="19" t="s">
        <v>83</v>
      </c>
    </row>
    <row r="140" spans="1:65" s="2" customFormat="1" ht="11.25">
      <c r="A140" s="36"/>
      <c r="B140" s="37"/>
      <c r="C140" s="38"/>
      <c r="D140" s="195" t="s">
        <v>206</v>
      </c>
      <c r="E140" s="38"/>
      <c r="F140" s="196" t="s">
        <v>1254</v>
      </c>
      <c r="G140" s="38"/>
      <c r="H140" s="38"/>
      <c r="I140" s="192"/>
      <c r="J140" s="38"/>
      <c r="K140" s="38"/>
      <c r="L140" s="41"/>
      <c r="M140" s="193"/>
      <c r="N140" s="194"/>
      <c r="O140" s="66"/>
      <c r="P140" s="66"/>
      <c r="Q140" s="66"/>
      <c r="R140" s="66"/>
      <c r="S140" s="66"/>
      <c r="T140" s="67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9" t="s">
        <v>206</v>
      </c>
      <c r="AU140" s="19" t="s">
        <v>83</v>
      </c>
    </row>
    <row r="141" spans="1:65" s="2" customFormat="1" ht="16.5" customHeight="1">
      <c r="A141" s="36"/>
      <c r="B141" s="37"/>
      <c r="C141" s="176" t="s">
        <v>682</v>
      </c>
      <c r="D141" s="176" t="s">
        <v>197</v>
      </c>
      <c r="E141" s="178" t="s">
        <v>1255</v>
      </c>
      <c r="F141" s="179" t="s">
        <v>1256</v>
      </c>
      <c r="G141" s="180" t="s">
        <v>1195</v>
      </c>
      <c r="H141" s="181">
        <v>1</v>
      </c>
      <c r="I141" s="182"/>
      <c r="J141" s="183">
        <f>ROUND(I141*H141,2)</f>
        <v>0</v>
      </c>
      <c r="K141" s="179" t="s">
        <v>1196</v>
      </c>
      <c r="L141" s="41"/>
      <c r="M141" s="184" t="s">
        <v>19</v>
      </c>
      <c r="N141" s="185" t="s">
        <v>46</v>
      </c>
      <c r="O141" s="66"/>
      <c r="P141" s="186">
        <f>O141*H141</f>
        <v>0</v>
      </c>
      <c r="Q141" s="186">
        <v>0</v>
      </c>
      <c r="R141" s="186">
        <f>Q141*H141</f>
        <v>0</v>
      </c>
      <c r="S141" s="186">
        <v>0</v>
      </c>
      <c r="T141" s="187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88" t="s">
        <v>1197</v>
      </c>
      <c r="AT141" s="188" t="s">
        <v>197</v>
      </c>
      <c r="AU141" s="188" t="s">
        <v>83</v>
      </c>
      <c r="AY141" s="19" t="s">
        <v>194</v>
      </c>
      <c r="BE141" s="189">
        <f>IF(N141="základní",J141,0)</f>
        <v>0</v>
      </c>
      <c r="BF141" s="189">
        <f>IF(N141="snížená",J141,0)</f>
        <v>0</v>
      </c>
      <c r="BG141" s="189">
        <f>IF(N141="zákl. přenesená",J141,0)</f>
        <v>0</v>
      </c>
      <c r="BH141" s="189">
        <f>IF(N141="sníž. přenesená",J141,0)</f>
        <v>0</v>
      </c>
      <c r="BI141" s="189">
        <f>IF(N141="nulová",J141,0)</f>
        <v>0</v>
      </c>
      <c r="BJ141" s="19" t="s">
        <v>83</v>
      </c>
      <c r="BK141" s="189">
        <f>ROUND(I141*H141,2)</f>
        <v>0</v>
      </c>
      <c r="BL141" s="19" t="s">
        <v>1197</v>
      </c>
      <c r="BM141" s="188" t="s">
        <v>1257</v>
      </c>
    </row>
    <row r="142" spans="1:65" s="2" customFormat="1" ht="11.25">
      <c r="A142" s="36"/>
      <c r="B142" s="37"/>
      <c r="C142" s="38"/>
      <c r="D142" s="190" t="s">
        <v>204</v>
      </c>
      <c r="E142" s="38"/>
      <c r="F142" s="191" t="s">
        <v>1256</v>
      </c>
      <c r="G142" s="38"/>
      <c r="H142" s="38"/>
      <c r="I142" s="192"/>
      <c r="J142" s="38"/>
      <c r="K142" s="38"/>
      <c r="L142" s="41"/>
      <c r="M142" s="193"/>
      <c r="N142" s="194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204</v>
      </c>
      <c r="AU142" s="19" t="s">
        <v>83</v>
      </c>
    </row>
    <row r="143" spans="1:65" s="2" customFormat="1" ht="11.25">
      <c r="A143" s="36"/>
      <c r="B143" s="37"/>
      <c r="C143" s="38"/>
      <c r="D143" s="195" t="s">
        <v>206</v>
      </c>
      <c r="E143" s="38"/>
      <c r="F143" s="196" t="s">
        <v>1258</v>
      </c>
      <c r="G143" s="38"/>
      <c r="H143" s="38"/>
      <c r="I143" s="192"/>
      <c r="J143" s="38"/>
      <c r="K143" s="38"/>
      <c r="L143" s="41"/>
      <c r="M143" s="193"/>
      <c r="N143" s="19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206</v>
      </c>
      <c r="AU143" s="19" t="s">
        <v>83</v>
      </c>
    </row>
    <row r="144" spans="1:65" s="2" customFormat="1" ht="16.5" customHeight="1">
      <c r="A144" s="36"/>
      <c r="B144" s="37"/>
      <c r="C144" s="176" t="s">
        <v>367</v>
      </c>
      <c r="D144" s="176" t="s">
        <v>197</v>
      </c>
      <c r="E144" s="178" t="s">
        <v>1259</v>
      </c>
      <c r="F144" s="179" t="s">
        <v>1260</v>
      </c>
      <c r="G144" s="180" t="s">
        <v>1195</v>
      </c>
      <c r="H144" s="181">
        <v>1</v>
      </c>
      <c r="I144" s="182"/>
      <c r="J144" s="183">
        <f>ROUND(I144*H144,2)</f>
        <v>0</v>
      </c>
      <c r="K144" s="179" t="s">
        <v>1196</v>
      </c>
      <c r="L144" s="41"/>
      <c r="M144" s="184" t="s">
        <v>19</v>
      </c>
      <c r="N144" s="185" t="s">
        <v>46</v>
      </c>
      <c r="O144" s="66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8" t="s">
        <v>1197</v>
      </c>
      <c r="AT144" s="188" t="s">
        <v>197</v>
      </c>
      <c r="AU144" s="188" t="s">
        <v>83</v>
      </c>
      <c r="AY144" s="19" t="s">
        <v>194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9" t="s">
        <v>83</v>
      </c>
      <c r="BK144" s="189">
        <f>ROUND(I144*H144,2)</f>
        <v>0</v>
      </c>
      <c r="BL144" s="19" t="s">
        <v>1197</v>
      </c>
      <c r="BM144" s="188" t="s">
        <v>1261</v>
      </c>
    </row>
    <row r="145" spans="1:65" s="2" customFormat="1" ht="11.25">
      <c r="A145" s="36"/>
      <c r="B145" s="37"/>
      <c r="C145" s="38"/>
      <c r="D145" s="190" t="s">
        <v>204</v>
      </c>
      <c r="E145" s="38"/>
      <c r="F145" s="191" t="s">
        <v>1260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204</v>
      </c>
      <c r="AU145" s="19" t="s">
        <v>83</v>
      </c>
    </row>
    <row r="146" spans="1:65" s="2" customFormat="1" ht="11.25">
      <c r="A146" s="36"/>
      <c r="B146" s="37"/>
      <c r="C146" s="38"/>
      <c r="D146" s="195" t="s">
        <v>206</v>
      </c>
      <c r="E146" s="38"/>
      <c r="F146" s="196" t="s">
        <v>1262</v>
      </c>
      <c r="G146" s="38"/>
      <c r="H146" s="38"/>
      <c r="I146" s="192"/>
      <c r="J146" s="38"/>
      <c r="K146" s="38"/>
      <c r="L146" s="41"/>
      <c r="M146" s="193"/>
      <c r="N146" s="19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206</v>
      </c>
      <c r="AU146" s="19" t="s">
        <v>83</v>
      </c>
    </row>
    <row r="147" spans="1:65" s="12" customFormat="1" ht="25.9" customHeight="1">
      <c r="B147" s="160"/>
      <c r="C147" s="161"/>
      <c r="D147" s="162" t="s">
        <v>74</v>
      </c>
      <c r="E147" s="163" t="s">
        <v>1263</v>
      </c>
      <c r="F147" s="163" t="s">
        <v>1264</v>
      </c>
      <c r="G147" s="161"/>
      <c r="H147" s="161"/>
      <c r="I147" s="164"/>
      <c r="J147" s="165">
        <f>BK147</f>
        <v>0</v>
      </c>
      <c r="K147" s="161"/>
      <c r="L147" s="166"/>
      <c r="M147" s="167"/>
      <c r="N147" s="168"/>
      <c r="O147" s="168"/>
      <c r="P147" s="169">
        <f>SUM(P148:P151)</f>
        <v>0</v>
      </c>
      <c r="Q147" s="168"/>
      <c r="R147" s="169">
        <f>SUM(R148:R151)</f>
        <v>0</v>
      </c>
      <c r="S147" s="168"/>
      <c r="T147" s="170">
        <f>SUM(T148:T151)</f>
        <v>0</v>
      </c>
      <c r="AR147" s="171" t="s">
        <v>242</v>
      </c>
      <c r="AT147" s="172" t="s">
        <v>74</v>
      </c>
      <c r="AU147" s="172" t="s">
        <v>75</v>
      </c>
      <c r="AY147" s="171" t="s">
        <v>194</v>
      </c>
      <c r="BK147" s="173">
        <f>SUM(BK148:BK151)</f>
        <v>0</v>
      </c>
    </row>
    <row r="148" spans="1:65" s="2" customFormat="1" ht="16.5" customHeight="1">
      <c r="A148" s="36"/>
      <c r="B148" s="37"/>
      <c r="C148" s="176" t="s">
        <v>383</v>
      </c>
      <c r="D148" s="176" t="s">
        <v>197</v>
      </c>
      <c r="E148" s="178" t="s">
        <v>1265</v>
      </c>
      <c r="F148" s="179" t="s">
        <v>1266</v>
      </c>
      <c r="G148" s="180" t="s">
        <v>1195</v>
      </c>
      <c r="H148" s="181">
        <v>1</v>
      </c>
      <c r="I148" s="182"/>
      <c r="J148" s="183">
        <f>ROUND(I148*H148,2)</f>
        <v>0</v>
      </c>
      <c r="K148" s="179" t="s">
        <v>1196</v>
      </c>
      <c r="L148" s="41"/>
      <c r="M148" s="184" t="s">
        <v>19</v>
      </c>
      <c r="N148" s="185" t="s">
        <v>46</v>
      </c>
      <c r="O148" s="66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8" t="s">
        <v>1197</v>
      </c>
      <c r="AT148" s="188" t="s">
        <v>197</v>
      </c>
      <c r="AU148" s="188" t="s">
        <v>83</v>
      </c>
      <c r="AY148" s="19" t="s">
        <v>194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9" t="s">
        <v>83</v>
      </c>
      <c r="BK148" s="189">
        <f>ROUND(I148*H148,2)</f>
        <v>0</v>
      </c>
      <c r="BL148" s="19" t="s">
        <v>1197</v>
      </c>
      <c r="BM148" s="188" t="s">
        <v>1267</v>
      </c>
    </row>
    <row r="149" spans="1:65" s="2" customFormat="1" ht="11.25">
      <c r="A149" s="36"/>
      <c r="B149" s="37"/>
      <c r="C149" s="38"/>
      <c r="D149" s="190" t="s">
        <v>204</v>
      </c>
      <c r="E149" s="38"/>
      <c r="F149" s="191" t="s">
        <v>1266</v>
      </c>
      <c r="G149" s="38"/>
      <c r="H149" s="38"/>
      <c r="I149" s="192"/>
      <c r="J149" s="38"/>
      <c r="K149" s="38"/>
      <c r="L149" s="41"/>
      <c r="M149" s="193"/>
      <c r="N149" s="194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204</v>
      </c>
      <c r="AU149" s="19" t="s">
        <v>83</v>
      </c>
    </row>
    <row r="150" spans="1:65" s="2" customFormat="1" ht="11.25">
      <c r="A150" s="36"/>
      <c r="B150" s="37"/>
      <c r="C150" s="38"/>
      <c r="D150" s="195" t="s">
        <v>206</v>
      </c>
      <c r="E150" s="38"/>
      <c r="F150" s="196" t="s">
        <v>1268</v>
      </c>
      <c r="G150" s="38"/>
      <c r="H150" s="38"/>
      <c r="I150" s="192"/>
      <c r="J150" s="38"/>
      <c r="K150" s="38"/>
      <c r="L150" s="41"/>
      <c r="M150" s="193"/>
      <c r="N150" s="19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206</v>
      </c>
      <c r="AU150" s="19" t="s">
        <v>83</v>
      </c>
    </row>
    <row r="151" spans="1:65" s="2" customFormat="1" ht="29.25">
      <c r="A151" s="36"/>
      <c r="B151" s="37"/>
      <c r="C151" s="38"/>
      <c r="D151" s="190" t="s">
        <v>267</v>
      </c>
      <c r="E151" s="38"/>
      <c r="F151" s="220" t="s">
        <v>1269</v>
      </c>
      <c r="G151" s="38"/>
      <c r="H151" s="38"/>
      <c r="I151" s="192"/>
      <c r="J151" s="38"/>
      <c r="K151" s="38"/>
      <c r="L151" s="41"/>
      <c r="M151" s="243"/>
      <c r="N151" s="244"/>
      <c r="O151" s="245"/>
      <c r="P151" s="245"/>
      <c r="Q151" s="245"/>
      <c r="R151" s="245"/>
      <c r="S151" s="245"/>
      <c r="T151" s="24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267</v>
      </c>
      <c r="AU151" s="19" t="s">
        <v>83</v>
      </c>
    </row>
    <row r="152" spans="1:65" s="2" customFormat="1" ht="6.95" customHeight="1">
      <c r="A152" s="36"/>
      <c r="B152" s="49"/>
      <c r="C152" s="50"/>
      <c r="D152" s="50"/>
      <c r="E152" s="50"/>
      <c r="F152" s="50"/>
      <c r="G152" s="50"/>
      <c r="H152" s="50"/>
      <c r="I152" s="50"/>
      <c r="J152" s="50"/>
      <c r="K152" s="50"/>
      <c r="L152" s="41"/>
      <c r="M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</row>
  </sheetData>
  <sheetProtection algorithmName="SHA-512" hashValue="V7GwQYUg5sOwJXWh8XyKAwF3WYHOfahB1nukunHFUJrD31L1451WdvnJNE0rc9IeJGuh1As/VFn7GD9G+XpoRg==" saltValue="9tjs519109Um4eUP/h0ycPCKiUaYhJV2SuyPUVT3qVgFs3j8NIho0C1TFdytHYJ+OC/sdB+8Tf3zps13p/0org==" spinCount="100000" sheet="1" objects="1" scenarios="1" formatColumns="0" formatRows="0" autoFilter="0"/>
  <autoFilter ref="C85:K151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1" r:id="rId1"/>
    <hyperlink ref="F95" r:id="rId2"/>
    <hyperlink ref="F99" r:id="rId3"/>
    <hyperlink ref="F104" r:id="rId4"/>
    <hyperlink ref="F108" r:id="rId5"/>
    <hyperlink ref="F112" r:id="rId6"/>
    <hyperlink ref="F115" r:id="rId7"/>
    <hyperlink ref="F120" r:id="rId8"/>
    <hyperlink ref="F124" r:id="rId9"/>
    <hyperlink ref="F127" r:id="rId10"/>
    <hyperlink ref="F130" r:id="rId11"/>
    <hyperlink ref="F133" r:id="rId12"/>
    <hyperlink ref="F136" r:id="rId13"/>
    <hyperlink ref="F140" r:id="rId14"/>
    <hyperlink ref="F143" r:id="rId15"/>
    <hyperlink ref="F146" r:id="rId16"/>
    <hyperlink ref="F150" r:id="rId1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130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4"/>
      <c r="C3" s="105"/>
      <c r="D3" s="105"/>
      <c r="E3" s="105"/>
      <c r="F3" s="105"/>
      <c r="G3" s="105"/>
      <c r="H3" s="22"/>
    </row>
    <row r="4" spans="1:8" s="1" customFormat="1" ht="24.95" customHeight="1">
      <c r="B4" s="22"/>
      <c r="C4" s="106" t="s">
        <v>1270</v>
      </c>
      <c r="H4" s="22"/>
    </row>
    <row r="5" spans="1:8" s="1" customFormat="1" ht="12" customHeight="1">
      <c r="B5" s="22"/>
      <c r="C5" s="248" t="s">
        <v>13</v>
      </c>
      <c r="D5" s="397" t="s">
        <v>14</v>
      </c>
      <c r="E5" s="390"/>
      <c r="F5" s="390"/>
      <c r="H5" s="22"/>
    </row>
    <row r="6" spans="1:8" s="1" customFormat="1" ht="36.950000000000003" customHeight="1">
      <c r="B6" s="22"/>
      <c r="C6" s="249" t="s">
        <v>16</v>
      </c>
      <c r="D6" s="401" t="s">
        <v>17</v>
      </c>
      <c r="E6" s="390"/>
      <c r="F6" s="390"/>
      <c r="H6" s="22"/>
    </row>
    <row r="7" spans="1:8" s="1" customFormat="1" ht="16.5" customHeight="1">
      <c r="B7" s="22"/>
      <c r="C7" s="108" t="s">
        <v>23</v>
      </c>
      <c r="D7" s="111" t="str">
        <f>'Rekapitulace stavby'!AN8</f>
        <v>5. 10. 2025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49"/>
      <c r="B9" s="250"/>
      <c r="C9" s="251" t="s">
        <v>56</v>
      </c>
      <c r="D9" s="252" t="s">
        <v>57</v>
      </c>
      <c r="E9" s="252" t="s">
        <v>181</v>
      </c>
      <c r="F9" s="253" t="s">
        <v>1271</v>
      </c>
      <c r="G9" s="149"/>
      <c r="H9" s="250"/>
    </row>
    <row r="10" spans="1:8" s="2" customFormat="1" ht="26.45" customHeight="1">
      <c r="A10" s="36"/>
      <c r="B10" s="41"/>
      <c r="C10" s="254" t="s">
        <v>80</v>
      </c>
      <c r="D10" s="254" t="s">
        <v>81</v>
      </c>
      <c r="E10" s="36"/>
      <c r="F10" s="36"/>
      <c r="G10" s="36"/>
      <c r="H10" s="41"/>
    </row>
    <row r="11" spans="1:8" s="8" customFormat="1" ht="16.899999999999999" customHeight="1">
      <c r="A11" s="112"/>
      <c r="B11" s="113"/>
      <c r="C11" s="255" t="s">
        <v>151</v>
      </c>
      <c r="D11" s="256" t="s">
        <v>152</v>
      </c>
      <c r="E11" s="256" t="s">
        <v>19</v>
      </c>
      <c r="F11" s="257">
        <v>1644.57</v>
      </c>
      <c r="G11" s="112"/>
      <c r="H11" s="113"/>
    </row>
    <row r="12" spans="1:8" s="2" customFormat="1" ht="16.899999999999999" customHeight="1">
      <c r="A12" s="36"/>
      <c r="B12" s="41"/>
      <c r="C12" s="258" t="s">
        <v>19</v>
      </c>
      <c r="D12" s="258" t="s">
        <v>1272</v>
      </c>
      <c r="E12" s="19" t="s">
        <v>19</v>
      </c>
      <c r="F12" s="259">
        <v>697.44</v>
      </c>
      <c r="G12" s="36"/>
      <c r="H12" s="41"/>
    </row>
    <row r="13" spans="1:8" s="2" customFormat="1" ht="16.899999999999999" customHeight="1">
      <c r="A13" s="36"/>
      <c r="B13" s="41"/>
      <c r="C13" s="258" t="s">
        <v>19</v>
      </c>
      <c r="D13" s="258" t="s">
        <v>1273</v>
      </c>
      <c r="E13" s="19" t="s">
        <v>19</v>
      </c>
      <c r="F13" s="259">
        <v>368.39</v>
      </c>
      <c r="G13" s="36"/>
      <c r="H13" s="41"/>
    </row>
    <row r="14" spans="1:8" s="2" customFormat="1" ht="16.899999999999999" customHeight="1">
      <c r="A14" s="36"/>
      <c r="B14" s="41"/>
      <c r="C14" s="258" t="s">
        <v>19</v>
      </c>
      <c r="D14" s="258" t="s">
        <v>1274</v>
      </c>
      <c r="E14" s="19" t="s">
        <v>19</v>
      </c>
      <c r="F14" s="259">
        <v>86.58</v>
      </c>
      <c r="G14" s="36"/>
      <c r="H14" s="41"/>
    </row>
    <row r="15" spans="1:8" s="2" customFormat="1" ht="16.899999999999999" customHeight="1">
      <c r="A15" s="36"/>
      <c r="B15" s="41"/>
      <c r="C15" s="258" t="s">
        <v>19</v>
      </c>
      <c r="D15" s="258" t="s">
        <v>1275</v>
      </c>
      <c r="E15" s="19" t="s">
        <v>19</v>
      </c>
      <c r="F15" s="259">
        <v>8.5299999999999994</v>
      </c>
      <c r="G15" s="36"/>
      <c r="H15" s="41"/>
    </row>
    <row r="16" spans="1:8" s="2" customFormat="1" ht="16.899999999999999" customHeight="1">
      <c r="A16" s="36"/>
      <c r="B16" s="41"/>
      <c r="C16" s="258" t="s">
        <v>19</v>
      </c>
      <c r="D16" s="258" t="s">
        <v>1276</v>
      </c>
      <c r="E16" s="19" t="s">
        <v>19</v>
      </c>
      <c r="F16" s="259">
        <v>427.79</v>
      </c>
      <c r="G16" s="36"/>
      <c r="H16" s="41"/>
    </row>
    <row r="17" spans="1:8" s="2" customFormat="1" ht="16.899999999999999" customHeight="1">
      <c r="A17" s="36"/>
      <c r="B17" s="41"/>
      <c r="C17" s="258" t="s">
        <v>19</v>
      </c>
      <c r="D17" s="258" t="s">
        <v>1277</v>
      </c>
      <c r="E17" s="19" t="s">
        <v>19</v>
      </c>
      <c r="F17" s="259">
        <v>40.06</v>
      </c>
      <c r="G17" s="36"/>
      <c r="H17" s="41"/>
    </row>
    <row r="18" spans="1:8" s="2" customFormat="1" ht="16.899999999999999" customHeight="1">
      <c r="A18" s="36"/>
      <c r="B18" s="41"/>
      <c r="C18" s="258" t="s">
        <v>19</v>
      </c>
      <c r="D18" s="258" t="s">
        <v>1278</v>
      </c>
      <c r="E18" s="19" t="s">
        <v>19</v>
      </c>
      <c r="F18" s="259">
        <v>15.78</v>
      </c>
      <c r="G18" s="36"/>
      <c r="H18" s="41"/>
    </row>
    <row r="19" spans="1:8" s="2" customFormat="1" ht="16.899999999999999" customHeight="1">
      <c r="A19" s="36"/>
      <c r="B19" s="41"/>
      <c r="C19" s="260" t="s">
        <v>1279</v>
      </c>
      <c r="D19" s="36"/>
      <c r="E19" s="36"/>
      <c r="F19" s="36"/>
      <c r="G19" s="36"/>
      <c r="H19" s="41"/>
    </row>
    <row r="20" spans="1:8" s="2" customFormat="1" ht="16.899999999999999" customHeight="1">
      <c r="A20" s="36"/>
      <c r="B20" s="41"/>
      <c r="C20" s="258" t="s">
        <v>211</v>
      </c>
      <c r="D20" s="258" t="s">
        <v>212</v>
      </c>
      <c r="E20" s="19" t="s">
        <v>200</v>
      </c>
      <c r="F20" s="259">
        <v>1644.57</v>
      </c>
      <c r="G20" s="36"/>
      <c r="H20" s="41"/>
    </row>
    <row r="21" spans="1:8" s="2" customFormat="1" ht="16.899999999999999" customHeight="1">
      <c r="A21" s="36"/>
      <c r="B21" s="41"/>
      <c r="C21" s="258" t="s">
        <v>223</v>
      </c>
      <c r="D21" s="258" t="s">
        <v>224</v>
      </c>
      <c r="E21" s="19" t="s">
        <v>200</v>
      </c>
      <c r="F21" s="259">
        <v>1644.57</v>
      </c>
      <c r="G21" s="36"/>
      <c r="H21" s="41"/>
    </row>
    <row r="22" spans="1:8" s="2" customFormat="1" ht="16.899999999999999" customHeight="1">
      <c r="A22" s="36"/>
      <c r="B22" s="41"/>
      <c r="C22" s="258" t="s">
        <v>291</v>
      </c>
      <c r="D22" s="258" t="s">
        <v>292</v>
      </c>
      <c r="E22" s="19" t="s">
        <v>200</v>
      </c>
      <c r="F22" s="259">
        <v>1644.57</v>
      </c>
      <c r="G22" s="36"/>
      <c r="H22" s="41"/>
    </row>
    <row r="23" spans="1:8" s="8" customFormat="1" ht="16.899999999999999" customHeight="1">
      <c r="A23" s="112"/>
      <c r="B23" s="113"/>
      <c r="C23" s="255" t="s">
        <v>154</v>
      </c>
      <c r="D23" s="256" t="s">
        <v>155</v>
      </c>
      <c r="E23" s="256" t="s">
        <v>19</v>
      </c>
      <c r="F23" s="257">
        <v>292.70999999999998</v>
      </c>
      <c r="G23" s="112"/>
      <c r="H23" s="113"/>
    </row>
    <row r="24" spans="1:8" s="2" customFormat="1" ht="16.899999999999999" customHeight="1">
      <c r="A24" s="36"/>
      <c r="B24" s="41"/>
      <c r="C24" s="258" t="s">
        <v>19</v>
      </c>
      <c r="D24" s="258" t="s">
        <v>1280</v>
      </c>
      <c r="E24" s="19" t="s">
        <v>19</v>
      </c>
      <c r="F24" s="259">
        <v>249.96199999999999</v>
      </c>
      <c r="G24" s="36"/>
      <c r="H24" s="41"/>
    </row>
    <row r="25" spans="1:8" s="2" customFormat="1" ht="16.899999999999999" customHeight="1">
      <c r="A25" s="36"/>
      <c r="B25" s="41"/>
      <c r="C25" s="258" t="s">
        <v>19</v>
      </c>
      <c r="D25" s="258" t="s">
        <v>1281</v>
      </c>
      <c r="E25" s="19" t="s">
        <v>19</v>
      </c>
      <c r="F25" s="259">
        <v>42.747999999999998</v>
      </c>
      <c r="G25" s="36"/>
      <c r="H25" s="41"/>
    </row>
    <row r="26" spans="1:8" s="2" customFormat="1" ht="16.899999999999999" customHeight="1">
      <c r="A26" s="36"/>
      <c r="B26" s="41"/>
      <c r="C26" s="260" t="s">
        <v>1279</v>
      </c>
      <c r="D26" s="36"/>
      <c r="E26" s="36"/>
      <c r="F26" s="36"/>
      <c r="G26" s="36"/>
      <c r="H26" s="41"/>
    </row>
    <row r="27" spans="1:8" s="2" customFormat="1" ht="16.899999999999999" customHeight="1">
      <c r="A27" s="36"/>
      <c r="B27" s="41"/>
      <c r="C27" s="258" t="s">
        <v>228</v>
      </c>
      <c r="D27" s="258" t="s">
        <v>229</v>
      </c>
      <c r="E27" s="19" t="s">
        <v>230</v>
      </c>
      <c r="F27" s="259">
        <v>292.70999999999998</v>
      </c>
      <c r="G27" s="36"/>
      <c r="H27" s="41"/>
    </row>
    <row r="28" spans="1:8" s="8" customFormat="1" ht="16.899999999999999" customHeight="1">
      <c r="A28" s="112"/>
      <c r="B28" s="113"/>
      <c r="C28" s="255" t="s">
        <v>157</v>
      </c>
      <c r="D28" s="256" t="s">
        <v>158</v>
      </c>
      <c r="E28" s="256" t="s">
        <v>19</v>
      </c>
      <c r="F28" s="257">
        <v>103.718</v>
      </c>
      <c r="G28" s="112"/>
      <c r="H28" s="113"/>
    </row>
    <row r="29" spans="1:8" s="2" customFormat="1" ht="16.899999999999999" customHeight="1">
      <c r="A29" s="36"/>
      <c r="B29" s="41"/>
      <c r="C29" s="258" t="s">
        <v>19</v>
      </c>
      <c r="D29" s="258" t="s">
        <v>1282</v>
      </c>
      <c r="E29" s="19" t="s">
        <v>19</v>
      </c>
      <c r="F29" s="259">
        <v>103.718</v>
      </c>
      <c r="G29" s="36"/>
      <c r="H29" s="41"/>
    </row>
    <row r="30" spans="1:8" s="2" customFormat="1" ht="16.899999999999999" customHeight="1">
      <c r="A30" s="36"/>
      <c r="B30" s="41"/>
      <c r="C30" s="260" t="s">
        <v>1279</v>
      </c>
      <c r="D30" s="36"/>
      <c r="E30" s="36"/>
      <c r="F30" s="36"/>
      <c r="G30" s="36"/>
      <c r="H30" s="41"/>
    </row>
    <row r="31" spans="1:8" s="2" customFormat="1" ht="16.899999999999999" customHeight="1">
      <c r="A31" s="36"/>
      <c r="B31" s="41"/>
      <c r="C31" s="258" t="s">
        <v>236</v>
      </c>
      <c r="D31" s="258" t="s">
        <v>237</v>
      </c>
      <c r="E31" s="19" t="s">
        <v>230</v>
      </c>
      <c r="F31" s="259">
        <v>103.718</v>
      </c>
      <c r="G31" s="36"/>
      <c r="H31" s="41"/>
    </row>
    <row r="32" spans="1:8" s="8" customFormat="1" ht="16.899999999999999" customHeight="1">
      <c r="A32" s="112"/>
      <c r="B32" s="113"/>
      <c r="C32" s="255" t="s">
        <v>160</v>
      </c>
      <c r="D32" s="256" t="s">
        <v>161</v>
      </c>
      <c r="E32" s="256" t="s">
        <v>19</v>
      </c>
      <c r="F32" s="257">
        <v>347.63799999999998</v>
      </c>
      <c r="G32" s="112"/>
      <c r="H32" s="113"/>
    </row>
    <row r="33" spans="1:8" s="2" customFormat="1" ht="16.899999999999999" customHeight="1">
      <c r="A33" s="36"/>
      <c r="B33" s="41"/>
      <c r="C33" s="258" t="s">
        <v>19</v>
      </c>
      <c r="D33" s="258" t="s">
        <v>1283</v>
      </c>
      <c r="E33" s="19" t="s">
        <v>19</v>
      </c>
      <c r="F33" s="259">
        <v>139.488</v>
      </c>
      <c r="G33" s="36"/>
      <c r="H33" s="41"/>
    </row>
    <row r="34" spans="1:8" s="2" customFormat="1" ht="16.899999999999999" customHeight="1">
      <c r="A34" s="36"/>
      <c r="B34" s="41"/>
      <c r="C34" s="258" t="s">
        <v>19</v>
      </c>
      <c r="D34" s="258" t="s">
        <v>1284</v>
      </c>
      <c r="E34" s="19" t="s">
        <v>19</v>
      </c>
      <c r="F34" s="259">
        <v>73.677999999999997</v>
      </c>
      <c r="G34" s="36"/>
      <c r="H34" s="41"/>
    </row>
    <row r="35" spans="1:8" s="2" customFormat="1" ht="16.899999999999999" customHeight="1">
      <c r="A35" s="36"/>
      <c r="B35" s="41"/>
      <c r="C35" s="258" t="s">
        <v>19</v>
      </c>
      <c r="D35" s="258" t="s">
        <v>1285</v>
      </c>
      <c r="E35" s="19" t="s">
        <v>19</v>
      </c>
      <c r="F35" s="259">
        <v>17.315999999999999</v>
      </c>
      <c r="G35" s="36"/>
      <c r="H35" s="41"/>
    </row>
    <row r="36" spans="1:8" s="2" customFormat="1" ht="16.899999999999999" customHeight="1">
      <c r="A36" s="36"/>
      <c r="B36" s="41"/>
      <c r="C36" s="258" t="s">
        <v>19</v>
      </c>
      <c r="D36" s="258" t="s">
        <v>1286</v>
      </c>
      <c r="E36" s="19" t="s">
        <v>19</v>
      </c>
      <c r="F36" s="259">
        <v>1.706</v>
      </c>
      <c r="G36" s="36"/>
      <c r="H36" s="41"/>
    </row>
    <row r="37" spans="1:8" s="2" customFormat="1" ht="16.899999999999999" customHeight="1">
      <c r="A37" s="36"/>
      <c r="B37" s="41"/>
      <c r="C37" s="258" t="s">
        <v>19</v>
      </c>
      <c r="D37" s="258" t="s">
        <v>1287</v>
      </c>
      <c r="E37" s="19" t="s">
        <v>19</v>
      </c>
      <c r="F37" s="259">
        <v>85.558000000000007</v>
      </c>
      <c r="G37" s="36"/>
      <c r="H37" s="41"/>
    </row>
    <row r="38" spans="1:8" s="2" customFormat="1" ht="16.899999999999999" customHeight="1">
      <c r="A38" s="36"/>
      <c r="B38" s="41"/>
      <c r="C38" s="258" t="s">
        <v>19</v>
      </c>
      <c r="D38" s="258" t="s">
        <v>1288</v>
      </c>
      <c r="E38" s="19" t="s">
        <v>19</v>
      </c>
      <c r="F38" s="259">
        <v>8.0120000000000005</v>
      </c>
      <c r="G38" s="36"/>
      <c r="H38" s="41"/>
    </row>
    <row r="39" spans="1:8" s="2" customFormat="1" ht="16.899999999999999" customHeight="1">
      <c r="A39" s="36"/>
      <c r="B39" s="41"/>
      <c r="C39" s="258" t="s">
        <v>19</v>
      </c>
      <c r="D39" s="258" t="s">
        <v>1289</v>
      </c>
      <c r="E39" s="19" t="s">
        <v>19</v>
      </c>
      <c r="F39" s="259">
        <v>3.1560000000000001</v>
      </c>
      <c r="G39" s="36"/>
      <c r="H39" s="41"/>
    </row>
    <row r="40" spans="1:8" s="2" customFormat="1" ht="16.899999999999999" customHeight="1">
      <c r="A40" s="36"/>
      <c r="B40" s="41"/>
      <c r="C40" s="258" t="s">
        <v>19</v>
      </c>
      <c r="D40" s="258" t="s">
        <v>1290</v>
      </c>
      <c r="E40" s="19" t="s">
        <v>19</v>
      </c>
      <c r="F40" s="259">
        <v>18.724</v>
      </c>
      <c r="G40" s="36"/>
      <c r="H40" s="41"/>
    </row>
    <row r="41" spans="1:8" s="2" customFormat="1" ht="16.899999999999999" customHeight="1">
      <c r="A41" s="36"/>
      <c r="B41" s="41"/>
      <c r="C41" s="260" t="s">
        <v>1279</v>
      </c>
      <c r="D41" s="36"/>
      <c r="E41" s="36"/>
      <c r="F41" s="36"/>
      <c r="G41" s="36"/>
      <c r="H41" s="41"/>
    </row>
    <row r="42" spans="1:8" s="2" customFormat="1" ht="16.899999999999999" customHeight="1">
      <c r="A42" s="36"/>
      <c r="B42" s="41"/>
      <c r="C42" s="258" t="s">
        <v>249</v>
      </c>
      <c r="D42" s="258" t="s">
        <v>250</v>
      </c>
      <c r="E42" s="19" t="s">
        <v>251</v>
      </c>
      <c r="F42" s="259">
        <v>347.63799999999998</v>
      </c>
      <c r="G42" s="36"/>
      <c r="H42" s="41"/>
    </row>
    <row r="43" spans="1:8" s="2" customFormat="1" ht="16.899999999999999" customHeight="1">
      <c r="A43" s="36"/>
      <c r="B43" s="41"/>
      <c r="C43" s="258" t="s">
        <v>275</v>
      </c>
      <c r="D43" s="258" t="s">
        <v>276</v>
      </c>
      <c r="E43" s="19" t="s">
        <v>251</v>
      </c>
      <c r="F43" s="259">
        <v>699.82299999999998</v>
      </c>
      <c r="G43" s="36"/>
      <c r="H43" s="41"/>
    </row>
    <row r="44" spans="1:8" s="8" customFormat="1" ht="16.899999999999999" customHeight="1">
      <c r="A44" s="112"/>
      <c r="B44" s="113"/>
      <c r="C44" s="255" t="s">
        <v>163</v>
      </c>
      <c r="D44" s="256" t="s">
        <v>164</v>
      </c>
      <c r="E44" s="256" t="s">
        <v>19</v>
      </c>
      <c r="F44" s="257">
        <v>350.45699999999999</v>
      </c>
      <c r="G44" s="112"/>
      <c r="H44" s="113"/>
    </row>
    <row r="45" spans="1:8" s="2" customFormat="1" ht="16.899999999999999" customHeight="1">
      <c r="A45" s="36"/>
      <c r="B45" s="41"/>
      <c r="C45" s="258" t="s">
        <v>19</v>
      </c>
      <c r="D45" s="258" t="s">
        <v>269</v>
      </c>
      <c r="E45" s="19" t="s">
        <v>19</v>
      </c>
      <c r="F45" s="259">
        <v>0</v>
      </c>
      <c r="G45" s="36"/>
      <c r="H45" s="41"/>
    </row>
    <row r="46" spans="1:8" s="2" customFormat="1" ht="16.899999999999999" customHeight="1">
      <c r="A46" s="36"/>
      <c r="B46" s="41"/>
      <c r="C46" s="258" t="s">
        <v>19</v>
      </c>
      <c r="D46" s="258" t="s">
        <v>1291</v>
      </c>
      <c r="E46" s="19" t="s">
        <v>19</v>
      </c>
      <c r="F46" s="259">
        <v>209.232</v>
      </c>
      <c r="G46" s="36"/>
      <c r="H46" s="41"/>
    </row>
    <row r="47" spans="1:8" s="2" customFormat="1" ht="16.899999999999999" customHeight="1">
      <c r="A47" s="36"/>
      <c r="B47" s="41"/>
      <c r="C47" s="258" t="s">
        <v>19</v>
      </c>
      <c r="D47" s="258" t="s">
        <v>1292</v>
      </c>
      <c r="E47" s="19" t="s">
        <v>19</v>
      </c>
      <c r="F47" s="259">
        <v>110.517</v>
      </c>
      <c r="G47" s="36"/>
      <c r="H47" s="41"/>
    </row>
    <row r="48" spans="1:8" s="2" customFormat="1" ht="16.899999999999999" customHeight="1">
      <c r="A48" s="36"/>
      <c r="B48" s="41"/>
      <c r="C48" s="258" t="s">
        <v>19</v>
      </c>
      <c r="D48" s="258" t="s">
        <v>1293</v>
      </c>
      <c r="E48" s="19" t="s">
        <v>19</v>
      </c>
      <c r="F48" s="259">
        <v>25.974</v>
      </c>
      <c r="G48" s="36"/>
      <c r="H48" s="41"/>
    </row>
    <row r="49" spans="1:8" s="2" customFormat="1" ht="16.899999999999999" customHeight="1">
      <c r="A49" s="36"/>
      <c r="B49" s="41"/>
      <c r="C49" s="258" t="s">
        <v>19</v>
      </c>
      <c r="D49" s="258" t="s">
        <v>1294</v>
      </c>
      <c r="E49" s="19" t="s">
        <v>19</v>
      </c>
      <c r="F49" s="259">
        <v>4.734</v>
      </c>
      <c r="G49" s="36"/>
      <c r="H49" s="41"/>
    </row>
    <row r="50" spans="1:8" s="2" customFormat="1" ht="16.899999999999999" customHeight="1">
      <c r="A50" s="36"/>
      <c r="B50" s="41"/>
      <c r="C50" s="260" t="s">
        <v>1279</v>
      </c>
      <c r="D50" s="36"/>
      <c r="E50" s="36"/>
      <c r="F50" s="36"/>
      <c r="G50" s="36"/>
      <c r="H50" s="41"/>
    </row>
    <row r="51" spans="1:8" s="2" customFormat="1" ht="16.899999999999999" customHeight="1">
      <c r="A51" s="36"/>
      <c r="B51" s="41"/>
      <c r="C51" s="258" t="s">
        <v>264</v>
      </c>
      <c r="D51" s="258" t="s">
        <v>250</v>
      </c>
      <c r="E51" s="19" t="s">
        <v>251</v>
      </c>
      <c r="F51" s="259">
        <v>350.45699999999999</v>
      </c>
      <c r="G51" s="36"/>
      <c r="H51" s="41"/>
    </row>
    <row r="52" spans="1:8" s="2" customFormat="1" ht="16.899999999999999" customHeight="1">
      <c r="A52" s="36"/>
      <c r="B52" s="41"/>
      <c r="C52" s="258" t="s">
        <v>275</v>
      </c>
      <c r="D52" s="258" t="s">
        <v>276</v>
      </c>
      <c r="E52" s="19" t="s">
        <v>251</v>
      </c>
      <c r="F52" s="259">
        <v>699.82299999999998</v>
      </c>
      <c r="G52" s="36"/>
      <c r="H52" s="41"/>
    </row>
    <row r="53" spans="1:8" s="8" customFormat="1" ht="16.899999999999999" customHeight="1">
      <c r="A53" s="112"/>
      <c r="B53" s="113"/>
      <c r="C53" s="255" t="s">
        <v>166</v>
      </c>
      <c r="D53" s="256" t="s">
        <v>167</v>
      </c>
      <c r="E53" s="256" t="s">
        <v>19</v>
      </c>
      <c r="F53" s="257">
        <v>187.24</v>
      </c>
      <c r="G53" s="112"/>
      <c r="H53" s="113"/>
    </row>
    <row r="54" spans="1:8" s="2" customFormat="1" ht="16.899999999999999" customHeight="1">
      <c r="A54" s="36"/>
      <c r="B54" s="41"/>
      <c r="C54" s="258" t="s">
        <v>19</v>
      </c>
      <c r="D54" s="258" t="s">
        <v>1295</v>
      </c>
      <c r="E54" s="19" t="s">
        <v>19</v>
      </c>
      <c r="F54" s="259">
        <v>187.24</v>
      </c>
      <c r="G54" s="36"/>
      <c r="H54" s="41"/>
    </row>
    <row r="55" spans="1:8" s="2" customFormat="1" ht="16.899999999999999" customHeight="1">
      <c r="A55" s="36"/>
      <c r="B55" s="41"/>
      <c r="C55" s="260" t="s">
        <v>1279</v>
      </c>
      <c r="D55" s="36"/>
      <c r="E55" s="36"/>
      <c r="F55" s="36"/>
      <c r="G55" s="36"/>
      <c r="H55" s="41"/>
    </row>
    <row r="56" spans="1:8" s="2" customFormat="1" ht="16.899999999999999" customHeight="1">
      <c r="A56" s="36"/>
      <c r="B56" s="41"/>
      <c r="C56" s="258" t="s">
        <v>284</v>
      </c>
      <c r="D56" s="258" t="s">
        <v>285</v>
      </c>
      <c r="E56" s="19" t="s">
        <v>200</v>
      </c>
      <c r="F56" s="259">
        <v>187.24</v>
      </c>
      <c r="G56" s="36"/>
      <c r="H56" s="41"/>
    </row>
    <row r="57" spans="1:8" s="2" customFormat="1" ht="16.899999999999999" customHeight="1">
      <c r="A57" s="36"/>
      <c r="B57" s="41"/>
      <c r="C57" s="258" t="s">
        <v>297</v>
      </c>
      <c r="D57" s="258" t="s">
        <v>298</v>
      </c>
      <c r="E57" s="19" t="s">
        <v>200</v>
      </c>
      <c r="F57" s="259">
        <v>187.24</v>
      </c>
      <c r="G57" s="36"/>
      <c r="H57" s="41"/>
    </row>
    <row r="58" spans="1:8" s="2" customFormat="1" ht="16.899999999999999" customHeight="1">
      <c r="A58" s="36"/>
      <c r="B58" s="41"/>
      <c r="C58" s="258" t="s">
        <v>309</v>
      </c>
      <c r="D58" s="258" t="s">
        <v>310</v>
      </c>
      <c r="E58" s="19" t="s">
        <v>200</v>
      </c>
      <c r="F58" s="259">
        <v>187.24</v>
      </c>
      <c r="G58" s="36"/>
      <c r="H58" s="41"/>
    </row>
    <row r="59" spans="1:8" s="8" customFormat="1" ht="16.899999999999999" customHeight="1">
      <c r="A59" s="112"/>
      <c r="B59" s="113"/>
      <c r="C59" s="255" t="s">
        <v>101</v>
      </c>
      <c r="D59" s="256" t="s">
        <v>102</v>
      </c>
      <c r="E59" s="256" t="s">
        <v>19</v>
      </c>
      <c r="F59" s="257">
        <v>1168.19</v>
      </c>
      <c r="G59" s="112"/>
      <c r="H59" s="113"/>
    </row>
    <row r="60" spans="1:8" s="2" customFormat="1" ht="16.899999999999999" customHeight="1">
      <c r="A60" s="36"/>
      <c r="B60" s="41"/>
      <c r="C60" s="258" t="s">
        <v>19</v>
      </c>
      <c r="D60" s="258" t="s">
        <v>269</v>
      </c>
      <c r="E60" s="19" t="s">
        <v>19</v>
      </c>
      <c r="F60" s="259">
        <v>0</v>
      </c>
      <c r="G60" s="36"/>
      <c r="H60" s="41"/>
    </row>
    <row r="61" spans="1:8" s="2" customFormat="1" ht="16.899999999999999" customHeight="1">
      <c r="A61" s="36"/>
      <c r="B61" s="41"/>
      <c r="C61" s="258" t="s">
        <v>19</v>
      </c>
      <c r="D61" s="258" t="s">
        <v>1272</v>
      </c>
      <c r="E61" s="19" t="s">
        <v>19</v>
      </c>
      <c r="F61" s="259">
        <v>697.44</v>
      </c>
      <c r="G61" s="36"/>
      <c r="H61" s="41"/>
    </row>
    <row r="62" spans="1:8" s="2" customFormat="1" ht="16.899999999999999" customHeight="1">
      <c r="A62" s="36"/>
      <c r="B62" s="41"/>
      <c r="C62" s="258" t="s">
        <v>19</v>
      </c>
      <c r="D62" s="258" t="s">
        <v>1274</v>
      </c>
      <c r="E62" s="19" t="s">
        <v>19</v>
      </c>
      <c r="F62" s="259">
        <v>86.58</v>
      </c>
      <c r="G62" s="36"/>
      <c r="H62" s="41"/>
    </row>
    <row r="63" spans="1:8" s="2" customFormat="1" ht="16.899999999999999" customHeight="1">
      <c r="A63" s="36"/>
      <c r="B63" s="41"/>
      <c r="C63" s="258" t="s">
        <v>19</v>
      </c>
      <c r="D63" s="258" t="s">
        <v>1273</v>
      </c>
      <c r="E63" s="19" t="s">
        <v>19</v>
      </c>
      <c r="F63" s="259">
        <v>368.39</v>
      </c>
      <c r="G63" s="36"/>
      <c r="H63" s="41"/>
    </row>
    <row r="64" spans="1:8" s="2" customFormat="1" ht="16.899999999999999" customHeight="1">
      <c r="A64" s="36"/>
      <c r="B64" s="41"/>
      <c r="C64" s="258" t="s">
        <v>19</v>
      </c>
      <c r="D64" s="258" t="s">
        <v>1278</v>
      </c>
      <c r="E64" s="19" t="s">
        <v>19</v>
      </c>
      <c r="F64" s="259">
        <v>15.78</v>
      </c>
      <c r="G64" s="36"/>
      <c r="H64" s="41"/>
    </row>
    <row r="65" spans="1:8" s="2" customFormat="1" ht="16.899999999999999" customHeight="1">
      <c r="A65" s="36"/>
      <c r="B65" s="41"/>
      <c r="C65" s="260" t="s">
        <v>1279</v>
      </c>
      <c r="D65" s="36"/>
      <c r="E65" s="36"/>
      <c r="F65" s="36"/>
      <c r="G65" s="36"/>
      <c r="H65" s="41"/>
    </row>
    <row r="66" spans="1:8" s="2" customFormat="1" ht="16.899999999999999" customHeight="1">
      <c r="A66" s="36"/>
      <c r="B66" s="41"/>
      <c r="C66" s="258" t="s">
        <v>368</v>
      </c>
      <c r="D66" s="258" t="s">
        <v>369</v>
      </c>
      <c r="E66" s="19" t="s">
        <v>200</v>
      </c>
      <c r="F66" s="259">
        <v>1168.19</v>
      </c>
      <c r="G66" s="36"/>
      <c r="H66" s="41"/>
    </row>
    <row r="67" spans="1:8" s="8" customFormat="1" ht="16.899999999999999" customHeight="1">
      <c r="A67" s="112"/>
      <c r="B67" s="113"/>
      <c r="C67" s="255" t="s">
        <v>105</v>
      </c>
      <c r="D67" s="256" t="s">
        <v>106</v>
      </c>
      <c r="E67" s="256" t="s">
        <v>19</v>
      </c>
      <c r="F67" s="257">
        <v>697.44</v>
      </c>
      <c r="G67" s="112"/>
      <c r="H67" s="113"/>
    </row>
    <row r="68" spans="1:8" s="2" customFormat="1" ht="16.899999999999999" customHeight="1">
      <c r="A68" s="36"/>
      <c r="B68" s="41"/>
      <c r="C68" s="258" t="s">
        <v>19</v>
      </c>
      <c r="D68" s="258" t="s">
        <v>1272</v>
      </c>
      <c r="E68" s="19" t="s">
        <v>19</v>
      </c>
      <c r="F68" s="259">
        <v>697.44</v>
      </c>
      <c r="G68" s="36"/>
      <c r="H68" s="41"/>
    </row>
    <row r="69" spans="1:8" s="2" customFormat="1" ht="16.899999999999999" customHeight="1">
      <c r="A69" s="36"/>
      <c r="B69" s="41"/>
      <c r="C69" s="260" t="s">
        <v>1279</v>
      </c>
      <c r="D69" s="36"/>
      <c r="E69" s="36"/>
      <c r="F69" s="36"/>
      <c r="G69" s="36"/>
      <c r="H69" s="41"/>
    </row>
    <row r="70" spans="1:8" s="2" customFormat="1" ht="16.899999999999999" customHeight="1">
      <c r="A70" s="36"/>
      <c r="B70" s="41"/>
      <c r="C70" s="258" t="s">
        <v>377</v>
      </c>
      <c r="D70" s="258" t="s">
        <v>378</v>
      </c>
      <c r="E70" s="19" t="s">
        <v>200</v>
      </c>
      <c r="F70" s="259">
        <v>697.44</v>
      </c>
      <c r="G70" s="36"/>
      <c r="H70" s="41"/>
    </row>
    <row r="71" spans="1:8" s="2" customFormat="1" ht="16.899999999999999" customHeight="1">
      <c r="A71" s="36"/>
      <c r="B71" s="41"/>
      <c r="C71" s="258" t="s">
        <v>384</v>
      </c>
      <c r="D71" s="258" t="s">
        <v>385</v>
      </c>
      <c r="E71" s="19" t="s">
        <v>200</v>
      </c>
      <c r="F71" s="259">
        <v>697.44</v>
      </c>
      <c r="G71" s="36"/>
      <c r="H71" s="41"/>
    </row>
    <row r="72" spans="1:8" s="8" customFormat="1" ht="16.899999999999999" customHeight="1">
      <c r="A72" s="112"/>
      <c r="B72" s="113"/>
      <c r="C72" s="255" t="s">
        <v>109</v>
      </c>
      <c r="D72" s="256" t="s">
        <v>110</v>
      </c>
      <c r="E72" s="256" t="s">
        <v>19</v>
      </c>
      <c r="F72" s="257">
        <v>947.13</v>
      </c>
      <c r="G72" s="112"/>
      <c r="H72" s="113"/>
    </row>
    <row r="73" spans="1:8" s="2" customFormat="1" ht="16.899999999999999" customHeight="1">
      <c r="A73" s="36"/>
      <c r="B73" s="41"/>
      <c r="C73" s="258" t="s">
        <v>19</v>
      </c>
      <c r="D73" s="258" t="s">
        <v>1273</v>
      </c>
      <c r="E73" s="19" t="s">
        <v>19</v>
      </c>
      <c r="F73" s="259">
        <v>368.39</v>
      </c>
      <c r="G73" s="36"/>
      <c r="H73" s="41"/>
    </row>
    <row r="74" spans="1:8" s="2" customFormat="1" ht="16.899999999999999" customHeight="1">
      <c r="A74" s="36"/>
      <c r="B74" s="41"/>
      <c r="C74" s="258" t="s">
        <v>19</v>
      </c>
      <c r="D74" s="258" t="s">
        <v>1274</v>
      </c>
      <c r="E74" s="19" t="s">
        <v>19</v>
      </c>
      <c r="F74" s="259">
        <v>86.58</v>
      </c>
      <c r="G74" s="36"/>
      <c r="H74" s="41"/>
    </row>
    <row r="75" spans="1:8" s="2" customFormat="1" ht="16.899999999999999" customHeight="1">
      <c r="A75" s="36"/>
      <c r="B75" s="41"/>
      <c r="C75" s="258" t="s">
        <v>19</v>
      </c>
      <c r="D75" s="258" t="s">
        <v>1275</v>
      </c>
      <c r="E75" s="19" t="s">
        <v>19</v>
      </c>
      <c r="F75" s="259">
        <v>8.5299999999999994</v>
      </c>
      <c r="G75" s="36"/>
      <c r="H75" s="41"/>
    </row>
    <row r="76" spans="1:8" s="2" customFormat="1" ht="16.899999999999999" customHeight="1">
      <c r="A76" s="36"/>
      <c r="B76" s="41"/>
      <c r="C76" s="258" t="s">
        <v>19</v>
      </c>
      <c r="D76" s="258" t="s">
        <v>1276</v>
      </c>
      <c r="E76" s="19" t="s">
        <v>19</v>
      </c>
      <c r="F76" s="259">
        <v>427.79</v>
      </c>
      <c r="G76" s="36"/>
      <c r="H76" s="41"/>
    </row>
    <row r="77" spans="1:8" s="2" customFormat="1" ht="16.899999999999999" customHeight="1">
      <c r="A77" s="36"/>
      <c r="B77" s="41"/>
      <c r="C77" s="258" t="s">
        <v>19</v>
      </c>
      <c r="D77" s="258" t="s">
        <v>1277</v>
      </c>
      <c r="E77" s="19" t="s">
        <v>19</v>
      </c>
      <c r="F77" s="259">
        <v>40.06</v>
      </c>
      <c r="G77" s="36"/>
      <c r="H77" s="41"/>
    </row>
    <row r="78" spans="1:8" s="2" customFormat="1" ht="16.899999999999999" customHeight="1">
      <c r="A78" s="36"/>
      <c r="B78" s="41"/>
      <c r="C78" s="258" t="s">
        <v>19</v>
      </c>
      <c r="D78" s="258" t="s">
        <v>1278</v>
      </c>
      <c r="E78" s="19" t="s">
        <v>19</v>
      </c>
      <c r="F78" s="259">
        <v>15.78</v>
      </c>
      <c r="G78" s="36"/>
      <c r="H78" s="41"/>
    </row>
    <row r="79" spans="1:8" s="2" customFormat="1" ht="16.899999999999999" customHeight="1">
      <c r="A79" s="36"/>
      <c r="B79" s="41"/>
      <c r="C79" s="260" t="s">
        <v>1279</v>
      </c>
      <c r="D79" s="36"/>
      <c r="E79" s="36"/>
      <c r="F79" s="36"/>
      <c r="G79" s="36"/>
      <c r="H79" s="41"/>
    </row>
    <row r="80" spans="1:8" s="2" customFormat="1" ht="16.899999999999999" customHeight="1">
      <c r="A80" s="36"/>
      <c r="B80" s="41"/>
      <c r="C80" s="258" t="s">
        <v>384</v>
      </c>
      <c r="D80" s="258" t="s">
        <v>385</v>
      </c>
      <c r="E80" s="19" t="s">
        <v>200</v>
      </c>
      <c r="F80" s="259">
        <v>947.13</v>
      </c>
      <c r="G80" s="36"/>
      <c r="H80" s="41"/>
    </row>
    <row r="81" spans="1:8" s="8" customFormat="1" ht="16.899999999999999" customHeight="1">
      <c r="A81" s="112"/>
      <c r="B81" s="113"/>
      <c r="C81" s="255" t="s">
        <v>112</v>
      </c>
      <c r="D81" s="256" t="s">
        <v>113</v>
      </c>
      <c r="E81" s="256" t="s">
        <v>19</v>
      </c>
      <c r="F81" s="257">
        <v>697.44</v>
      </c>
      <c r="G81" s="112"/>
      <c r="H81" s="113"/>
    </row>
    <row r="82" spans="1:8" s="2" customFormat="1" ht="16.899999999999999" customHeight="1">
      <c r="A82" s="36"/>
      <c r="B82" s="41"/>
      <c r="C82" s="258" t="s">
        <v>19</v>
      </c>
      <c r="D82" s="258" t="s">
        <v>1272</v>
      </c>
      <c r="E82" s="19" t="s">
        <v>19</v>
      </c>
      <c r="F82" s="259">
        <v>697.44</v>
      </c>
      <c r="G82" s="36"/>
      <c r="H82" s="41"/>
    </row>
    <row r="83" spans="1:8" s="2" customFormat="1" ht="16.899999999999999" customHeight="1">
      <c r="A83" s="36"/>
      <c r="B83" s="41"/>
      <c r="C83" s="260" t="s">
        <v>1279</v>
      </c>
      <c r="D83" s="36"/>
      <c r="E83" s="36"/>
      <c r="F83" s="36"/>
      <c r="G83" s="36"/>
      <c r="H83" s="41"/>
    </row>
    <row r="84" spans="1:8" s="2" customFormat="1" ht="16.899999999999999" customHeight="1">
      <c r="A84" s="36"/>
      <c r="B84" s="41"/>
      <c r="C84" s="258" t="s">
        <v>393</v>
      </c>
      <c r="D84" s="258" t="s">
        <v>394</v>
      </c>
      <c r="E84" s="19" t="s">
        <v>200</v>
      </c>
      <c r="F84" s="259">
        <v>697.44</v>
      </c>
      <c r="G84" s="36"/>
      <c r="H84" s="41"/>
    </row>
    <row r="85" spans="1:8" s="2" customFormat="1" ht="16.899999999999999" customHeight="1">
      <c r="A85" s="36"/>
      <c r="B85" s="41"/>
      <c r="C85" s="258" t="s">
        <v>412</v>
      </c>
      <c r="D85" s="258" t="s">
        <v>413</v>
      </c>
      <c r="E85" s="19" t="s">
        <v>200</v>
      </c>
      <c r="F85" s="259">
        <v>697.44</v>
      </c>
      <c r="G85" s="36"/>
      <c r="H85" s="41"/>
    </row>
    <row r="86" spans="1:8" s="2" customFormat="1" ht="16.899999999999999" customHeight="1">
      <c r="A86" s="36"/>
      <c r="B86" s="41"/>
      <c r="C86" s="258" t="s">
        <v>418</v>
      </c>
      <c r="D86" s="258" t="s">
        <v>419</v>
      </c>
      <c r="E86" s="19" t="s">
        <v>200</v>
      </c>
      <c r="F86" s="259">
        <v>697.44</v>
      </c>
      <c r="G86" s="36"/>
      <c r="H86" s="41"/>
    </row>
    <row r="87" spans="1:8" s="2" customFormat="1" ht="16.899999999999999" customHeight="1">
      <c r="A87" s="36"/>
      <c r="B87" s="41"/>
      <c r="C87" s="258" t="s">
        <v>424</v>
      </c>
      <c r="D87" s="258" t="s">
        <v>425</v>
      </c>
      <c r="E87" s="19" t="s">
        <v>200</v>
      </c>
      <c r="F87" s="259">
        <v>697.44</v>
      </c>
      <c r="G87" s="36"/>
      <c r="H87" s="41"/>
    </row>
    <row r="88" spans="1:8" s="8" customFormat="1" ht="16.899999999999999" customHeight="1">
      <c r="A88" s="112"/>
      <c r="B88" s="113"/>
      <c r="C88" s="255" t="s">
        <v>114</v>
      </c>
      <c r="D88" s="256" t="s">
        <v>115</v>
      </c>
      <c r="E88" s="256" t="s">
        <v>19</v>
      </c>
      <c r="F88" s="257">
        <v>32.6</v>
      </c>
      <c r="G88" s="112"/>
      <c r="H88" s="113"/>
    </row>
    <row r="89" spans="1:8" s="2" customFormat="1" ht="16.899999999999999" customHeight="1">
      <c r="A89" s="36"/>
      <c r="B89" s="41"/>
      <c r="C89" s="258" t="s">
        <v>19</v>
      </c>
      <c r="D89" s="258" t="s">
        <v>1296</v>
      </c>
      <c r="E89" s="19" t="s">
        <v>19</v>
      </c>
      <c r="F89" s="259">
        <v>32.6</v>
      </c>
      <c r="G89" s="36"/>
      <c r="H89" s="41"/>
    </row>
    <row r="90" spans="1:8" s="2" customFormat="1" ht="16.899999999999999" customHeight="1">
      <c r="A90" s="36"/>
      <c r="B90" s="41"/>
      <c r="C90" s="260" t="s">
        <v>1279</v>
      </c>
      <c r="D90" s="36"/>
      <c r="E90" s="36"/>
      <c r="F90" s="36"/>
      <c r="G90" s="36"/>
      <c r="H90" s="41"/>
    </row>
    <row r="91" spans="1:8" s="2" customFormat="1" ht="16.899999999999999" customHeight="1">
      <c r="A91" s="36"/>
      <c r="B91" s="41"/>
      <c r="C91" s="258" t="s">
        <v>399</v>
      </c>
      <c r="D91" s="258" t="s">
        <v>400</v>
      </c>
      <c r="E91" s="19" t="s">
        <v>200</v>
      </c>
      <c r="F91" s="259">
        <v>32.6</v>
      </c>
      <c r="G91" s="36"/>
      <c r="H91" s="41"/>
    </row>
    <row r="92" spans="1:8" s="8" customFormat="1" ht="16.899999999999999" customHeight="1">
      <c r="A92" s="112"/>
      <c r="B92" s="113"/>
      <c r="C92" s="255" t="s">
        <v>117</v>
      </c>
      <c r="D92" s="256" t="s">
        <v>118</v>
      </c>
      <c r="E92" s="256" t="s">
        <v>19</v>
      </c>
      <c r="F92" s="257">
        <v>947.13</v>
      </c>
      <c r="G92" s="112"/>
      <c r="H92" s="113"/>
    </row>
    <row r="93" spans="1:8" s="2" customFormat="1" ht="16.899999999999999" customHeight="1">
      <c r="A93" s="36"/>
      <c r="B93" s="41"/>
      <c r="C93" s="258" t="s">
        <v>19</v>
      </c>
      <c r="D93" s="258" t="s">
        <v>1273</v>
      </c>
      <c r="E93" s="19" t="s">
        <v>19</v>
      </c>
      <c r="F93" s="259">
        <v>368.39</v>
      </c>
      <c r="G93" s="36"/>
      <c r="H93" s="41"/>
    </row>
    <row r="94" spans="1:8" s="2" customFormat="1" ht="16.899999999999999" customHeight="1">
      <c r="A94" s="36"/>
      <c r="B94" s="41"/>
      <c r="C94" s="258" t="s">
        <v>19</v>
      </c>
      <c r="D94" s="258" t="s">
        <v>1274</v>
      </c>
      <c r="E94" s="19" t="s">
        <v>19</v>
      </c>
      <c r="F94" s="259">
        <v>86.58</v>
      </c>
      <c r="G94" s="36"/>
      <c r="H94" s="41"/>
    </row>
    <row r="95" spans="1:8" s="2" customFormat="1" ht="16.899999999999999" customHeight="1">
      <c r="A95" s="36"/>
      <c r="B95" s="41"/>
      <c r="C95" s="258" t="s">
        <v>19</v>
      </c>
      <c r="D95" s="258" t="s">
        <v>1275</v>
      </c>
      <c r="E95" s="19" t="s">
        <v>19</v>
      </c>
      <c r="F95" s="259">
        <v>8.5299999999999994</v>
      </c>
      <c r="G95" s="36"/>
      <c r="H95" s="41"/>
    </row>
    <row r="96" spans="1:8" s="2" customFormat="1" ht="16.899999999999999" customHeight="1">
      <c r="A96" s="36"/>
      <c r="B96" s="41"/>
      <c r="C96" s="258" t="s">
        <v>19</v>
      </c>
      <c r="D96" s="258" t="s">
        <v>1276</v>
      </c>
      <c r="E96" s="19" t="s">
        <v>19</v>
      </c>
      <c r="F96" s="259">
        <v>427.79</v>
      </c>
      <c r="G96" s="36"/>
      <c r="H96" s="41"/>
    </row>
    <row r="97" spans="1:8" s="2" customFormat="1" ht="16.899999999999999" customHeight="1">
      <c r="A97" s="36"/>
      <c r="B97" s="41"/>
      <c r="C97" s="258" t="s">
        <v>19</v>
      </c>
      <c r="D97" s="258" t="s">
        <v>1277</v>
      </c>
      <c r="E97" s="19" t="s">
        <v>19</v>
      </c>
      <c r="F97" s="259">
        <v>40.06</v>
      </c>
      <c r="G97" s="36"/>
      <c r="H97" s="41"/>
    </row>
    <row r="98" spans="1:8" s="2" customFormat="1" ht="16.899999999999999" customHeight="1">
      <c r="A98" s="36"/>
      <c r="B98" s="41"/>
      <c r="C98" s="258" t="s">
        <v>19</v>
      </c>
      <c r="D98" s="258" t="s">
        <v>1278</v>
      </c>
      <c r="E98" s="19" t="s">
        <v>19</v>
      </c>
      <c r="F98" s="259">
        <v>15.78</v>
      </c>
      <c r="G98" s="36"/>
      <c r="H98" s="41"/>
    </row>
    <row r="99" spans="1:8" s="2" customFormat="1" ht="16.899999999999999" customHeight="1">
      <c r="A99" s="36"/>
      <c r="B99" s="41"/>
      <c r="C99" s="260" t="s">
        <v>1279</v>
      </c>
      <c r="D99" s="36"/>
      <c r="E99" s="36"/>
      <c r="F99" s="36"/>
      <c r="G99" s="36"/>
      <c r="H99" s="41"/>
    </row>
    <row r="100" spans="1:8" s="2" customFormat="1" ht="16.899999999999999" customHeight="1">
      <c r="A100" s="36"/>
      <c r="B100" s="41"/>
      <c r="C100" s="258" t="s">
        <v>406</v>
      </c>
      <c r="D100" s="258" t="s">
        <v>407</v>
      </c>
      <c r="E100" s="19" t="s">
        <v>200</v>
      </c>
      <c r="F100" s="259">
        <v>947.13</v>
      </c>
      <c r="G100" s="36"/>
      <c r="H100" s="41"/>
    </row>
    <row r="101" spans="1:8" s="8" customFormat="1" ht="16.899999999999999" customHeight="1">
      <c r="A101" s="112"/>
      <c r="B101" s="113"/>
      <c r="C101" s="255" t="s">
        <v>120</v>
      </c>
      <c r="D101" s="256" t="s">
        <v>121</v>
      </c>
      <c r="E101" s="256" t="s">
        <v>19</v>
      </c>
      <c r="F101" s="257">
        <v>467.85</v>
      </c>
      <c r="G101" s="112"/>
      <c r="H101" s="113"/>
    </row>
    <row r="102" spans="1:8" s="2" customFormat="1" ht="16.899999999999999" customHeight="1">
      <c r="A102" s="36"/>
      <c r="B102" s="41"/>
      <c r="C102" s="258" t="s">
        <v>19</v>
      </c>
      <c r="D102" s="258" t="s">
        <v>1276</v>
      </c>
      <c r="E102" s="19" t="s">
        <v>19</v>
      </c>
      <c r="F102" s="259">
        <v>427.79</v>
      </c>
      <c r="G102" s="36"/>
      <c r="H102" s="41"/>
    </row>
    <row r="103" spans="1:8" s="2" customFormat="1" ht="16.899999999999999" customHeight="1">
      <c r="A103" s="36"/>
      <c r="B103" s="41"/>
      <c r="C103" s="258" t="s">
        <v>19</v>
      </c>
      <c r="D103" s="258" t="s">
        <v>1277</v>
      </c>
      <c r="E103" s="19" t="s">
        <v>19</v>
      </c>
      <c r="F103" s="259">
        <v>40.06</v>
      </c>
      <c r="G103" s="36"/>
      <c r="H103" s="41"/>
    </row>
    <row r="104" spans="1:8" s="2" customFormat="1" ht="16.899999999999999" customHeight="1">
      <c r="A104" s="36"/>
      <c r="B104" s="41"/>
      <c r="C104" s="260" t="s">
        <v>1279</v>
      </c>
      <c r="D104" s="36"/>
      <c r="E104" s="36"/>
      <c r="F104" s="36"/>
      <c r="G104" s="36"/>
      <c r="H104" s="41"/>
    </row>
    <row r="105" spans="1:8" s="2" customFormat="1" ht="16.899999999999999" customHeight="1">
      <c r="A105" s="36"/>
      <c r="B105" s="41"/>
      <c r="C105" s="258" t="s">
        <v>436</v>
      </c>
      <c r="D105" s="258" t="s">
        <v>437</v>
      </c>
      <c r="E105" s="19" t="s">
        <v>200</v>
      </c>
      <c r="F105" s="259">
        <v>491.24299999999999</v>
      </c>
      <c r="G105" s="36"/>
      <c r="H105" s="41"/>
    </row>
    <row r="106" spans="1:8" s="8" customFormat="1" ht="16.899999999999999" customHeight="1">
      <c r="A106" s="112"/>
      <c r="B106" s="113"/>
      <c r="C106" s="255" t="s">
        <v>124</v>
      </c>
      <c r="D106" s="256" t="s">
        <v>125</v>
      </c>
      <c r="E106" s="256" t="s">
        <v>19</v>
      </c>
      <c r="F106" s="257">
        <v>8.5299999999999994</v>
      </c>
      <c r="G106" s="112"/>
      <c r="H106" s="113"/>
    </row>
    <row r="107" spans="1:8" s="2" customFormat="1" ht="16.899999999999999" customHeight="1">
      <c r="A107" s="36"/>
      <c r="B107" s="41"/>
      <c r="C107" s="258" t="s">
        <v>19</v>
      </c>
      <c r="D107" s="258" t="s">
        <v>1275</v>
      </c>
      <c r="E107" s="19" t="s">
        <v>19</v>
      </c>
      <c r="F107" s="259">
        <v>8.5299999999999994</v>
      </c>
      <c r="G107" s="36"/>
      <c r="H107" s="41"/>
    </row>
    <row r="108" spans="1:8" s="2" customFormat="1" ht="16.899999999999999" customHeight="1">
      <c r="A108" s="36"/>
      <c r="B108" s="41"/>
      <c r="C108" s="260" t="s">
        <v>1279</v>
      </c>
      <c r="D108" s="36"/>
      <c r="E108" s="36"/>
      <c r="F108" s="36"/>
      <c r="G108" s="36"/>
      <c r="H108" s="41"/>
    </row>
    <row r="109" spans="1:8" s="2" customFormat="1" ht="16.899999999999999" customHeight="1">
      <c r="A109" s="36"/>
      <c r="B109" s="41"/>
      <c r="C109" s="258" t="s">
        <v>441</v>
      </c>
      <c r="D109" s="258" t="s">
        <v>442</v>
      </c>
      <c r="E109" s="19" t="s">
        <v>200</v>
      </c>
      <c r="F109" s="259">
        <v>8.9570000000000007</v>
      </c>
      <c r="G109" s="36"/>
      <c r="H109" s="41"/>
    </row>
    <row r="110" spans="1:8" s="8" customFormat="1" ht="16.899999999999999" customHeight="1">
      <c r="A110" s="112"/>
      <c r="B110" s="113"/>
      <c r="C110" s="255" t="s">
        <v>127</v>
      </c>
      <c r="D110" s="256" t="s">
        <v>128</v>
      </c>
      <c r="E110" s="256" t="s">
        <v>19</v>
      </c>
      <c r="F110" s="257">
        <v>86.58</v>
      </c>
      <c r="G110" s="112"/>
      <c r="H110" s="113"/>
    </row>
    <row r="111" spans="1:8" s="2" customFormat="1" ht="16.899999999999999" customHeight="1">
      <c r="A111" s="36"/>
      <c r="B111" s="41"/>
      <c r="C111" s="258" t="s">
        <v>19</v>
      </c>
      <c r="D111" s="258" t="s">
        <v>1274</v>
      </c>
      <c r="E111" s="19" t="s">
        <v>19</v>
      </c>
      <c r="F111" s="259">
        <v>86.58</v>
      </c>
      <c r="G111" s="36"/>
      <c r="H111" s="41"/>
    </row>
    <row r="112" spans="1:8" s="2" customFormat="1" ht="16.899999999999999" customHeight="1">
      <c r="A112" s="36"/>
      <c r="B112" s="41"/>
      <c r="C112" s="260" t="s">
        <v>1279</v>
      </c>
      <c r="D112" s="36"/>
      <c r="E112" s="36"/>
      <c r="F112" s="36"/>
      <c r="G112" s="36"/>
      <c r="H112" s="41"/>
    </row>
    <row r="113" spans="1:8" s="2" customFormat="1" ht="16.899999999999999" customHeight="1">
      <c r="A113" s="36"/>
      <c r="B113" s="41"/>
      <c r="C113" s="258" t="s">
        <v>446</v>
      </c>
      <c r="D113" s="258" t="s">
        <v>447</v>
      </c>
      <c r="E113" s="19" t="s">
        <v>200</v>
      </c>
      <c r="F113" s="259">
        <v>86.58</v>
      </c>
      <c r="G113" s="36"/>
      <c r="H113" s="41"/>
    </row>
    <row r="114" spans="1:8" s="8" customFormat="1" ht="16.899999999999999" customHeight="1">
      <c r="A114" s="112"/>
      <c r="B114" s="113"/>
      <c r="C114" s="255" t="s">
        <v>130</v>
      </c>
      <c r="D114" s="256" t="s">
        <v>131</v>
      </c>
      <c r="E114" s="256" t="s">
        <v>19</v>
      </c>
      <c r="F114" s="257">
        <v>15.78</v>
      </c>
      <c r="G114" s="112"/>
      <c r="H114" s="113"/>
    </row>
    <row r="115" spans="1:8" s="2" customFormat="1" ht="16.899999999999999" customHeight="1">
      <c r="A115" s="36"/>
      <c r="B115" s="41"/>
      <c r="C115" s="258" t="s">
        <v>19</v>
      </c>
      <c r="D115" s="258" t="s">
        <v>1278</v>
      </c>
      <c r="E115" s="19" t="s">
        <v>19</v>
      </c>
      <c r="F115" s="259">
        <v>15.78</v>
      </c>
      <c r="G115" s="36"/>
      <c r="H115" s="41"/>
    </row>
    <row r="116" spans="1:8" s="2" customFormat="1" ht="16.899999999999999" customHeight="1">
      <c r="A116" s="36"/>
      <c r="B116" s="41"/>
      <c r="C116" s="260" t="s">
        <v>1279</v>
      </c>
      <c r="D116" s="36"/>
      <c r="E116" s="36"/>
      <c r="F116" s="36"/>
      <c r="G116" s="36"/>
      <c r="H116" s="41"/>
    </row>
    <row r="117" spans="1:8" s="2" customFormat="1" ht="16.899999999999999" customHeight="1">
      <c r="A117" s="36"/>
      <c r="B117" s="41"/>
      <c r="C117" s="258" t="s">
        <v>463</v>
      </c>
      <c r="D117" s="258" t="s">
        <v>464</v>
      </c>
      <c r="E117" s="19" t="s">
        <v>200</v>
      </c>
      <c r="F117" s="259">
        <v>16.568999999999999</v>
      </c>
      <c r="G117" s="36"/>
      <c r="H117" s="41"/>
    </row>
    <row r="118" spans="1:8" s="8" customFormat="1" ht="16.899999999999999" customHeight="1">
      <c r="A118" s="112"/>
      <c r="B118" s="113"/>
      <c r="C118" s="255" t="s">
        <v>133</v>
      </c>
      <c r="D118" s="256" t="s">
        <v>134</v>
      </c>
      <c r="E118" s="256" t="s">
        <v>19</v>
      </c>
      <c r="F118" s="257">
        <v>368.39</v>
      </c>
      <c r="G118" s="112"/>
      <c r="H118" s="113"/>
    </row>
    <row r="119" spans="1:8" s="2" customFormat="1" ht="16.899999999999999" customHeight="1">
      <c r="A119" s="36"/>
      <c r="B119" s="41"/>
      <c r="C119" s="258" t="s">
        <v>19</v>
      </c>
      <c r="D119" s="258" t="s">
        <v>1273</v>
      </c>
      <c r="E119" s="19" t="s">
        <v>19</v>
      </c>
      <c r="F119" s="259">
        <v>368.39</v>
      </c>
      <c r="G119" s="36"/>
      <c r="H119" s="41"/>
    </row>
    <row r="120" spans="1:8" s="2" customFormat="1" ht="16.899999999999999" customHeight="1">
      <c r="A120" s="36"/>
      <c r="B120" s="41"/>
      <c r="C120" s="260" t="s">
        <v>1279</v>
      </c>
      <c r="D120" s="36"/>
      <c r="E120" s="36"/>
      <c r="F120" s="36"/>
      <c r="G120" s="36"/>
      <c r="H120" s="41"/>
    </row>
    <row r="121" spans="1:8" s="2" customFormat="1" ht="16.899999999999999" customHeight="1">
      <c r="A121" s="36"/>
      <c r="B121" s="41"/>
      <c r="C121" s="258" t="s">
        <v>474</v>
      </c>
      <c r="D121" s="258" t="s">
        <v>475</v>
      </c>
      <c r="E121" s="19" t="s">
        <v>200</v>
      </c>
      <c r="F121" s="259">
        <v>386.81</v>
      </c>
      <c r="G121" s="36"/>
      <c r="H121" s="41"/>
    </row>
    <row r="122" spans="1:8" s="8" customFormat="1" ht="16.899999999999999" customHeight="1">
      <c r="A122" s="112"/>
      <c r="B122" s="113"/>
      <c r="C122" s="255" t="s">
        <v>136</v>
      </c>
      <c r="D122" s="256" t="s">
        <v>137</v>
      </c>
      <c r="E122" s="256" t="s">
        <v>19</v>
      </c>
      <c r="F122" s="257">
        <v>229.441</v>
      </c>
      <c r="G122" s="112"/>
      <c r="H122" s="113"/>
    </row>
    <row r="123" spans="1:8" s="2" customFormat="1" ht="16.899999999999999" customHeight="1">
      <c r="A123" s="36"/>
      <c r="B123" s="41"/>
      <c r="C123" s="258" t="s">
        <v>19</v>
      </c>
      <c r="D123" s="258" t="s">
        <v>1297</v>
      </c>
      <c r="E123" s="19" t="s">
        <v>19</v>
      </c>
      <c r="F123" s="259">
        <v>245.441</v>
      </c>
      <c r="G123" s="36"/>
      <c r="H123" s="41"/>
    </row>
    <row r="124" spans="1:8" s="2" customFormat="1" ht="16.899999999999999" customHeight="1">
      <c r="A124" s="36"/>
      <c r="B124" s="41"/>
      <c r="C124" s="258" t="s">
        <v>19</v>
      </c>
      <c r="D124" s="258" t="s">
        <v>1298</v>
      </c>
      <c r="E124" s="19" t="s">
        <v>19</v>
      </c>
      <c r="F124" s="259">
        <v>-16</v>
      </c>
      <c r="G124" s="36"/>
      <c r="H124" s="41"/>
    </row>
    <row r="125" spans="1:8" s="2" customFormat="1" ht="16.899999999999999" customHeight="1">
      <c r="A125" s="36"/>
      <c r="B125" s="41"/>
      <c r="C125" s="260" t="s">
        <v>1279</v>
      </c>
      <c r="D125" s="36"/>
      <c r="E125" s="36"/>
      <c r="F125" s="36"/>
      <c r="G125" s="36"/>
      <c r="H125" s="41"/>
    </row>
    <row r="126" spans="1:8" s="2" customFormat="1" ht="16.899999999999999" customHeight="1">
      <c r="A126" s="36"/>
      <c r="B126" s="41"/>
      <c r="C126" s="258" t="s">
        <v>531</v>
      </c>
      <c r="D126" s="258" t="s">
        <v>532</v>
      </c>
      <c r="E126" s="19" t="s">
        <v>230</v>
      </c>
      <c r="F126" s="259">
        <v>234.03</v>
      </c>
      <c r="G126" s="36"/>
      <c r="H126" s="41"/>
    </row>
    <row r="127" spans="1:8" s="8" customFormat="1" ht="16.899999999999999" customHeight="1">
      <c r="A127" s="112"/>
      <c r="B127" s="113"/>
      <c r="C127" s="255" t="s">
        <v>139</v>
      </c>
      <c r="D127" s="256" t="s">
        <v>140</v>
      </c>
      <c r="E127" s="256" t="s">
        <v>19</v>
      </c>
      <c r="F127" s="257">
        <v>160.61000000000001</v>
      </c>
      <c r="G127" s="112"/>
      <c r="H127" s="113"/>
    </row>
    <row r="128" spans="1:8" s="2" customFormat="1" ht="16.899999999999999" customHeight="1">
      <c r="A128" s="36"/>
      <c r="B128" s="41"/>
      <c r="C128" s="258" t="s">
        <v>19</v>
      </c>
      <c r="D128" s="258" t="s">
        <v>1299</v>
      </c>
      <c r="E128" s="19" t="s">
        <v>19</v>
      </c>
      <c r="F128" s="259">
        <v>55.398000000000003</v>
      </c>
      <c r="G128" s="36"/>
      <c r="H128" s="41"/>
    </row>
    <row r="129" spans="1:8" s="2" customFormat="1" ht="16.899999999999999" customHeight="1">
      <c r="A129" s="36"/>
      <c r="B129" s="41"/>
      <c r="C129" s="258" t="s">
        <v>19</v>
      </c>
      <c r="D129" s="258" t="s">
        <v>1300</v>
      </c>
      <c r="E129" s="19" t="s">
        <v>19</v>
      </c>
      <c r="F129" s="259">
        <v>105.212</v>
      </c>
      <c r="G129" s="36"/>
      <c r="H129" s="41"/>
    </row>
    <row r="130" spans="1:8" s="2" customFormat="1" ht="16.899999999999999" customHeight="1">
      <c r="A130" s="36"/>
      <c r="B130" s="41"/>
      <c r="C130" s="260" t="s">
        <v>1279</v>
      </c>
      <c r="D130" s="36"/>
      <c r="E130" s="36"/>
      <c r="F130" s="36"/>
      <c r="G130" s="36"/>
      <c r="H130" s="41"/>
    </row>
    <row r="131" spans="1:8" s="2" customFormat="1" ht="16.899999999999999" customHeight="1">
      <c r="A131" s="36"/>
      <c r="B131" s="41"/>
      <c r="C131" s="258" t="s">
        <v>543</v>
      </c>
      <c r="D131" s="258" t="s">
        <v>544</v>
      </c>
      <c r="E131" s="19" t="s">
        <v>230</v>
      </c>
      <c r="F131" s="259">
        <v>163.822</v>
      </c>
      <c r="G131" s="36"/>
      <c r="H131" s="41"/>
    </row>
    <row r="132" spans="1:8" s="8" customFormat="1" ht="16.899999999999999" customHeight="1">
      <c r="A132" s="112"/>
      <c r="B132" s="113"/>
      <c r="C132" s="255" t="s">
        <v>142</v>
      </c>
      <c r="D132" s="256" t="s">
        <v>143</v>
      </c>
      <c r="E132" s="256" t="s">
        <v>19</v>
      </c>
      <c r="F132" s="257">
        <v>246.17099999999999</v>
      </c>
      <c r="G132" s="112"/>
      <c r="H132" s="113"/>
    </row>
    <row r="133" spans="1:8" s="2" customFormat="1" ht="16.899999999999999" customHeight="1">
      <c r="A133" s="36"/>
      <c r="B133" s="41"/>
      <c r="C133" s="258" t="s">
        <v>19</v>
      </c>
      <c r="D133" s="258" t="s">
        <v>1301</v>
      </c>
      <c r="E133" s="19" t="s">
        <v>19</v>
      </c>
      <c r="F133" s="259">
        <v>156.328</v>
      </c>
      <c r="G133" s="36"/>
      <c r="H133" s="41"/>
    </row>
    <row r="134" spans="1:8" s="2" customFormat="1" ht="16.899999999999999" customHeight="1">
      <c r="A134" s="36"/>
      <c r="B134" s="41"/>
      <c r="C134" s="258" t="s">
        <v>19</v>
      </c>
      <c r="D134" s="258" t="s">
        <v>1302</v>
      </c>
      <c r="E134" s="19" t="s">
        <v>19</v>
      </c>
      <c r="F134" s="259">
        <v>89.843000000000004</v>
      </c>
      <c r="G134" s="36"/>
      <c r="H134" s="41"/>
    </row>
    <row r="135" spans="1:8" s="2" customFormat="1" ht="16.899999999999999" customHeight="1">
      <c r="A135" s="36"/>
      <c r="B135" s="41"/>
      <c r="C135" s="260" t="s">
        <v>1279</v>
      </c>
      <c r="D135" s="36"/>
      <c r="E135" s="36"/>
      <c r="F135" s="36"/>
      <c r="G135" s="36"/>
      <c r="H135" s="41"/>
    </row>
    <row r="136" spans="1:8" s="2" customFormat="1" ht="16.899999999999999" customHeight="1">
      <c r="A136" s="36"/>
      <c r="B136" s="41"/>
      <c r="C136" s="258" t="s">
        <v>556</v>
      </c>
      <c r="D136" s="258" t="s">
        <v>557</v>
      </c>
      <c r="E136" s="19" t="s">
        <v>230</v>
      </c>
      <c r="F136" s="259">
        <v>251.09399999999999</v>
      </c>
      <c r="G136" s="36"/>
      <c r="H136" s="41"/>
    </row>
    <row r="137" spans="1:8" s="8" customFormat="1" ht="16.899999999999999" customHeight="1">
      <c r="A137" s="112"/>
      <c r="B137" s="113"/>
      <c r="C137" s="255" t="s">
        <v>145</v>
      </c>
      <c r="D137" s="256" t="s">
        <v>146</v>
      </c>
      <c r="E137" s="256" t="s">
        <v>19</v>
      </c>
      <c r="F137" s="257">
        <v>35.798000000000002</v>
      </c>
      <c r="G137" s="112"/>
      <c r="H137" s="113"/>
    </row>
    <row r="138" spans="1:8" s="2" customFormat="1" ht="16.899999999999999" customHeight="1">
      <c r="A138" s="36"/>
      <c r="B138" s="41"/>
      <c r="C138" s="258" t="s">
        <v>19</v>
      </c>
      <c r="D138" s="258" t="s">
        <v>1303</v>
      </c>
      <c r="E138" s="19" t="s">
        <v>19</v>
      </c>
      <c r="F138" s="259">
        <v>35.798000000000002</v>
      </c>
      <c r="G138" s="36"/>
      <c r="H138" s="41"/>
    </row>
    <row r="139" spans="1:8" s="2" customFormat="1" ht="16.899999999999999" customHeight="1">
      <c r="A139" s="36"/>
      <c r="B139" s="41"/>
      <c r="C139" s="260" t="s">
        <v>1279</v>
      </c>
      <c r="D139" s="36"/>
      <c r="E139" s="36"/>
      <c r="F139" s="36"/>
      <c r="G139" s="36"/>
      <c r="H139" s="41"/>
    </row>
    <row r="140" spans="1:8" s="2" customFormat="1" ht="16.899999999999999" customHeight="1">
      <c r="A140" s="36"/>
      <c r="B140" s="41"/>
      <c r="C140" s="258" t="s">
        <v>563</v>
      </c>
      <c r="D140" s="258" t="s">
        <v>564</v>
      </c>
      <c r="E140" s="19" t="s">
        <v>230</v>
      </c>
      <c r="F140" s="259">
        <v>35.798000000000002</v>
      </c>
      <c r="G140" s="36"/>
      <c r="H140" s="41"/>
    </row>
    <row r="141" spans="1:8" s="2" customFormat="1" ht="16.899999999999999" customHeight="1">
      <c r="A141" s="36"/>
      <c r="B141" s="41"/>
      <c r="C141" s="258" t="s">
        <v>570</v>
      </c>
      <c r="D141" s="258" t="s">
        <v>571</v>
      </c>
      <c r="E141" s="19" t="s">
        <v>230</v>
      </c>
      <c r="F141" s="259">
        <v>35.798000000000002</v>
      </c>
      <c r="G141" s="36"/>
      <c r="H141" s="41"/>
    </row>
    <row r="142" spans="1:8" s="2" customFormat="1" ht="16.899999999999999" customHeight="1">
      <c r="A142" s="36"/>
      <c r="B142" s="41"/>
      <c r="C142" s="258" t="s">
        <v>576</v>
      </c>
      <c r="D142" s="258" t="s">
        <v>577</v>
      </c>
      <c r="E142" s="19" t="s">
        <v>230</v>
      </c>
      <c r="F142" s="259">
        <v>35.798000000000002</v>
      </c>
      <c r="G142" s="36"/>
      <c r="H142" s="41"/>
    </row>
    <row r="143" spans="1:8" s="8" customFormat="1" ht="16.899999999999999" customHeight="1">
      <c r="A143" s="112"/>
      <c r="B143" s="113"/>
      <c r="C143" s="255" t="s">
        <v>148</v>
      </c>
      <c r="D143" s="256" t="s">
        <v>149</v>
      </c>
      <c r="E143" s="256" t="s">
        <v>19</v>
      </c>
      <c r="F143" s="257">
        <v>36.200000000000003</v>
      </c>
      <c r="G143" s="112"/>
      <c r="H143" s="113"/>
    </row>
    <row r="144" spans="1:8" s="2" customFormat="1" ht="16.899999999999999" customHeight="1">
      <c r="A144" s="36"/>
      <c r="B144" s="41"/>
      <c r="C144" s="258" t="s">
        <v>19</v>
      </c>
      <c r="D144" s="258" t="s">
        <v>1304</v>
      </c>
      <c r="E144" s="19" t="s">
        <v>19</v>
      </c>
      <c r="F144" s="259">
        <v>36.200000000000003</v>
      </c>
      <c r="G144" s="36"/>
      <c r="H144" s="41"/>
    </row>
    <row r="145" spans="1:8" s="2" customFormat="1" ht="16.899999999999999" customHeight="1">
      <c r="A145" s="36"/>
      <c r="B145" s="41"/>
      <c r="C145" s="260" t="s">
        <v>1279</v>
      </c>
      <c r="D145" s="36"/>
      <c r="E145" s="36"/>
      <c r="F145" s="36"/>
      <c r="G145" s="36"/>
      <c r="H145" s="41"/>
    </row>
    <row r="146" spans="1:8" s="2" customFormat="1" ht="16.899999999999999" customHeight="1">
      <c r="A146" s="36"/>
      <c r="B146" s="41"/>
      <c r="C146" s="258" t="s">
        <v>198</v>
      </c>
      <c r="D146" s="258" t="s">
        <v>199</v>
      </c>
      <c r="E146" s="19" t="s">
        <v>200</v>
      </c>
      <c r="F146" s="259">
        <v>36.200000000000003</v>
      </c>
      <c r="G146" s="36"/>
      <c r="H146" s="41"/>
    </row>
    <row r="147" spans="1:8" s="2" customFormat="1" ht="16.899999999999999" customHeight="1">
      <c r="A147" s="36"/>
      <c r="B147" s="41"/>
      <c r="C147" s="261" t="s">
        <v>19</v>
      </c>
      <c r="D147" s="256" t="s">
        <v>1272</v>
      </c>
      <c r="E147" s="262" t="s">
        <v>19</v>
      </c>
      <c r="F147" s="263">
        <v>697.44</v>
      </c>
      <c r="G147" s="36"/>
      <c r="H147" s="41"/>
    </row>
    <row r="148" spans="1:8" s="2" customFormat="1" ht="16.899999999999999" customHeight="1">
      <c r="A148" s="36"/>
      <c r="B148" s="41"/>
      <c r="C148" s="258" t="s">
        <v>19</v>
      </c>
      <c r="D148" s="258" t="s">
        <v>1305</v>
      </c>
      <c r="E148" s="19" t="s">
        <v>19</v>
      </c>
      <c r="F148" s="259">
        <v>697.44</v>
      </c>
      <c r="G148" s="36"/>
      <c r="H148" s="41"/>
    </row>
    <row r="149" spans="1:8" s="2" customFormat="1" ht="16.899999999999999" customHeight="1">
      <c r="A149" s="36"/>
      <c r="B149" s="41"/>
      <c r="C149" s="261" t="s">
        <v>19</v>
      </c>
      <c r="D149" s="256" t="s">
        <v>1273</v>
      </c>
      <c r="E149" s="262" t="s">
        <v>19</v>
      </c>
      <c r="F149" s="263">
        <v>368.39</v>
      </c>
      <c r="G149" s="36"/>
      <c r="H149" s="41"/>
    </row>
    <row r="150" spans="1:8" s="2" customFormat="1" ht="16.899999999999999" customHeight="1">
      <c r="A150" s="36"/>
      <c r="B150" s="41"/>
      <c r="C150" s="258" t="s">
        <v>19</v>
      </c>
      <c r="D150" s="258" t="s">
        <v>1306</v>
      </c>
      <c r="E150" s="19" t="s">
        <v>19</v>
      </c>
      <c r="F150" s="259">
        <v>368.39</v>
      </c>
      <c r="G150" s="36"/>
      <c r="H150" s="41"/>
    </row>
    <row r="151" spans="1:8" s="2" customFormat="1" ht="16.899999999999999" customHeight="1">
      <c r="A151" s="36"/>
      <c r="B151" s="41"/>
      <c r="C151" s="261" t="s">
        <v>19</v>
      </c>
      <c r="D151" s="256" t="s">
        <v>1274</v>
      </c>
      <c r="E151" s="262" t="s">
        <v>19</v>
      </c>
      <c r="F151" s="263">
        <v>86.58</v>
      </c>
      <c r="G151" s="36"/>
      <c r="H151" s="41"/>
    </row>
    <row r="152" spans="1:8" s="2" customFormat="1" ht="16.899999999999999" customHeight="1">
      <c r="A152" s="36"/>
      <c r="B152" s="41"/>
      <c r="C152" s="258" t="s">
        <v>19</v>
      </c>
      <c r="D152" s="258" t="s">
        <v>1307</v>
      </c>
      <c r="E152" s="19" t="s">
        <v>19</v>
      </c>
      <c r="F152" s="259">
        <v>86.58</v>
      </c>
      <c r="G152" s="36"/>
      <c r="H152" s="41"/>
    </row>
    <row r="153" spans="1:8" s="2" customFormat="1" ht="16.899999999999999" customHeight="1">
      <c r="A153" s="36"/>
      <c r="B153" s="41"/>
      <c r="C153" s="261" t="s">
        <v>19</v>
      </c>
      <c r="D153" s="256" t="s">
        <v>1275</v>
      </c>
      <c r="E153" s="262" t="s">
        <v>19</v>
      </c>
      <c r="F153" s="263">
        <v>8.5299999999999994</v>
      </c>
      <c r="G153" s="36"/>
      <c r="H153" s="41"/>
    </row>
    <row r="154" spans="1:8" s="2" customFormat="1" ht="16.899999999999999" customHeight="1">
      <c r="A154" s="36"/>
      <c r="B154" s="41"/>
      <c r="C154" s="258" t="s">
        <v>19</v>
      </c>
      <c r="D154" s="258" t="s">
        <v>1308</v>
      </c>
      <c r="E154" s="19" t="s">
        <v>19</v>
      </c>
      <c r="F154" s="259">
        <v>8.5299999999999994</v>
      </c>
      <c r="G154" s="36"/>
      <c r="H154" s="41"/>
    </row>
    <row r="155" spans="1:8" s="2" customFormat="1" ht="16.899999999999999" customHeight="1">
      <c r="A155" s="36"/>
      <c r="B155" s="41"/>
      <c r="C155" s="261" t="s">
        <v>19</v>
      </c>
      <c r="D155" s="256" t="s">
        <v>1276</v>
      </c>
      <c r="E155" s="262" t="s">
        <v>19</v>
      </c>
      <c r="F155" s="263">
        <v>427.79</v>
      </c>
      <c r="G155" s="36"/>
      <c r="H155" s="41"/>
    </row>
    <row r="156" spans="1:8" s="2" customFormat="1" ht="16.899999999999999" customHeight="1">
      <c r="A156" s="36"/>
      <c r="B156" s="41"/>
      <c r="C156" s="258" t="s">
        <v>19</v>
      </c>
      <c r="D156" s="258" t="s">
        <v>1309</v>
      </c>
      <c r="E156" s="19" t="s">
        <v>19</v>
      </c>
      <c r="F156" s="259">
        <v>427.79</v>
      </c>
      <c r="G156" s="36"/>
      <c r="H156" s="41"/>
    </row>
    <row r="157" spans="1:8" s="2" customFormat="1" ht="16.899999999999999" customHeight="1">
      <c r="A157" s="36"/>
      <c r="B157" s="41"/>
      <c r="C157" s="261" t="s">
        <v>19</v>
      </c>
      <c r="D157" s="256" t="s">
        <v>1302</v>
      </c>
      <c r="E157" s="262" t="s">
        <v>19</v>
      </c>
      <c r="F157" s="263">
        <v>89.843000000000004</v>
      </c>
      <c r="G157" s="36"/>
      <c r="H157" s="41"/>
    </row>
    <row r="158" spans="1:8" s="2" customFormat="1" ht="16.899999999999999" customHeight="1">
      <c r="A158" s="36"/>
      <c r="B158" s="41"/>
      <c r="C158" s="258" t="s">
        <v>19</v>
      </c>
      <c r="D158" s="258" t="s">
        <v>1310</v>
      </c>
      <c r="E158" s="19" t="s">
        <v>19</v>
      </c>
      <c r="F158" s="259">
        <v>89.843000000000004</v>
      </c>
      <c r="G158" s="36"/>
      <c r="H158" s="41"/>
    </row>
    <row r="159" spans="1:8" s="2" customFormat="1" ht="16.899999999999999" customHeight="1">
      <c r="A159" s="36"/>
      <c r="B159" s="41"/>
      <c r="C159" s="261" t="s">
        <v>19</v>
      </c>
      <c r="D159" s="256" t="s">
        <v>1301</v>
      </c>
      <c r="E159" s="262" t="s">
        <v>19</v>
      </c>
      <c r="F159" s="263">
        <v>156.328</v>
      </c>
      <c r="G159" s="36"/>
      <c r="H159" s="41"/>
    </row>
    <row r="160" spans="1:8" s="2" customFormat="1" ht="16.899999999999999" customHeight="1">
      <c r="A160" s="36"/>
      <c r="B160" s="41"/>
      <c r="C160" s="258" t="s">
        <v>19</v>
      </c>
      <c r="D160" s="258" t="s">
        <v>1311</v>
      </c>
      <c r="E160" s="19" t="s">
        <v>19</v>
      </c>
      <c r="F160" s="259">
        <v>156.328</v>
      </c>
      <c r="G160" s="36"/>
      <c r="H160" s="41"/>
    </row>
    <row r="161" spans="1:8" s="2" customFormat="1" ht="16.899999999999999" customHeight="1">
      <c r="A161" s="36"/>
      <c r="B161" s="41"/>
      <c r="C161" s="261" t="s">
        <v>19</v>
      </c>
      <c r="D161" s="256" t="s">
        <v>1299</v>
      </c>
      <c r="E161" s="262" t="s">
        <v>19</v>
      </c>
      <c r="F161" s="263">
        <v>55.398000000000003</v>
      </c>
      <c r="G161" s="36"/>
      <c r="H161" s="41"/>
    </row>
    <row r="162" spans="1:8" s="2" customFormat="1" ht="16.899999999999999" customHeight="1">
      <c r="A162" s="36"/>
      <c r="B162" s="41"/>
      <c r="C162" s="258" t="s">
        <v>19</v>
      </c>
      <c r="D162" s="258" t="s">
        <v>1312</v>
      </c>
      <c r="E162" s="19" t="s">
        <v>19</v>
      </c>
      <c r="F162" s="259">
        <v>55.398000000000003</v>
      </c>
      <c r="G162" s="36"/>
      <c r="H162" s="41"/>
    </row>
    <row r="163" spans="1:8" s="2" customFormat="1" ht="16.899999999999999" customHeight="1">
      <c r="A163" s="36"/>
      <c r="B163" s="41"/>
      <c r="C163" s="261" t="s">
        <v>19</v>
      </c>
      <c r="D163" s="256" t="s">
        <v>1300</v>
      </c>
      <c r="E163" s="262" t="s">
        <v>19</v>
      </c>
      <c r="F163" s="263">
        <v>105.212</v>
      </c>
      <c r="G163" s="36"/>
      <c r="H163" s="41"/>
    </row>
    <row r="164" spans="1:8" s="2" customFormat="1" ht="16.899999999999999" customHeight="1">
      <c r="A164" s="36"/>
      <c r="B164" s="41"/>
      <c r="C164" s="258" t="s">
        <v>19</v>
      </c>
      <c r="D164" s="258" t="s">
        <v>1313</v>
      </c>
      <c r="E164" s="19" t="s">
        <v>19</v>
      </c>
      <c r="F164" s="259">
        <v>105.212</v>
      </c>
      <c r="G164" s="36"/>
      <c r="H164" s="41"/>
    </row>
    <row r="165" spans="1:8" s="2" customFormat="1" ht="16.899999999999999" customHeight="1">
      <c r="A165" s="36"/>
      <c r="B165" s="41"/>
      <c r="C165" s="261" t="s">
        <v>19</v>
      </c>
      <c r="D165" s="256" t="s">
        <v>1297</v>
      </c>
      <c r="E165" s="262" t="s">
        <v>19</v>
      </c>
      <c r="F165" s="263">
        <v>245.441</v>
      </c>
      <c r="G165" s="36"/>
      <c r="H165" s="41"/>
    </row>
    <row r="166" spans="1:8" s="2" customFormat="1" ht="16.899999999999999" customHeight="1">
      <c r="A166" s="36"/>
      <c r="B166" s="41"/>
      <c r="C166" s="258" t="s">
        <v>19</v>
      </c>
      <c r="D166" s="258" t="s">
        <v>1314</v>
      </c>
      <c r="E166" s="19" t="s">
        <v>19</v>
      </c>
      <c r="F166" s="259">
        <v>245.441</v>
      </c>
      <c r="G166" s="36"/>
      <c r="H166" s="41"/>
    </row>
    <row r="167" spans="1:8" s="2" customFormat="1" ht="16.899999999999999" customHeight="1">
      <c r="A167" s="36"/>
      <c r="B167" s="41"/>
      <c r="C167" s="261" t="s">
        <v>19</v>
      </c>
      <c r="D167" s="256" t="s">
        <v>1296</v>
      </c>
      <c r="E167" s="262" t="s">
        <v>19</v>
      </c>
      <c r="F167" s="263">
        <v>32.6</v>
      </c>
      <c r="G167" s="36"/>
      <c r="H167" s="41"/>
    </row>
    <row r="168" spans="1:8" s="2" customFormat="1" ht="16.899999999999999" customHeight="1">
      <c r="A168" s="36"/>
      <c r="B168" s="41"/>
      <c r="C168" s="258" t="s">
        <v>19</v>
      </c>
      <c r="D168" s="258" t="s">
        <v>1315</v>
      </c>
      <c r="E168" s="19" t="s">
        <v>19</v>
      </c>
      <c r="F168" s="259">
        <v>32.6</v>
      </c>
      <c r="G168" s="36"/>
      <c r="H168" s="41"/>
    </row>
    <row r="169" spans="1:8" s="2" customFormat="1" ht="16.899999999999999" customHeight="1">
      <c r="A169" s="36"/>
      <c r="B169" s="41"/>
      <c r="C169" s="261" t="s">
        <v>19</v>
      </c>
      <c r="D169" s="256" t="s">
        <v>1277</v>
      </c>
      <c r="E169" s="262" t="s">
        <v>19</v>
      </c>
      <c r="F169" s="263">
        <v>40.06</v>
      </c>
      <c r="G169" s="36"/>
      <c r="H169" s="41"/>
    </row>
    <row r="170" spans="1:8" s="2" customFormat="1" ht="16.899999999999999" customHeight="1">
      <c r="A170" s="36"/>
      <c r="B170" s="41"/>
      <c r="C170" s="258" t="s">
        <v>19</v>
      </c>
      <c r="D170" s="258" t="s">
        <v>1316</v>
      </c>
      <c r="E170" s="19" t="s">
        <v>19</v>
      </c>
      <c r="F170" s="259">
        <v>40.06</v>
      </c>
      <c r="G170" s="36"/>
      <c r="H170" s="41"/>
    </row>
    <row r="171" spans="1:8" s="2" customFormat="1" ht="16.899999999999999" customHeight="1">
      <c r="A171" s="36"/>
      <c r="B171" s="41"/>
      <c r="C171" s="261" t="s">
        <v>19</v>
      </c>
      <c r="D171" s="256" t="s">
        <v>1304</v>
      </c>
      <c r="E171" s="262" t="s">
        <v>19</v>
      </c>
      <c r="F171" s="263">
        <v>36.200000000000003</v>
      </c>
      <c r="G171" s="36"/>
      <c r="H171" s="41"/>
    </row>
    <row r="172" spans="1:8" s="2" customFormat="1" ht="16.899999999999999" customHeight="1">
      <c r="A172" s="36"/>
      <c r="B172" s="41"/>
      <c r="C172" s="258" t="s">
        <v>19</v>
      </c>
      <c r="D172" s="258" t="s">
        <v>1317</v>
      </c>
      <c r="E172" s="19" t="s">
        <v>19</v>
      </c>
      <c r="F172" s="259">
        <v>36.200000000000003</v>
      </c>
      <c r="G172" s="36"/>
      <c r="H172" s="41"/>
    </row>
    <row r="173" spans="1:8" s="2" customFormat="1" ht="16.899999999999999" customHeight="1">
      <c r="A173" s="36"/>
      <c r="B173" s="41"/>
      <c r="C173" s="261" t="s">
        <v>19</v>
      </c>
      <c r="D173" s="256" t="s">
        <v>1303</v>
      </c>
      <c r="E173" s="262" t="s">
        <v>19</v>
      </c>
      <c r="F173" s="263">
        <v>35.798000000000002</v>
      </c>
      <c r="G173" s="36"/>
      <c r="H173" s="41"/>
    </row>
    <row r="174" spans="1:8" s="2" customFormat="1" ht="16.899999999999999" customHeight="1">
      <c r="A174" s="36"/>
      <c r="B174" s="41"/>
      <c r="C174" s="258" t="s">
        <v>19</v>
      </c>
      <c r="D174" s="258" t="s">
        <v>1318</v>
      </c>
      <c r="E174" s="19" t="s">
        <v>19</v>
      </c>
      <c r="F174" s="259">
        <v>35.798000000000002</v>
      </c>
      <c r="G174" s="36"/>
      <c r="H174" s="41"/>
    </row>
    <row r="175" spans="1:8" s="2" customFormat="1" ht="16.899999999999999" customHeight="1">
      <c r="A175" s="36"/>
      <c r="B175" s="41"/>
      <c r="C175" s="261" t="s">
        <v>19</v>
      </c>
      <c r="D175" s="256" t="s">
        <v>1278</v>
      </c>
      <c r="E175" s="262" t="s">
        <v>19</v>
      </c>
      <c r="F175" s="263">
        <v>15.78</v>
      </c>
      <c r="G175" s="36"/>
      <c r="H175" s="41"/>
    </row>
    <row r="176" spans="1:8" s="2" customFormat="1" ht="16.899999999999999" customHeight="1">
      <c r="A176" s="36"/>
      <c r="B176" s="41"/>
      <c r="C176" s="258" t="s">
        <v>19</v>
      </c>
      <c r="D176" s="258" t="s">
        <v>1319</v>
      </c>
      <c r="E176" s="19" t="s">
        <v>19</v>
      </c>
      <c r="F176" s="259">
        <v>15.78</v>
      </c>
      <c r="G176" s="36"/>
      <c r="H176" s="41"/>
    </row>
    <row r="177" spans="1:8" s="2" customFormat="1" ht="16.899999999999999" customHeight="1">
      <c r="A177" s="36"/>
      <c r="B177" s="41"/>
      <c r="C177" s="261" t="s">
        <v>19</v>
      </c>
      <c r="D177" s="256" t="s">
        <v>1282</v>
      </c>
      <c r="E177" s="262" t="s">
        <v>19</v>
      </c>
      <c r="F177" s="263">
        <v>103.718</v>
      </c>
      <c r="G177" s="36"/>
      <c r="H177" s="41"/>
    </row>
    <row r="178" spans="1:8" s="2" customFormat="1" ht="16.899999999999999" customHeight="1">
      <c r="A178" s="36"/>
      <c r="B178" s="41"/>
      <c r="C178" s="258" t="s">
        <v>19</v>
      </c>
      <c r="D178" s="258" t="s">
        <v>1320</v>
      </c>
      <c r="E178" s="19" t="s">
        <v>19</v>
      </c>
      <c r="F178" s="259">
        <v>103.718</v>
      </c>
      <c r="G178" s="36"/>
      <c r="H178" s="41"/>
    </row>
    <row r="179" spans="1:8" s="2" customFormat="1" ht="16.899999999999999" customHeight="1">
      <c r="A179" s="36"/>
      <c r="B179" s="41"/>
      <c r="C179" s="261" t="s">
        <v>19</v>
      </c>
      <c r="D179" s="256" t="s">
        <v>1280</v>
      </c>
      <c r="E179" s="262" t="s">
        <v>19</v>
      </c>
      <c r="F179" s="263">
        <v>249.96199999999999</v>
      </c>
      <c r="G179" s="36"/>
      <c r="H179" s="41"/>
    </row>
    <row r="180" spans="1:8" s="2" customFormat="1" ht="16.899999999999999" customHeight="1">
      <c r="A180" s="36"/>
      <c r="B180" s="41"/>
      <c r="C180" s="258" t="s">
        <v>19</v>
      </c>
      <c r="D180" s="258" t="s">
        <v>1321</v>
      </c>
      <c r="E180" s="19" t="s">
        <v>19</v>
      </c>
      <c r="F180" s="259">
        <v>249.96199999999999</v>
      </c>
      <c r="G180" s="36"/>
      <c r="H180" s="41"/>
    </row>
    <row r="181" spans="1:8" s="2" customFormat="1" ht="16.899999999999999" customHeight="1">
      <c r="A181" s="36"/>
      <c r="B181" s="41"/>
      <c r="C181" s="261" t="s">
        <v>19</v>
      </c>
      <c r="D181" s="256" t="s">
        <v>1281</v>
      </c>
      <c r="E181" s="262" t="s">
        <v>19</v>
      </c>
      <c r="F181" s="263">
        <v>42.747999999999998</v>
      </c>
      <c r="G181" s="36"/>
      <c r="H181" s="41"/>
    </row>
    <row r="182" spans="1:8" s="2" customFormat="1" ht="16.899999999999999" customHeight="1">
      <c r="A182" s="36"/>
      <c r="B182" s="41"/>
      <c r="C182" s="258" t="s">
        <v>19</v>
      </c>
      <c r="D182" s="258" t="s">
        <v>1322</v>
      </c>
      <c r="E182" s="19" t="s">
        <v>19</v>
      </c>
      <c r="F182" s="259">
        <v>42.747999999999998</v>
      </c>
      <c r="G182" s="36"/>
      <c r="H182" s="41"/>
    </row>
    <row r="183" spans="1:8" s="2" customFormat="1" ht="16.899999999999999" customHeight="1">
      <c r="A183" s="36"/>
      <c r="B183" s="41"/>
      <c r="C183" s="261" t="s">
        <v>19</v>
      </c>
      <c r="D183" s="256" t="s">
        <v>1295</v>
      </c>
      <c r="E183" s="262" t="s">
        <v>19</v>
      </c>
      <c r="F183" s="263">
        <v>187.24</v>
      </c>
      <c r="G183" s="36"/>
      <c r="H183" s="41"/>
    </row>
    <row r="184" spans="1:8" s="2" customFormat="1" ht="16.899999999999999" customHeight="1">
      <c r="A184" s="36"/>
      <c r="B184" s="41"/>
      <c r="C184" s="258" t="s">
        <v>19</v>
      </c>
      <c r="D184" s="258" t="s">
        <v>1323</v>
      </c>
      <c r="E184" s="19" t="s">
        <v>19</v>
      </c>
      <c r="F184" s="259">
        <v>187.24</v>
      </c>
      <c r="G184" s="36"/>
      <c r="H184" s="41"/>
    </row>
    <row r="185" spans="1:8" s="2" customFormat="1" ht="7.35" customHeight="1">
      <c r="A185" s="36"/>
      <c r="B185" s="129"/>
      <c r="C185" s="130"/>
      <c r="D185" s="130"/>
      <c r="E185" s="130"/>
      <c r="F185" s="130"/>
      <c r="G185" s="130"/>
      <c r="H185" s="41"/>
    </row>
    <row r="186" spans="1:8" s="2" customFormat="1" ht="11.25">
      <c r="A186" s="36"/>
      <c r="B186" s="36"/>
      <c r="C186" s="36"/>
      <c r="D186" s="36"/>
      <c r="E186" s="36"/>
      <c r="F186" s="36"/>
      <c r="G186" s="36"/>
      <c r="H186" s="36"/>
    </row>
  </sheetData>
  <sheetProtection algorithmName="SHA-512" hashValue="PJ+RA1tY2SlXP0Z3vi2NoqdzyxOW+YxUkHjgIh5H6sqHgoCWIYHGnbGyb9O4PzHNAmG57xl0oxZXwG1zHbZ1yw==" saltValue="QMFT1M8OlrdW55ojBc8yeE87HMDSP03XTdjiLnjJvBumpy5KqTryKAReSYyBec81j73gFkVcsdrvRkTm/BtFlw==" spinCount="100000" sheet="1" objects="1" scenarios="1" formatColumns="0" formatRows="0"/>
  <mergeCells count="2">
    <mergeCell ref="D5:F5"/>
    <mergeCell ref="D6:F6"/>
  </mergeCells>
  <hyperlinks>
    <hyperlink ref="C11" r:id="rId1"/>
    <hyperlink ref="C23" r:id="rId2"/>
    <hyperlink ref="C28" r:id="rId3"/>
    <hyperlink ref="C32" r:id="rId4"/>
    <hyperlink ref="C44" r:id="rId5"/>
    <hyperlink ref="C53" r:id="rId6"/>
    <hyperlink ref="C59" r:id="rId7"/>
    <hyperlink ref="C67" r:id="rId8"/>
    <hyperlink ref="C72" r:id="rId9"/>
    <hyperlink ref="C81" r:id="rId10"/>
    <hyperlink ref="C88" r:id="rId11"/>
    <hyperlink ref="C92" r:id="rId12"/>
    <hyperlink ref="C101" r:id="rId13"/>
    <hyperlink ref="C106" r:id="rId14"/>
    <hyperlink ref="C110" r:id="rId15"/>
    <hyperlink ref="C114" r:id="rId16"/>
    <hyperlink ref="C118" r:id="rId17"/>
    <hyperlink ref="C122" r:id="rId18"/>
    <hyperlink ref="C127" r:id="rId19"/>
    <hyperlink ref="C132" r:id="rId20"/>
    <hyperlink ref="C137" r:id="rId21"/>
    <hyperlink ref="C143" r:id="rId22"/>
  </hyperlink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64" customWidth="1"/>
    <col min="2" max="2" width="1.6640625" style="264" customWidth="1"/>
    <col min="3" max="4" width="5" style="264" customWidth="1"/>
    <col min="5" max="5" width="11.6640625" style="264" customWidth="1"/>
    <col min="6" max="6" width="9.1640625" style="264" customWidth="1"/>
    <col min="7" max="7" width="5" style="264" customWidth="1"/>
    <col min="8" max="8" width="77.83203125" style="264" customWidth="1"/>
    <col min="9" max="10" width="20" style="264" customWidth="1"/>
    <col min="11" max="11" width="1.6640625" style="264" customWidth="1"/>
  </cols>
  <sheetData>
    <row r="1" spans="2:11" s="1" customFormat="1" ht="37.5" customHeight="1"/>
    <row r="2" spans="2:11" s="1" customFormat="1" ht="7.5" customHeight="1">
      <c r="B2" s="265"/>
      <c r="C2" s="266"/>
      <c r="D2" s="266"/>
      <c r="E2" s="266"/>
      <c r="F2" s="266"/>
      <c r="G2" s="266"/>
      <c r="H2" s="266"/>
      <c r="I2" s="266"/>
      <c r="J2" s="266"/>
      <c r="K2" s="267"/>
    </row>
    <row r="3" spans="2:11" s="16" customFormat="1" ht="45" customHeight="1">
      <c r="B3" s="268"/>
      <c r="C3" s="404" t="s">
        <v>1324</v>
      </c>
      <c r="D3" s="404"/>
      <c r="E3" s="404"/>
      <c r="F3" s="404"/>
      <c r="G3" s="404"/>
      <c r="H3" s="404"/>
      <c r="I3" s="404"/>
      <c r="J3" s="404"/>
      <c r="K3" s="269"/>
    </row>
    <row r="4" spans="2:11" s="1" customFormat="1" ht="25.5" customHeight="1">
      <c r="B4" s="270"/>
      <c r="C4" s="403" t="s">
        <v>1325</v>
      </c>
      <c r="D4" s="403"/>
      <c r="E4" s="403"/>
      <c r="F4" s="403"/>
      <c r="G4" s="403"/>
      <c r="H4" s="403"/>
      <c r="I4" s="403"/>
      <c r="J4" s="403"/>
      <c r="K4" s="271"/>
    </row>
    <row r="5" spans="2:11" s="1" customFormat="1" ht="5.25" customHeight="1">
      <c r="B5" s="270"/>
      <c r="C5" s="272"/>
      <c r="D5" s="272"/>
      <c r="E5" s="272"/>
      <c r="F5" s="272"/>
      <c r="G5" s="272"/>
      <c r="H5" s="272"/>
      <c r="I5" s="272"/>
      <c r="J5" s="272"/>
      <c r="K5" s="271"/>
    </row>
    <row r="6" spans="2:11" s="1" customFormat="1" ht="15" customHeight="1">
      <c r="B6" s="270"/>
      <c r="C6" s="402" t="s">
        <v>1326</v>
      </c>
      <c r="D6" s="402"/>
      <c r="E6" s="402"/>
      <c r="F6" s="402"/>
      <c r="G6" s="402"/>
      <c r="H6" s="402"/>
      <c r="I6" s="402"/>
      <c r="J6" s="402"/>
      <c r="K6" s="271"/>
    </row>
    <row r="7" spans="2:11" s="1" customFormat="1" ht="15" customHeight="1">
      <c r="B7" s="274"/>
      <c r="C7" s="402" t="s">
        <v>1327</v>
      </c>
      <c r="D7" s="402"/>
      <c r="E7" s="402"/>
      <c r="F7" s="402"/>
      <c r="G7" s="402"/>
      <c r="H7" s="402"/>
      <c r="I7" s="402"/>
      <c r="J7" s="402"/>
      <c r="K7" s="271"/>
    </row>
    <row r="8" spans="2:11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pans="2:11" s="1" customFormat="1" ht="15" customHeight="1">
      <c r="B9" s="274"/>
      <c r="C9" s="402" t="s">
        <v>1328</v>
      </c>
      <c r="D9" s="402"/>
      <c r="E9" s="402"/>
      <c r="F9" s="402"/>
      <c r="G9" s="402"/>
      <c r="H9" s="402"/>
      <c r="I9" s="402"/>
      <c r="J9" s="402"/>
      <c r="K9" s="271"/>
    </row>
    <row r="10" spans="2:11" s="1" customFormat="1" ht="15" customHeight="1">
      <c r="B10" s="274"/>
      <c r="C10" s="273"/>
      <c r="D10" s="402" t="s">
        <v>1329</v>
      </c>
      <c r="E10" s="402"/>
      <c r="F10" s="402"/>
      <c r="G10" s="402"/>
      <c r="H10" s="402"/>
      <c r="I10" s="402"/>
      <c r="J10" s="402"/>
      <c r="K10" s="271"/>
    </row>
    <row r="11" spans="2:11" s="1" customFormat="1" ht="15" customHeight="1">
      <c r="B11" s="274"/>
      <c r="C11" s="275"/>
      <c r="D11" s="402" t="s">
        <v>1330</v>
      </c>
      <c r="E11" s="402"/>
      <c r="F11" s="402"/>
      <c r="G11" s="402"/>
      <c r="H11" s="402"/>
      <c r="I11" s="402"/>
      <c r="J11" s="402"/>
      <c r="K11" s="271"/>
    </row>
    <row r="12" spans="2:11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pans="2:11" s="1" customFormat="1" ht="15" customHeight="1">
      <c r="B13" s="274"/>
      <c r="C13" s="275"/>
      <c r="D13" s="276" t="s">
        <v>1331</v>
      </c>
      <c r="E13" s="273"/>
      <c r="F13" s="273"/>
      <c r="G13" s="273"/>
      <c r="H13" s="273"/>
      <c r="I13" s="273"/>
      <c r="J13" s="273"/>
      <c r="K13" s="271"/>
    </row>
    <row r="14" spans="2:11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pans="2:11" s="1" customFormat="1" ht="15" customHeight="1">
      <c r="B15" s="274"/>
      <c r="C15" s="275"/>
      <c r="D15" s="402" t="s">
        <v>1332</v>
      </c>
      <c r="E15" s="402"/>
      <c r="F15" s="402"/>
      <c r="G15" s="402"/>
      <c r="H15" s="402"/>
      <c r="I15" s="402"/>
      <c r="J15" s="402"/>
      <c r="K15" s="271"/>
    </row>
    <row r="16" spans="2:11" s="1" customFormat="1" ht="15" customHeight="1">
      <c r="B16" s="274"/>
      <c r="C16" s="275"/>
      <c r="D16" s="402" t="s">
        <v>1333</v>
      </c>
      <c r="E16" s="402"/>
      <c r="F16" s="402"/>
      <c r="G16" s="402"/>
      <c r="H16" s="402"/>
      <c r="I16" s="402"/>
      <c r="J16" s="402"/>
      <c r="K16" s="271"/>
    </row>
    <row r="17" spans="2:11" s="1" customFormat="1" ht="15" customHeight="1">
      <c r="B17" s="274"/>
      <c r="C17" s="275"/>
      <c r="D17" s="402" t="s">
        <v>1334</v>
      </c>
      <c r="E17" s="402"/>
      <c r="F17" s="402"/>
      <c r="G17" s="402"/>
      <c r="H17" s="402"/>
      <c r="I17" s="402"/>
      <c r="J17" s="402"/>
      <c r="K17" s="271"/>
    </row>
    <row r="18" spans="2:11" s="1" customFormat="1" ht="15" customHeight="1">
      <c r="B18" s="274"/>
      <c r="C18" s="275"/>
      <c r="D18" s="275"/>
      <c r="E18" s="277" t="s">
        <v>82</v>
      </c>
      <c r="F18" s="402" t="s">
        <v>1335</v>
      </c>
      <c r="G18" s="402"/>
      <c r="H18" s="402"/>
      <c r="I18" s="402"/>
      <c r="J18" s="402"/>
      <c r="K18" s="271"/>
    </row>
    <row r="19" spans="2:11" s="1" customFormat="1" ht="15" customHeight="1">
      <c r="B19" s="274"/>
      <c r="C19" s="275"/>
      <c r="D19" s="275"/>
      <c r="E19" s="277" t="s">
        <v>1336</v>
      </c>
      <c r="F19" s="402" t="s">
        <v>1337</v>
      </c>
      <c r="G19" s="402"/>
      <c r="H19" s="402"/>
      <c r="I19" s="402"/>
      <c r="J19" s="402"/>
      <c r="K19" s="271"/>
    </row>
    <row r="20" spans="2:11" s="1" customFormat="1" ht="15" customHeight="1">
      <c r="B20" s="274"/>
      <c r="C20" s="275"/>
      <c r="D20" s="275"/>
      <c r="E20" s="277" t="s">
        <v>1338</v>
      </c>
      <c r="F20" s="402" t="s">
        <v>1339</v>
      </c>
      <c r="G20" s="402"/>
      <c r="H20" s="402"/>
      <c r="I20" s="402"/>
      <c r="J20" s="402"/>
      <c r="K20" s="271"/>
    </row>
    <row r="21" spans="2:11" s="1" customFormat="1" ht="15" customHeight="1">
      <c r="B21" s="274"/>
      <c r="C21" s="275"/>
      <c r="D21" s="275"/>
      <c r="E21" s="277" t="s">
        <v>1340</v>
      </c>
      <c r="F21" s="402" t="s">
        <v>99</v>
      </c>
      <c r="G21" s="402"/>
      <c r="H21" s="402"/>
      <c r="I21" s="402"/>
      <c r="J21" s="402"/>
      <c r="K21" s="271"/>
    </row>
    <row r="22" spans="2:11" s="1" customFormat="1" ht="15" customHeight="1">
      <c r="B22" s="274"/>
      <c r="C22" s="275"/>
      <c r="D22" s="275"/>
      <c r="E22" s="277" t="s">
        <v>1341</v>
      </c>
      <c r="F22" s="402" t="s">
        <v>1342</v>
      </c>
      <c r="G22" s="402"/>
      <c r="H22" s="402"/>
      <c r="I22" s="402"/>
      <c r="J22" s="402"/>
      <c r="K22" s="271"/>
    </row>
    <row r="23" spans="2:11" s="1" customFormat="1" ht="15" customHeight="1">
      <c r="B23" s="274"/>
      <c r="C23" s="275"/>
      <c r="D23" s="275"/>
      <c r="E23" s="277" t="s">
        <v>1343</v>
      </c>
      <c r="F23" s="402" t="s">
        <v>1344</v>
      </c>
      <c r="G23" s="402"/>
      <c r="H23" s="402"/>
      <c r="I23" s="402"/>
      <c r="J23" s="402"/>
      <c r="K23" s="271"/>
    </row>
    <row r="24" spans="2:11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pans="2:11" s="1" customFormat="1" ht="15" customHeight="1">
      <c r="B25" s="274"/>
      <c r="C25" s="402" t="s">
        <v>1345</v>
      </c>
      <c r="D25" s="402"/>
      <c r="E25" s="402"/>
      <c r="F25" s="402"/>
      <c r="G25" s="402"/>
      <c r="H25" s="402"/>
      <c r="I25" s="402"/>
      <c r="J25" s="402"/>
      <c r="K25" s="271"/>
    </row>
    <row r="26" spans="2:11" s="1" customFormat="1" ht="15" customHeight="1">
      <c r="B26" s="274"/>
      <c r="C26" s="402" t="s">
        <v>1346</v>
      </c>
      <c r="D26" s="402"/>
      <c r="E26" s="402"/>
      <c r="F26" s="402"/>
      <c r="G26" s="402"/>
      <c r="H26" s="402"/>
      <c r="I26" s="402"/>
      <c r="J26" s="402"/>
      <c r="K26" s="271"/>
    </row>
    <row r="27" spans="2:11" s="1" customFormat="1" ht="15" customHeight="1">
      <c r="B27" s="274"/>
      <c r="C27" s="273"/>
      <c r="D27" s="402" t="s">
        <v>1347</v>
      </c>
      <c r="E27" s="402"/>
      <c r="F27" s="402"/>
      <c r="G27" s="402"/>
      <c r="H27" s="402"/>
      <c r="I27" s="402"/>
      <c r="J27" s="402"/>
      <c r="K27" s="271"/>
    </row>
    <row r="28" spans="2:11" s="1" customFormat="1" ht="15" customHeight="1">
      <c r="B28" s="274"/>
      <c r="C28" s="275"/>
      <c r="D28" s="402" t="s">
        <v>1348</v>
      </c>
      <c r="E28" s="402"/>
      <c r="F28" s="402"/>
      <c r="G28" s="402"/>
      <c r="H28" s="402"/>
      <c r="I28" s="402"/>
      <c r="J28" s="402"/>
      <c r="K28" s="271"/>
    </row>
    <row r="29" spans="2:11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pans="2:11" s="1" customFormat="1" ht="15" customHeight="1">
      <c r="B30" s="274"/>
      <c r="C30" s="275"/>
      <c r="D30" s="402" t="s">
        <v>1349</v>
      </c>
      <c r="E30" s="402"/>
      <c r="F30" s="402"/>
      <c r="G30" s="402"/>
      <c r="H30" s="402"/>
      <c r="I30" s="402"/>
      <c r="J30" s="402"/>
      <c r="K30" s="271"/>
    </row>
    <row r="31" spans="2:11" s="1" customFormat="1" ht="15" customHeight="1">
      <c r="B31" s="274"/>
      <c r="C31" s="275"/>
      <c r="D31" s="402" t="s">
        <v>1350</v>
      </c>
      <c r="E31" s="402"/>
      <c r="F31" s="402"/>
      <c r="G31" s="402"/>
      <c r="H31" s="402"/>
      <c r="I31" s="402"/>
      <c r="J31" s="402"/>
      <c r="K31" s="271"/>
    </row>
    <row r="32" spans="2:11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pans="2:11" s="1" customFormat="1" ht="15" customHeight="1">
      <c r="B33" s="274"/>
      <c r="C33" s="275"/>
      <c r="D33" s="402" t="s">
        <v>1351</v>
      </c>
      <c r="E33" s="402"/>
      <c r="F33" s="402"/>
      <c r="G33" s="402"/>
      <c r="H33" s="402"/>
      <c r="I33" s="402"/>
      <c r="J33" s="402"/>
      <c r="K33" s="271"/>
    </row>
    <row r="34" spans="2:11" s="1" customFormat="1" ht="15" customHeight="1">
      <c r="B34" s="274"/>
      <c r="C34" s="275"/>
      <c r="D34" s="402" t="s">
        <v>1352</v>
      </c>
      <c r="E34" s="402"/>
      <c r="F34" s="402"/>
      <c r="G34" s="402"/>
      <c r="H34" s="402"/>
      <c r="I34" s="402"/>
      <c r="J34" s="402"/>
      <c r="K34" s="271"/>
    </row>
    <row r="35" spans="2:11" s="1" customFormat="1" ht="15" customHeight="1">
      <c r="B35" s="274"/>
      <c r="C35" s="275"/>
      <c r="D35" s="402" t="s">
        <v>1353</v>
      </c>
      <c r="E35" s="402"/>
      <c r="F35" s="402"/>
      <c r="G35" s="402"/>
      <c r="H35" s="402"/>
      <c r="I35" s="402"/>
      <c r="J35" s="402"/>
      <c r="K35" s="271"/>
    </row>
    <row r="36" spans="2:11" s="1" customFormat="1" ht="15" customHeight="1">
      <c r="B36" s="274"/>
      <c r="C36" s="275"/>
      <c r="D36" s="273"/>
      <c r="E36" s="276" t="s">
        <v>180</v>
      </c>
      <c r="F36" s="273"/>
      <c r="G36" s="402" t="s">
        <v>1354</v>
      </c>
      <c r="H36" s="402"/>
      <c r="I36" s="402"/>
      <c r="J36" s="402"/>
      <c r="K36" s="271"/>
    </row>
    <row r="37" spans="2:11" s="1" customFormat="1" ht="30.75" customHeight="1">
      <c r="B37" s="274"/>
      <c r="C37" s="275"/>
      <c r="D37" s="273"/>
      <c r="E37" s="276" t="s">
        <v>1355</v>
      </c>
      <c r="F37" s="273"/>
      <c r="G37" s="402" t="s">
        <v>1356</v>
      </c>
      <c r="H37" s="402"/>
      <c r="I37" s="402"/>
      <c r="J37" s="402"/>
      <c r="K37" s="271"/>
    </row>
    <row r="38" spans="2:11" s="1" customFormat="1" ht="15" customHeight="1">
      <c r="B38" s="274"/>
      <c r="C38" s="275"/>
      <c r="D38" s="273"/>
      <c r="E38" s="276" t="s">
        <v>56</v>
      </c>
      <c r="F38" s="273"/>
      <c r="G38" s="402" t="s">
        <v>1357</v>
      </c>
      <c r="H38" s="402"/>
      <c r="I38" s="402"/>
      <c r="J38" s="402"/>
      <c r="K38" s="271"/>
    </row>
    <row r="39" spans="2:11" s="1" customFormat="1" ht="15" customHeight="1">
      <c r="B39" s="274"/>
      <c r="C39" s="275"/>
      <c r="D39" s="273"/>
      <c r="E39" s="276" t="s">
        <v>57</v>
      </c>
      <c r="F39" s="273"/>
      <c r="G39" s="402" t="s">
        <v>1358</v>
      </c>
      <c r="H39" s="402"/>
      <c r="I39" s="402"/>
      <c r="J39" s="402"/>
      <c r="K39" s="271"/>
    </row>
    <row r="40" spans="2:11" s="1" customFormat="1" ht="15" customHeight="1">
      <c r="B40" s="274"/>
      <c r="C40" s="275"/>
      <c r="D40" s="273"/>
      <c r="E40" s="276" t="s">
        <v>181</v>
      </c>
      <c r="F40" s="273"/>
      <c r="G40" s="402" t="s">
        <v>1359</v>
      </c>
      <c r="H40" s="402"/>
      <c r="I40" s="402"/>
      <c r="J40" s="402"/>
      <c r="K40" s="271"/>
    </row>
    <row r="41" spans="2:11" s="1" customFormat="1" ht="15" customHeight="1">
      <c r="B41" s="274"/>
      <c r="C41" s="275"/>
      <c r="D41" s="273"/>
      <c r="E41" s="276" t="s">
        <v>182</v>
      </c>
      <c r="F41" s="273"/>
      <c r="G41" s="402" t="s">
        <v>1360</v>
      </c>
      <c r="H41" s="402"/>
      <c r="I41" s="402"/>
      <c r="J41" s="402"/>
      <c r="K41" s="271"/>
    </row>
    <row r="42" spans="2:11" s="1" customFormat="1" ht="15" customHeight="1">
      <c r="B42" s="274"/>
      <c r="C42" s="275"/>
      <c r="D42" s="273"/>
      <c r="E42" s="276" t="s">
        <v>1361</v>
      </c>
      <c r="F42" s="273"/>
      <c r="G42" s="402" t="s">
        <v>1362</v>
      </c>
      <c r="H42" s="402"/>
      <c r="I42" s="402"/>
      <c r="J42" s="402"/>
      <c r="K42" s="271"/>
    </row>
    <row r="43" spans="2:11" s="1" customFormat="1" ht="15" customHeight="1">
      <c r="B43" s="274"/>
      <c r="C43" s="275"/>
      <c r="D43" s="273"/>
      <c r="E43" s="276"/>
      <c r="F43" s="273"/>
      <c r="G43" s="402" t="s">
        <v>1363</v>
      </c>
      <c r="H43" s="402"/>
      <c r="I43" s="402"/>
      <c r="J43" s="402"/>
      <c r="K43" s="271"/>
    </row>
    <row r="44" spans="2:11" s="1" customFormat="1" ht="15" customHeight="1">
      <c r="B44" s="274"/>
      <c r="C44" s="275"/>
      <c r="D44" s="273"/>
      <c r="E44" s="276" t="s">
        <v>1364</v>
      </c>
      <c r="F44" s="273"/>
      <c r="G44" s="402" t="s">
        <v>1365</v>
      </c>
      <c r="H44" s="402"/>
      <c r="I44" s="402"/>
      <c r="J44" s="402"/>
      <c r="K44" s="271"/>
    </row>
    <row r="45" spans="2:11" s="1" customFormat="1" ht="15" customHeight="1">
      <c r="B45" s="274"/>
      <c r="C45" s="275"/>
      <c r="D45" s="273"/>
      <c r="E45" s="276" t="s">
        <v>184</v>
      </c>
      <c r="F45" s="273"/>
      <c r="G45" s="402" t="s">
        <v>1366</v>
      </c>
      <c r="H45" s="402"/>
      <c r="I45" s="402"/>
      <c r="J45" s="402"/>
      <c r="K45" s="271"/>
    </row>
    <row r="46" spans="2:11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pans="2:11" s="1" customFormat="1" ht="15" customHeight="1">
      <c r="B47" s="274"/>
      <c r="C47" s="275"/>
      <c r="D47" s="402" t="s">
        <v>1367</v>
      </c>
      <c r="E47" s="402"/>
      <c r="F47" s="402"/>
      <c r="G47" s="402"/>
      <c r="H47" s="402"/>
      <c r="I47" s="402"/>
      <c r="J47" s="402"/>
      <c r="K47" s="271"/>
    </row>
    <row r="48" spans="2:11" s="1" customFormat="1" ht="15" customHeight="1">
      <c r="B48" s="274"/>
      <c r="C48" s="275"/>
      <c r="D48" s="275"/>
      <c r="E48" s="402" t="s">
        <v>1368</v>
      </c>
      <c r="F48" s="402"/>
      <c r="G48" s="402"/>
      <c r="H48" s="402"/>
      <c r="I48" s="402"/>
      <c r="J48" s="402"/>
      <c r="K48" s="271"/>
    </row>
    <row r="49" spans="2:11" s="1" customFormat="1" ht="15" customHeight="1">
      <c r="B49" s="274"/>
      <c r="C49" s="275"/>
      <c r="D49" s="275"/>
      <c r="E49" s="402" t="s">
        <v>1369</v>
      </c>
      <c r="F49" s="402"/>
      <c r="G49" s="402"/>
      <c r="H49" s="402"/>
      <c r="I49" s="402"/>
      <c r="J49" s="402"/>
      <c r="K49" s="271"/>
    </row>
    <row r="50" spans="2:11" s="1" customFormat="1" ht="15" customHeight="1">
      <c r="B50" s="274"/>
      <c r="C50" s="275"/>
      <c r="D50" s="275"/>
      <c r="E50" s="402" t="s">
        <v>1370</v>
      </c>
      <c r="F50" s="402"/>
      <c r="G50" s="402"/>
      <c r="H50" s="402"/>
      <c r="I50" s="402"/>
      <c r="J50" s="402"/>
      <c r="K50" s="271"/>
    </row>
    <row r="51" spans="2:11" s="1" customFormat="1" ht="15" customHeight="1">
      <c r="B51" s="274"/>
      <c r="C51" s="275"/>
      <c r="D51" s="402" t="s">
        <v>1371</v>
      </c>
      <c r="E51" s="402"/>
      <c r="F51" s="402"/>
      <c r="G51" s="402"/>
      <c r="H51" s="402"/>
      <c r="I51" s="402"/>
      <c r="J51" s="402"/>
      <c r="K51" s="271"/>
    </row>
    <row r="52" spans="2:11" s="1" customFormat="1" ht="25.5" customHeight="1">
      <c r="B52" s="270"/>
      <c r="C52" s="403" t="s">
        <v>1372</v>
      </c>
      <c r="D52" s="403"/>
      <c r="E52" s="403"/>
      <c r="F52" s="403"/>
      <c r="G52" s="403"/>
      <c r="H52" s="403"/>
      <c r="I52" s="403"/>
      <c r="J52" s="403"/>
      <c r="K52" s="271"/>
    </row>
    <row r="53" spans="2:11" s="1" customFormat="1" ht="5.25" customHeight="1">
      <c r="B53" s="270"/>
      <c r="C53" s="272"/>
      <c r="D53" s="272"/>
      <c r="E53" s="272"/>
      <c r="F53" s="272"/>
      <c r="G53" s="272"/>
      <c r="H53" s="272"/>
      <c r="I53" s="272"/>
      <c r="J53" s="272"/>
      <c r="K53" s="271"/>
    </row>
    <row r="54" spans="2:11" s="1" customFormat="1" ht="15" customHeight="1">
      <c r="B54" s="270"/>
      <c r="C54" s="402" t="s">
        <v>1373</v>
      </c>
      <c r="D54" s="402"/>
      <c r="E54" s="402"/>
      <c r="F54" s="402"/>
      <c r="G54" s="402"/>
      <c r="H54" s="402"/>
      <c r="I54" s="402"/>
      <c r="J54" s="402"/>
      <c r="K54" s="271"/>
    </row>
    <row r="55" spans="2:11" s="1" customFormat="1" ht="15" customHeight="1">
      <c r="B55" s="270"/>
      <c r="C55" s="402" t="s">
        <v>1374</v>
      </c>
      <c r="D55" s="402"/>
      <c r="E55" s="402"/>
      <c r="F55" s="402"/>
      <c r="G55" s="402"/>
      <c r="H55" s="402"/>
      <c r="I55" s="402"/>
      <c r="J55" s="402"/>
      <c r="K55" s="271"/>
    </row>
    <row r="56" spans="2:11" s="1" customFormat="1" ht="12.75" customHeight="1">
      <c r="B56" s="270"/>
      <c r="C56" s="273"/>
      <c r="D56" s="273"/>
      <c r="E56" s="273"/>
      <c r="F56" s="273"/>
      <c r="G56" s="273"/>
      <c r="H56" s="273"/>
      <c r="I56" s="273"/>
      <c r="J56" s="273"/>
      <c r="K56" s="271"/>
    </row>
    <row r="57" spans="2:11" s="1" customFormat="1" ht="15" customHeight="1">
      <c r="B57" s="270"/>
      <c r="C57" s="402" t="s">
        <v>1375</v>
      </c>
      <c r="D57" s="402"/>
      <c r="E57" s="402"/>
      <c r="F57" s="402"/>
      <c r="G57" s="402"/>
      <c r="H57" s="402"/>
      <c r="I57" s="402"/>
      <c r="J57" s="402"/>
      <c r="K57" s="271"/>
    </row>
    <row r="58" spans="2:11" s="1" customFormat="1" ht="15" customHeight="1">
      <c r="B58" s="270"/>
      <c r="C58" s="275"/>
      <c r="D58" s="402" t="s">
        <v>1376</v>
      </c>
      <c r="E58" s="402"/>
      <c r="F58" s="402"/>
      <c r="G58" s="402"/>
      <c r="H58" s="402"/>
      <c r="I58" s="402"/>
      <c r="J58" s="402"/>
      <c r="K58" s="271"/>
    </row>
    <row r="59" spans="2:11" s="1" customFormat="1" ht="15" customHeight="1">
      <c r="B59" s="270"/>
      <c r="C59" s="275"/>
      <c r="D59" s="402" t="s">
        <v>1377</v>
      </c>
      <c r="E59" s="402"/>
      <c r="F59" s="402"/>
      <c r="G59" s="402"/>
      <c r="H59" s="402"/>
      <c r="I59" s="402"/>
      <c r="J59" s="402"/>
      <c r="K59" s="271"/>
    </row>
    <row r="60" spans="2:11" s="1" customFormat="1" ht="15" customHeight="1">
      <c r="B60" s="270"/>
      <c r="C60" s="275"/>
      <c r="D60" s="402" t="s">
        <v>1378</v>
      </c>
      <c r="E60" s="402"/>
      <c r="F60" s="402"/>
      <c r="G60" s="402"/>
      <c r="H60" s="402"/>
      <c r="I60" s="402"/>
      <c r="J60" s="402"/>
      <c r="K60" s="271"/>
    </row>
    <row r="61" spans="2:11" s="1" customFormat="1" ht="15" customHeight="1">
      <c r="B61" s="270"/>
      <c r="C61" s="275"/>
      <c r="D61" s="402" t="s">
        <v>1379</v>
      </c>
      <c r="E61" s="402"/>
      <c r="F61" s="402"/>
      <c r="G61" s="402"/>
      <c r="H61" s="402"/>
      <c r="I61" s="402"/>
      <c r="J61" s="402"/>
      <c r="K61" s="271"/>
    </row>
    <row r="62" spans="2:11" s="1" customFormat="1" ht="15" customHeight="1">
      <c r="B62" s="270"/>
      <c r="C62" s="275"/>
      <c r="D62" s="405" t="s">
        <v>1380</v>
      </c>
      <c r="E62" s="405"/>
      <c r="F62" s="405"/>
      <c r="G62" s="405"/>
      <c r="H62" s="405"/>
      <c r="I62" s="405"/>
      <c r="J62" s="405"/>
      <c r="K62" s="271"/>
    </row>
    <row r="63" spans="2:11" s="1" customFormat="1" ht="15" customHeight="1">
      <c r="B63" s="270"/>
      <c r="C63" s="275"/>
      <c r="D63" s="402" t="s">
        <v>1381</v>
      </c>
      <c r="E63" s="402"/>
      <c r="F63" s="402"/>
      <c r="G63" s="402"/>
      <c r="H63" s="402"/>
      <c r="I63" s="402"/>
      <c r="J63" s="402"/>
      <c r="K63" s="271"/>
    </row>
    <row r="64" spans="2:11" s="1" customFormat="1" ht="12.75" customHeight="1">
      <c r="B64" s="270"/>
      <c r="C64" s="275"/>
      <c r="D64" s="275"/>
      <c r="E64" s="278"/>
      <c r="F64" s="275"/>
      <c r="G64" s="275"/>
      <c r="H64" s="275"/>
      <c r="I64" s="275"/>
      <c r="J64" s="275"/>
      <c r="K64" s="271"/>
    </row>
    <row r="65" spans="2:11" s="1" customFormat="1" ht="15" customHeight="1">
      <c r="B65" s="270"/>
      <c r="C65" s="275"/>
      <c r="D65" s="402" t="s">
        <v>1382</v>
      </c>
      <c r="E65" s="402"/>
      <c r="F65" s="402"/>
      <c r="G65" s="402"/>
      <c r="H65" s="402"/>
      <c r="I65" s="402"/>
      <c r="J65" s="402"/>
      <c r="K65" s="271"/>
    </row>
    <row r="66" spans="2:11" s="1" customFormat="1" ht="15" customHeight="1">
      <c r="B66" s="270"/>
      <c r="C66" s="275"/>
      <c r="D66" s="405" t="s">
        <v>1383</v>
      </c>
      <c r="E66" s="405"/>
      <c r="F66" s="405"/>
      <c r="G66" s="405"/>
      <c r="H66" s="405"/>
      <c r="I66" s="405"/>
      <c r="J66" s="405"/>
      <c r="K66" s="271"/>
    </row>
    <row r="67" spans="2:11" s="1" customFormat="1" ht="15" customHeight="1">
      <c r="B67" s="270"/>
      <c r="C67" s="275"/>
      <c r="D67" s="402" t="s">
        <v>1384</v>
      </c>
      <c r="E67" s="402"/>
      <c r="F67" s="402"/>
      <c r="G67" s="402"/>
      <c r="H67" s="402"/>
      <c r="I67" s="402"/>
      <c r="J67" s="402"/>
      <c r="K67" s="271"/>
    </row>
    <row r="68" spans="2:11" s="1" customFormat="1" ht="15" customHeight="1">
      <c r="B68" s="270"/>
      <c r="C68" s="275"/>
      <c r="D68" s="402" t="s">
        <v>1385</v>
      </c>
      <c r="E68" s="402"/>
      <c r="F68" s="402"/>
      <c r="G68" s="402"/>
      <c r="H68" s="402"/>
      <c r="I68" s="402"/>
      <c r="J68" s="402"/>
      <c r="K68" s="271"/>
    </row>
    <row r="69" spans="2:11" s="1" customFormat="1" ht="15" customHeight="1">
      <c r="B69" s="270"/>
      <c r="C69" s="275"/>
      <c r="D69" s="402" t="s">
        <v>1386</v>
      </c>
      <c r="E69" s="402"/>
      <c r="F69" s="402"/>
      <c r="G69" s="402"/>
      <c r="H69" s="402"/>
      <c r="I69" s="402"/>
      <c r="J69" s="402"/>
      <c r="K69" s="271"/>
    </row>
    <row r="70" spans="2:11" s="1" customFormat="1" ht="15" customHeight="1">
      <c r="B70" s="270"/>
      <c r="C70" s="275"/>
      <c r="D70" s="402" t="s">
        <v>1387</v>
      </c>
      <c r="E70" s="402"/>
      <c r="F70" s="402"/>
      <c r="G70" s="402"/>
      <c r="H70" s="402"/>
      <c r="I70" s="402"/>
      <c r="J70" s="402"/>
      <c r="K70" s="271"/>
    </row>
    <row r="71" spans="2:1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pans="2:11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pans="2:11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pans="2:11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pans="2:11" s="1" customFormat="1" ht="45" customHeight="1">
      <c r="B75" s="287"/>
      <c r="C75" s="406" t="s">
        <v>1388</v>
      </c>
      <c r="D75" s="406"/>
      <c r="E75" s="406"/>
      <c r="F75" s="406"/>
      <c r="G75" s="406"/>
      <c r="H75" s="406"/>
      <c r="I75" s="406"/>
      <c r="J75" s="406"/>
      <c r="K75" s="288"/>
    </row>
    <row r="76" spans="2:11" s="1" customFormat="1" ht="17.25" customHeight="1">
      <c r="B76" s="287"/>
      <c r="C76" s="289" t="s">
        <v>1389</v>
      </c>
      <c r="D76" s="289"/>
      <c r="E76" s="289"/>
      <c r="F76" s="289" t="s">
        <v>1390</v>
      </c>
      <c r="G76" s="290"/>
      <c r="H76" s="289" t="s">
        <v>57</v>
      </c>
      <c r="I76" s="289" t="s">
        <v>60</v>
      </c>
      <c r="J76" s="289" t="s">
        <v>1391</v>
      </c>
      <c r="K76" s="288"/>
    </row>
    <row r="77" spans="2:11" s="1" customFormat="1" ht="17.25" customHeight="1">
      <c r="B77" s="287"/>
      <c r="C77" s="291" t="s">
        <v>1392</v>
      </c>
      <c r="D77" s="291"/>
      <c r="E77" s="291"/>
      <c r="F77" s="292" t="s">
        <v>1393</v>
      </c>
      <c r="G77" s="293"/>
      <c r="H77" s="291"/>
      <c r="I77" s="291"/>
      <c r="J77" s="291" t="s">
        <v>1394</v>
      </c>
      <c r="K77" s="288"/>
    </row>
    <row r="78" spans="2:11" s="1" customFormat="1" ht="5.25" customHeight="1">
      <c r="B78" s="287"/>
      <c r="C78" s="294"/>
      <c r="D78" s="294"/>
      <c r="E78" s="294"/>
      <c r="F78" s="294"/>
      <c r="G78" s="295"/>
      <c r="H78" s="294"/>
      <c r="I78" s="294"/>
      <c r="J78" s="294"/>
      <c r="K78" s="288"/>
    </row>
    <row r="79" spans="2:11" s="1" customFormat="1" ht="15" customHeight="1">
      <c r="B79" s="287"/>
      <c r="C79" s="276" t="s">
        <v>56</v>
      </c>
      <c r="D79" s="296"/>
      <c r="E79" s="296"/>
      <c r="F79" s="297" t="s">
        <v>1395</v>
      </c>
      <c r="G79" s="298"/>
      <c r="H79" s="276" t="s">
        <v>1396</v>
      </c>
      <c r="I79" s="276" t="s">
        <v>1397</v>
      </c>
      <c r="J79" s="276">
        <v>20</v>
      </c>
      <c r="K79" s="288"/>
    </row>
    <row r="80" spans="2:11" s="1" customFormat="1" ht="15" customHeight="1">
      <c r="B80" s="287"/>
      <c r="C80" s="276" t="s">
        <v>1398</v>
      </c>
      <c r="D80" s="276"/>
      <c r="E80" s="276"/>
      <c r="F80" s="297" t="s">
        <v>1395</v>
      </c>
      <c r="G80" s="298"/>
      <c r="H80" s="276" t="s">
        <v>1399</v>
      </c>
      <c r="I80" s="276" t="s">
        <v>1397</v>
      </c>
      <c r="J80" s="276">
        <v>120</v>
      </c>
      <c r="K80" s="288"/>
    </row>
    <row r="81" spans="2:11" s="1" customFormat="1" ht="15" customHeight="1">
      <c r="B81" s="299"/>
      <c r="C81" s="276" t="s">
        <v>1400</v>
      </c>
      <c r="D81" s="276"/>
      <c r="E81" s="276"/>
      <c r="F81" s="297" t="s">
        <v>1401</v>
      </c>
      <c r="G81" s="298"/>
      <c r="H81" s="276" t="s">
        <v>1402</v>
      </c>
      <c r="I81" s="276" t="s">
        <v>1397</v>
      </c>
      <c r="J81" s="276">
        <v>50</v>
      </c>
      <c r="K81" s="288"/>
    </row>
    <row r="82" spans="2:11" s="1" customFormat="1" ht="15" customHeight="1">
      <c r="B82" s="299"/>
      <c r="C82" s="276" t="s">
        <v>1403</v>
      </c>
      <c r="D82" s="276"/>
      <c r="E82" s="276"/>
      <c r="F82" s="297" t="s">
        <v>1395</v>
      </c>
      <c r="G82" s="298"/>
      <c r="H82" s="276" t="s">
        <v>1404</v>
      </c>
      <c r="I82" s="276" t="s">
        <v>1405</v>
      </c>
      <c r="J82" s="276"/>
      <c r="K82" s="288"/>
    </row>
    <row r="83" spans="2:11" s="1" customFormat="1" ht="15" customHeight="1">
      <c r="B83" s="299"/>
      <c r="C83" s="300" t="s">
        <v>1406</v>
      </c>
      <c r="D83" s="300"/>
      <c r="E83" s="300"/>
      <c r="F83" s="301" t="s">
        <v>1401</v>
      </c>
      <c r="G83" s="300"/>
      <c r="H83" s="300" t="s">
        <v>1407</v>
      </c>
      <c r="I83" s="300" t="s">
        <v>1397</v>
      </c>
      <c r="J83" s="300">
        <v>15</v>
      </c>
      <c r="K83" s="288"/>
    </row>
    <row r="84" spans="2:11" s="1" customFormat="1" ht="15" customHeight="1">
      <c r="B84" s="299"/>
      <c r="C84" s="300" t="s">
        <v>1408</v>
      </c>
      <c r="D84" s="300"/>
      <c r="E84" s="300"/>
      <c r="F84" s="301" t="s">
        <v>1401</v>
      </c>
      <c r="G84" s="300"/>
      <c r="H84" s="300" t="s">
        <v>1409</v>
      </c>
      <c r="I84" s="300" t="s">
        <v>1397</v>
      </c>
      <c r="J84" s="300">
        <v>15</v>
      </c>
      <c r="K84" s="288"/>
    </row>
    <row r="85" spans="2:11" s="1" customFormat="1" ht="15" customHeight="1">
      <c r="B85" s="299"/>
      <c r="C85" s="300" t="s">
        <v>1410</v>
      </c>
      <c r="D85" s="300"/>
      <c r="E85" s="300"/>
      <c r="F85" s="301" t="s">
        <v>1401</v>
      </c>
      <c r="G85" s="300"/>
      <c r="H85" s="300" t="s">
        <v>1411</v>
      </c>
      <c r="I85" s="300" t="s">
        <v>1397</v>
      </c>
      <c r="J85" s="300">
        <v>20</v>
      </c>
      <c r="K85" s="288"/>
    </row>
    <row r="86" spans="2:11" s="1" customFormat="1" ht="15" customHeight="1">
      <c r="B86" s="299"/>
      <c r="C86" s="300" t="s">
        <v>1412</v>
      </c>
      <c r="D86" s="300"/>
      <c r="E86" s="300"/>
      <c r="F86" s="301" t="s">
        <v>1401</v>
      </c>
      <c r="G86" s="300"/>
      <c r="H86" s="300" t="s">
        <v>1413</v>
      </c>
      <c r="I86" s="300" t="s">
        <v>1397</v>
      </c>
      <c r="J86" s="300">
        <v>20</v>
      </c>
      <c r="K86" s="288"/>
    </row>
    <row r="87" spans="2:11" s="1" customFormat="1" ht="15" customHeight="1">
      <c r="B87" s="299"/>
      <c r="C87" s="276" t="s">
        <v>1414</v>
      </c>
      <c r="D87" s="276"/>
      <c r="E87" s="276"/>
      <c r="F87" s="297" t="s">
        <v>1401</v>
      </c>
      <c r="G87" s="298"/>
      <c r="H87" s="276" t="s">
        <v>1415</v>
      </c>
      <c r="I87" s="276" t="s">
        <v>1397</v>
      </c>
      <c r="J87" s="276">
        <v>50</v>
      </c>
      <c r="K87" s="288"/>
    </row>
    <row r="88" spans="2:11" s="1" customFormat="1" ht="15" customHeight="1">
      <c r="B88" s="299"/>
      <c r="C88" s="276" t="s">
        <v>1416</v>
      </c>
      <c r="D88" s="276"/>
      <c r="E88" s="276"/>
      <c r="F88" s="297" t="s">
        <v>1401</v>
      </c>
      <c r="G88" s="298"/>
      <c r="H88" s="276" t="s">
        <v>1417</v>
      </c>
      <c r="I88" s="276" t="s">
        <v>1397</v>
      </c>
      <c r="J88" s="276">
        <v>20</v>
      </c>
      <c r="K88" s="288"/>
    </row>
    <row r="89" spans="2:11" s="1" customFormat="1" ht="15" customHeight="1">
      <c r="B89" s="299"/>
      <c r="C89" s="276" t="s">
        <v>1418</v>
      </c>
      <c r="D89" s="276"/>
      <c r="E89" s="276"/>
      <c r="F89" s="297" t="s">
        <v>1401</v>
      </c>
      <c r="G89" s="298"/>
      <c r="H89" s="276" t="s">
        <v>1419</v>
      </c>
      <c r="I89" s="276" t="s">
        <v>1397</v>
      </c>
      <c r="J89" s="276">
        <v>20</v>
      </c>
      <c r="K89" s="288"/>
    </row>
    <row r="90" spans="2:11" s="1" customFormat="1" ht="15" customHeight="1">
      <c r="B90" s="299"/>
      <c r="C90" s="276" t="s">
        <v>1420</v>
      </c>
      <c r="D90" s="276"/>
      <c r="E90" s="276"/>
      <c r="F90" s="297" t="s">
        <v>1401</v>
      </c>
      <c r="G90" s="298"/>
      <c r="H90" s="276" t="s">
        <v>1421</v>
      </c>
      <c r="I90" s="276" t="s">
        <v>1397</v>
      </c>
      <c r="J90" s="276">
        <v>50</v>
      </c>
      <c r="K90" s="288"/>
    </row>
    <row r="91" spans="2:11" s="1" customFormat="1" ht="15" customHeight="1">
      <c r="B91" s="299"/>
      <c r="C91" s="276" t="s">
        <v>1422</v>
      </c>
      <c r="D91" s="276"/>
      <c r="E91" s="276"/>
      <c r="F91" s="297" t="s">
        <v>1401</v>
      </c>
      <c r="G91" s="298"/>
      <c r="H91" s="276" t="s">
        <v>1422</v>
      </c>
      <c r="I91" s="276" t="s">
        <v>1397</v>
      </c>
      <c r="J91" s="276">
        <v>50</v>
      </c>
      <c r="K91" s="288"/>
    </row>
    <row r="92" spans="2:11" s="1" customFormat="1" ht="15" customHeight="1">
      <c r="B92" s="299"/>
      <c r="C92" s="276" t="s">
        <v>1423</v>
      </c>
      <c r="D92" s="276"/>
      <c r="E92" s="276"/>
      <c r="F92" s="297" t="s">
        <v>1401</v>
      </c>
      <c r="G92" s="298"/>
      <c r="H92" s="276" t="s">
        <v>1424</v>
      </c>
      <c r="I92" s="276" t="s">
        <v>1397</v>
      </c>
      <c r="J92" s="276">
        <v>255</v>
      </c>
      <c r="K92" s="288"/>
    </row>
    <row r="93" spans="2:11" s="1" customFormat="1" ht="15" customHeight="1">
      <c r="B93" s="299"/>
      <c r="C93" s="276" t="s">
        <v>1425</v>
      </c>
      <c r="D93" s="276"/>
      <c r="E93" s="276"/>
      <c r="F93" s="297" t="s">
        <v>1395</v>
      </c>
      <c r="G93" s="298"/>
      <c r="H93" s="276" t="s">
        <v>1426</v>
      </c>
      <c r="I93" s="276" t="s">
        <v>1427</v>
      </c>
      <c r="J93" s="276"/>
      <c r="K93" s="288"/>
    </row>
    <row r="94" spans="2:11" s="1" customFormat="1" ht="15" customHeight="1">
      <c r="B94" s="299"/>
      <c r="C94" s="276" t="s">
        <v>1428</v>
      </c>
      <c r="D94" s="276"/>
      <c r="E94" s="276"/>
      <c r="F94" s="297" t="s">
        <v>1395</v>
      </c>
      <c r="G94" s="298"/>
      <c r="H94" s="276" t="s">
        <v>1429</v>
      </c>
      <c r="I94" s="276" t="s">
        <v>1430</v>
      </c>
      <c r="J94" s="276"/>
      <c r="K94" s="288"/>
    </row>
    <row r="95" spans="2:11" s="1" customFormat="1" ht="15" customHeight="1">
      <c r="B95" s="299"/>
      <c r="C95" s="276" t="s">
        <v>1431</v>
      </c>
      <c r="D95" s="276"/>
      <c r="E95" s="276"/>
      <c r="F95" s="297" t="s">
        <v>1395</v>
      </c>
      <c r="G95" s="298"/>
      <c r="H95" s="276" t="s">
        <v>1431</v>
      </c>
      <c r="I95" s="276" t="s">
        <v>1430</v>
      </c>
      <c r="J95" s="276"/>
      <c r="K95" s="288"/>
    </row>
    <row r="96" spans="2:11" s="1" customFormat="1" ht="15" customHeight="1">
      <c r="B96" s="299"/>
      <c r="C96" s="276" t="s">
        <v>41</v>
      </c>
      <c r="D96" s="276"/>
      <c r="E96" s="276"/>
      <c r="F96" s="297" t="s">
        <v>1395</v>
      </c>
      <c r="G96" s="298"/>
      <c r="H96" s="276" t="s">
        <v>1432</v>
      </c>
      <c r="I96" s="276" t="s">
        <v>1430</v>
      </c>
      <c r="J96" s="276"/>
      <c r="K96" s="288"/>
    </row>
    <row r="97" spans="2:11" s="1" customFormat="1" ht="15" customHeight="1">
      <c r="B97" s="299"/>
      <c r="C97" s="276" t="s">
        <v>51</v>
      </c>
      <c r="D97" s="276"/>
      <c r="E97" s="276"/>
      <c r="F97" s="297" t="s">
        <v>1395</v>
      </c>
      <c r="G97" s="298"/>
      <c r="H97" s="276" t="s">
        <v>1433</v>
      </c>
      <c r="I97" s="276" t="s">
        <v>1430</v>
      </c>
      <c r="J97" s="276"/>
      <c r="K97" s="288"/>
    </row>
    <row r="98" spans="2:11" s="1" customFormat="1" ht="15" customHeight="1">
      <c r="B98" s="302"/>
      <c r="C98" s="303"/>
      <c r="D98" s="303"/>
      <c r="E98" s="303"/>
      <c r="F98" s="303"/>
      <c r="G98" s="303"/>
      <c r="H98" s="303"/>
      <c r="I98" s="303"/>
      <c r="J98" s="303"/>
      <c r="K98" s="304"/>
    </row>
    <row r="99" spans="2:11" s="1" customFormat="1" ht="18.75" customHeight="1">
      <c r="B99" s="305"/>
      <c r="C99" s="306"/>
      <c r="D99" s="306"/>
      <c r="E99" s="306"/>
      <c r="F99" s="306"/>
      <c r="G99" s="306"/>
      <c r="H99" s="306"/>
      <c r="I99" s="306"/>
      <c r="J99" s="306"/>
      <c r="K99" s="305"/>
    </row>
    <row r="100" spans="2:11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pans="2:1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pans="2:11" s="1" customFormat="1" ht="45" customHeight="1">
      <c r="B102" s="287"/>
      <c r="C102" s="406" t="s">
        <v>1434</v>
      </c>
      <c r="D102" s="406"/>
      <c r="E102" s="406"/>
      <c r="F102" s="406"/>
      <c r="G102" s="406"/>
      <c r="H102" s="406"/>
      <c r="I102" s="406"/>
      <c r="J102" s="406"/>
      <c r="K102" s="288"/>
    </row>
    <row r="103" spans="2:11" s="1" customFormat="1" ht="17.25" customHeight="1">
      <c r="B103" s="287"/>
      <c r="C103" s="289" t="s">
        <v>1389</v>
      </c>
      <c r="D103" s="289"/>
      <c r="E103" s="289"/>
      <c r="F103" s="289" t="s">
        <v>1390</v>
      </c>
      <c r="G103" s="290"/>
      <c r="H103" s="289" t="s">
        <v>57</v>
      </c>
      <c r="I103" s="289" t="s">
        <v>60</v>
      </c>
      <c r="J103" s="289" t="s">
        <v>1391</v>
      </c>
      <c r="K103" s="288"/>
    </row>
    <row r="104" spans="2:11" s="1" customFormat="1" ht="17.25" customHeight="1">
      <c r="B104" s="287"/>
      <c r="C104" s="291" t="s">
        <v>1392</v>
      </c>
      <c r="D104" s="291"/>
      <c r="E104" s="291"/>
      <c r="F104" s="292" t="s">
        <v>1393</v>
      </c>
      <c r="G104" s="293"/>
      <c r="H104" s="291"/>
      <c r="I104" s="291"/>
      <c r="J104" s="291" t="s">
        <v>1394</v>
      </c>
      <c r="K104" s="288"/>
    </row>
    <row r="105" spans="2:11" s="1" customFormat="1" ht="5.25" customHeight="1">
      <c r="B105" s="287"/>
      <c r="C105" s="289"/>
      <c r="D105" s="289"/>
      <c r="E105" s="289"/>
      <c r="F105" s="289"/>
      <c r="G105" s="307"/>
      <c r="H105" s="289"/>
      <c r="I105" s="289"/>
      <c r="J105" s="289"/>
      <c r="K105" s="288"/>
    </row>
    <row r="106" spans="2:11" s="1" customFormat="1" ht="15" customHeight="1">
      <c r="B106" s="287"/>
      <c r="C106" s="276" t="s">
        <v>56</v>
      </c>
      <c r="D106" s="296"/>
      <c r="E106" s="296"/>
      <c r="F106" s="297" t="s">
        <v>1395</v>
      </c>
      <c r="G106" s="276"/>
      <c r="H106" s="276" t="s">
        <v>1435</v>
      </c>
      <c r="I106" s="276" t="s">
        <v>1397</v>
      </c>
      <c r="J106" s="276">
        <v>20</v>
      </c>
      <c r="K106" s="288"/>
    </row>
    <row r="107" spans="2:11" s="1" customFormat="1" ht="15" customHeight="1">
      <c r="B107" s="287"/>
      <c r="C107" s="276" t="s">
        <v>1398</v>
      </c>
      <c r="D107" s="276"/>
      <c r="E107" s="276"/>
      <c r="F107" s="297" t="s">
        <v>1395</v>
      </c>
      <c r="G107" s="276"/>
      <c r="H107" s="276" t="s">
        <v>1435</v>
      </c>
      <c r="I107" s="276" t="s">
        <v>1397</v>
      </c>
      <c r="J107" s="276">
        <v>120</v>
      </c>
      <c r="K107" s="288"/>
    </row>
    <row r="108" spans="2:11" s="1" customFormat="1" ht="15" customHeight="1">
      <c r="B108" s="299"/>
      <c r="C108" s="276" t="s">
        <v>1400</v>
      </c>
      <c r="D108" s="276"/>
      <c r="E108" s="276"/>
      <c r="F108" s="297" t="s">
        <v>1401</v>
      </c>
      <c r="G108" s="276"/>
      <c r="H108" s="276" t="s">
        <v>1435</v>
      </c>
      <c r="I108" s="276" t="s">
        <v>1397</v>
      </c>
      <c r="J108" s="276">
        <v>50</v>
      </c>
      <c r="K108" s="288"/>
    </row>
    <row r="109" spans="2:11" s="1" customFormat="1" ht="15" customHeight="1">
      <c r="B109" s="299"/>
      <c r="C109" s="276" t="s">
        <v>1403</v>
      </c>
      <c r="D109" s="276"/>
      <c r="E109" s="276"/>
      <c r="F109" s="297" t="s">
        <v>1395</v>
      </c>
      <c r="G109" s="276"/>
      <c r="H109" s="276" t="s">
        <v>1435</v>
      </c>
      <c r="I109" s="276" t="s">
        <v>1405</v>
      </c>
      <c r="J109" s="276"/>
      <c r="K109" s="288"/>
    </row>
    <row r="110" spans="2:11" s="1" customFormat="1" ht="15" customHeight="1">
      <c r="B110" s="299"/>
      <c r="C110" s="276" t="s">
        <v>1414</v>
      </c>
      <c r="D110" s="276"/>
      <c r="E110" s="276"/>
      <c r="F110" s="297" t="s">
        <v>1401</v>
      </c>
      <c r="G110" s="276"/>
      <c r="H110" s="276" t="s">
        <v>1435</v>
      </c>
      <c r="I110" s="276" t="s">
        <v>1397</v>
      </c>
      <c r="J110" s="276">
        <v>50</v>
      </c>
      <c r="K110" s="288"/>
    </row>
    <row r="111" spans="2:11" s="1" customFormat="1" ht="15" customHeight="1">
      <c r="B111" s="299"/>
      <c r="C111" s="276" t="s">
        <v>1422</v>
      </c>
      <c r="D111" s="276"/>
      <c r="E111" s="276"/>
      <c r="F111" s="297" t="s">
        <v>1401</v>
      </c>
      <c r="G111" s="276"/>
      <c r="H111" s="276" t="s">
        <v>1435</v>
      </c>
      <c r="I111" s="276" t="s">
        <v>1397</v>
      </c>
      <c r="J111" s="276">
        <v>50</v>
      </c>
      <c r="K111" s="288"/>
    </row>
    <row r="112" spans="2:11" s="1" customFormat="1" ht="15" customHeight="1">
      <c r="B112" s="299"/>
      <c r="C112" s="276" t="s">
        <v>1420</v>
      </c>
      <c r="D112" s="276"/>
      <c r="E112" s="276"/>
      <c r="F112" s="297" t="s">
        <v>1401</v>
      </c>
      <c r="G112" s="276"/>
      <c r="H112" s="276" t="s">
        <v>1435</v>
      </c>
      <c r="I112" s="276" t="s">
        <v>1397</v>
      </c>
      <c r="J112" s="276">
        <v>50</v>
      </c>
      <c r="K112" s="288"/>
    </row>
    <row r="113" spans="2:11" s="1" customFormat="1" ht="15" customHeight="1">
      <c r="B113" s="299"/>
      <c r="C113" s="276" t="s">
        <v>56</v>
      </c>
      <c r="D113" s="276"/>
      <c r="E113" s="276"/>
      <c r="F113" s="297" t="s">
        <v>1395</v>
      </c>
      <c r="G113" s="276"/>
      <c r="H113" s="276" t="s">
        <v>1436</v>
      </c>
      <c r="I113" s="276" t="s">
        <v>1397</v>
      </c>
      <c r="J113" s="276">
        <v>20</v>
      </c>
      <c r="K113" s="288"/>
    </row>
    <row r="114" spans="2:11" s="1" customFormat="1" ht="15" customHeight="1">
      <c r="B114" s="299"/>
      <c r="C114" s="276" t="s">
        <v>1437</v>
      </c>
      <c r="D114" s="276"/>
      <c r="E114" s="276"/>
      <c r="F114" s="297" t="s">
        <v>1395</v>
      </c>
      <c r="G114" s="276"/>
      <c r="H114" s="276" t="s">
        <v>1438</v>
      </c>
      <c r="I114" s="276" t="s">
        <v>1397</v>
      </c>
      <c r="J114" s="276">
        <v>120</v>
      </c>
      <c r="K114" s="288"/>
    </row>
    <row r="115" spans="2:11" s="1" customFormat="1" ht="15" customHeight="1">
      <c r="B115" s="299"/>
      <c r="C115" s="276" t="s">
        <v>41</v>
      </c>
      <c r="D115" s="276"/>
      <c r="E115" s="276"/>
      <c r="F115" s="297" t="s">
        <v>1395</v>
      </c>
      <c r="G115" s="276"/>
      <c r="H115" s="276" t="s">
        <v>1439</v>
      </c>
      <c r="I115" s="276" t="s">
        <v>1430</v>
      </c>
      <c r="J115" s="276"/>
      <c r="K115" s="288"/>
    </row>
    <row r="116" spans="2:11" s="1" customFormat="1" ht="15" customHeight="1">
      <c r="B116" s="299"/>
      <c r="C116" s="276" t="s">
        <v>51</v>
      </c>
      <c r="D116" s="276"/>
      <c r="E116" s="276"/>
      <c r="F116" s="297" t="s">
        <v>1395</v>
      </c>
      <c r="G116" s="276"/>
      <c r="H116" s="276" t="s">
        <v>1440</v>
      </c>
      <c r="I116" s="276" t="s">
        <v>1430</v>
      </c>
      <c r="J116" s="276"/>
      <c r="K116" s="288"/>
    </row>
    <row r="117" spans="2:11" s="1" customFormat="1" ht="15" customHeight="1">
      <c r="B117" s="299"/>
      <c r="C117" s="276" t="s">
        <v>60</v>
      </c>
      <c r="D117" s="276"/>
      <c r="E117" s="276"/>
      <c r="F117" s="297" t="s">
        <v>1395</v>
      </c>
      <c r="G117" s="276"/>
      <c r="H117" s="276" t="s">
        <v>1441</v>
      </c>
      <c r="I117" s="276" t="s">
        <v>1442</v>
      </c>
      <c r="J117" s="276"/>
      <c r="K117" s="288"/>
    </row>
    <row r="118" spans="2:11" s="1" customFormat="1" ht="15" customHeight="1">
      <c r="B118" s="302"/>
      <c r="C118" s="308"/>
      <c r="D118" s="308"/>
      <c r="E118" s="308"/>
      <c r="F118" s="308"/>
      <c r="G118" s="308"/>
      <c r="H118" s="308"/>
      <c r="I118" s="308"/>
      <c r="J118" s="308"/>
      <c r="K118" s="304"/>
    </row>
    <row r="119" spans="2:11" s="1" customFormat="1" ht="18.75" customHeight="1">
      <c r="B119" s="309"/>
      <c r="C119" s="310"/>
      <c r="D119" s="310"/>
      <c r="E119" s="310"/>
      <c r="F119" s="311"/>
      <c r="G119" s="310"/>
      <c r="H119" s="310"/>
      <c r="I119" s="310"/>
      <c r="J119" s="310"/>
      <c r="K119" s="309"/>
    </row>
    <row r="120" spans="2:11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pans="2:11" s="1" customFormat="1" ht="7.5" customHeight="1">
      <c r="B121" s="312"/>
      <c r="C121" s="313"/>
      <c r="D121" s="313"/>
      <c r="E121" s="313"/>
      <c r="F121" s="313"/>
      <c r="G121" s="313"/>
      <c r="H121" s="313"/>
      <c r="I121" s="313"/>
      <c r="J121" s="313"/>
      <c r="K121" s="314"/>
    </row>
    <row r="122" spans="2:11" s="1" customFormat="1" ht="45" customHeight="1">
      <c r="B122" s="315"/>
      <c r="C122" s="404" t="s">
        <v>1443</v>
      </c>
      <c r="D122" s="404"/>
      <c r="E122" s="404"/>
      <c r="F122" s="404"/>
      <c r="G122" s="404"/>
      <c r="H122" s="404"/>
      <c r="I122" s="404"/>
      <c r="J122" s="404"/>
      <c r="K122" s="316"/>
    </row>
    <row r="123" spans="2:11" s="1" customFormat="1" ht="17.25" customHeight="1">
      <c r="B123" s="317"/>
      <c r="C123" s="289" t="s">
        <v>1389</v>
      </c>
      <c r="D123" s="289"/>
      <c r="E123" s="289"/>
      <c r="F123" s="289" t="s">
        <v>1390</v>
      </c>
      <c r="G123" s="290"/>
      <c r="H123" s="289" t="s">
        <v>57</v>
      </c>
      <c r="I123" s="289" t="s">
        <v>60</v>
      </c>
      <c r="J123" s="289" t="s">
        <v>1391</v>
      </c>
      <c r="K123" s="318"/>
    </row>
    <row r="124" spans="2:11" s="1" customFormat="1" ht="17.25" customHeight="1">
      <c r="B124" s="317"/>
      <c r="C124" s="291" t="s">
        <v>1392</v>
      </c>
      <c r="D124" s="291"/>
      <c r="E124" s="291"/>
      <c r="F124" s="292" t="s">
        <v>1393</v>
      </c>
      <c r="G124" s="293"/>
      <c r="H124" s="291"/>
      <c r="I124" s="291"/>
      <c r="J124" s="291" t="s">
        <v>1394</v>
      </c>
      <c r="K124" s="318"/>
    </row>
    <row r="125" spans="2:11" s="1" customFormat="1" ht="5.25" customHeight="1">
      <c r="B125" s="319"/>
      <c r="C125" s="294"/>
      <c r="D125" s="294"/>
      <c r="E125" s="294"/>
      <c r="F125" s="294"/>
      <c r="G125" s="320"/>
      <c r="H125" s="294"/>
      <c r="I125" s="294"/>
      <c r="J125" s="294"/>
      <c r="K125" s="321"/>
    </row>
    <row r="126" spans="2:11" s="1" customFormat="1" ht="15" customHeight="1">
      <c r="B126" s="319"/>
      <c r="C126" s="276" t="s">
        <v>1398</v>
      </c>
      <c r="D126" s="296"/>
      <c r="E126" s="296"/>
      <c r="F126" s="297" t="s">
        <v>1395</v>
      </c>
      <c r="G126" s="276"/>
      <c r="H126" s="276" t="s">
        <v>1435</v>
      </c>
      <c r="I126" s="276" t="s">
        <v>1397</v>
      </c>
      <c r="J126" s="276">
        <v>120</v>
      </c>
      <c r="K126" s="322"/>
    </row>
    <row r="127" spans="2:11" s="1" customFormat="1" ht="15" customHeight="1">
      <c r="B127" s="319"/>
      <c r="C127" s="276" t="s">
        <v>1444</v>
      </c>
      <c r="D127" s="276"/>
      <c r="E127" s="276"/>
      <c r="F127" s="297" t="s">
        <v>1395</v>
      </c>
      <c r="G127" s="276"/>
      <c r="H127" s="276" t="s">
        <v>1445</v>
      </c>
      <c r="I127" s="276" t="s">
        <v>1397</v>
      </c>
      <c r="J127" s="276" t="s">
        <v>1446</v>
      </c>
      <c r="K127" s="322"/>
    </row>
    <row r="128" spans="2:11" s="1" customFormat="1" ht="15" customHeight="1">
      <c r="B128" s="319"/>
      <c r="C128" s="276" t="s">
        <v>1343</v>
      </c>
      <c r="D128" s="276"/>
      <c r="E128" s="276"/>
      <c r="F128" s="297" t="s">
        <v>1395</v>
      </c>
      <c r="G128" s="276"/>
      <c r="H128" s="276" t="s">
        <v>1447</v>
      </c>
      <c r="I128" s="276" t="s">
        <v>1397</v>
      </c>
      <c r="J128" s="276" t="s">
        <v>1446</v>
      </c>
      <c r="K128" s="322"/>
    </row>
    <row r="129" spans="2:11" s="1" customFormat="1" ht="15" customHeight="1">
      <c r="B129" s="319"/>
      <c r="C129" s="276" t="s">
        <v>1406</v>
      </c>
      <c r="D129" s="276"/>
      <c r="E129" s="276"/>
      <c r="F129" s="297" t="s">
        <v>1401</v>
      </c>
      <c r="G129" s="276"/>
      <c r="H129" s="276" t="s">
        <v>1407</v>
      </c>
      <c r="I129" s="276" t="s">
        <v>1397</v>
      </c>
      <c r="J129" s="276">
        <v>15</v>
      </c>
      <c r="K129" s="322"/>
    </row>
    <row r="130" spans="2:11" s="1" customFormat="1" ht="15" customHeight="1">
      <c r="B130" s="319"/>
      <c r="C130" s="300" t="s">
        <v>1408</v>
      </c>
      <c r="D130" s="300"/>
      <c r="E130" s="300"/>
      <c r="F130" s="301" t="s">
        <v>1401</v>
      </c>
      <c r="G130" s="300"/>
      <c r="H130" s="300" t="s">
        <v>1409</v>
      </c>
      <c r="I130" s="300" t="s">
        <v>1397</v>
      </c>
      <c r="J130" s="300">
        <v>15</v>
      </c>
      <c r="K130" s="322"/>
    </row>
    <row r="131" spans="2:11" s="1" customFormat="1" ht="15" customHeight="1">
      <c r="B131" s="319"/>
      <c r="C131" s="300" t="s">
        <v>1410</v>
      </c>
      <c r="D131" s="300"/>
      <c r="E131" s="300"/>
      <c r="F131" s="301" t="s">
        <v>1401</v>
      </c>
      <c r="G131" s="300"/>
      <c r="H131" s="300" t="s">
        <v>1411</v>
      </c>
      <c r="I131" s="300" t="s">
        <v>1397</v>
      </c>
      <c r="J131" s="300">
        <v>20</v>
      </c>
      <c r="K131" s="322"/>
    </row>
    <row r="132" spans="2:11" s="1" customFormat="1" ht="15" customHeight="1">
      <c r="B132" s="319"/>
      <c r="C132" s="300" t="s">
        <v>1412</v>
      </c>
      <c r="D132" s="300"/>
      <c r="E132" s="300"/>
      <c r="F132" s="301" t="s">
        <v>1401</v>
      </c>
      <c r="G132" s="300"/>
      <c r="H132" s="300" t="s">
        <v>1413</v>
      </c>
      <c r="I132" s="300" t="s">
        <v>1397</v>
      </c>
      <c r="J132" s="300">
        <v>20</v>
      </c>
      <c r="K132" s="322"/>
    </row>
    <row r="133" spans="2:11" s="1" customFormat="1" ht="15" customHeight="1">
      <c r="B133" s="319"/>
      <c r="C133" s="276" t="s">
        <v>1400</v>
      </c>
      <c r="D133" s="276"/>
      <c r="E133" s="276"/>
      <c r="F133" s="297" t="s">
        <v>1401</v>
      </c>
      <c r="G133" s="276"/>
      <c r="H133" s="276" t="s">
        <v>1435</v>
      </c>
      <c r="I133" s="276" t="s">
        <v>1397</v>
      </c>
      <c r="J133" s="276">
        <v>50</v>
      </c>
      <c r="K133" s="322"/>
    </row>
    <row r="134" spans="2:11" s="1" customFormat="1" ht="15" customHeight="1">
      <c r="B134" s="319"/>
      <c r="C134" s="276" t="s">
        <v>1414</v>
      </c>
      <c r="D134" s="276"/>
      <c r="E134" s="276"/>
      <c r="F134" s="297" t="s">
        <v>1401</v>
      </c>
      <c r="G134" s="276"/>
      <c r="H134" s="276" t="s">
        <v>1435</v>
      </c>
      <c r="I134" s="276" t="s">
        <v>1397</v>
      </c>
      <c r="J134" s="276">
        <v>50</v>
      </c>
      <c r="K134" s="322"/>
    </row>
    <row r="135" spans="2:11" s="1" customFormat="1" ht="15" customHeight="1">
      <c r="B135" s="319"/>
      <c r="C135" s="276" t="s">
        <v>1420</v>
      </c>
      <c r="D135" s="276"/>
      <c r="E135" s="276"/>
      <c r="F135" s="297" t="s">
        <v>1401</v>
      </c>
      <c r="G135" s="276"/>
      <c r="H135" s="276" t="s">
        <v>1435</v>
      </c>
      <c r="I135" s="276" t="s">
        <v>1397</v>
      </c>
      <c r="J135" s="276">
        <v>50</v>
      </c>
      <c r="K135" s="322"/>
    </row>
    <row r="136" spans="2:11" s="1" customFormat="1" ht="15" customHeight="1">
      <c r="B136" s="319"/>
      <c r="C136" s="276" t="s">
        <v>1422</v>
      </c>
      <c r="D136" s="276"/>
      <c r="E136" s="276"/>
      <c r="F136" s="297" t="s">
        <v>1401</v>
      </c>
      <c r="G136" s="276"/>
      <c r="H136" s="276" t="s">
        <v>1435</v>
      </c>
      <c r="I136" s="276" t="s">
        <v>1397</v>
      </c>
      <c r="J136" s="276">
        <v>50</v>
      </c>
      <c r="K136" s="322"/>
    </row>
    <row r="137" spans="2:11" s="1" customFormat="1" ht="15" customHeight="1">
      <c r="B137" s="319"/>
      <c r="C137" s="276" t="s">
        <v>1423</v>
      </c>
      <c r="D137" s="276"/>
      <c r="E137" s="276"/>
      <c r="F137" s="297" t="s">
        <v>1401</v>
      </c>
      <c r="G137" s="276"/>
      <c r="H137" s="276" t="s">
        <v>1448</v>
      </c>
      <c r="I137" s="276" t="s">
        <v>1397</v>
      </c>
      <c r="J137" s="276">
        <v>255</v>
      </c>
      <c r="K137" s="322"/>
    </row>
    <row r="138" spans="2:11" s="1" customFormat="1" ht="15" customHeight="1">
      <c r="B138" s="319"/>
      <c r="C138" s="276" t="s">
        <v>1425</v>
      </c>
      <c r="D138" s="276"/>
      <c r="E138" s="276"/>
      <c r="F138" s="297" t="s">
        <v>1395</v>
      </c>
      <c r="G138" s="276"/>
      <c r="H138" s="276" t="s">
        <v>1449</v>
      </c>
      <c r="I138" s="276" t="s">
        <v>1427</v>
      </c>
      <c r="J138" s="276"/>
      <c r="K138" s="322"/>
    </row>
    <row r="139" spans="2:11" s="1" customFormat="1" ht="15" customHeight="1">
      <c r="B139" s="319"/>
      <c r="C139" s="276" t="s">
        <v>1428</v>
      </c>
      <c r="D139" s="276"/>
      <c r="E139" s="276"/>
      <c r="F139" s="297" t="s">
        <v>1395</v>
      </c>
      <c r="G139" s="276"/>
      <c r="H139" s="276" t="s">
        <v>1450</v>
      </c>
      <c r="I139" s="276" t="s">
        <v>1430</v>
      </c>
      <c r="J139" s="276"/>
      <c r="K139" s="322"/>
    </row>
    <row r="140" spans="2:11" s="1" customFormat="1" ht="15" customHeight="1">
      <c r="B140" s="319"/>
      <c r="C140" s="276" t="s">
        <v>1431</v>
      </c>
      <c r="D140" s="276"/>
      <c r="E140" s="276"/>
      <c r="F140" s="297" t="s">
        <v>1395</v>
      </c>
      <c r="G140" s="276"/>
      <c r="H140" s="276" t="s">
        <v>1431</v>
      </c>
      <c r="I140" s="276" t="s">
        <v>1430</v>
      </c>
      <c r="J140" s="276"/>
      <c r="K140" s="322"/>
    </row>
    <row r="141" spans="2:11" s="1" customFormat="1" ht="15" customHeight="1">
      <c r="B141" s="319"/>
      <c r="C141" s="276" t="s">
        <v>41</v>
      </c>
      <c r="D141" s="276"/>
      <c r="E141" s="276"/>
      <c r="F141" s="297" t="s">
        <v>1395</v>
      </c>
      <c r="G141" s="276"/>
      <c r="H141" s="276" t="s">
        <v>1451</v>
      </c>
      <c r="I141" s="276" t="s">
        <v>1430</v>
      </c>
      <c r="J141" s="276"/>
      <c r="K141" s="322"/>
    </row>
    <row r="142" spans="2:11" s="1" customFormat="1" ht="15" customHeight="1">
      <c r="B142" s="319"/>
      <c r="C142" s="276" t="s">
        <v>1452</v>
      </c>
      <c r="D142" s="276"/>
      <c r="E142" s="276"/>
      <c r="F142" s="297" t="s">
        <v>1395</v>
      </c>
      <c r="G142" s="276"/>
      <c r="H142" s="276" t="s">
        <v>1453</v>
      </c>
      <c r="I142" s="276" t="s">
        <v>1430</v>
      </c>
      <c r="J142" s="276"/>
      <c r="K142" s="322"/>
    </row>
    <row r="143" spans="2:11" s="1" customFormat="1" ht="15" customHeight="1">
      <c r="B143" s="323"/>
      <c r="C143" s="324"/>
      <c r="D143" s="324"/>
      <c r="E143" s="324"/>
      <c r="F143" s="324"/>
      <c r="G143" s="324"/>
      <c r="H143" s="324"/>
      <c r="I143" s="324"/>
      <c r="J143" s="324"/>
      <c r="K143" s="325"/>
    </row>
    <row r="144" spans="2:11" s="1" customFormat="1" ht="18.75" customHeight="1">
      <c r="B144" s="310"/>
      <c r="C144" s="310"/>
      <c r="D144" s="310"/>
      <c r="E144" s="310"/>
      <c r="F144" s="311"/>
      <c r="G144" s="310"/>
      <c r="H144" s="310"/>
      <c r="I144" s="310"/>
      <c r="J144" s="310"/>
      <c r="K144" s="310"/>
    </row>
    <row r="145" spans="2:11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pans="2:11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pans="2:11" s="1" customFormat="1" ht="45" customHeight="1">
      <c r="B147" s="287"/>
      <c r="C147" s="406" t="s">
        <v>1454</v>
      </c>
      <c r="D147" s="406"/>
      <c r="E147" s="406"/>
      <c r="F147" s="406"/>
      <c r="G147" s="406"/>
      <c r="H147" s="406"/>
      <c r="I147" s="406"/>
      <c r="J147" s="406"/>
      <c r="K147" s="288"/>
    </row>
    <row r="148" spans="2:11" s="1" customFormat="1" ht="17.25" customHeight="1">
      <c r="B148" s="287"/>
      <c r="C148" s="289" t="s">
        <v>1389</v>
      </c>
      <c r="D148" s="289"/>
      <c r="E148" s="289"/>
      <c r="F148" s="289" t="s">
        <v>1390</v>
      </c>
      <c r="G148" s="290"/>
      <c r="H148" s="289" t="s">
        <v>57</v>
      </c>
      <c r="I148" s="289" t="s">
        <v>60</v>
      </c>
      <c r="J148" s="289" t="s">
        <v>1391</v>
      </c>
      <c r="K148" s="288"/>
    </row>
    <row r="149" spans="2:11" s="1" customFormat="1" ht="17.25" customHeight="1">
      <c r="B149" s="287"/>
      <c r="C149" s="291" t="s">
        <v>1392</v>
      </c>
      <c r="D149" s="291"/>
      <c r="E149" s="291"/>
      <c r="F149" s="292" t="s">
        <v>1393</v>
      </c>
      <c r="G149" s="293"/>
      <c r="H149" s="291"/>
      <c r="I149" s="291"/>
      <c r="J149" s="291" t="s">
        <v>1394</v>
      </c>
      <c r="K149" s="288"/>
    </row>
    <row r="150" spans="2:11" s="1" customFormat="1" ht="5.25" customHeight="1">
      <c r="B150" s="299"/>
      <c r="C150" s="294"/>
      <c r="D150" s="294"/>
      <c r="E150" s="294"/>
      <c r="F150" s="294"/>
      <c r="G150" s="295"/>
      <c r="H150" s="294"/>
      <c r="I150" s="294"/>
      <c r="J150" s="294"/>
      <c r="K150" s="322"/>
    </row>
    <row r="151" spans="2:11" s="1" customFormat="1" ht="15" customHeight="1">
      <c r="B151" s="299"/>
      <c r="C151" s="326" t="s">
        <v>1398</v>
      </c>
      <c r="D151" s="276"/>
      <c r="E151" s="276"/>
      <c r="F151" s="327" t="s">
        <v>1395</v>
      </c>
      <c r="G151" s="276"/>
      <c r="H151" s="326" t="s">
        <v>1435</v>
      </c>
      <c r="I151" s="326" t="s">
        <v>1397</v>
      </c>
      <c r="J151" s="326">
        <v>120</v>
      </c>
      <c r="K151" s="322"/>
    </row>
    <row r="152" spans="2:11" s="1" customFormat="1" ht="15" customHeight="1">
      <c r="B152" s="299"/>
      <c r="C152" s="326" t="s">
        <v>1444</v>
      </c>
      <c r="D152" s="276"/>
      <c r="E152" s="276"/>
      <c r="F152" s="327" t="s">
        <v>1395</v>
      </c>
      <c r="G152" s="276"/>
      <c r="H152" s="326" t="s">
        <v>1455</v>
      </c>
      <c r="I152" s="326" t="s">
        <v>1397</v>
      </c>
      <c r="J152" s="326" t="s">
        <v>1446</v>
      </c>
      <c r="K152" s="322"/>
    </row>
    <row r="153" spans="2:11" s="1" customFormat="1" ht="15" customHeight="1">
      <c r="B153" s="299"/>
      <c r="C153" s="326" t="s">
        <v>1343</v>
      </c>
      <c r="D153" s="276"/>
      <c r="E153" s="276"/>
      <c r="F153" s="327" t="s">
        <v>1395</v>
      </c>
      <c r="G153" s="276"/>
      <c r="H153" s="326" t="s">
        <v>1456</v>
      </c>
      <c r="I153" s="326" t="s">
        <v>1397</v>
      </c>
      <c r="J153" s="326" t="s">
        <v>1446</v>
      </c>
      <c r="K153" s="322"/>
    </row>
    <row r="154" spans="2:11" s="1" customFormat="1" ht="15" customHeight="1">
      <c r="B154" s="299"/>
      <c r="C154" s="326" t="s">
        <v>1400</v>
      </c>
      <c r="D154" s="276"/>
      <c r="E154" s="276"/>
      <c r="F154" s="327" t="s">
        <v>1401</v>
      </c>
      <c r="G154" s="276"/>
      <c r="H154" s="326" t="s">
        <v>1435</v>
      </c>
      <c r="I154" s="326" t="s">
        <v>1397</v>
      </c>
      <c r="J154" s="326">
        <v>50</v>
      </c>
      <c r="K154" s="322"/>
    </row>
    <row r="155" spans="2:11" s="1" customFormat="1" ht="15" customHeight="1">
      <c r="B155" s="299"/>
      <c r="C155" s="326" t="s">
        <v>1403</v>
      </c>
      <c r="D155" s="276"/>
      <c r="E155" s="276"/>
      <c r="F155" s="327" t="s">
        <v>1395</v>
      </c>
      <c r="G155" s="276"/>
      <c r="H155" s="326" t="s">
        <v>1435</v>
      </c>
      <c r="I155" s="326" t="s">
        <v>1405</v>
      </c>
      <c r="J155" s="326"/>
      <c r="K155" s="322"/>
    </row>
    <row r="156" spans="2:11" s="1" customFormat="1" ht="15" customHeight="1">
      <c r="B156" s="299"/>
      <c r="C156" s="326" t="s">
        <v>1414</v>
      </c>
      <c r="D156" s="276"/>
      <c r="E156" s="276"/>
      <c r="F156" s="327" t="s">
        <v>1401</v>
      </c>
      <c r="G156" s="276"/>
      <c r="H156" s="326" t="s">
        <v>1435</v>
      </c>
      <c r="I156" s="326" t="s">
        <v>1397</v>
      </c>
      <c r="J156" s="326">
        <v>50</v>
      </c>
      <c r="K156" s="322"/>
    </row>
    <row r="157" spans="2:11" s="1" customFormat="1" ht="15" customHeight="1">
      <c r="B157" s="299"/>
      <c r="C157" s="326" t="s">
        <v>1422</v>
      </c>
      <c r="D157" s="276"/>
      <c r="E157" s="276"/>
      <c r="F157" s="327" t="s">
        <v>1401</v>
      </c>
      <c r="G157" s="276"/>
      <c r="H157" s="326" t="s">
        <v>1435</v>
      </c>
      <c r="I157" s="326" t="s">
        <v>1397</v>
      </c>
      <c r="J157" s="326">
        <v>50</v>
      </c>
      <c r="K157" s="322"/>
    </row>
    <row r="158" spans="2:11" s="1" customFormat="1" ht="15" customHeight="1">
      <c r="B158" s="299"/>
      <c r="C158" s="326" t="s">
        <v>1420</v>
      </c>
      <c r="D158" s="276"/>
      <c r="E158" s="276"/>
      <c r="F158" s="327" t="s">
        <v>1401</v>
      </c>
      <c r="G158" s="276"/>
      <c r="H158" s="326" t="s">
        <v>1435</v>
      </c>
      <c r="I158" s="326" t="s">
        <v>1397</v>
      </c>
      <c r="J158" s="326">
        <v>50</v>
      </c>
      <c r="K158" s="322"/>
    </row>
    <row r="159" spans="2:11" s="1" customFormat="1" ht="15" customHeight="1">
      <c r="B159" s="299"/>
      <c r="C159" s="326" t="s">
        <v>170</v>
      </c>
      <c r="D159" s="276"/>
      <c r="E159" s="276"/>
      <c r="F159" s="327" t="s">
        <v>1395</v>
      </c>
      <c r="G159" s="276"/>
      <c r="H159" s="326" t="s">
        <v>1457</v>
      </c>
      <c r="I159" s="326" t="s">
        <v>1397</v>
      </c>
      <c r="J159" s="326" t="s">
        <v>1458</v>
      </c>
      <c r="K159" s="322"/>
    </row>
    <row r="160" spans="2:11" s="1" customFormat="1" ht="15" customHeight="1">
      <c r="B160" s="299"/>
      <c r="C160" s="326" t="s">
        <v>1459</v>
      </c>
      <c r="D160" s="276"/>
      <c r="E160" s="276"/>
      <c r="F160" s="327" t="s">
        <v>1395</v>
      </c>
      <c r="G160" s="276"/>
      <c r="H160" s="326" t="s">
        <v>1460</v>
      </c>
      <c r="I160" s="326" t="s">
        <v>1430</v>
      </c>
      <c r="J160" s="326"/>
      <c r="K160" s="322"/>
    </row>
    <row r="161" spans="2:11" s="1" customFormat="1" ht="15" customHeight="1">
      <c r="B161" s="328"/>
      <c r="C161" s="308"/>
      <c r="D161" s="308"/>
      <c r="E161" s="308"/>
      <c r="F161" s="308"/>
      <c r="G161" s="308"/>
      <c r="H161" s="308"/>
      <c r="I161" s="308"/>
      <c r="J161" s="308"/>
      <c r="K161" s="329"/>
    </row>
    <row r="162" spans="2:11" s="1" customFormat="1" ht="18.75" customHeight="1">
      <c r="B162" s="310"/>
      <c r="C162" s="320"/>
      <c r="D162" s="320"/>
      <c r="E162" s="320"/>
      <c r="F162" s="330"/>
      <c r="G162" s="320"/>
      <c r="H162" s="320"/>
      <c r="I162" s="320"/>
      <c r="J162" s="320"/>
      <c r="K162" s="310"/>
    </row>
    <row r="163" spans="2:11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pans="2:11" s="1" customFormat="1" ht="7.5" customHeight="1">
      <c r="B164" s="265"/>
      <c r="C164" s="266"/>
      <c r="D164" s="266"/>
      <c r="E164" s="266"/>
      <c r="F164" s="266"/>
      <c r="G164" s="266"/>
      <c r="H164" s="266"/>
      <c r="I164" s="266"/>
      <c r="J164" s="266"/>
      <c r="K164" s="267"/>
    </row>
    <row r="165" spans="2:11" s="1" customFormat="1" ht="45" customHeight="1">
      <c r="B165" s="268"/>
      <c r="C165" s="404" t="s">
        <v>1461</v>
      </c>
      <c r="D165" s="404"/>
      <c r="E165" s="404"/>
      <c r="F165" s="404"/>
      <c r="G165" s="404"/>
      <c r="H165" s="404"/>
      <c r="I165" s="404"/>
      <c r="J165" s="404"/>
      <c r="K165" s="269"/>
    </row>
    <row r="166" spans="2:11" s="1" customFormat="1" ht="17.25" customHeight="1">
      <c r="B166" s="268"/>
      <c r="C166" s="289" t="s">
        <v>1389</v>
      </c>
      <c r="D166" s="289"/>
      <c r="E166" s="289"/>
      <c r="F166" s="289" t="s">
        <v>1390</v>
      </c>
      <c r="G166" s="331"/>
      <c r="H166" s="332" t="s">
        <v>57</v>
      </c>
      <c r="I166" s="332" t="s">
        <v>60</v>
      </c>
      <c r="J166" s="289" t="s">
        <v>1391</v>
      </c>
      <c r="K166" s="269"/>
    </row>
    <row r="167" spans="2:11" s="1" customFormat="1" ht="17.25" customHeight="1">
      <c r="B167" s="270"/>
      <c r="C167" s="291" t="s">
        <v>1392</v>
      </c>
      <c r="D167" s="291"/>
      <c r="E167" s="291"/>
      <c r="F167" s="292" t="s">
        <v>1393</v>
      </c>
      <c r="G167" s="333"/>
      <c r="H167" s="334"/>
      <c r="I167" s="334"/>
      <c r="J167" s="291" t="s">
        <v>1394</v>
      </c>
      <c r="K167" s="271"/>
    </row>
    <row r="168" spans="2:11" s="1" customFormat="1" ht="5.25" customHeight="1">
      <c r="B168" s="299"/>
      <c r="C168" s="294"/>
      <c r="D168" s="294"/>
      <c r="E168" s="294"/>
      <c r="F168" s="294"/>
      <c r="G168" s="295"/>
      <c r="H168" s="294"/>
      <c r="I168" s="294"/>
      <c r="J168" s="294"/>
      <c r="K168" s="322"/>
    </row>
    <row r="169" spans="2:11" s="1" customFormat="1" ht="15" customHeight="1">
      <c r="B169" s="299"/>
      <c r="C169" s="276" t="s">
        <v>1398</v>
      </c>
      <c r="D169" s="276"/>
      <c r="E169" s="276"/>
      <c r="F169" s="297" t="s">
        <v>1395</v>
      </c>
      <c r="G169" s="276"/>
      <c r="H169" s="276" t="s">
        <v>1435</v>
      </c>
      <c r="I169" s="276" t="s">
        <v>1397</v>
      </c>
      <c r="J169" s="276">
        <v>120</v>
      </c>
      <c r="K169" s="322"/>
    </row>
    <row r="170" spans="2:11" s="1" customFormat="1" ht="15" customHeight="1">
      <c r="B170" s="299"/>
      <c r="C170" s="276" t="s">
        <v>1444</v>
      </c>
      <c r="D170" s="276"/>
      <c r="E170" s="276"/>
      <c r="F170" s="297" t="s">
        <v>1395</v>
      </c>
      <c r="G170" s="276"/>
      <c r="H170" s="276" t="s">
        <v>1445</v>
      </c>
      <c r="I170" s="276" t="s">
        <v>1397</v>
      </c>
      <c r="J170" s="276" t="s">
        <v>1446</v>
      </c>
      <c r="K170" s="322"/>
    </row>
    <row r="171" spans="2:11" s="1" customFormat="1" ht="15" customHeight="1">
      <c r="B171" s="299"/>
      <c r="C171" s="276" t="s">
        <v>1343</v>
      </c>
      <c r="D171" s="276"/>
      <c r="E171" s="276"/>
      <c r="F171" s="297" t="s">
        <v>1395</v>
      </c>
      <c r="G171" s="276"/>
      <c r="H171" s="276" t="s">
        <v>1462</v>
      </c>
      <c r="I171" s="276" t="s">
        <v>1397</v>
      </c>
      <c r="J171" s="276" t="s">
        <v>1446</v>
      </c>
      <c r="K171" s="322"/>
    </row>
    <row r="172" spans="2:11" s="1" customFormat="1" ht="15" customHeight="1">
      <c r="B172" s="299"/>
      <c r="C172" s="276" t="s">
        <v>1400</v>
      </c>
      <c r="D172" s="276"/>
      <c r="E172" s="276"/>
      <c r="F172" s="297" t="s">
        <v>1401</v>
      </c>
      <c r="G172" s="276"/>
      <c r="H172" s="276" t="s">
        <v>1462</v>
      </c>
      <c r="I172" s="276" t="s">
        <v>1397</v>
      </c>
      <c r="J172" s="276">
        <v>50</v>
      </c>
      <c r="K172" s="322"/>
    </row>
    <row r="173" spans="2:11" s="1" customFormat="1" ht="15" customHeight="1">
      <c r="B173" s="299"/>
      <c r="C173" s="276" t="s">
        <v>1403</v>
      </c>
      <c r="D173" s="276"/>
      <c r="E173" s="276"/>
      <c r="F173" s="297" t="s">
        <v>1395</v>
      </c>
      <c r="G173" s="276"/>
      <c r="H173" s="276" t="s">
        <v>1462</v>
      </c>
      <c r="I173" s="276" t="s">
        <v>1405</v>
      </c>
      <c r="J173" s="276"/>
      <c r="K173" s="322"/>
    </row>
    <row r="174" spans="2:11" s="1" customFormat="1" ht="15" customHeight="1">
      <c r="B174" s="299"/>
      <c r="C174" s="276" t="s">
        <v>1414</v>
      </c>
      <c r="D174" s="276"/>
      <c r="E174" s="276"/>
      <c r="F174" s="297" t="s">
        <v>1401</v>
      </c>
      <c r="G174" s="276"/>
      <c r="H174" s="276" t="s">
        <v>1462</v>
      </c>
      <c r="I174" s="276" t="s">
        <v>1397</v>
      </c>
      <c r="J174" s="276">
        <v>50</v>
      </c>
      <c r="K174" s="322"/>
    </row>
    <row r="175" spans="2:11" s="1" customFormat="1" ht="15" customHeight="1">
      <c r="B175" s="299"/>
      <c r="C175" s="276" t="s">
        <v>1422</v>
      </c>
      <c r="D175" s="276"/>
      <c r="E175" s="276"/>
      <c r="F175" s="297" t="s">
        <v>1401</v>
      </c>
      <c r="G175" s="276"/>
      <c r="H175" s="276" t="s">
        <v>1462</v>
      </c>
      <c r="I175" s="276" t="s">
        <v>1397</v>
      </c>
      <c r="J175" s="276">
        <v>50</v>
      </c>
      <c r="K175" s="322"/>
    </row>
    <row r="176" spans="2:11" s="1" customFormat="1" ht="15" customHeight="1">
      <c r="B176" s="299"/>
      <c r="C176" s="276" t="s">
        <v>1420</v>
      </c>
      <c r="D176" s="276"/>
      <c r="E176" s="276"/>
      <c r="F176" s="297" t="s">
        <v>1401</v>
      </c>
      <c r="G176" s="276"/>
      <c r="H176" s="276" t="s">
        <v>1462</v>
      </c>
      <c r="I176" s="276" t="s">
        <v>1397</v>
      </c>
      <c r="J176" s="276">
        <v>50</v>
      </c>
      <c r="K176" s="322"/>
    </row>
    <row r="177" spans="2:11" s="1" customFormat="1" ht="15" customHeight="1">
      <c r="B177" s="299"/>
      <c r="C177" s="276" t="s">
        <v>180</v>
      </c>
      <c r="D177" s="276"/>
      <c r="E177" s="276"/>
      <c r="F177" s="297" t="s">
        <v>1395</v>
      </c>
      <c r="G177" s="276"/>
      <c r="H177" s="276" t="s">
        <v>1463</v>
      </c>
      <c r="I177" s="276" t="s">
        <v>1464</v>
      </c>
      <c r="J177" s="276"/>
      <c r="K177" s="322"/>
    </row>
    <row r="178" spans="2:11" s="1" customFormat="1" ht="15" customHeight="1">
      <c r="B178" s="299"/>
      <c r="C178" s="276" t="s">
        <v>60</v>
      </c>
      <c r="D178" s="276"/>
      <c r="E178" s="276"/>
      <c r="F178" s="297" t="s">
        <v>1395</v>
      </c>
      <c r="G178" s="276"/>
      <c r="H178" s="276" t="s">
        <v>1465</v>
      </c>
      <c r="I178" s="276" t="s">
        <v>1466</v>
      </c>
      <c r="J178" s="276">
        <v>1</v>
      </c>
      <c r="K178" s="322"/>
    </row>
    <row r="179" spans="2:11" s="1" customFormat="1" ht="15" customHeight="1">
      <c r="B179" s="299"/>
      <c r="C179" s="276" t="s">
        <v>56</v>
      </c>
      <c r="D179" s="276"/>
      <c r="E179" s="276"/>
      <c r="F179" s="297" t="s">
        <v>1395</v>
      </c>
      <c r="G179" s="276"/>
      <c r="H179" s="276" t="s">
        <v>1467</v>
      </c>
      <c r="I179" s="276" t="s">
        <v>1397</v>
      </c>
      <c r="J179" s="276">
        <v>20</v>
      </c>
      <c r="K179" s="322"/>
    </row>
    <row r="180" spans="2:11" s="1" customFormat="1" ht="15" customHeight="1">
      <c r="B180" s="299"/>
      <c r="C180" s="276" t="s">
        <v>57</v>
      </c>
      <c r="D180" s="276"/>
      <c r="E180" s="276"/>
      <c r="F180" s="297" t="s">
        <v>1395</v>
      </c>
      <c r="G180" s="276"/>
      <c r="H180" s="276" t="s">
        <v>1468</v>
      </c>
      <c r="I180" s="276" t="s">
        <v>1397</v>
      </c>
      <c r="J180" s="276">
        <v>255</v>
      </c>
      <c r="K180" s="322"/>
    </row>
    <row r="181" spans="2:11" s="1" customFormat="1" ht="15" customHeight="1">
      <c r="B181" s="299"/>
      <c r="C181" s="276" t="s">
        <v>181</v>
      </c>
      <c r="D181" s="276"/>
      <c r="E181" s="276"/>
      <c r="F181" s="297" t="s">
        <v>1395</v>
      </c>
      <c r="G181" s="276"/>
      <c r="H181" s="276" t="s">
        <v>1359</v>
      </c>
      <c r="I181" s="276" t="s">
        <v>1397</v>
      </c>
      <c r="J181" s="276">
        <v>10</v>
      </c>
      <c r="K181" s="322"/>
    </row>
    <row r="182" spans="2:11" s="1" customFormat="1" ht="15" customHeight="1">
      <c r="B182" s="299"/>
      <c r="C182" s="276" t="s">
        <v>182</v>
      </c>
      <c r="D182" s="276"/>
      <c r="E182" s="276"/>
      <c r="F182" s="297" t="s">
        <v>1395</v>
      </c>
      <c r="G182" s="276"/>
      <c r="H182" s="276" t="s">
        <v>1469</v>
      </c>
      <c r="I182" s="276" t="s">
        <v>1430</v>
      </c>
      <c r="J182" s="276"/>
      <c r="K182" s="322"/>
    </row>
    <row r="183" spans="2:11" s="1" customFormat="1" ht="15" customHeight="1">
      <c r="B183" s="299"/>
      <c r="C183" s="276" t="s">
        <v>1470</v>
      </c>
      <c r="D183" s="276"/>
      <c r="E183" s="276"/>
      <c r="F183" s="297" t="s">
        <v>1395</v>
      </c>
      <c r="G183" s="276"/>
      <c r="H183" s="276" t="s">
        <v>1471</v>
      </c>
      <c r="I183" s="276" t="s">
        <v>1430</v>
      </c>
      <c r="J183" s="276"/>
      <c r="K183" s="322"/>
    </row>
    <row r="184" spans="2:11" s="1" customFormat="1" ht="15" customHeight="1">
      <c r="B184" s="299"/>
      <c r="C184" s="276" t="s">
        <v>1459</v>
      </c>
      <c r="D184" s="276"/>
      <c r="E184" s="276"/>
      <c r="F184" s="297" t="s">
        <v>1395</v>
      </c>
      <c r="G184" s="276"/>
      <c r="H184" s="276" t="s">
        <v>1472</v>
      </c>
      <c r="I184" s="276" t="s">
        <v>1430</v>
      </c>
      <c r="J184" s="276"/>
      <c r="K184" s="322"/>
    </row>
    <row r="185" spans="2:11" s="1" customFormat="1" ht="15" customHeight="1">
      <c r="B185" s="299"/>
      <c r="C185" s="276" t="s">
        <v>184</v>
      </c>
      <c r="D185" s="276"/>
      <c r="E185" s="276"/>
      <c r="F185" s="297" t="s">
        <v>1401</v>
      </c>
      <c r="G185" s="276"/>
      <c r="H185" s="276" t="s">
        <v>1473</v>
      </c>
      <c r="I185" s="276" t="s">
        <v>1397</v>
      </c>
      <c r="J185" s="276">
        <v>50</v>
      </c>
      <c r="K185" s="322"/>
    </row>
    <row r="186" spans="2:11" s="1" customFormat="1" ht="15" customHeight="1">
      <c r="B186" s="299"/>
      <c r="C186" s="276" t="s">
        <v>1474</v>
      </c>
      <c r="D186" s="276"/>
      <c r="E186" s="276"/>
      <c r="F186" s="297" t="s">
        <v>1401</v>
      </c>
      <c r="G186" s="276"/>
      <c r="H186" s="276" t="s">
        <v>1475</v>
      </c>
      <c r="I186" s="276" t="s">
        <v>1476</v>
      </c>
      <c r="J186" s="276"/>
      <c r="K186" s="322"/>
    </row>
    <row r="187" spans="2:11" s="1" customFormat="1" ht="15" customHeight="1">
      <c r="B187" s="299"/>
      <c r="C187" s="276" t="s">
        <v>1477</v>
      </c>
      <c r="D187" s="276"/>
      <c r="E187" s="276"/>
      <c r="F187" s="297" t="s">
        <v>1401</v>
      </c>
      <c r="G187" s="276"/>
      <c r="H187" s="276" t="s">
        <v>1478</v>
      </c>
      <c r="I187" s="276" t="s">
        <v>1476</v>
      </c>
      <c r="J187" s="276"/>
      <c r="K187" s="322"/>
    </row>
    <row r="188" spans="2:11" s="1" customFormat="1" ht="15" customHeight="1">
      <c r="B188" s="299"/>
      <c r="C188" s="276" t="s">
        <v>1479</v>
      </c>
      <c r="D188" s="276"/>
      <c r="E188" s="276"/>
      <c r="F188" s="297" t="s">
        <v>1401</v>
      </c>
      <c r="G188" s="276"/>
      <c r="H188" s="276" t="s">
        <v>1480</v>
      </c>
      <c r="I188" s="276" t="s">
        <v>1476</v>
      </c>
      <c r="J188" s="276"/>
      <c r="K188" s="322"/>
    </row>
    <row r="189" spans="2:11" s="1" customFormat="1" ht="15" customHeight="1">
      <c r="B189" s="299"/>
      <c r="C189" s="335" t="s">
        <v>1481</v>
      </c>
      <c r="D189" s="276"/>
      <c r="E189" s="276"/>
      <c r="F189" s="297" t="s">
        <v>1401</v>
      </c>
      <c r="G189" s="276"/>
      <c r="H189" s="276" t="s">
        <v>1482</v>
      </c>
      <c r="I189" s="276" t="s">
        <v>1483</v>
      </c>
      <c r="J189" s="336" t="s">
        <v>1484</v>
      </c>
      <c r="K189" s="322"/>
    </row>
    <row r="190" spans="2:11" s="17" customFormat="1" ht="15" customHeight="1">
      <c r="B190" s="337"/>
      <c r="C190" s="338" t="s">
        <v>1485</v>
      </c>
      <c r="D190" s="339"/>
      <c r="E190" s="339"/>
      <c r="F190" s="340" t="s">
        <v>1401</v>
      </c>
      <c r="G190" s="339"/>
      <c r="H190" s="339" t="s">
        <v>1486</v>
      </c>
      <c r="I190" s="339" t="s">
        <v>1483</v>
      </c>
      <c r="J190" s="341" t="s">
        <v>1484</v>
      </c>
      <c r="K190" s="342"/>
    </row>
    <row r="191" spans="2:11" s="1" customFormat="1" ht="15" customHeight="1">
      <c r="B191" s="299"/>
      <c r="C191" s="335" t="s">
        <v>45</v>
      </c>
      <c r="D191" s="276"/>
      <c r="E191" s="276"/>
      <c r="F191" s="297" t="s">
        <v>1395</v>
      </c>
      <c r="G191" s="276"/>
      <c r="H191" s="273" t="s">
        <v>1487</v>
      </c>
      <c r="I191" s="276" t="s">
        <v>1488</v>
      </c>
      <c r="J191" s="276"/>
      <c r="K191" s="322"/>
    </row>
    <row r="192" spans="2:11" s="1" customFormat="1" ht="15" customHeight="1">
      <c r="B192" s="299"/>
      <c r="C192" s="335" t="s">
        <v>1489</v>
      </c>
      <c r="D192" s="276"/>
      <c r="E192" s="276"/>
      <c r="F192" s="297" t="s">
        <v>1395</v>
      </c>
      <c r="G192" s="276"/>
      <c r="H192" s="276" t="s">
        <v>1490</v>
      </c>
      <c r="I192" s="276" t="s">
        <v>1430</v>
      </c>
      <c r="J192" s="276"/>
      <c r="K192" s="322"/>
    </row>
    <row r="193" spans="2:11" s="1" customFormat="1" ht="15" customHeight="1">
      <c r="B193" s="299"/>
      <c r="C193" s="335" t="s">
        <v>1491</v>
      </c>
      <c r="D193" s="276"/>
      <c r="E193" s="276"/>
      <c r="F193" s="297" t="s">
        <v>1395</v>
      </c>
      <c r="G193" s="276"/>
      <c r="H193" s="276" t="s">
        <v>1492</v>
      </c>
      <c r="I193" s="276" t="s">
        <v>1430</v>
      </c>
      <c r="J193" s="276"/>
      <c r="K193" s="322"/>
    </row>
    <row r="194" spans="2:11" s="1" customFormat="1" ht="15" customHeight="1">
      <c r="B194" s="299"/>
      <c r="C194" s="335" t="s">
        <v>1493</v>
      </c>
      <c r="D194" s="276"/>
      <c r="E194" s="276"/>
      <c r="F194" s="297" t="s">
        <v>1401</v>
      </c>
      <c r="G194" s="276"/>
      <c r="H194" s="276" t="s">
        <v>1494</v>
      </c>
      <c r="I194" s="276" t="s">
        <v>1430</v>
      </c>
      <c r="J194" s="276"/>
      <c r="K194" s="322"/>
    </row>
    <row r="195" spans="2:11" s="1" customFormat="1" ht="15" customHeight="1">
      <c r="B195" s="328"/>
      <c r="C195" s="343"/>
      <c r="D195" s="308"/>
      <c r="E195" s="308"/>
      <c r="F195" s="308"/>
      <c r="G195" s="308"/>
      <c r="H195" s="308"/>
      <c r="I195" s="308"/>
      <c r="J195" s="308"/>
      <c r="K195" s="329"/>
    </row>
    <row r="196" spans="2:11" s="1" customFormat="1" ht="18.75" customHeight="1">
      <c r="B196" s="310"/>
      <c r="C196" s="320"/>
      <c r="D196" s="320"/>
      <c r="E196" s="320"/>
      <c r="F196" s="330"/>
      <c r="G196" s="320"/>
      <c r="H196" s="320"/>
      <c r="I196" s="320"/>
      <c r="J196" s="320"/>
      <c r="K196" s="310"/>
    </row>
    <row r="197" spans="2:11" s="1" customFormat="1" ht="18.75" customHeight="1">
      <c r="B197" s="310"/>
      <c r="C197" s="320"/>
      <c r="D197" s="320"/>
      <c r="E197" s="320"/>
      <c r="F197" s="330"/>
      <c r="G197" s="320"/>
      <c r="H197" s="320"/>
      <c r="I197" s="320"/>
      <c r="J197" s="320"/>
      <c r="K197" s="310"/>
    </row>
    <row r="198" spans="2:11" s="1" customFormat="1" ht="18.75" customHeight="1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pans="2:11" s="1" customFormat="1" ht="13.5">
      <c r="B199" s="265"/>
      <c r="C199" s="266"/>
      <c r="D199" s="266"/>
      <c r="E199" s="266"/>
      <c r="F199" s="266"/>
      <c r="G199" s="266"/>
      <c r="H199" s="266"/>
      <c r="I199" s="266"/>
      <c r="J199" s="266"/>
      <c r="K199" s="267"/>
    </row>
    <row r="200" spans="2:11" s="1" customFormat="1" ht="21">
      <c r="B200" s="268"/>
      <c r="C200" s="404" t="s">
        <v>1495</v>
      </c>
      <c r="D200" s="404"/>
      <c r="E200" s="404"/>
      <c r="F200" s="404"/>
      <c r="G200" s="404"/>
      <c r="H200" s="404"/>
      <c r="I200" s="404"/>
      <c r="J200" s="404"/>
      <c r="K200" s="269"/>
    </row>
    <row r="201" spans="2:11" s="1" customFormat="1" ht="25.5" customHeight="1">
      <c r="B201" s="268"/>
      <c r="C201" s="344" t="s">
        <v>1496</v>
      </c>
      <c r="D201" s="344"/>
      <c r="E201" s="344"/>
      <c r="F201" s="344" t="s">
        <v>1497</v>
      </c>
      <c r="G201" s="345"/>
      <c r="H201" s="407" t="s">
        <v>1498</v>
      </c>
      <c r="I201" s="407"/>
      <c r="J201" s="407"/>
      <c r="K201" s="269"/>
    </row>
    <row r="202" spans="2:11" s="1" customFormat="1" ht="5.25" customHeight="1">
      <c r="B202" s="299"/>
      <c r="C202" s="294"/>
      <c r="D202" s="294"/>
      <c r="E202" s="294"/>
      <c r="F202" s="294"/>
      <c r="G202" s="320"/>
      <c r="H202" s="294"/>
      <c r="I202" s="294"/>
      <c r="J202" s="294"/>
      <c r="K202" s="322"/>
    </row>
    <row r="203" spans="2:11" s="1" customFormat="1" ht="15" customHeight="1">
      <c r="B203" s="299"/>
      <c r="C203" s="276" t="s">
        <v>1488</v>
      </c>
      <c r="D203" s="276"/>
      <c r="E203" s="276"/>
      <c r="F203" s="297" t="s">
        <v>46</v>
      </c>
      <c r="G203" s="276"/>
      <c r="H203" s="408" t="s">
        <v>1499</v>
      </c>
      <c r="I203" s="408"/>
      <c r="J203" s="408"/>
      <c r="K203" s="322"/>
    </row>
    <row r="204" spans="2:11" s="1" customFormat="1" ht="15" customHeight="1">
      <c r="B204" s="299"/>
      <c r="C204" s="276"/>
      <c r="D204" s="276"/>
      <c r="E204" s="276"/>
      <c r="F204" s="297" t="s">
        <v>47</v>
      </c>
      <c r="G204" s="276"/>
      <c r="H204" s="408" t="s">
        <v>1500</v>
      </c>
      <c r="I204" s="408"/>
      <c r="J204" s="408"/>
      <c r="K204" s="322"/>
    </row>
    <row r="205" spans="2:11" s="1" customFormat="1" ht="15" customHeight="1">
      <c r="B205" s="299"/>
      <c r="C205" s="276"/>
      <c r="D205" s="276"/>
      <c r="E205" s="276"/>
      <c r="F205" s="297" t="s">
        <v>50</v>
      </c>
      <c r="G205" s="276"/>
      <c r="H205" s="408" t="s">
        <v>1501</v>
      </c>
      <c r="I205" s="408"/>
      <c r="J205" s="408"/>
      <c r="K205" s="322"/>
    </row>
    <row r="206" spans="2:11" s="1" customFormat="1" ht="15" customHeight="1">
      <c r="B206" s="299"/>
      <c r="C206" s="276"/>
      <c r="D206" s="276"/>
      <c r="E206" s="276"/>
      <c r="F206" s="297" t="s">
        <v>48</v>
      </c>
      <c r="G206" s="276"/>
      <c r="H206" s="408" t="s">
        <v>1502</v>
      </c>
      <c r="I206" s="408"/>
      <c r="J206" s="408"/>
      <c r="K206" s="322"/>
    </row>
    <row r="207" spans="2:11" s="1" customFormat="1" ht="15" customHeight="1">
      <c r="B207" s="299"/>
      <c r="C207" s="276"/>
      <c r="D207" s="276"/>
      <c r="E207" s="276"/>
      <c r="F207" s="297" t="s">
        <v>49</v>
      </c>
      <c r="G207" s="276"/>
      <c r="H207" s="408" t="s">
        <v>1503</v>
      </c>
      <c r="I207" s="408"/>
      <c r="J207" s="408"/>
      <c r="K207" s="322"/>
    </row>
    <row r="208" spans="2:11" s="1" customFormat="1" ht="15" customHeight="1">
      <c r="B208" s="299"/>
      <c r="C208" s="276"/>
      <c r="D208" s="276"/>
      <c r="E208" s="276"/>
      <c r="F208" s="297"/>
      <c r="G208" s="276"/>
      <c r="H208" s="276"/>
      <c r="I208" s="276"/>
      <c r="J208" s="276"/>
      <c r="K208" s="322"/>
    </row>
    <row r="209" spans="2:11" s="1" customFormat="1" ht="15" customHeight="1">
      <c r="B209" s="299"/>
      <c r="C209" s="276" t="s">
        <v>1442</v>
      </c>
      <c r="D209" s="276"/>
      <c r="E209" s="276"/>
      <c r="F209" s="297" t="s">
        <v>82</v>
      </c>
      <c r="G209" s="276"/>
      <c r="H209" s="408" t="s">
        <v>1504</v>
      </c>
      <c r="I209" s="408"/>
      <c r="J209" s="408"/>
      <c r="K209" s="322"/>
    </row>
    <row r="210" spans="2:11" s="1" customFormat="1" ht="15" customHeight="1">
      <c r="B210" s="299"/>
      <c r="C210" s="276"/>
      <c r="D210" s="276"/>
      <c r="E210" s="276"/>
      <c r="F210" s="297" t="s">
        <v>1338</v>
      </c>
      <c r="G210" s="276"/>
      <c r="H210" s="408" t="s">
        <v>1339</v>
      </c>
      <c r="I210" s="408"/>
      <c r="J210" s="408"/>
      <c r="K210" s="322"/>
    </row>
    <row r="211" spans="2:11" s="1" customFormat="1" ht="15" customHeight="1">
      <c r="B211" s="299"/>
      <c r="C211" s="276"/>
      <c r="D211" s="276"/>
      <c r="E211" s="276"/>
      <c r="F211" s="297" t="s">
        <v>1336</v>
      </c>
      <c r="G211" s="276"/>
      <c r="H211" s="408" t="s">
        <v>1505</v>
      </c>
      <c r="I211" s="408"/>
      <c r="J211" s="408"/>
      <c r="K211" s="322"/>
    </row>
    <row r="212" spans="2:11" s="1" customFormat="1" ht="15" customHeight="1">
      <c r="B212" s="346"/>
      <c r="C212" s="276"/>
      <c r="D212" s="276"/>
      <c r="E212" s="276"/>
      <c r="F212" s="297" t="s">
        <v>1340</v>
      </c>
      <c r="G212" s="335"/>
      <c r="H212" s="409" t="s">
        <v>99</v>
      </c>
      <c r="I212" s="409"/>
      <c r="J212" s="409"/>
      <c r="K212" s="347"/>
    </row>
    <row r="213" spans="2:11" s="1" customFormat="1" ht="15" customHeight="1">
      <c r="B213" s="346"/>
      <c r="C213" s="276"/>
      <c r="D213" s="276"/>
      <c r="E213" s="276"/>
      <c r="F213" s="297" t="s">
        <v>1341</v>
      </c>
      <c r="G213" s="335"/>
      <c r="H213" s="409" t="s">
        <v>1201</v>
      </c>
      <c r="I213" s="409"/>
      <c r="J213" s="409"/>
      <c r="K213" s="347"/>
    </row>
    <row r="214" spans="2:11" s="1" customFormat="1" ht="15" customHeight="1">
      <c r="B214" s="346"/>
      <c r="C214" s="276"/>
      <c r="D214" s="276"/>
      <c r="E214" s="276"/>
      <c r="F214" s="297"/>
      <c r="G214" s="335"/>
      <c r="H214" s="326"/>
      <c r="I214" s="326"/>
      <c r="J214" s="326"/>
      <c r="K214" s="347"/>
    </row>
    <row r="215" spans="2:11" s="1" customFormat="1" ht="15" customHeight="1">
      <c r="B215" s="346"/>
      <c r="C215" s="276" t="s">
        <v>1466</v>
      </c>
      <c r="D215" s="276"/>
      <c r="E215" s="276"/>
      <c r="F215" s="297">
        <v>1</v>
      </c>
      <c r="G215" s="335"/>
      <c r="H215" s="409" t="s">
        <v>1506</v>
      </c>
      <c r="I215" s="409"/>
      <c r="J215" s="409"/>
      <c r="K215" s="347"/>
    </row>
    <row r="216" spans="2:11" s="1" customFormat="1" ht="15" customHeight="1">
      <c r="B216" s="346"/>
      <c r="C216" s="276"/>
      <c r="D216" s="276"/>
      <c r="E216" s="276"/>
      <c r="F216" s="297">
        <v>2</v>
      </c>
      <c r="G216" s="335"/>
      <c r="H216" s="409" t="s">
        <v>1507</v>
      </c>
      <c r="I216" s="409"/>
      <c r="J216" s="409"/>
      <c r="K216" s="347"/>
    </row>
    <row r="217" spans="2:11" s="1" customFormat="1" ht="15" customHeight="1">
      <c r="B217" s="346"/>
      <c r="C217" s="276"/>
      <c r="D217" s="276"/>
      <c r="E217" s="276"/>
      <c r="F217" s="297">
        <v>3</v>
      </c>
      <c r="G217" s="335"/>
      <c r="H217" s="409" t="s">
        <v>1508</v>
      </c>
      <c r="I217" s="409"/>
      <c r="J217" s="409"/>
      <c r="K217" s="347"/>
    </row>
    <row r="218" spans="2:11" s="1" customFormat="1" ht="15" customHeight="1">
      <c r="B218" s="346"/>
      <c r="C218" s="276"/>
      <c r="D218" s="276"/>
      <c r="E218" s="276"/>
      <c r="F218" s="297">
        <v>4</v>
      </c>
      <c r="G218" s="335"/>
      <c r="H218" s="409" t="s">
        <v>1509</v>
      </c>
      <c r="I218" s="409"/>
      <c r="J218" s="409"/>
      <c r="K218" s="347"/>
    </row>
    <row r="219" spans="2:11" s="1" customFormat="1" ht="12.75" customHeight="1">
      <c r="B219" s="348"/>
      <c r="C219" s="349"/>
      <c r="D219" s="349"/>
      <c r="E219" s="349"/>
      <c r="F219" s="349"/>
      <c r="G219" s="349"/>
      <c r="H219" s="349"/>
      <c r="I219" s="349"/>
      <c r="J219" s="349"/>
      <c r="K219" s="35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SO_101_1E - Komunikace, z...</vt:lpstr>
      <vt:lpstr>SO_301_1E - Vodovod a vod...</vt:lpstr>
      <vt:lpstr>SO_302_1E - Jednotná kana...</vt:lpstr>
      <vt:lpstr>SO_303_1E - Dešťová kanal...</vt:lpstr>
      <vt:lpstr>SO_401_1E - Veřejné osvět...</vt:lpstr>
      <vt:lpstr>VON_1E - Vedlejší a ostat...</vt:lpstr>
      <vt:lpstr>Seznam figur</vt:lpstr>
      <vt:lpstr>Pokyny pro vyplnění</vt:lpstr>
      <vt:lpstr>'Rekapitulace stavby'!Názvy_tisku</vt:lpstr>
      <vt:lpstr>'Seznam figur'!Názvy_tisku</vt:lpstr>
      <vt:lpstr>'SO_101_1E - Komunikace, z...'!Názvy_tisku</vt:lpstr>
      <vt:lpstr>'SO_301_1E - Vodovod a vod...'!Názvy_tisku</vt:lpstr>
      <vt:lpstr>'SO_302_1E - Jednotná kana...'!Názvy_tisku</vt:lpstr>
      <vt:lpstr>'SO_303_1E - Dešťová kanal...'!Názvy_tisku</vt:lpstr>
      <vt:lpstr>'SO_401_1E - Veřejné osvět...'!Názvy_tisku</vt:lpstr>
      <vt:lpstr>'VON_1E - Vedlejší a ostat...'!Názvy_tisku</vt:lpstr>
      <vt:lpstr>'Pokyny pro vyplnění'!Oblast_tisku</vt:lpstr>
      <vt:lpstr>'Rekapitulace stavby'!Oblast_tisku</vt:lpstr>
      <vt:lpstr>'Seznam figur'!Oblast_tisku</vt:lpstr>
      <vt:lpstr>'SO_101_1E - Komunikace, z...'!Oblast_tisku</vt:lpstr>
      <vt:lpstr>'SO_301_1E - Vodovod a vod...'!Oblast_tisku</vt:lpstr>
      <vt:lpstr>'SO_302_1E - Jednotná kana...'!Oblast_tisku</vt:lpstr>
      <vt:lpstr>'SO_303_1E - Dešťová kanal...'!Oblast_tisku</vt:lpstr>
      <vt:lpstr>'SO_401_1E - Veřejné osvět...'!Oblast_tisku</vt:lpstr>
      <vt:lpstr>'VON_1E - Vedlejší a ostat...'!Oblast_tisku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LAPTOP-7V5AD3BR\klima</dc:creator>
  <cp:lastModifiedBy>Admin</cp:lastModifiedBy>
  <dcterms:created xsi:type="dcterms:W3CDTF">2025-11-11T21:07:47Z</dcterms:created>
  <dcterms:modified xsi:type="dcterms:W3CDTF">2025-11-12T06:49:37Z</dcterms:modified>
</cp:coreProperties>
</file>