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5"/>
  </bookViews>
  <sheets>
    <sheet name="Rekapitulace" sheetId="1" r:id="rId1"/>
    <sheet name="122-1 - I.etapa" sheetId="2" r:id="rId2"/>
    <sheet name="122-2 - II.etapa" sheetId="3" r:id="rId3"/>
    <sheet name="122-3 - Následná péče po ..." sheetId="4" r:id="rId4"/>
    <sheet name="122-4 - Následná péče po ..." sheetId="5" r:id="rId5"/>
    <sheet name="Pokyny pro vyplnění" sheetId="6" r:id="rId6"/>
  </sheets>
  <definedNames>
    <definedName name="_xlnm._FilterDatabase" localSheetId="1" hidden="1">'122-1 - I.etapa'!$C$88:$K$88</definedName>
    <definedName name="_xlnm._FilterDatabase" localSheetId="2" hidden="1">'122-2 - II.etapa'!$C$87:$K$87</definedName>
    <definedName name="_xlnm._FilterDatabase" localSheetId="3" hidden="1">'122-3 - Následná péče po ...'!$C$79:$K$79</definedName>
    <definedName name="_xlnm._FilterDatabase" localSheetId="4" hidden="1">'122-4 - Následná péče po ...'!$C$77:$K$77</definedName>
    <definedName name="_xlnm.Print_Titles" localSheetId="1">'122-1 - I.etapa'!$88:$88</definedName>
    <definedName name="_xlnm.Print_Titles" localSheetId="2">'122-2 - II.etapa'!$87:$87</definedName>
    <definedName name="_xlnm.Print_Titles" localSheetId="3">'122-3 - Následná péče po ...'!$79:$79</definedName>
    <definedName name="_xlnm.Print_Titles" localSheetId="4">'122-4 - Následná péče po ...'!$77:$77</definedName>
    <definedName name="_xlnm.Print_Titles" localSheetId="0">'Rekapitulace'!$49:$49</definedName>
    <definedName name="_xlnm.Print_Area" localSheetId="1">'122-1 - I.etapa'!$C$4:$J$36,'122-1 - I.etapa'!$C$42:$J$70,'122-1 - I.etapa'!$C$76:$K$425</definedName>
    <definedName name="_xlnm.Print_Area" localSheetId="2">'122-2 - II.etapa'!$C$4:$J$36,'122-2 - II.etapa'!$C$42:$J$69,'122-2 - II.etapa'!$C$75:$K$353</definedName>
    <definedName name="_xlnm.Print_Area" localSheetId="3">'122-3 - Následná péče po ...'!$C$4:$J$36,'122-3 - Následná péče po ...'!$C$42:$J$61,'122-3 - Následná péče po ...'!$C$67:$K$168</definedName>
    <definedName name="_xlnm.Print_Area" localSheetId="4">'122-4 - Následná péče po ...'!$C$4:$J$36,'122-4 - Následná péče po ...'!$C$42:$J$59,'122-4 - Následná péče po ...'!$C$65:$K$109</definedName>
    <definedName name="_xlnm.Print_Area" localSheetId="5">'Pokyny pro vyplnění'!$B$2:$K$69,'Pokyny pro vyplnění'!$B$72:$K$116,'Pokyny pro vyplnění'!$B$119:$K$188,'Pokyny pro vyplnění'!$B$192:$K$212</definedName>
    <definedName name="_xlnm.Print_Area" localSheetId="0">'Rekapitulace'!$D$4:$AO$33,'Rekapitulace'!$C$39:$AQ$56</definedName>
  </definedNames>
  <calcPr fullCalcOnLoad="1"/>
</workbook>
</file>

<file path=xl/sharedStrings.xml><?xml version="1.0" encoding="utf-8"?>
<sst xmlns="http://schemas.openxmlformats.org/spreadsheetml/2006/main" count="7858" uniqueCount="1102">
  <si>
    <t>Export VZ</t>
  </si>
  <si>
    <t>List obsahuje:</t>
  </si>
  <si>
    <t>3.0</t>
  </si>
  <si>
    <t/>
  </si>
  <si>
    <t>False</t>
  </si>
  <si>
    <t>{3a0f61df-ba86-4722-af7c-6b816d271675}</t>
  </si>
  <si>
    <t>&gt;&gt;  skryté sloupce  &lt;&lt;</t>
  </si>
  <si>
    <t>0.01</t>
  </si>
  <si>
    <t>21</t>
  </si>
  <si>
    <t>15</t>
  </si>
  <si>
    <t>v ---  níže se nacházejí doplnkové a pomocné údaje k sestavám  --- v</t>
  </si>
  <si>
    <t>Návod na vyplnění</t>
  </si>
  <si>
    <t>0.001</t>
  </si>
  <si>
    <t>Kód:</t>
  </si>
  <si>
    <t>2015/122/VR</t>
  </si>
  <si>
    <t>Revitalizace zeleně hřbitova sv. Alžběty v Třeboni</t>
  </si>
  <si>
    <t>0.1</t>
  </si>
  <si>
    <t>KSO:</t>
  </si>
  <si>
    <t>CC-CZ:</t>
  </si>
  <si>
    <t>1</t>
  </si>
  <si>
    <t>Místo:</t>
  </si>
  <si>
    <t>k.ú. Třeboň</t>
  </si>
  <si>
    <t>Datum:</t>
  </si>
  <si>
    <t>14.3.2016</t>
  </si>
  <si>
    <t>10</t>
  </si>
  <si>
    <t>100</t>
  </si>
  <si>
    <t>Zadavatel:</t>
  </si>
  <si>
    <t>IČ:</t>
  </si>
  <si>
    <t xml:space="preserve">Město Třeboň, Palackého nám.46/II, 379 01 Třeboň  </t>
  </si>
  <si>
    <t>DIČ:</t>
  </si>
  <si>
    <t>Uchazeč:</t>
  </si>
  <si>
    <t>Vyplň údaj</t>
  </si>
  <si>
    <t>Projektant:</t>
  </si>
  <si>
    <t>Atregia, s.r.o., Šebrov 215, 679 22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</si>
  <si>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</si>
  <si>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</si>
  <si>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</si>
  <si>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</si>
  <si>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</si>
  <si>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</si>
  <si>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</si>
  <si>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</si>
  <si>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</si>
  <si>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</si>
  <si>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</si>
  <si>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</si>
  <si>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</si>
  <si>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</si>
  <si>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</si>
  <si>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</si>
  <si>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</si>
  <si>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</si>
  <si>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</si>
  <si>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</si>
  <si>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</si>
  <si>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</si>
  <si>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</si>
  <si>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</si>
  <si>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</si>
  <si>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</si>
  <si>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</si>
  <si>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</si>
  <si>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</si>
  <si>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</si>
  <si>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</si>
  <si>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</si>
  <si>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</si>
  <si>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D</t>
  </si>
  <si>
    <t>0</t>
  </si>
  <si>
    <t>###NOIMPORT###</t>
  </si>
  <si>
    <t>IMPORT</t>
  </si>
  <si>
    <t>{00000000-0000-0000-0000-000000000000}</t>
  </si>
  <si>
    <t>122/1</t>
  </si>
  <si>
    <t>I.etapa</t>
  </si>
  <si>
    <t>STA</t>
  </si>
  <si>
    <t>{82b6ebab-0c40-4b66-a352-5ab6e63cb255}</t>
  </si>
  <si>
    <t>2</t>
  </si>
  <si>
    <t>122/2</t>
  </si>
  <si>
    <t>II.etapa</t>
  </si>
  <si>
    <t>{ec022bfb-94f3-4d0a-b515-b38d8da2da21}</t>
  </si>
  <si>
    <t>122/3</t>
  </si>
  <si>
    <t>Následná péče po dobu 2 let - I.etapa - neuznatelné náklady</t>
  </si>
  <si>
    <t>{a2352361-165c-41c5-9b62-90fec9f63fd0}</t>
  </si>
  <si>
    <t>122/4</t>
  </si>
  <si>
    <t>Následná péče po dobu 2 let - II.etapa - neuznatelné náklady</t>
  </si>
  <si>
    <t>{b14e29b2-5bca-4428-803c-f38e49e83327}</t>
  </si>
  <si>
    <t>Zpět na list:</t>
  </si>
  <si>
    <t>kac_jehlič_skupiny_s</t>
  </si>
  <si>
    <t>kácení jehličnatých stromů ve skupinách</t>
  </si>
  <si>
    <t>ks</t>
  </si>
  <si>
    <t>31</t>
  </si>
  <si>
    <t>3</t>
  </si>
  <si>
    <t>kac_skup_keře</t>
  </si>
  <si>
    <t>kácení skupin keřů</t>
  </si>
  <si>
    <t>m2</t>
  </si>
  <si>
    <t>375</t>
  </si>
  <si>
    <t>KRYCÍ LIST SOUPISU</t>
  </si>
  <si>
    <t>kac_sol_keře</t>
  </si>
  <si>
    <t>plocha kácených soliterních keřů</t>
  </si>
  <si>
    <t>215</t>
  </si>
  <si>
    <t>kácení_objem_korun</t>
  </si>
  <si>
    <t>výpočet objemu větví kácených stromů</t>
  </si>
  <si>
    <t>m3</t>
  </si>
  <si>
    <t>32.885</t>
  </si>
  <si>
    <t>keře_celkem_pl</t>
  </si>
  <si>
    <t>plocha navržených keřů celkem - soliterní a skupiny</t>
  </si>
  <si>
    <t>238.2</t>
  </si>
  <si>
    <t>keře_skup</t>
  </si>
  <si>
    <t>počet vysazených keřů do skupin</t>
  </si>
  <si>
    <t>615</t>
  </si>
  <si>
    <t>Objekt:</t>
  </si>
  <si>
    <t>keře_skup_pl</t>
  </si>
  <si>
    <t>plocha navržených keřů ve skupinách</t>
  </si>
  <si>
    <t>235</t>
  </si>
  <si>
    <t>122/1 - I.etapa</t>
  </si>
  <si>
    <t>keře_sol</t>
  </si>
  <si>
    <t>počet vysazených soliterních keřů</t>
  </si>
  <si>
    <t>8</t>
  </si>
  <si>
    <t>stromy_celkem</t>
  </si>
  <si>
    <t>počet vysazených stromů celkem</t>
  </si>
  <si>
    <t>54</t>
  </si>
  <si>
    <t>stromy_jehl</t>
  </si>
  <si>
    <t>počet jehličnatých stromů</t>
  </si>
  <si>
    <t>18</t>
  </si>
  <si>
    <t>stromy_list</t>
  </si>
  <si>
    <t>počet listnatých stromů</t>
  </si>
  <si>
    <t>34</t>
  </si>
  <si>
    <t>stromy_zavětvené</t>
  </si>
  <si>
    <t>počet listnatých stromů zavětvených k zemi</t>
  </si>
  <si>
    <t>trávník_celkem</t>
  </si>
  <si>
    <t>plocha založeného trávníku celkem</t>
  </si>
  <si>
    <t>480</t>
  </si>
  <si>
    <t>zálivka</t>
  </si>
  <si>
    <t>množství zálivek ve třech letech údržby</t>
  </si>
  <si>
    <t>20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</si>
  <si>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</si>
  <si>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</si>
  <si>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</si>
  <si>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</si>
  <si>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</si>
  <si>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</si>
  <si>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N01 - Kácení dřevin</t>
  </si>
  <si>
    <t xml:space="preserve">    N02a - Odstranění pařezů</t>
  </si>
  <si>
    <t xml:space="preserve">    N02 - Ošetření dřevin</t>
  </si>
  <si>
    <t xml:space="preserve">    11 - Zemní práce - přípravné a přidružené práce</t>
  </si>
  <si>
    <t xml:space="preserve">    18 - Zemní práce - povrchové úpravy terénu</t>
  </si>
  <si>
    <t xml:space="preserve">    N05 - Výsadba dřevin</t>
  </si>
  <si>
    <t xml:space="preserve">    N07 - Založení trávníku</t>
  </si>
  <si>
    <t xml:space="preserve">    N04 - Rostlinný materiál</t>
  </si>
  <si>
    <t xml:space="preserve">    OST - Následná péče po dobu 3 let</t>
  </si>
  <si>
    <t xml:space="preserve">      OST4 - Následná péče o stromy</t>
  </si>
  <si>
    <t xml:space="preserve">      OST5 - Následná péče o soliterní keře</t>
  </si>
  <si>
    <t xml:space="preserve">      OST6 - Následná péče o keře ve skupinách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</si>
  <si>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</si>
  <si>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</si>
  <si>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</si>
  <si>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</si>
  <si>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</si>
  <si>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</si>
  <si>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</si>
  <si>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</si>
  <si>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</si>
  <si>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</si>
  <si>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</si>
  <si>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</si>
  <si>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</si>
  <si>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</si>
  <si>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</si>
  <si>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</si>
  <si>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</si>
  <si>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N01</t>
  </si>
  <si>
    <t>Kácení dřevin</t>
  </si>
  <si>
    <t>4</t>
  </si>
  <si>
    <t>K</t>
  </si>
  <si>
    <t>112151351</t>
  </si>
  <si>
    <t>Kácení stromu s postupným spouštěním koruny a kmene D do 0,2 m</t>
  </si>
  <si>
    <t>kus</t>
  </si>
  <si>
    <t>CS ÚRS 2015 01</t>
  </si>
  <si>
    <t>-1802824659</t>
  </si>
  <si>
    <t>PP</t>
  </si>
  <si>
    <t>Pokácení stromu postupné se spouštěním částí kmene a koruny o průměru na řezné ploše pařezu přes 100 do 200 mm</t>
  </si>
  <si>
    <t>VV</t>
  </si>
  <si>
    <t>"dle inv. tab- č. 20-3x,30,31,53,66,70,71-4x,86,107111,116 - 3x,121,152-2x, 166"22</t>
  </si>
  <si>
    <t>112151352</t>
  </si>
  <si>
    <t>Kácení stromu s postupným spouštěním koruny a kmene D do 0,3 m</t>
  </si>
  <si>
    <t>779594290</t>
  </si>
  <si>
    <t>Pokácení stromu postupné se spouštěním částí kmene a koruny o průměru na řezné ploše pařezu přes 200 do 300 mm</t>
  </si>
  <si>
    <t>"dle inv.tab.č.5,13,14,46,85,105,106,107,110,111-2x,116,121,124-4x,125-4x"21</t>
  </si>
  <si>
    <t>112151353</t>
  </si>
  <si>
    <t>Kácení stromu s postupným spouštěním koruny a kmene D do 0,4 m</t>
  </si>
  <si>
    <t>-1539846411</t>
  </si>
  <si>
    <t>Pokácení stromu postupné se spouštěním částí kmene a koruny o průměru na řezné ploše pařezu přes 300 do 400 mm</t>
  </si>
  <si>
    <t>"dle inv.tab.č.90,101-2x,110,112-3x,120,121-4x,122-2x,123-2x,124,125-2x,126-2x,168"22</t>
  </si>
  <si>
    <t>112151354</t>
  </si>
  <si>
    <t>Kácení stromu s postupným spouštěním koruny a kmene D do 0,5 m</t>
  </si>
  <si>
    <t>1649147125</t>
  </si>
  <si>
    <t>Pokácení stromu postupné se spouštěním částí kmene a koruny o průměru na řezné ploše pařezu přes 400 do 500 mm</t>
  </si>
  <si>
    <t>"dle inv.tab.č.1,136"2</t>
  </si>
  <si>
    <t>5</t>
  </si>
  <si>
    <t>112151355</t>
  </si>
  <si>
    <t>Kácení stromu s postupným spouštěním koruny a kmene D do 0,6 m</t>
  </si>
  <si>
    <t>1578176848</t>
  </si>
  <si>
    <t>Pokácení stromu postupné se spouštěním částí kmene a koruny o průměru na řezné ploše pařezu přes 500 do 600 mm</t>
  </si>
  <si>
    <t>"dle inv.tab.č.8"1</t>
  </si>
  <si>
    <t>6</t>
  </si>
  <si>
    <t>112151356</t>
  </si>
  <si>
    <t>Kácení stromu s postupným spouštěním koruny jehličnatých ve skupinách kmene D do 0,5 m</t>
  </si>
  <si>
    <t>1650742519</t>
  </si>
  <si>
    <t>Pokácení stromu postupné se spouštěním částí kmene a koruny o průměru na řezné ploše pařezu do 500 mm, jehličnaté ve skupinách</t>
  </si>
  <si>
    <t>N02a</t>
  </si>
  <si>
    <t>Odstranění pařezů</t>
  </si>
  <si>
    <t>7</t>
  </si>
  <si>
    <t>R-112201111</t>
  </si>
  <si>
    <t>Odstranění pařezů D do 0,2 m v rovině a svahu 1:5 s odklizením do 20 m a zasypáním jámy</t>
  </si>
  <si>
    <t>vlastní položka</t>
  </si>
  <si>
    <t>30708808</t>
  </si>
  <si>
    <t>Odstranění pařezu v rovině nebo na svahu do 1:5 o průměru pařezu na řezné ploše do 200 mm</t>
  </si>
  <si>
    <t>"dle inv.tab.č.30,31,53,71,86,152,166"0,1*0,1*3,14*7</t>
  </si>
  <si>
    <t>R-112201112</t>
  </si>
  <si>
    <t>Odstranění pařezů D do 0,3 m v rovině a svahu 1:5 s odklizením do 20 m a zasypáním jámy</t>
  </si>
  <si>
    <t>1756356002</t>
  </si>
  <si>
    <t>Odstranění pařezu v rovině nebo na svahu do 1:5 o průměru pařezu na řezné ploše přes 200 do 300 mm</t>
  </si>
  <si>
    <t>"dle inv.tab.č.13,14,20,66,70"0,15*0,15*3,14*5</t>
  </si>
  <si>
    <t>9</t>
  </si>
  <si>
    <t>R-112201113</t>
  </si>
  <si>
    <t>Odstranění pařezů D do 0,4 m v rovině a svahu 1:5 s odklizením do 20 m a zasypáním jámy</t>
  </si>
  <si>
    <t>1759560710</t>
  </si>
  <si>
    <t>Odstranění pařezu v rovině nebo na svahu do 1:5 o průměru pařezu na řezné ploše přes 300 do 400 mm</t>
  </si>
  <si>
    <t>"dle inv.tab.č.5,46,85,105,106,107,111,116"0,2*0,2*3,14*8</t>
  </si>
  <si>
    <t>R-112201114</t>
  </si>
  <si>
    <t>Odstranění pařezů D do 0,5 m v rovině a svahu 1:5 s odklizením do 20 m a zasypáním jámy</t>
  </si>
  <si>
    <t>255374617</t>
  </si>
  <si>
    <t>Odstranění pařezu v rovině nebo na svahu do 1:5 o průměru pařezu na řezné ploše přes 400 do 500 mm</t>
  </si>
  <si>
    <t>"dle inv.tab.č.90,101,112,120,121,124,125,126,168"0,25*0,25*3,14*9</t>
  </si>
  <si>
    <t>11</t>
  </si>
  <si>
    <t>R-112201115</t>
  </si>
  <si>
    <t>Odstranění pařezů D do 0,6 m v rovině a svahu 1:5 s odklizením do 20 m a zasypáním jámy</t>
  </si>
  <si>
    <t>-1341546590</t>
  </si>
  <si>
    <t>Odstranění pařezu v rovině nebo na svahu do 1:5 o průměru pařezu na řezné ploše přes 500 do 600 mm</t>
  </si>
  <si>
    <t>"dle inv.tab.č.1,110,122,123,136"0,3*0,3*3,14*5</t>
  </si>
  <si>
    <t>12</t>
  </si>
  <si>
    <t>R-112201116</t>
  </si>
  <si>
    <t>Odstranění pařezů D do 0,7 m v rovině a svahu 1:5 s odklizením do 20 m a zasypáním jámy</t>
  </si>
  <si>
    <t>1601894290</t>
  </si>
  <si>
    <t>Odstranění pařezu v rovině nebo na svahu do 1:5 o průměru pařezu na řezné ploše přes 600 do 700 mm</t>
  </si>
  <si>
    <t>"dle inv.tab.č.8"0,35*0,35*3,14*1</t>
  </si>
  <si>
    <t>13</t>
  </si>
  <si>
    <t>R-112201119</t>
  </si>
  <si>
    <t>Odstranění pařezů jehličnatých ve skupinách D do 0,5 m v rovině a svahu 1:5 s odklizením do 20 m a zasypáním jámy</t>
  </si>
  <si>
    <t>-681556519</t>
  </si>
  <si>
    <t>Odstranění pařezu v rovině nebo na svahu do 1:5 o průměru pařezu na řezné ploše přes 200 do 500 mm, jehličnaté dřeviny ve skupině</t>
  </si>
  <si>
    <t>14</t>
  </si>
  <si>
    <t>M</t>
  </si>
  <si>
    <t>R-1012.1</t>
  </si>
  <si>
    <t>Zemina tříděná zahradní vč. dopravy, ztratné 3% v ceně</t>
  </si>
  <si>
    <t>t</t>
  </si>
  <si>
    <t>-401026968</t>
  </si>
  <si>
    <t>Zemina tříděná zahradní, 1m3=1,4t, fr. 0-10mm, vč. dopravy</t>
  </si>
  <si>
    <t>zemina_pařez</t>
  </si>
  <si>
    <t>"objem pařezů dle tab"obsah_pařez*0,5</t>
  </si>
  <si>
    <t>"převod na tuny"zemina_pařez*2000/1000</t>
  </si>
  <si>
    <t>N02</t>
  </si>
  <si>
    <t>Ošetření dřevin</t>
  </si>
  <si>
    <t>184852113</t>
  </si>
  <si>
    <t>Řez stromu  bezpečnostní o ploše koruny do 90 m2 lezeckou technikou</t>
  </si>
  <si>
    <t>-2109884936</t>
  </si>
  <si>
    <t>Řez stromů prováděný lezeckou technikou bezpečnostní, plocha koruny stromu přes 60 do 90 m2</t>
  </si>
  <si>
    <t>"dle inv.tab.č.10"1</t>
  </si>
  <si>
    <t>16</t>
  </si>
  <si>
    <t>184852213</t>
  </si>
  <si>
    <t>Řez stromu zdravotní o ploše koruny do 90 m2 lezeckou technikou</t>
  </si>
  <si>
    <t>-448730188</t>
  </si>
  <si>
    <t>Řez stromů prováděný lezeckou technikou zdravotní, plocha koruny stromu přes 60 do 90 m2</t>
  </si>
  <si>
    <t>"dle inv.tab.č.4"1</t>
  </si>
  <si>
    <t>17</t>
  </si>
  <si>
    <t>184852214</t>
  </si>
  <si>
    <t>Řez stromu zdravotní o ploše koruny do 120 m2 lezeckou technikou</t>
  </si>
  <si>
    <t>-1159524185</t>
  </si>
  <si>
    <t>Řez stromů prováděný lezeckou technikou zdravotní, plocha koruny stromu přes 90 do 120 m2</t>
  </si>
  <si>
    <t>"dle inv.tab.č.147"1</t>
  </si>
  <si>
    <t>184852217</t>
  </si>
  <si>
    <t>Řez stromu zdravotní o ploše koruny do 210 m2 lezeckou technikou</t>
  </si>
  <si>
    <t>1632120218</t>
  </si>
  <si>
    <t>Řez stromů prováděný lezeckou technikou zdravotní, plocha koruny stromu přes 180 do 210 m2</t>
  </si>
  <si>
    <t>"dle inv.tab.č.137"1</t>
  </si>
  <si>
    <t>19</t>
  </si>
  <si>
    <t>184852313</t>
  </si>
  <si>
    <t>Řez stromu výchovný alejových stromů výšky přes 6 do 9 m</t>
  </si>
  <si>
    <t>-2117234055</t>
  </si>
  <si>
    <t>Řez stromů prováděný lezeckou technikou výchovný alejové stromy, výšky přes 6 do 9 m</t>
  </si>
  <si>
    <t>"dle inv.tab.č.79,80,81,82,83,84,87,157,158,165,167"11</t>
  </si>
  <si>
    <t>184852413-1</t>
  </si>
  <si>
    <t>Řez stromu redukční lokální z důvodu úpravy průjezdního (průchozího) profilu o ploše koruny do 90 m2 lezeckou technikou</t>
  </si>
  <si>
    <t>1030005844</t>
  </si>
  <si>
    <t>Řez stromů prováděný lezeckou technikou redukční lokální z důvodu úpravy průjezdního (průchozího) profilu, plocha koruny stromu přes 60 do 90 m2</t>
  </si>
  <si>
    <t>"dle inv.tab - č.10"1</t>
  </si>
  <si>
    <t>184852413</t>
  </si>
  <si>
    <t>Řez stromu redukční lokální z důvodu stabilizace o ploše koruny do 90 m2 lezeckou technikou</t>
  </si>
  <si>
    <t>122491583</t>
  </si>
  <si>
    <t>Řez stromů prováděný lezeckou technikou redukční lokální z důvodu stabilizace, plocha koruny stromu přes 60 do 90 m2</t>
  </si>
  <si>
    <t>"dle inv. tab - č.4"1</t>
  </si>
  <si>
    <t>22</t>
  </si>
  <si>
    <t>184852416</t>
  </si>
  <si>
    <t>Řez stromu redukční lokální z důvodu stabilizace o ploše koruny do 180 m2 lezeckou technikou</t>
  </si>
  <si>
    <t>1191238420</t>
  </si>
  <si>
    <t>Řez stromů prováděný lezeckou technikou redukční lokální z důvodu stabilizace, plocha koruny stromu přes 150 do 180 m2</t>
  </si>
  <si>
    <t>"dle inv. tab - č.69"1</t>
  </si>
  <si>
    <t>Zemní práce - přípravné a přidružené práce</t>
  </si>
  <si>
    <t>23</t>
  </si>
  <si>
    <t>111201101</t>
  </si>
  <si>
    <t>Odstranění křovin a stromů průměru kmene do 100 mm i s kořeny z celkové plochy do 1000 m2</t>
  </si>
  <si>
    <t>512994120</t>
  </si>
  <si>
    <t>Odstranění křovin a stromů s odstraněním kořenů průměru kmene do 100 mm do sklonu terénu 1 : 5, při celkové ploše do 1 000 m2</t>
  </si>
  <si>
    <t>kac_sol_keře+kac_skup_keře</t>
  </si>
  <si>
    <t>24</t>
  </si>
  <si>
    <t>111251111</t>
  </si>
  <si>
    <t>Drcení ořezaných větví D do 100 mm s odvozem do 20 km</t>
  </si>
  <si>
    <t>1131973337</t>
  </si>
  <si>
    <t>Drcení ořezaných větví strojně - (štěpkování) o průměru větví do 100 mm</t>
  </si>
  <si>
    <t>Zemní práce - povrchové úpravy terénu</t>
  </si>
  <si>
    <t>25</t>
  </si>
  <si>
    <t>111301111</t>
  </si>
  <si>
    <t>Sejmutí drnu tl do 100 mm s přemístěním do 50 m nebo naložením na dopravní prostředek</t>
  </si>
  <si>
    <t>-1733426233</t>
  </si>
  <si>
    <t>Sejmutí drnu tl. do 100 mm, v jakékoliv ploše</t>
  </si>
  <si>
    <t>26</t>
  </si>
  <si>
    <t>183403132</t>
  </si>
  <si>
    <t>Obdělání půdy rytím zemina tř 3 v rovině a svahu do 1:5</t>
  </si>
  <si>
    <t>920486666</t>
  </si>
  <si>
    <t>Obdělání půdy rytím půdy hl. do 200 mm v zemině tř. 3 v rovině nebo na svahu do 1:5</t>
  </si>
  <si>
    <t>27</t>
  </si>
  <si>
    <t>183403153</t>
  </si>
  <si>
    <t>Obdělání půdy hrabáním v rovině a svahu do 1:5</t>
  </si>
  <si>
    <t>-1561413753</t>
  </si>
  <si>
    <t>Obdělání půdy hrabáním v rovině nebo na svahu do 1:5</t>
  </si>
  <si>
    <t>28</t>
  </si>
  <si>
    <t>181301111</t>
  </si>
  <si>
    <t>Rozprostření zeminy tl vrstvy do 100 mm pl přes 500 m2 v rovině nebo ve svahu do 1:5, vč.dovozu</t>
  </si>
  <si>
    <t>-1367606465</t>
  </si>
  <si>
    <t>Rozprostření a urovnání zeminy v rovině nebo ve svahu sklonu do 1:5 při souvislé ploše přes 500 m2, tl. vrstvy do 100 mm, vč. dovozu</t>
  </si>
  <si>
    <t>29</t>
  </si>
  <si>
    <t>R-1012</t>
  </si>
  <si>
    <t>Zemina tříděná zahradní pro výsadbu keřů, vč.dopravy, ztratné 3% v ceně</t>
  </si>
  <si>
    <t>1617929227</t>
  </si>
  <si>
    <t>Zemina tříděná zahradní, 1m3=1,4t, vrstva 10-15cm, fr. 0-10mm, vč.dopravy</t>
  </si>
  <si>
    <t>"převod na tuny"keře_celkem_pl*0,1*2000/1000</t>
  </si>
  <si>
    <t>30</t>
  </si>
  <si>
    <t>184802111</t>
  </si>
  <si>
    <t>Chemické odplevelení před založením kultury nad 20 m2 postřikem na široko v rovině a svahu do 1:5</t>
  </si>
  <si>
    <t>2048931987</t>
  </si>
  <si>
    <t>Chemické odplevelení půdy před založením kultury, trávníku nebo zpevněných ploch o výměře jednotlivě přes 20 m2 v rovině nebo na svahu do 1:5 postřikem na široko</t>
  </si>
  <si>
    <t>keře_celkem_pl+trávník_celkem</t>
  </si>
  <si>
    <t>252340010</t>
  </si>
  <si>
    <t>herbicid totální, bal. 1 l (5l/ha)</t>
  </si>
  <si>
    <t>litr</t>
  </si>
  <si>
    <t>-1626440703</t>
  </si>
  <si>
    <t>herbicidy - totální bal. 1 l, dávkování 5l/ha</t>
  </si>
  <si>
    <t>718.2*0.0005 'Přepočtené koeficientem množství</t>
  </si>
  <si>
    <t>32</t>
  </si>
  <si>
    <t>183402121</t>
  </si>
  <si>
    <t>Rozrušení půdy souvislé plochy do 500 m2 hloubky do 150 mm v rovině a svahu do 1:5</t>
  </si>
  <si>
    <t>-29714522</t>
  </si>
  <si>
    <t>Rozrušení půdy na hloubku přes 50 do 150 mm souvislé plochy do 500 m2 v rovině nebo na svahu do 1:5</t>
  </si>
  <si>
    <t>33</t>
  </si>
  <si>
    <t>181111111</t>
  </si>
  <si>
    <t>Plošná úprava terénu do 500 m2 zemina tř 1 až 4 nerovnosti do +/- 100 mm v rovinně a svahu do 1:5</t>
  </si>
  <si>
    <t>2053314269</t>
  </si>
  <si>
    <t>Plošná úprava terénu v zemině tř. 1 až 4 s urovnáním povrchu bez doplnění ornice souvislé plochy do 500 m2 při nerovnostech terénu přes +/-50 do +/- 100 mm v rovině nebo na svahu do 1:5</t>
  </si>
  <si>
    <t>181301101</t>
  </si>
  <si>
    <t>Rozprostření ornice tl vrstvy do 100 mm pl do 500 m2 v rovině nebo ve svahu do 1:5</t>
  </si>
  <si>
    <t>1618149112</t>
  </si>
  <si>
    <t>Rozprostření a urovnání ornice v rovině nebo ve svahu sklonu do 1:5 při souvislé ploše do 500 m2, tl. vrstvy do 100 mm</t>
  </si>
  <si>
    <t>35</t>
  </si>
  <si>
    <t>R-1013</t>
  </si>
  <si>
    <t>Zemina tříděná trávníková, vč.dopravy, ztratné 3% v ceně</t>
  </si>
  <si>
    <t>-430346226</t>
  </si>
  <si>
    <t>Zemina tříděná trávníková, 1m3=1,4t, vrstva 10 cm, vč.dopravy</t>
  </si>
  <si>
    <t>"převod na tuny"trávník_celkem*0,1*2000/1000</t>
  </si>
  <si>
    <t>36</t>
  </si>
  <si>
    <t>183403161</t>
  </si>
  <si>
    <t>Obdělání půdy válením v rovině a svahu do 1:5</t>
  </si>
  <si>
    <t>886254795</t>
  </si>
  <si>
    <t>Obdělání půdy válením v rovině nebo na svahu do 1:5</t>
  </si>
  <si>
    <t>37</t>
  </si>
  <si>
    <t>363260335</t>
  </si>
  <si>
    <t>N05</t>
  </si>
  <si>
    <t>Výsadba dřevin</t>
  </si>
  <si>
    <t>38</t>
  </si>
  <si>
    <t>183101111</t>
  </si>
  <si>
    <t>Jamky pro výsadbu bez výměny půdy zeminy tř 1 až 4 objem do 0,01 m3 v rovině a svahu do 1:5</t>
  </si>
  <si>
    <t>115227720</t>
  </si>
  <si>
    <t>Hloubení jamek pro vysazování rostlin v zemině tř.1 až 4 bez výměny půdy v rovině nebo na svahu do 1:5, objemu do 0,01 m3, vč.komparativního řezu</t>
  </si>
  <si>
    <t>39</t>
  </si>
  <si>
    <t>183101115</t>
  </si>
  <si>
    <t>Hloubení jamek bez výměny půdy zeminy tř 1 až 4 objem do 0,4 m3 v rovině a svahu do 1:5</t>
  </si>
  <si>
    <t>1133596250</t>
  </si>
  <si>
    <t>Hloubení jamek pro vysazování rostlin v zemině tř.1 až 4 bez výměny půdy v rovině nebo na svahu do 1:5, objemu přes 0,125 do 0,40 m3</t>
  </si>
  <si>
    <t>40</t>
  </si>
  <si>
    <t>183101221</t>
  </si>
  <si>
    <t>Jamky pro výsadbu s výměnou 50 % půdy zeminy tř 1 až 4 objem do 1 m3 v rovině a svahu do 1:5</t>
  </si>
  <si>
    <t>369518312</t>
  </si>
  <si>
    <t>Hloubení jamek pro vysazování rostlin v zemině tř.1 až 4 s výměnou půdy z 50% v rovině nebo na svahu do 1:5, objemu přes 0,40 do 1,00 m3</t>
  </si>
  <si>
    <t>41</t>
  </si>
  <si>
    <t>103211000</t>
  </si>
  <si>
    <t>zahradní substrát pro výsadbu VL</t>
  </si>
  <si>
    <t>154315440</t>
  </si>
  <si>
    <t>rašelina substrátová zahradní substrát pro výsadbu     VL</t>
  </si>
  <si>
    <t>stromy_celkem/2</t>
  </si>
  <si>
    <t>42</t>
  </si>
  <si>
    <t>184102111</t>
  </si>
  <si>
    <t>Výsadba dřeviny s balem D do 0,2 m do jamky se zalitím v rovině a svahu do 1:5</t>
  </si>
  <si>
    <t>37721508</t>
  </si>
  <si>
    <t>Výsadba dřeviny s balem do předem vyhloubené jamky se zalitím v rovině nebo na svahu do 1:5, při průměru balu přes 100 do 200 mm, včetně komparativního řezu</t>
  </si>
  <si>
    <t>43</t>
  </si>
  <si>
    <t>184102114</t>
  </si>
  <si>
    <t>Výsadba dřeviny s balem D do 0,5 m do jamky se zalitím v rovině a svahu do 1:5, vč. komparativního řezu</t>
  </si>
  <si>
    <t>-865948710</t>
  </si>
  <si>
    <t xml:space="preserve">Výsadba dřeviny s balem do předem vyhloubené jamky se zalitím v rovině nebo na svahu do 1:5, při průměru balu přes 400 do 500 mm, u stromů včetně komparativního řezu koruny
</t>
  </si>
  <si>
    <t>stromy_celkem+keře_sol</t>
  </si>
  <si>
    <t>44</t>
  </si>
  <si>
    <t>185802114</t>
  </si>
  <si>
    <t>Aplikace půdního kondicionéru k jednotlivým rostlinám v rovině a svahu do 1:5</t>
  </si>
  <si>
    <t>-1589113333</t>
  </si>
  <si>
    <t>Aplikace půdního kondicionéru v rovině nebo na svahu do 1:5 půdním kondicionérem s rozdělením k jednotlivým rostlinám</t>
  </si>
  <si>
    <t>79.1*0.001 'Přepočtené koeficientem množství</t>
  </si>
  <si>
    <t>45</t>
  </si>
  <si>
    <t>251911550</t>
  </si>
  <si>
    <t>Půdní kondicionér vícesložkový včetně dovozu</t>
  </si>
  <si>
    <t>kg</t>
  </si>
  <si>
    <t>-1818581802</t>
  </si>
  <si>
    <t>"stromy - množství 1kg/strom"1*stromy_celkem</t>
  </si>
  <si>
    <t>"keře ve skupinách - množství 100g/m2"0,1*keře_skup_pl</t>
  </si>
  <si>
    <t>"keře soliterní - množství 200g/keř"0,2*keře_sol</t>
  </si>
  <si>
    <t>Součet</t>
  </si>
  <si>
    <t>46</t>
  </si>
  <si>
    <t>184215133</t>
  </si>
  <si>
    <t>Ukotvení kmene dřevin třemi kůly D do 0,1 m délky do 3 m</t>
  </si>
  <si>
    <t>-1191267642</t>
  </si>
  <si>
    <t>Ukotvení dřeviny kůly třemi kůly, délky přes 2 do 3 m</t>
  </si>
  <si>
    <t>47</t>
  </si>
  <si>
    <t>184215112</t>
  </si>
  <si>
    <t>Ukotvení kmene dřevin jedním kůlem D do 0,1 m délky do 2 m</t>
  </si>
  <si>
    <t>-256676028</t>
  </si>
  <si>
    <t>Ukotvení dřeviny kůly jedním kůlem, délky přes 1 do 2 m</t>
  </si>
  <si>
    <t>stromy_zavětvené+stromy_jehl</t>
  </si>
  <si>
    <t>48</t>
  </si>
  <si>
    <t>184911111</t>
  </si>
  <si>
    <t>Uvázání dřeviny ke kůlům úvazky</t>
  </si>
  <si>
    <t>1082511848</t>
  </si>
  <si>
    <t>Uvázání dřeviny úvazkem ke kůlu</t>
  </si>
  <si>
    <t>49</t>
  </si>
  <si>
    <t>R-1004-3</t>
  </si>
  <si>
    <t>Kůl dřevěný vyvazovací, rozměry 250/6 cm, s tlak.impregnací</t>
  </si>
  <si>
    <t>1672670126</t>
  </si>
  <si>
    <t>Kůl dřevěný frézovaný s fazetou a špicí, s tlakovou impregmnací, délka 250 cm, průměr 6 cm</t>
  </si>
  <si>
    <t>"počet listnatých stromů*3ks kůlů ke každému"3*stromy_list</t>
  </si>
  <si>
    <t>"počet jehličnatých a zavětvených stromů*1ks kůlů ke každému"1*(stromy_jehl+stromy_zavětvené)</t>
  </si>
  <si>
    <t>50</t>
  </si>
  <si>
    <t>R-1005</t>
  </si>
  <si>
    <t>Příčka z půlené frézované kulatiny, rozměr 8/100 cm</t>
  </si>
  <si>
    <t>-1487548608</t>
  </si>
  <si>
    <t>Příčka z půlené frézované kulatiny prům. 8 cm, délka 100 cm</t>
  </si>
  <si>
    <t>"počet stromů*3ks příčky ke každému"stromy_list*3</t>
  </si>
  <si>
    <t>51</t>
  </si>
  <si>
    <t>R-1008</t>
  </si>
  <si>
    <t>Úvazek pro kotvení, bavlněný, šířka 30 mm</t>
  </si>
  <si>
    <t>m</t>
  </si>
  <si>
    <t>-221665490</t>
  </si>
  <si>
    <t>Úvazek bavlněný, šířka 30 mm, balení po 50bm</t>
  </si>
  <si>
    <t>"1,5m úvazku/1ks listnatého stromu"1,5*stromy_celkem</t>
  </si>
  <si>
    <t>52</t>
  </si>
  <si>
    <t>184501141</t>
  </si>
  <si>
    <t>Zhotovení obalu z rákosové rohože v rovině a svahu do 1:5</t>
  </si>
  <si>
    <t>-1150440704</t>
  </si>
  <si>
    <t>Zhotovení obalu kmene z rákosové rohože v rovině nebo na svahu do 1:5</t>
  </si>
  <si>
    <t>"výpočet plochy"2*0,2*stromy_list</t>
  </si>
  <si>
    <t>53</t>
  </si>
  <si>
    <t>R-1003-2</t>
  </si>
  <si>
    <t>Obal stromu - rákosová rohož, v 2m</t>
  </si>
  <si>
    <t>1224869201</t>
  </si>
  <si>
    <t>Obal stromu - rákosová rohož v 2m (balení 2 x 5 m)</t>
  </si>
  <si>
    <t>"obvod kmene*počet stromů"0,2*stromy_list</t>
  </si>
  <si>
    <t>184215412</t>
  </si>
  <si>
    <t>Zhotovení závlahové mísy dřevin D do 1,0 m v rovině nebo na svahu do 1:5</t>
  </si>
  <si>
    <t>290869710</t>
  </si>
  <si>
    <t>Zhotovení závlahové mísy u solitérních dřevin v rovině nebo na svahu do 1:5, o průměru mísy přes 0,5 do 1 m</t>
  </si>
  <si>
    <t>55</t>
  </si>
  <si>
    <t>184911421</t>
  </si>
  <si>
    <t>Mulčování rostlin kůrou tl. do 0,1 m v rovině a svahu do 1:5</t>
  </si>
  <si>
    <t>-786453868</t>
  </si>
  <si>
    <t>Mulčování vysazených rostlin mulčovací kůrou, tl. do 100 mm v rovině nebo na svahu do 1:5</t>
  </si>
  <si>
    <t>"plocha mulče*počet stromů"1*stromy_celkem</t>
  </si>
  <si>
    <t>"plocha mulče při výsadbě keřů ve skupinách"keře_skup_pl</t>
  </si>
  <si>
    <t>"plocha mulče při výsadbě soliterních keřů"keře_sol_pl</t>
  </si>
  <si>
    <t>56</t>
  </si>
  <si>
    <t>103911000</t>
  </si>
  <si>
    <t>kůra mulčovací VL, 3% ztratné v ceně</t>
  </si>
  <si>
    <t>988369552</t>
  </si>
  <si>
    <t>výrobky ostatní kůra mulčovací              VL</t>
  </si>
  <si>
    <t>292.2*0.1 'Přepočtené koeficientem množství</t>
  </si>
  <si>
    <t>57</t>
  </si>
  <si>
    <t>185804312</t>
  </si>
  <si>
    <t>Zalití rostlin vodou plocha přes 20 m2</t>
  </si>
  <si>
    <t>-718623733</t>
  </si>
  <si>
    <t>Zalití rostlin vodou plochy záhonů jednotlivě přes 20 m2</t>
  </si>
  <si>
    <t>"stromy - převod na m3*počet stromů"(100/1000)*stromy_celkem</t>
  </si>
  <si>
    <t>"keře skupiny - převod na m3*plocha"(10/1000)*keře_skup_pl</t>
  </si>
  <si>
    <t>"keře soliterní - převod na m3*plocha"(25/1000)*keře_sol</t>
  </si>
  <si>
    <t>"trávník"(10/1000)*trávník_celkem</t>
  </si>
  <si>
    <t>58</t>
  </si>
  <si>
    <t>185851121</t>
  </si>
  <si>
    <t>Dovoz vody pro zálivku rostlin za vzdálenost do 1000 m</t>
  </si>
  <si>
    <t>-238493641</t>
  </si>
  <si>
    <t>Dovoz vody pro zálivku rostlin na vzdálenost do 1000 m</t>
  </si>
  <si>
    <t>59</t>
  </si>
  <si>
    <t>185851129</t>
  </si>
  <si>
    <t>Příplatek k dovozu vody pro zálivku rostlin do 1000 m ZKD 1000 m</t>
  </si>
  <si>
    <t>-1296217729</t>
  </si>
  <si>
    <t>Dovoz vody pro zálivku rostlin Příplatek k ceně za každých dalších i započatých 1000 m</t>
  </si>
  <si>
    <t>60</t>
  </si>
  <si>
    <t>082113210</t>
  </si>
  <si>
    <t>voda pitná pro ostatní odběratele</t>
  </si>
  <si>
    <t>2037694995</t>
  </si>
  <si>
    <t>voda pitná voda pro ostatní odběratele</t>
  </si>
  <si>
    <t>N07</t>
  </si>
  <si>
    <t>Založení trávníku</t>
  </si>
  <si>
    <t>61</t>
  </si>
  <si>
    <t>181411131</t>
  </si>
  <si>
    <t>Založení parkového trávníku výsevem plochy do 1000 m2 v rovině a ve svahu do 1:5</t>
  </si>
  <si>
    <t>701965766</t>
  </si>
  <si>
    <t>Založení trávníku na půdě předem připravené plochy do 1000 m2 výsevem včetně utažení parkového v rovině nebo na svahu do 1:5</t>
  </si>
  <si>
    <t>62</t>
  </si>
  <si>
    <t>005724100</t>
  </si>
  <si>
    <t>osivo směs travní parková</t>
  </si>
  <si>
    <t>1290686646</t>
  </si>
  <si>
    <t>osiva pícnin směsi travní balení obvykle 25 kg parková</t>
  </si>
  <si>
    <t>480*0.02 'Přepočtené koeficientem množství</t>
  </si>
  <si>
    <t>63</t>
  </si>
  <si>
    <t>185803211</t>
  </si>
  <si>
    <t>Uválcování trávníku v rovině a svahu do 1:5</t>
  </si>
  <si>
    <t>1485668826</t>
  </si>
  <si>
    <t>Uválcování trávníku v rovině nebo na svahu do 1:5</t>
  </si>
  <si>
    <t>N04</t>
  </si>
  <si>
    <t>Rostlinný materiál</t>
  </si>
  <si>
    <t>64</t>
  </si>
  <si>
    <t>R_200288</t>
  </si>
  <si>
    <t>Aesculus hippocastanum, ok 12-14, s balem, ztratné 3% v ceně</t>
  </si>
  <si>
    <t>1187523773</t>
  </si>
  <si>
    <t>Aesculus hippocastanum obvod kmene 12-14, s balem, ztratné 3% v ceně</t>
  </si>
  <si>
    <t>65</t>
  </si>
  <si>
    <t>R_200195</t>
  </si>
  <si>
    <t>Carpinus betulus 'Fastigiata', ok 12-14, s balem, ztratné 3% v ceně</t>
  </si>
  <si>
    <t>-331108961</t>
  </si>
  <si>
    <t>Carpinus betulus 'Fastigiata' obvod kmene 12-14 s balem (ztratné 3% v ceně)</t>
  </si>
  <si>
    <t>66</t>
  </si>
  <si>
    <t>R_200195.1</t>
  </si>
  <si>
    <t>Carpinus betulus 'Frans Fontaine', ok 12-14, s balem, ztratné 3% v ceně</t>
  </si>
  <si>
    <t>-166843496</t>
  </si>
  <si>
    <t>Carpinus betulus 'Frans Fontaine' obvod kmene 12-14 s balem (ztratné 3% v ceně)</t>
  </si>
  <si>
    <t>67</t>
  </si>
  <si>
    <t>R_200282</t>
  </si>
  <si>
    <t>Fagus sylvatica ´Black Swan´, v 200-250, ok 4-8, rozvětvený, s balem, ztratné 3% v ceně</t>
  </si>
  <si>
    <t>2030680512</t>
  </si>
  <si>
    <t>Fagus sylvatica ´Black Swan´, v 200-250, ok 4-8, rozvětvený s balem, ztratné 3% v ceně</t>
  </si>
  <si>
    <t>68</t>
  </si>
  <si>
    <t>R_200282.1</t>
  </si>
  <si>
    <t>Fagus sylvatica ´Dawyck´, v 250-300, ok 4-8, rozvětvený, s balem, ztratné 3% v ceně</t>
  </si>
  <si>
    <t>2068261384</t>
  </si>
  <si>
    <t>Fagus sylvatica ´Dawyck´ s balem, v 250-300, ok 4-8, rozvětvený, s balem, ztratné 3% v ceně</t>
  </si>
  <si>
    <t>69</t>
  </si>
  <si>
    <t>R_200325</t>
  </si>
  <si>
    <t>Gleditsia triacanthos 'Skyline', ok 12-14, s balem, ztratné 3%v ceně</t>
  </si>
  <si>
    <t>-1747654085</t>
  </si>
  <si>
    <t>70</t>
  </si>
  <si>
    <t>R_200326</t>
  </si>
  <si>
    <t>Gleditsia triacanthos 'Sunburst', ok 12-14, s balem, ztratné 3%v ceně</t>
  </si>
  <si>
    <t>83223310</t>
  </si>
  <si>
    <t>71</t>
  </si>
  <si>
    <t>R_2003310</t>
  </si>
  <si>
    <t>Prunus serrulata 'Sunset Boulevard', ok 12-14, s balem, ztratné 3% v ceně</t>
  </si>
  <si>
    <t>-1921693575</t>
  </si>
  <si>
    <t>Prunus serrulata 'Sunset Boulevard' obvod kmene 12-14 s balem (ztratné 3% v ceně)</t>
  </si>
  <si>
    <t>72</t>
  </si>
  <si>
    <t>R_200096</t>
  </si>
  <si>
    <t>Tilia cordata 'Rancho', ok 12-14, s balem, ztratné 3% v ceně</t>
  </si>
  <si>
    <t>-271777881</t>
  </si>
  <si>
    <t>73</t>
  </si>
  <si>
    <t>R_300083.1</t>
  </si>
  <si>
    <t>Ulmus ´Lobel´, ok 12-14 s balem, ztratné 3%v ceně</t>
  </si>
  <si>
    <t>83399617</t>
  </si>
  <si>
    <t>74</t>
  </si>
  <si>
    <t>R_200001</t>
  </si>
  <si>
    <t>Abies concolor, v 125-150 cm s balem, ztratné 3% v ceně</t>
  </si>
  <si>
    <t>1440418414</t>
  </si>
  <si>
    <t>75</t>
  </si>
  <si>
    <t>R_200327.1</t>
  </si>
  <si>
    <t>Picea omorika, výška 125-150 cm, s balem, ztratné 3%v ceně</t>
  </si>
  <si>
    <t>-1365406987</t>
  </si>
  <si>
    <t>Picea omorika, výška 125-150 cm, bal, ztratné 3%v ceně</t>
  </si>
  <si>
    <t>76</t>
  </si>
  <si>
    <t>R_300158</t>
  </si>
  <si>
    <t>Chamaecyparis lawsoniana ´Ellwoodii´, v 60-80, s balem, ztratné 3%v ceně</t>
  </si>
  <si>
    <t>171891245</t>
  </si>
  <si>
    <t>77</t>
  </si>
  <si>
    <t>R_300160</t>
  </si>
  <si>
    <t>Chamaecyparis lawsoniana ´Alumii´, v 125-150, s balem, ztratné 3%v ceně</t>
  </si>
  <si>
    <t>-971023856</t>
  </si>
  <si>
    <t>78</t>
  </si>
  <si>
    <t>R_300159</t>
  </si>
  <si>
    <t>Chamaecyparis lawsoniana ´Columnaris´, v 60-80, s balem, ztratné 3%v ceně</t>
  </si>
  <si>
    <t>600220573</t>
  </si>
  <si>
    <t>79</t>
  </si>
  <si>
    <t>R_3002290</t>
  </si>
  <si>
    <t>Juniperus communis 'Hibernica', vel. 60-80 cm, s balem, ztratné 3% v ceně</t>
  </si>
  <si>
    <t>-785782246</t>
  </si>
  <si>
    <t>80</t>
  </si>
  <si>
    <t>R_3002293</t>
  </si>
  <si>
    <t>Juniperus scopulorum 'Skyrocket', vel. 60-80 cm, s balem, ztratné 3% v ceně</t>
  </si>
  <si>
    <t>1539280719</t>
  </si>
  <si>
    <t>81</t>
  </si>
  <si>
    <t>R_3002294</t>
  </si>
  <si>
    <t>Juniperus virginiana 'Blue Arrow', vel. 40-60 cm, s balem, ztratné 3% v ceně</t>
  </si>
  <si>
    <t>-1079647492</t>
  </si>
  <si>
    <t>82</t>
  </si>
  <si>
    <t>R_300081</t>
  </si>
  <si>
    <t>Taxus baccata ´Fastigiata´, vel. 60-80 cm, s balem, ztratné 3% v ceně</t>
  </si>
  <si>
    <t>-1388028964</t>
  </si>
  <si>
    <t>83</t>
  </si>
  <si>
    <t>R_300149</t>
  </si>
  <si>
    <t>Berberis buxifolia 'Nana', vel. 20-30cm, ko 1,5l, ztratné 3% v ceně</t>
  </si>
  <si>
    <t>1969327916</t>
  </si>
  <si>
    <t>84</t>
  </si>
  <si>
    <t>R_300005.1</t>
  </si>
  <si>
    <t>Buxus sempervirens, v 50-60 cm, ko 3l, ztratné 3% v ceně</t>
  </si>
  <si>
    <t>-517972027</t>
  </si>
  <si>
    <t>85</t>
  </si>
  <si>
    <t>R_300005</t>
  </si>
  <si>
    <t>Buxus sempervirens ´Suffruticosa´, v 20-25 cm, ko 1,5l, ztratné 3% v ceně</t>
  </si>
  <si>
    <t>-834556926</t>
  </si>
  <si>
    <t>86</t>
  </si>
  <si>
    <t>R_300019</t>
  </si>
  <si>
    <t>Deutzia gracilis, v 20-30 cm, ko 1,5l, ztratné 3%v ceně</t>
  </si>
  <si>
    <t>1107114488</t>
  </si>
  <si>
    <t>87</t>
  </si>
  <si>
    <t>R_300031</t>
  </si>
  <si>
    <t>Kolkwitzia amabilis, vel. 20-40 cm, ko 1,5l, ztratné 3%v ceně</t>
  </si>
  <si>
    <t>-403341961</t>
  </si>
  <si>
    <t>88</t>
  </si>
  <si>
    <t>R_300192</t>
  </si>
  <si>
    <t>Ligustrum vulgare ´Atrovirens´, vel. 30-40 cm, ko 1,5l, ztratné 3% v ceně</t>
  </si>
  <si>
    <t>266932709</t>
  </si>
  <si>
    <t>89</t>
  </si>
  <si>
    <t>R_300048</t>
  </si>
  <si>
    <t>Potentilla fruticosa ´Abbotswood´, vel. 20-30 cm, ko 1,5l, ztratné 3% v ceně</t>
  </si>
  <si>
    <t>2018908421</t>
  </si>
  <si>
    <t>Potentilla fruticosa ´Abbotswood´, vel. 20-30 cm, ko 1,5l,  (ztratné 3% v ceně)</t>
  </si>
  <si>
    <t>90</t>
  </si>
  <si>
    <t>R_300050.1</t>
  </si>
  <si>
    <t>Prunus laurocerasus ´Otto Luyken´, v 50-60, ko 3l, ztratné 3% v ceně</t>
  </si>
  <si>
    <t>-56316053</t>
  </si>
  <si>
    <t>91</t>
  </si>
  <si>
    <t>R_300145</t>
  </si>
  <si>
    <t>Spiraea x cinerea ´Grefsheim, v 20-30 cm, ko 1,5l, ztratné 3% v ceně</t>
  </si>
  <si>
    <t>-1458469565</t>
  </si>
  <si>
    <t>92</t>
  </si>
  <si>
    <t>R_300069</t>
  </si>
  <si>
    <t>Spiraea japonica ´Little Princess´, vel. 20-30 cm, ko 1,5l, ztratné 3% v ceně</t>
  </si>
  <si>
    <t>2136744066</t>
  </si>
  <si>
    <t>93</t>
  </si>
  <si>
    <t>010SLL1427</t>
  </si>
  <si>
    <t>Syringa meyeri ´Palibin´,v 30-40, ko 1l, ztratné 3% v ceně</t>
  </si>
  <si>
    <t>863700268</t>
  </si>
  <si>
    <t>94</t>
  </si>
  <si>
    <t>R_300080</t>
  </si>
  <si>
    <t>Taxus baccata, v 40-60 cm, s balem, ztratné 3%v ceně</t>
  </si>
  <si>
    <t>-742926710</t>
  </si>
  <si>
    <t>Taxus baccata, výška 40-60 cm, s balem, ztratné 3%v ceně</t>
  </si>
  <si>
    <t>95</t>
  </si>
  <si>
    <t>R_300220</t>
  </si>
  <si>
    <t>Taxus media ´Hicksii´, vel. 60-80 cm, s balem, ztratné 3%v ceně</t>
  </si>
  <si>
    <t>930373103</t>
  </si>
  <si>
    <t>96</t>
  </si>
  <si>
    <t>R_200249</t>
  </si>
  <si>
    <t>Thuja occidentalis 'Smaragd', výška 60-80 cm, s balem, ztratné 3%v ceně</t>
  </si>
  <si>
    <t>-1796956646</t>
  </si>
  <si>
    <t>97</t>
  </si>
  <si>
    <t>R_3001770</t>
  </si>
  <si>
    <t>Viburnum x bodnatense 'Dawn', vel. 60-80 cm, ko 4l, ztratné 3% v ceně</t>
  </si>
  <si>
    <t>1887332774</t>
  </si>
  <si>
    <t>98</t>
  </si>
  <si>
    <t>998231311</t>
  </si>
  <si>
    <t>Přesun hmot pro sadovnické a krajinářské úpravy vodorovně do 5000 m</t>
  </si>
  <si>
    <t>258652225</t>
  </si>
  <si>
    <t>Přesun hmot pro sadovnické a krajinářské úpravy dopravní vzdálenost do 5000 m</t>
  </si>
  <si>
    <t>99</t>
  </si>
  <si>
    <t>998231411</t>
  </si>
  <si>
    <t>Ruční přesun hmot pro sadovnické a krajinářské úpravy do100 m</t>
  </si>
  <si>
    <t>1374307026</t>
  </si>
  <si>
    <t>Ruční přesun hmot pro sadovnické a krajinářské úpravy bez užití mechanizace vodorovná dopravní vzdálenost do 100 m</t>
  </si>
  <si>
    <t>OST</t>
  </si>
  <si>
    <t>Následná péče po dobu 3 let</t>
  </si>
  <si>
    <t>OST4</t>
  </si>
  <si>
    <t>Následná péče o stromy</t>
  </si>
  <si>
    <t>185804213</t>
  </si>
  <si>
    <t>Vypletí záhonu dřevin soliterních s naložením a odvozem odpadu do 20 km v rovině a svahu do 1:5</t>
  </si>
  <si>
    <t>-130366193</t>
  </si>
  <si>
    <t>Vypletí v rovině nebo na svahu do 1:5 dřevin solitérních</t>
  </si>
  <si>
    <t>"plocha mulče kolem stromů"stromy_celkem*2*3</t>
  </si>
  <si>
    <t>101</t>
  </si>
  <si>
    <t>183911111</t>
  </si>
  <si>
    <t>Ochrana dřevin chemickým postřikem ručně</t>
  </si>
  <si>
    <t>-2026389514</t>
  </si>
  <si>
    <t>"Fagus"1*3</t>
  </si>
  <si>
    <t>102</t>
  </si>
  <si>
    <t>245908150</t>
  </si>
  <si>
    <t>postřik proti škůdcům</t>
  </si>
  <si>
    <t>-1709519008</t>
  </si>
  <si>
    <t>postřik proti škůdcům (bal25 ml/1,25l)</t>
  </si>
  <si>
    <t>"1ks/1rok"1*3</t>
  </si>
  <si>
    <t>103</t>
  </si>
  <si>
    <t>-376940736</t>
  </si>
  <si>
    <t>"stromy - převod na m3*počet stromů*počet zálivek"(50/1000)*stromy_celkem*zálivka</t>
  </si>
  <si>
    <t>104</t>
  </si>
  <si>
    <t>-200232062</t>
  </si>
  <si>
    <t>105</t>
  </si>
  <si>
    <t>-2107261886</t>
  </si>
  <si>
    <t>106</t>
  </si>
  <si>
    <t>371305560</t>
  </si>
  <si>
    <t>107</t>
  </si>
  <si>
    <t>R-1009</t>
  </si>
  <si>
    <t>Kontrola kotvení kůlů a úvazků</t>
  </si>
  <si>
    <t>-1642612792</t>
  </si>
  <si>
    <t>"kontrola na všech stromech"stromy_celkem*2*3</t>
  </si>
  <si>
    <t>108</t>
  </si>
  <si>
    <t>184215173</t>
  </si>
  <si>
    <t>Odstranění ukotvení kmene dřevin třemi kůly D do 0,1 m délky do 3 m</t>
  </si>
  <si>
    <t>972353904</t>
  </si>
  <si>
    <t>Odstranění ukotvení dřeviny kůly třemi kůly, délky přes 2 do 3 m</t>
  </si>
  <si>
    <t>"3ks kotvení / listnatý strom"stromy_list*3</t>
  </si>
  <si>
    <t>"1ks kotvení / jehličnatý strom"(stromy_jehl+stromy_zavětvené)*1</t>
  </si>
  <si>
    <t>109</t>
  </si>
  <si>
    <t>184852312.2</t>
  </si>
  <si>
    <t>Řez stromu výchovný alejových stromů výšky přes 4 do 6 m</t>
  </si>
  <si>
    <t>-839887996</t>
  </si>
  <si>
    <t>Řez stromů prováděný lezeckou technikou výchovný alejové stromy, výšky přes 4 do 6 m</t>
  </si>
  <si>
    <t>OST5</t>
  </si>
  <si>
    <t>Následná péče o soliterní keře</t>
  </si>
  <si>
    <t>110</t>
  </si>
  <si>
    <t>512</t>
  </si>
  <si>
    <t>-2048756956</t>
  </si>
  <si>
    <t>"plocha mulče kolem soliterních keřů"keře_sol*2*3</t>
  </si>
  <si>
    <t>111</t>
  </si>
  <si>
    <t>915835987</t>
  </si>
  <si>
    <t>"keře soliterní - převod na m3*počet keřů*počet zálivek"(25/1000)*keře_sol*zálivka</t>
  </si>
  <si>
    <t>112</t>
  </si>
  <si>
    <t>-697158874</t>
  </si>
  <si>
    <t>113</t>
  </si>
  <si>
    <t>1622680295</t>
  </si>
  <si>
    <t>114</t>
  </si>
  <si>
    <t>-518775801</t>
  </si>
  <si>
    <t>OST6</t>
  </si>
  <si>
    <t>Následná péče o keře ve skupinách</t>
  </si>
  <si>
    <t>115</t>
  </si>
  <si>
    <t>185804214</t>
  </si>
  <si>
    <t>Vypletí záhonu dřevin ve skupinách s naložením a odvozem odpadu do 20 km v rovině a svahu do 1:5</t>
  </si>
  <si>
    <t>1580979527</t>
  </si>
  <si>
    <t>Vypletí v rovině nebo na svahu do 1:5 dřevin ve skupinách</t>
  </si>
  <si>
    <t>"plocha mulče keřů ve skupinách"keře_skup_pl*2*3</t>
  </si>
  <si>
    <t>116</t>
  </si>
  <si>
    <t>1709643737</t>
  </si>
  <si>
    <t>"keře skupiny - převod na m3*plocha keřů*počet zálivek"(10/1000)*keře_skup_pl*zálivka</t>
  </si>
  <si>
    <t>117</t>
  </si>
  <si>
    <t>512621511</t>
  </si>
  <si>
    <t>118</t>
  </si>
  <si>
    <t>-1195726268</t>
  </si>
  <si>
    <t>119</t>
  </si>
  <si>
    <t>563927137</t>
  </si>
  <si>
    <t>415</t>
  </si>
  <si>
    <t>15.795</t>
  </si>
  <si>
    <t>226</t>
  </si>
  <si>
    <t>210</t>
  </si>
  <si>
    <t>122/2 - II.etapa</t>
  </si>
  <si>
    <t>260</t>
  </si>
  <si>
    <t>"dle inv. tab- č. 33-2x,34,35,160"5</t>
  </si>
  <si>
    <t>"dle inv.tab.č. 33,104,146-2x,162"5</t>
  </si>
  <si>
    <t>"dle inv.tab.č.102,104,146-2x,155,163"6</t>
  </si>
  <si>
    <t>"dle inv.tab.č.103,146,172"3</t>
  </si>
  <si>
    <t>"dle inv.tab.č.35"0,1*0,1*3,14*1</t>
  </si>
  <si>
    <t>"dle inv.tab.č.33,34,160,162"0,15*0,15*3,14*4</t>
  </si>
  <si>
    <t>"dle inv.tab.č.102,104,155,163"0,25*0,25*3,14*4</t>
  </si>
  <si>
    <t>"dle inv.tab.č.103,146"0,3*0,3*3,14*2</t>
  </si>
  <si>
    <t>"dle inv.tab.č.172"0,35*0,35*3,14*1</t>
  </si>
  <si>
    <t>Odstranění pařezu v rovině nebo na svahu do 1:5 o průměru pařezu na řezné ploše do 500 mm, jehličnaté dřeviny ve skupině</t>
  </si>
  <si>
    <t>486*0.0005 'Přepočtené koeficientem množství</t>
  </si>
  <si>
    <t>52*0.001 'Přepočtené koeficientem množství</t>
  </si>
  <si>
    <t>"počet jehličnatých stromů*1ks kůlů ke každému"1*stromy_jehl</t>
  </si>
  <si>
    <t>249*0.1 'Přepočtené koeficientem množství</t>
  </si>
  <si>
    <t>R_200107</t>
  </si>
  <si>
    <t>Tilia platyphyllos ´Fastigiata´, ok 12-14 s balem, ztratné 3%v ceně</t>
  </si>
  <si>
    <t>-2060722277</t>
  </si>
  <si>
    <t>260*0.02 'Přepočtené koeficientem množství</t>
  </si>
  <si>
    <t>"plocha mulče kolem stromů a soliterních keřů"stromy_celkem*2*3</t>
  </si>
  <si>
    <t>"1ks kotvení / jehličnatý strom"stromy_jehl*1</t>
  </si>
  <si>
    <t>819001971</t>
  </si>
  <si>
    <t>"plocha mulče kolem stromů a soliterních keřů"keře_sol*2*3</t>
  </si>
  <si>
    <t>-1235452367</t>
  </si>
  <si>
    <t>695518088</t>
  </si>
  <si>
    <t>1990494595</t>
  </si>
  <si>
    <t>1266760029</t>
  </si>
  <si>
    <t>2146209190</t>
  </si>
  <si>
    <t>-218868435</t>
  </si>
  <si>
    <t>811574680</t>
  </si>
  <si>
    <t>1445840952</t>
  </si>
  <si>
    <t>239</t>
  </si>
  <si>
    <t>122/3 - Následná péče po dobu 2 let - I.etapa - neuznatelné náklady</t>
  </si>
  <si>
    <t xml:space="preserve">    1 - Zemní práce</t>
  </si>
  <si>
    <t xml:space="preserve">    OST1 - Následná péče po dobu 2 let</t>
  </si>
  <si>
    <t>Zemní práce</t>
  </si>
  <si>
    <t>162301411</t>
  </si>
  <si>
    <t>Vodorovné přemístění kmenů stromů listnatých do 5 km D kmene do 300 mm</t>
  </si>
  <si>
    <t>-463452397</t>
  </si>
  <si>
    <t>Vodorovné přemístění větví, kmenů nebo pařezů s naložením, složením a dopravou do 5000 m kmenů stromů listnatých, průměru přes 100 do 300 mm</t>
  </si>
  <si>
    <t>"dle inv.tab.č.5,20-3x,31,53,66,70,85,152-2x,166"12</t>
  </si>
  <si>
    <t>162301412</t>
  </si>
  <si>
    <t>Vodorovné přemístění kmenů stromů listnatých do 5 km D kmene do 500 mm</t>
  </si>
  <si>
    <t>-1502053324</t>
  </si>
  <si>
    <t>Vodorovné přemístění větví, kmenů nebo pařezů s naložením, složením a dopravou do 5000 m kmenů stromů listnatých, průměru přes 300 do 500 mm</t>
  </si>
  <si>
    <t>"dle inv.tab.č.90,168"2</t>
  </si>
  <si>
    <t>162301415</t>
  </si>
  <si>
    <t>Vodorovné přemístění kmenů stromů jehličnatých do 5 km D kmene do 300 mm</t>
  </si>
  <si>
    <t>-648166547</t>
  </si>
  <si>
    <t>Vodorovné přemístění větví, kmenů nebo pařezů s naložením, složením a dopravou do 5000 m kmenů stromů jehličnatých, průměru přes 100 do 300 mm</t>
  </si>
  <si>
    <t>"dle inv.tab.č.13,14,30,46,71-4x,86,105,106,107-2x,110,111-3x,116-4x,121-2x,124-4x,125-4x"31</t>
  </si>
  <si>
    <t>162301416</t>
  </si>
  <si>
    <t>Vodorovné přemístění kmenů stromů jehličnatých do 5 km D kmene do 500 mm</t>
  </si>
  <si>
    <t>413665013</t>
  </si>
  <si>
    <t>Vodorovné přemístění větví, kmenů nebo pařezů s naložením, složením a dopravou do 5000 m kmenů stromů jehličnatých, průměru přes 300 do 500 mm</t>
  </si>
  <si>
    <t>"dle inv.tab.č.1,101-2x,110,112-3x,120,121-4x,122-2x,123-2x,124,125-2x,126-2x,136"22</t>
  </si>
  <si>
    <t>162301417</t>
  </si>
  <si>
    <t>Vodorovné přemístění kmenů stromů jehličnatých do 5 km D kmene do 700 mm</t>
  </si>
  <si>
    <t>-1939652597</t>
  </si>
  <si>
    <t>Vodorovné přemístění větví, kmenů nebo pařezů s naložením, složením a dopravou do 5000 m kmenů stromů jehličnatých, průměru přes 500 do 700 mm</t>
  </si>
  <si>
    <t>162301418</t>
  </si>
  <si>
    <t>Vodorovné přemístění kmenů stromů jehličnatých ve skupinách do 5 km D kmene do 1100 mm</t>
  </si>
  <si>
    <t>-1666968836</t>
  </si>
  <si>
    <t>Vodorovné přemístění větví, kmenů nebo pařezů s naložením, složením a dopravou do 5000 m kmenů stromů jehličnatých ve skupinách, průměru přes 700 do 1100 mm</t>
  </si>
  <si>
    <t>171201201</t>
  </si>
  <si>
    <t>Uložení odpadu na skládky</t>
  </si>
  <si>
    <t>1311879291</t>
  </si>
  <si>
    <t>kácení_objem_drť</t>
  </si>
  <si>
    <t>"objem nadrcených korun, přepočteno na 1prms"kácení_objem_korun*0,35</t>
  </si>
  <si>
    <t>bioodpad</t>
  </si>
  <si>
    <t>171201211</t>
  </si>
  <si>
    <t>Poplatek za uložení odpadu na skládce (skládkovné)</t>
  </si>
  <si>
    <t>-43062368</t>
  </si>
  <si>
    <t>Uložení sypaniny poplatek za uložení na skládce (skládkovné)</t>
  </si>
  <si>
    <t>"převod z m3 na kg a tuny"bioodpad*850/1000</t>
  </si>
  <si>
    <t>167102111</t>
  </si>
  <si>
    <t>Nakládání drnu ze skládky</t>
  </si>
  <si>
    <t>1459789835</t>
  </si>
  <si>
    <t>162602112</t>
  </si>
  <si>
    <t>Vodorovné přemístění drnu bez naložení se složením do 5000 m</t>
  </si>
  <si>
    <t>287915545</t>
  </si>
  <si>
    <t>Vodorovné přemístění drnu na suchu na vzdálenost přes 4000 do 5000 m</t>
  </si>
  <si>
    <t>R171201201</t>
  </si>
  <si>
    <t>Uložení drnu na skládky</t>
  </si>
  <si>
    <t>1040066997</t>
  </si>
  <si>
    <t>keře_celkem_pl*0,1</t>
  </si>
  <si>
    <t>171201211.1</t>
  </si>
  <si>
    <t>-433947399</t>
  </si>
  <si>
    <t>"převod z m3 na kg a tuny"keře_celkem_pl*0,1*850/1000</t>
  </si>
  <si>
    <t>-1727042721</t>
  </si>
  <si>
    <t>161157637</t>
  </si>
  <si>
    <t>-595273524</t>
  </si>
  <si>
    <t>1154652543</t>
  </si>
  <si>
    <t>"keře soliterní - množství 200g/keř"0,2*2</t>
  </si>
  <si>
    <t>504001862</t>
  </si>
  <si>
    <t>"plocha mulče při výsadbě soliterních keřů"0,4*2</t>
  </si>
  <si>
    <t>-279349011</t>
  </si>
  <si>
    <t>-50786015</t>
  </si>
  <si>
    <t>"keře soliterní - převod na m3*plocha"(25/1000)*2</t>
  </si>
  <si>
    <t>-546862644</t>
  </si>
  <si>
    <t>1598545259</t>
  </si>
  <si>
    <t>1943966777</t>
  </si>
  <si>
    <t>010SLL0798</t>
  </si>
  <si>
    <t>Hydrangea arborescens ´Annabelle´, v 60-80 cm, ko 7,5l, ztratné 3%v ceně</t>
  </si>
  <si>
    <t>-37611327</t>
  </si>
  <si>
    <t>OST1</t>
  </si>
  <si>
    <t>Následná péče po dobu 2 let</t>
  </si>
  <si>
    <t>184852312.2.1</t>
  </si>
  <si>
    <t>Řez stromu výchovný alejových a ovocných stromů výšky přes 4 do 6 m</t>
  </si>
  <si>
    <t>1697518310</t>
  </si>
  <si>
    <t>Řez stromů prováděný lezeckou technikou výchovný alejové a ovocné stromy, výšky přes 4 do 6 m</t>
  </si>
  <si>
    <t>-1948445656</t>
  </si>
  <si>
    <t>"plocha mulče kolem stromů a soliterních keřů" (stromy_celkem+keře_sol)*2*2</t>
  </si>
  <si>
    <t>-1923507981</t>
  </si>
  <si>
    <t>"plocha mulče keřů ve skupinách"keře_skup_pl*2*2</t>
  </si>
  <si>
    <t>-497391794</t>
  </si>
  <si>
    <t>"stromy - převod na m3*počet stromů*počet zálivek"(50/1000)*387*zálivka</t>
  </si>
  <si>
    <t>"keře soliterní - převod na m3*počet keřů*počet zálivek"(25/1000)*35*zálivka</t>
  </si>
  <si>
    <t>"keře skupiny - převod na m3*plocha keřů*počet zálivek"(10/1000)*2680*zálivka</t>
  </si>
  <si>
    <t>339112261</t>
  </si>
  <si>
    <t>863257161</t>
  </si>
  <si>
    <t>1423469085</t>
  </si>
  <si>
    <t>122/4 - Následná péče po dobu 2 let - II.etapa - neuznatelné náklady</t>
  </si>
  <si>
    <t>-1817868046</t>
  </si>
  <si>
    <t>"dle inv.tab.č.33-3x,34,35,104,146-2x,160,162"10</t>
  </si>
  <si>
    <t>1811179472</t>
  </si>
  <si>
    <t>"dle inv.tab.č.102,103,104,146-3x,155,163,172"9</t>
  </si>
  <si>
    <t>1797855745</t>
  </si>
  <si>
    <t>897013290</t>
  </si>
  <si>
    <t>-851382599</t>
  </si>
  <si>
    <t>-849470027</t>
  </si>
  <si>
    <t>-1229305332</t>
  </si>
  <si>
    <t>-218322105</t>
  </si>
  <si>
    <t>1216767679</t>
  </si>
  <si>
    <t>/</t>
  </si>
  <si>
    <t>1) Krycí list soupisu</t>
  </si>
  <si>
    <t>2) Rekapitulace</t>
  </si>
  <si>
    <t>3) Soupis prací</t>
  </si>
  <si>
    <t>Struktura údajů, formát souboru a metodika pro zpracování</t>
  </si>
  <si>
    <t>Struktura</t>
  </si>
  <si>
    <t>ještě samostatné sestavy vymezené orámovaním a nadpisem sestavy.</t>
  </si>
  <si>
    <t>celkové nabídkové ceny uchazeče.</t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</si>
  <si>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</si>
  <si>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</si>
  <si>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ING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</si>
  <si>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</si>
  <si>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</si>
  <si>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</si>
  <si>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</si>
  <si>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</si>
  <si>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</si>
  <si>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</si>
  <si>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</si>
  <si>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</si>
  <si>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</si>
  <si>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</si>
  <si>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</si>
  <si>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</si>
  <si>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</si>
  <si>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</si>
  <si>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</si>
  <si>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</si>
  <si>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</si>
  <si>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</si>
  <si>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</si>
  <si>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</si>
  <si>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</si>
  <si>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</si>
  <si>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</si>
  <si>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</si>
  <si>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</si>
  <si>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</si>
  <si>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</si>
  <si>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</si>
  <si>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</si>
  <si>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</si>
  <si>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</si>
  <si>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</si>
  <si>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</si>
  <si>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</si>
  <si>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</si>
  <si>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</si>
  <si>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</si>
  <si>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</si>
  <si>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</si>
  <si>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</si>
  <si>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</si>
  <si>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</si>
  <si>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</si>
  <si>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</si>
  <si>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</si>
  <si>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</si>
  <si>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</si>
  <si>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</si>
  <si>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</si>
  <si>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String</t>
  </si>
  <si>
    <t>Místo</t>
  </si>
  <si>
    <t>N</t>
  </si>
  <si>
    <t>Datum</t>
  </si>
  <si>
    <t>Datum vykonaného exportu</t>
  </si>
  <si>
    <t>Date</t>
  </si>
  <si>
    <t>KSO</t>
  </si>
  <si>
    <t>CC-CZ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</si>
  <si>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</si>
  <si>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</si>
  <si>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</si>
  <si>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</si>
  <si>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</si>
  <si>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</si>
  <si>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</si>
  <si>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</si>
  <si>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</si>
  <si>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</si>
  <si>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</si>
  <si>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</si>
  <si>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</si>
  <si>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</si>
  <si>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</si>
  <si>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</si>
  <si>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</si>
  <si>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</si>
  <si>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</si>
  <si>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</si>
  <si>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</si>
  <si>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</si>
  <si>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</si>
  <si>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</si>
  <si>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</si>
  <si>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</si>
  <si>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</si>
  <si>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</si>
  <si>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</si>
  <si>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</si>
  <si>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</si>
  <si>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</si>
  <si>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</si>
  <si>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</si>
  <si>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</si>
  <si>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</si>
  <si>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</si>
  <si>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</si>
  <si>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</si>
  <si>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</si>
  <si>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</si>
  <si>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</si>
  <si>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</si>
  <si>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</si>
  <si>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</si>
  <si>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</si>
  <si>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</si>
  <si>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</si>
  <si>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</si>
  <si>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</si>
  <si>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</si>
  <si>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</si>
  <si>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</si>
  <si>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</si>
  <si>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</si>
  <si>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</si>
  <si>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</si>
  <si>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</si>
  <si>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</si>
  <si>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</si>
  <si>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</si>
  <si>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</si>
  <si>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</si>
  <si>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</si>
  <si>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</si>
  <si>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</si>
  <si>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</si>
  <si>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</si>
  <si>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</si>
  <si>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</si>
  <si>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</si>
  <si>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</si>
  <si>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</si>
  <si>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</si>
  <si>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</si>
  <si>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</si>
  <si>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</si>
  <si>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</si>
  <si>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</si>
  <si>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</si>
  <si>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</si>
  <si>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</si>
  <si>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</si>
  <si>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</si>
  <si>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</si>
  <si>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</si>
  <si>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1) Rekapitulace</t>
  </si>
  <si>
    <t>2) Rekapitulace objektů a soupisů prací</t>
  </si>
  <si>
    <t>REKAPITULACE</t>
  </si>
  <si>
    <t>Dílo:</t>
  </si>
  <si>
    <t>REKAPITULACE OBJEKTŮ A SOUPISŮ PRACÍ</t>
  </si>
  <si>
    <t>Náklady celkem</t>
  </si>
  <si>
    <t>Rekapitulace</t>
  </si>
  <si>
    <t>Soubor je složen ze záložky Rekapitulace a záložek s názvem soupisu prací pro jednotlivé objekty ve formátu XLS. Každá ze záložek přitom obsahuje</t>
  </si>
  <si>
    <r>
      <rPr>
        <i/>
        <sz val="9"/>
        <rFont val="Trebuchet MS"/>
        <family val="2"/>
      </rPr>
      <t xml:space="preserve">Rekapitulace </t>
    </r>
    <r>
      <rPr>
        <sz val="9"/>
        <rFont val="Trebuchet MS"/>
        <family val="2"/>
      </rPr>
      <t>obsahuje sestavu Rekapitulace a Rekapitulace objektů a soupisů prací.</t>
    </r>
  </si>
  <si>
    <r>
      <t xml:space="preserve">V sestavě </t>
    </r>
    <r>
      <rPr>
        <b/>
        <sz val="9"/>
        <rFont val="Trebuchet MS"/>
        <family val="2"/>
      </rPr>
      <t xml:space="preserve">Rekapitulace </t>
    </r>
    <r>
      <rPr>
        <sz val="9"/>
        <rFont val="Trebuchet MS"/>
        <family val="2"/>
      </rPr>
      <t xml:space="preserve">jsou uvedeny informace identifikující předmět veřejné zakázky, KSO, CC-CZ, CZ-CPV, CZ-CPA a rekapitulaci </t>
    </r>
  </si>
  <si>
    <r>
      <t xml:space="preserve">V sestavě </t>
    </r>
    <r>
      <rPr>
        <b/>
        <sz val="9"/>
        <rFont val="Trebuchet MS"/>
        <family val="2"/>
      </rPr>
      <t>Rekapitulace objektů a soupisů prací</t>
    </r>
    <r>
      <rPr>
        <sz val="9"/>
        <rFont val="Trebuchet MS"/>
        <family val="2"/>
      </rPr>
      <t xml:space="preserve"> je uvedena rekapitulace objektů, inženýrských objektů, provozních souborů,</t>
    </r>
  </si>
  <si>
    <t>i objekt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</si>
  <si>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Rekapitulace, informaci o zařazení objektu do KSO, </t>
    </r>
  </si>
  <si>
    <t>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</si>
  <si>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prací, dodávek materiálů a služeb nezbytných pro zhotovení objektu,</t>
    </r>
  </si>
  <si>
    <t xml:space="preserve">Pole Uchazeč v sestavě Rekapitulace - zde uchazeč vyplní svůj název (název subjektu) </t>
  </si>
  <si>
    <t>Pole IČ a DIČ v sestavě Rekapitulace - zde uchazeč vyplní svoje IČ a DIČ</t>
  </si>
  <si>
    <t>Datum v sestavě Rekapitulace - zde uchazeč vyplní datum vytvoření nabídky</t>
  </si>
  <si>
    <t>Dílo</t>
  </si>
  <si>
    <t>Název díla</t>
  </si>
  <si>
    <t xml:space="preserve">Místo </t>
  </si>
  <si>
    <t>Klasifikace objektu</t>
  </si>
  <si>
    <t>Klasifikace děl</t>
  </si>
  <si>
    <t>Celková cena bez DPH. Sčítává se ze všech listů.</t>
  </si>
  <si>
    <t xml:space="preserve">Celková cena s DPH </t>
  </si>
  <si>
    <t>Rekapitulace objektů a soupisů prací</t>
  </si>
  <si>
    <t xml:space="preserve">Přebírá se z Rekapitulace </t>
  </si>
  <si>
    <t>Přebírá se z Rekapitulace</t>
  </si>
  <si>
    <t>Měnit lze pouze buňky se žlutým podbarvením!
1) v Rekapitulaci vyplňte údaje o Uchazeči (přenesou se do ostatních sestav i v jiných listech)
2) na vybraných listech vyplňte v sestavě Soupis prací ceny u položek
Podrobnosti k vyplnění naleznete na poslední záložce s Pokyny pro vyplnění</t>
  </si>
  <si>
    <t>Objekt pozemní</t>
  </si>
  <si>
    <t>Objekt inženýrský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</si>
</sst>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0" borderId="0" applyAlignment="0">
      <protection locked="0"/>
    </xf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7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0" fontId="78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7" fillId="0" borderId="27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9" fillId="0" borderId="24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5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92" fillId="0" borderId="24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92" fillId="0" borderId="31" xfId="0" applyNumberFormat="1" applyFont="1" applyBorder="1" applyAlignment="1">
      <alignment vertical="center"/>
    </xf>
    <xf numFmtId="4" fontId="92" fillId="0" borderId="32" xfId="0" applyNumberFormat="1" applyFont="1" applyBorder="1" applyAlignment="1">
      <alignment vertical="center"/>
    </xf>
    <xf numFmtId="174" fontId="92" fillId="0" borderId="32" xfId="0" applyNumberFormat="1" applyFont="1" applyBorder="1" applyAlignment="1">
      <alignment vertical="center"/>
    </xf>
    <xf numFmtId="4" fontId="92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7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8" fillId="0" borderId="0" xfId="0" applyNumberFormat="1" applyFont="1" applyBorder="1" applyAlignment="1">
      <alignment vertical="center"/>
    </xf>
    <xf numFmtId="0" fontId="78" fillId="0" borderId="0" xfId="0" applyFont="1" applyBorder="1" applyAlignment="1" applyProtection="1">
      <alignment horizontal="right" vertical="center"/>
      <protection locked="0"/>
    </xf>
    <xf numFmtId="4" fontId="78" fillId="0" borderId="0" xfId="0" applyNumberFormat="1" applyFont="1" applyBorder="1" applyAlignment="1">
      <alignment vertical="center"/>
    </xf>
    <xf numFmtId="172" fontId="78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32" xfId="0" applyFont="1" applyBorder="1" applyAlignment="1">
      <alignment horizontal="left" vertical="center"/>
    </xf>
    <xf numFmtId="0" fontId="79" fillId="0" borderId="32" xfId="0" applyFont="1" applyBorder="1" applyAlignment="1">
      <alignment vertical="center"/>
    </xf>
    <xf numFmtId="0" fontId="79" fillId="0" borderId="32" xfId="0" applyFont="1" applyBorder="1" applyAlignment="1" applyProtection="1">
      <alignment vertical="center"/>
      <protection locked="0"/>
    </xf>
    <xf numFmtId="4" fontId="79" fillId="0" borderId="32" xfId="0" applyNumberFormat="1" applyFont="1" applyBorder="1" applyAlignment="1">
      <alignment vertical="center"/>
    </xf>
    <xf numFmtId="0" fontId="79" fillId="0" borderId="14" xfId="0" applyFont="1" applyBorder="1" applyAlignment="1">
      <alignment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32" xfId="0" applyFont="1" applyBorder="1" applyAlignment="1">
      <alignment horizontal="left" vertical="center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 applyProtection="1">
      <alignment vertical="center"/>
      <protection locked="0"/>
    </xf>
    <xf numFmtId="4" fontId="80" fillId="0" borderId="32" xfId="0" applyNumberFormat="1" applyFont="1" applyBorder="1" applyAlignment="1">
      <alignment vertical="center"/>
    </xf>
    <xf numFmtId="0" fontId="80" fillId="0" borderId="1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7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4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8" fillId="0" borderId="0" xfId="0" applyNumberFormat="1" applyFont="1" applyAlignment="1">
      <alignment/>
    </xf>
    <xf numFmtId="174" fontId="95" fillId="0" borderId="22" xfId="0" applyNumberFormat="1" applyFont="1" applyBorder="1" applyAlignment="1">
      <alignment/>
    </xf>
    <xf numFmtId="174" fontId="95" fillId="0" borderId="23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81" fillId="0" borderId="13" xfId="0" applyFont="1" applyBorder="1" applyAlignment="1">
      <alignment/>
    </xf>
    <xf numFmtId="0" fontId="81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81" fillId="0" borderId="0" xfId="0" applyFont="1" applyAlignment="1" applyProtection="1">
      <alignment/>
      <protection locked="0"/>
    </xf>
    <xf numFmtId="4" fontId="79" fillId="0" borderId="0" xfId="0" applyNumberFormat="1" applyFont="1" applyAlignment="1">
      <alignment/>
    </xf>
    <xf numFmtId="0" fontId="81" fillId="0" borderId="24" xfId="0" applyFont="1" applyBorder="1" applyAlignment="1">
      <alignment/>
    </xf>
    <xf numFmtId="0" fontId="81" fillId="0" borderId="0" xfId="0" applyFont="1" applyBorder="1" applyAlignment="1">
      <alignment/>
    </xf>
    <xf numFmtId="174" fontId="81" fillId="0" borderId="0" xfId="0" applyNumberFormat="1" applyFont="1" applyBorder="1" applyAlignment="1">
      <alignment/>
    </xf>
    <xf numFmtId="174" fontId="81" fillId="0" borderId="25" xfId="0" applyNumberFormat="1" applyFont="1" applyBorder="1" applyAlignment="1">
      <alignment/>
    </xf>
    <xf numFmtId="0" fontId="81" fillId="0" borderId="0" xfId="0" applyFont="1" applyAlignment="1">
      <alignment horizontal="center"/>
    </xf>
    <xf numFmtId="4" fontId="81" fillId="0" borderId="0" xfId="0" applyNumberFormat="1" applyFont="1" applyAlignment="1">
      <alignment vertical="center"/>
    </xf>
    <xf numFmtId="0" fontId="81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4" fontId="80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75" fontId="0" fillId="0" borderId="36" xfId="0" applyNumberFormat="1" applyFont="1" applyBorder="1" applyAlignment="1" applyProtection="1">
      <alignment vertical="center"/>
      <protection locked="0"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0" fontId="78" fillId="23" borderId="36" xfId="0" applyFont="1" applyFill="1" applyBorder="1" applyAlignment="1" applyProtection="1">
      <alignment horizontal="left" vertical="center"/>
      <protection locked="0"/>
    </xf>
    <xf numFmtId="0" fontId="78" fillId="0" borderId="0" xfId="0" applyFont="1" applyBorder="1" applyAlignment="1">
      <alignment horizontal="center" vertical="center"/>
    </xf>
    <xf numFmtId="174" fontId="78" fillId="0" borderId="0" xfId="0" applyNumberFormat="1" applyFont="1" applyBorder="1" applyAlignment="1">
      <alignment vertical="center"/>
    </xf>
    <xf numFmtId="174" fontId="78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82" fillId="0" borderId="13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 wrapText="1"/>
    </xf>
    <xf numFmtId="175" fontId="82" fillId="0" borderId="0" xfId="0" applyNumberFormat="1" applyFont="1" applyBorder="1" applyAlignment="1">
      <alignment vertical="center"/>
    </xf>
    <xf numFmtId="0" fontId="82" fillId="0" borderId="0" xfId="0" applyFont="1" applyAlignment="1" applyProtection="1">
      <alignment vertical="center"/>
      <protection locked="0"/>
    </xf>
    <xf numFmtId="0" fontId="82" fillId="0" borderId="24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25" xfId="0" applyFont="1" applyBorder="1" applyAlignment="1">
      <alignment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 wrapText="1"/>
    </xf>
    <xf numFmtId="175" fontId="82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97" fillId="0" borderId="36" xfId="0" applyFont="1" applyBorder="1" applyAlignment="1" applyProtection="1">
      <alignment horizontal="center" vertical="center"/>
      <protection locked="0"/>
    </xf>
    <xf numFmtId="49" fontId="97" fillId="0" borderId="36" xfId="0" applyNumberFormat="1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left" vertical="center" wrapText="1"/>
      <protection locked="0"/>
    </xf>
    <xf numFmtId="0" fontId="97" fillId="0" borderId="36" xfId="0" applyFont="1" applyBorder="1" applyAlignment="1" applyProtection="1">
      <alignment horizontal="center" vertical="center" wrapText="1"/>
      <protection locked="0"/>
    </xf>
    <xf numFmtId="175" fontId="97" fillId="0" borderId="36" xfId="0" applyNumberFormat="1" applyFont="1" applyBorder="1" applyAlignment="1" applyProtection="1">
      <alignment vertical="center"/>
      <protection locked="0"/>
    </xf>
    <xf numFmtId="4" fontId="97" fillId="23" borderId="36" xfId="0" applyNumberFormat="1" applyFont="1" applyFill="1" applyBorder="1" applyAlignment="1" applyProtection="1">
      <alignment vertical="center"/>
      <protection locked="0"/>
    </xf>
    <xf numFmtId="4" fontId="97" fillId="0" borderId="36" xfId="0" applyNumberFormat="1" applyFont="1" applyBorder="1" applyAlignment="1" applyProtection="1">
      <alignment vertical="center"/>
      <protection locked="0"/>
    </xf>
    <xf numFmtId="0" fontId="97" fillId="0" borderId="13" xfId="0" applyFont="1" applyBorder="1" applyAlignment="1">
      <alignment vertical="center"/>
    </xf>
    <xf numFmtId="0" fontId="97" fillId="23" borderId="36" xfId="0" applyFont="1" applyFill="1" applyBorder="1" applyAlignment="1" applyProtection="1">
      <alignment horizontal="left" vertical="center"/>
      <protection locked="0"/>
    </xf>
    <xf numFmtId="0" fontId="97" fillId="0" borderId="0" xfId="0" applyFont="1" applyBorder="1" applyAlignment="1">
      <alignment horizontal="center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 wrapText="1"/>
    </xf>
    <xf numFmtId="175" fontId="83" fillId="0" borderId="0" xfId="0" applyNumberFormat="1" applyFont="1" applyBorder="1" applyAlignment="1">
      <alignment vertical="center"/>
    </xf>
    <xf numFmtId="0" fontId="83" fillId="0" borderId="0" xfId="0" applyFont="1" applyAlignment="1" applyProtection="1">
      <alignment vertical="center"/>
      <protection locked="0"/>
    </xf>
    <xf numFmtId="0" fontId="83" fillId="0" borderId="24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25" xfId="0" applyFont="1" applyBorder="1" applyAlignment="1">
      <alignment vertical="center"/>
    </xf>
    <xf numFmtId="0" fontId="83" fillId="0" borderId="0" xfId="0" applyFont="1" applyAlignment="1">
      <alignment horizontal="left" vertical="center"/>
    </xf>
    <xf numFmtId="0" fontId="80" fillId="0" borderId="0" xfId="0" applyFont="1" applyAlignment="1">
      <alignment horizontal="left"/>
    </xf>
    <xf numFmtId="4" fontId="80" fillId="0" borderId="0" xfId="0" applyNumberFormat="1" applyFont="1" applyAlignment="1">
      <alignment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82" fillId="0" borderId="31" xfId="0" applyFont="1" applyBorder="1" applyAlignment="1">
      <alignment vertical="center"/>
    </xf>
    <xf numFmtId="0" fontId="82" fillId="0" borderId="32" xfId="0" applyFont="1" applyBorder="1" applyAlignment="1">
      <alignment vertical="center"/>
    </xf>
    <xf numFmtId="0" fontId="82" fillId="0" borderId="33" xfId="0" applyFont="1" applyBorder="1" applyAlignment="1">
      <alignment vertical="center"/>
    </xf>
    <xf numFmtId="0" fontId="62" fillId="33" borderId="0" xfId="36" applyFill="1" applyAlignment="1">
      <alignment/>
    </xf>
    <xf numFmtId="0" fontId="98" fillId="0" borderId="0" xfId="36" applyFont="1" applyAlignment="1">
      <alignment horizontal="center" vertical="center"/>
    </xf>
    <xf numFmtId="0" fontId="99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00" fillId="33" borderId="0" xfId="36" applyFont="1" applyFill="1" applyAlignment="1">
      <alignment vertical="center"/>
    </xf>
    <xf numFmtId="0" fontId="84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99" fillId="33" borderId="0" xfId="0" applyFont="1" applyFill="1" applyAlignment="1" applyProtection="1">
      <alignment horizontal="left" vertical="center"/>
      <protection/>
    </xf>
    <xf numFmtId="0" fontId="100" fillId="33" borderId="0" xfId="36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1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2" xfId="47" applyFont="1" applyBorder="1" applyAlignment="1">
      <alignment vertical="center" wrapText="1"/>
      <protection locked="0"/>
    </xf>
    <xf numFmtId="0" fontId="14" fillId="0" borderId="43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1" fillId="0" borderId="43" xfId="47" applyFont="1" applyBorder="1" applyAlignment="1">
      <alignment horizontal="left" vertical="center"/>
      <protection locked="0"/>
    </xf>
    <xf numFmtId="0" fontId="11" fillId="0" borderId="43" xfId="47" applyFont="1" applyBorder="1" applyAlignment="1">
      <alignment horizontal="center" vertical="center"/>
      <protection locked="0"/>
    </xf>
    <xf numFmtId="0" fontId="6" fillId="0" borderId="43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2" xfId="47" applyFont="1" applyBorder="1" applyAlignment="1">
      <alignment horizontal="left" vertical="center"/>
      <protection locked="0"/>
    </xf>
    <xf numFmtId="0" fontId="14" fillId="0" borderId="43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14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1" fillId="0" borderId="0" xfId="47" applyFont="1" applyBorder="1" applyAlignment="1">
      <alignment vertical="center"/>
      <protection locked="0"/>
    </xf>
    <xf numFmtId="0" fontId="6" fillId="0" borderId="43" xfId="47" applyFont="1" applyBorder="1" applyAlignment="1">
      <alignment vertical="center"/>
      <protection locked="0"/>
    </xf>
    <xf numFmtId="0" fontId="11" fillId="0" borderId="43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3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1" fillId="0" borderId="43" xfId="47" applyFont="1" applyBorder="1" applyAlignment="1">
      <alignment horizontal="left"/>
      <protection locked="0"/>
    </xf>
    <xf numFmtId="0" fontId="6" fillId="0" borderId="43" xfId="47" applyFont="1" applyBorder="1" applyAlignment="1">
      <alignment/>
      <protection locked="0"/>
    </xf>
    <xf numFmtId="0" fontId="0" fillId="0" borderId="40" xfId="47" applyFont="1" applyBorder="1" applyAlignment="1">
      <alignment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  <xf numFmtId="0" fontId="85" fillId="36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91" fillId="0" borderId="0" xfId="0" applyNumberFormat="1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left" vertical="center" wrapText="1"/>
    </xf>
    <xf numFmtId="4" fontId="88" fillId="0" borderId="0" xfId="0" applyNumberFormat="1" applyFont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9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78" fillId="0" borderId="0" xfId="0" applyNumberFormat="1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7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8" fillId="0" borderId="0" xfId="0" applyFont="1" applyBorder="1" applyAlignment="1">
      <alignment horizontal="right" vertical="center"/>
    </xf>
    <xf numFmtId="0" fontId="100" fillId="33" borderId="0" xfId="36" applyFont="1" applyFill="1" applyAlignment="1">
      <alignment vertical="center"/>
    </xf>
    <xf numFmtId="0" fontId="8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87" fillId="0" borderId="0" xfId="0" applyFont="1" applyAlignment="1">
      <alignment horizontal="left" vertical="center" wrapText="1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11" fillId="0" borderId="43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7" fillId="0" borderId="0" xfId="47" applyFont="1" applyBorder="1" applyAlignment="1">
      <alignment horizontal="center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0" fontId="11" fillId="0" borderId="43" xfId="47" applyFont="1" applyBorder="1" applyAlignment="1">
      <alignment horizontal="left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674E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0B6D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4499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5B0F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D:\KROSplusData\System\Temp\rad39B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D:\KROSplusData\System\Temp\rad674E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D:\KROSplusData\System\Temp\rad0B6D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D:\KROSplusData\System\Temp\rad4499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D:\KROSplusData\System\Temp\rad5B0F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D:\KROSplusData\System\Temp\rad39B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1071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1072</v>
      </c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1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311" t="s">
        <v>6</v>
      </c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6" t="s">
        <v>7</v>
      </c>
      <c r="BT2" s="16" t="s">
        <v>8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75" customHeight="1">
      <c r="B4" s="20"/>
      <c r="C4" s="21"/>
      <c r="D4" s="22" t="s">
        <v>1073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1"/>
      <c r="AQ5" s="23"/>
      <c r="BE5" s="338" t="s">
        <v>1099</v>
      </c>
      <c r="BS5" s="16" t="s">
        <v>7</v>
      </c>
    </row>
    <row r="6" spans="2:71" ht="36.75" customHeight="1">
      <c r="B6" s="20"/>
      <c r="C6" s="21"/>
      <c r="D6" s="28" t="s">
        <v>1074</v>
      </c>
      <c r="E6" s="21"/>
      <c r="F6" s="21"/>
      <c r="G6" s="21"/>
      <c r="H6" s="21"/>
      <c r="I6" s="21"/>
      <c r="J6" s="21"/>
      <c r="K6" s="342" t="s">
        <v>15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1"/>
      <c r="AQ6" s="23"/>
      <c r="BE6" s="312"/>
      <c r="BS6" s="16" t="s">
        <v>16</v>
      </c>
    </row>
    <row r="7" spans="2:71" ht="14.25" customHeight="1">
      <c r="B7" s="20"/>
      <c r="C7" s="21"/>
      <c r="D7" s="29" t="s">
        <v>17</v>
      </c>
      <c r="E7" s="21"/>
      <c r="F7" s="21"/>
      <c r="G7" s="21"/>
      <c r="H7" s="21"/>
      <c r="I7" s="21"/>
      <c r="J7" s="21"/>
      <c r="K7" s="27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18</v>
      </c>
      <c r="AL7" s="21"/>
      <c r="AM7" s="21"/>
      <c r="AN7" s="27" t="s">
        <v>3</v>
      </c>
      <c r="AO7" s="21"/>
      <c r="AP7" s="21"/>
      <c r="AQ7" s="23"/>
      <c r="BE7" s="312"/>
      <c r="BS7" s="16" t="s">
        <v>19</v>
      </c>
    </row>
    <row r="8" spans="2:71" ht="14.25" customHeight="1">
      <c r="B8" s="20"/>
      <c r="C8" s="21"/>
      <c r="D8" s="29" t="s">
        <v>20</v>
      </c>
      <c r="E8" s="21"/>
      <c r="F8" s="21"/>
      <c r="G8" s="21"/>
      <c r="H8" s="21"/>
      <c r="I8" s="21"/>
      <c r="J8" s="21"/>
      <c r="K8" s="27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22</v>
      </c>
      <c r="AL8" s="21"/>
      <c r="AM8" s="21"/>
      <c r="AN8" s="30" t="s">
        <v>23</v>
      </c>
      <c r="AO8" s="21"/>
      <c r="AP8" s="21"/>
      <c r="AQ8" s="23"/>
      <c r="BE8" s="312"/>
      <c r="BS8" s="16" t="s">
        <v>24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2"/>
      <c r="BS9" s="16" t="s">
        <v>25</v>
      </c>
    </row>
    <row r="10" spans="2:71" ht="14.25" customHeight="1">
      <c r="B10" s="20"/>
      <c r="C10" s="21"/>
      <c r="D10" s="29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27</v>
      </c>
      <c r="AL10" s="21"/>
      <c r="AM10" s="21"/>
      <c r="AN10" s="27" t="s">
        <v>3</v>
      </c>
      <c r="AO10" s="21"/>
      <c r="AP10" s="21"/>
      <c r="AQ10" s="23"/>
      <c r="BE10" s="312"/>
      <c r="BS10" s="16" t="s">
        <v>16</v>
      </c>
    </row>
    <row r="11" spans="2:71" ht="18" customHeight="1">
      <c r="B11" s="20"/>
      <c r="C11" s="21"/>
      <c r="D11" s="21"/>
      <c r="E11" s="27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29</v>
      </c>
      <c r="AL11" s="21"/>
      <c r="AM11" s="21"/>
      <c r="AN11" s="27" t="s">
        <v>3</v>
      </c>
      <c r="AO11" s="21"/>
      <c r="AP11" s="21"/>
      <c r="AQ11" s="23"/>
      <c r="BE11" s="312"/>
      <c r="BS11" s="16" t="s">
        <v>16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2"/>
      <c r="BS12" s="16" t="s">
        <v>16</v>
      </c>
    </row>
    <row r="13" spans="2:71" ht="14.25" customHeight="1">
      <c r="B13" s="20"/>
      <c r="C13" s="21"/>
      <c r="D13" s="29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27</v>
      </c>
      <c r="AL13" s="21"/>
      <c r="AM13" s="21"/>
      <c r="AN13" s="31" t="s">
        <v>31</v>
      </c>
      <c r="AO13" s="21"/>
      <c r="AP13" s="21"/>
      <c r="AQ13" s="23"/>
      <c r="BE13" s="312"/>
      <c r="BS13" s="16" t="s">
        <v>16</v>
      </c>
    </row>
    <row r="14" spans="2:71" ht="15">
      <c r="B14" s="20"/>
      <c r="C14" s="21"/>
      <c r="D14" s="21"/>
      <c r="E14" s="343" t="s">
        <v>31</v>
      </c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29" t="s">
        <v>29</v>
      </c>
      <c r="AL14" s="21"/>
      <c r="AM14" s="21"/>
      <c r="AN14" s="31" t="s">
        <v>31</v>
      </c>
      <c r="AO14" s="21"/>
      <c r="AP14" s="21"/>
      <c r="AQ14" s="23"/>
      <c r="BE14" s="312"/>
      <c r="BS14" s="16" t="s">
        <v>16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2"/>
      <c r="BS15" s="16" t="s">
        <v>4</v>
      </c>
    </row>
    <row r="16" spans="2:71" ht="14.25" customHeight="1">
      <c r="B16" s="20"/>
      <c r="C16" s="21"/>
      <c r="D16" s="29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27</v>
      </c>
      <c r="AL16" s="21"/>
      <c r="AM16" s="21"/>
      <c r="AN16" s="27" t="s">
        <v>3</v>
      </c>
      <c r="AO16" s="21"/>
      <c r="AP16" s="21"/>
      <c r="AQ16" s="23"/>
      <c r="BE16" s="312"/>
      <c r="BS16" s="16" t="s">
        <v>4</v>
      </c>
    </row>
    <row r="17" spans="2:71" ht="18" customHeight="1">
      <c r="B17" s="20"/>
      <c r="C17" s="21"/>
      <c r="D17" s="21"/>
      <c r="E17" s="27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29</v>
      </c>
      <c r="AL17" s="21"/>
      <c r="AM17" s="21"/>
      <c r="AN17" s="27" t="s">
        <v>3</v>
      </c>
      <c r="AO17" s="21"/>
      <c r="AP17" s="21"/>
      <c r="AQ17" s="23"/>
      <c r="BE17" s="312"/>
      <c r="BS17" s="16" t="s">
        <v>34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2"/>
      <c r="BS18" s="16" t="s">
        <v>7</v>
      </c>
    </row>
    <row r="19" spans="2:71" ht="14.25" customHeight="1">
      <c r="B19" s="20"/>
      <c r="C19" s="21"/>
      <c r="D19" s="29" t="s">
        <v>35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2"/>
      <c r="BS19" s="16" t="s">
        <v>7</v>
      </c>
    </row>
    <row r="20" spans="2:71" ht="22.5" customHeight="1">
      <c r="B20" s="20"/>
      <c r="C20" s="21"/>
      <c r="D20" s="21"/>
      <c r="E20" s="344" t="s">
        <v>3</v>
      </c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21"/>
      <c r="AP20" s="21"/>
      <c r="AQ20" s="23"/>
      <c r="BE20" s="312"/>
      <c r="BS20" s="16" t="s">
        <v>4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2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2"/>
    </row>
    <row r="23" spans="2:57" s="1" customFormat="1" ht="25.5" customHeight="1">
      <c r="B23" s="33"/>
      <c r="C23" s="34"/>
      <c r="D23" s="35" t="s">
        <v>36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5">
        <f>ROUND(AG51,2)</f>
        <v>0</v>
      </c>
      <c r="AL23" s="346"/>
      <c r="AM23" s="346"/>
      <c r="AN23" s="346"/>
      <c r="AO23" s="346"/>
      <c r="AP23" s="34"/>
      <c r="AQ23" s="37"/>
      <c r="BE23" s="329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29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7" t="s">
        <v>37</v>
      </c>
      <c r="M25" s="334"/>
      <c r="N25" s="334"/>
      <c r="O25" s="334"/>
      <c r="P25" s="34"/>
      <c r="Q25" s="34"/>
      <c r="R25" s="34"/>
      <c r="S25" s="34"/>
      <c r="T25" s="34"/>
      <c r="U25" s="34"/>
      <c r="V25" s="34"/>
      <c r="W25" s="347" t="s">
        <v>38</v>
      </c>
      <c r="X25" s="334"/>
      <c r="Y25" s="334"/>
      <c r="Z25" s="334"/>
      <c r="AA25" s="334"/>
      <c r="AB25" s="334"/>
      <c r="AC25" s="334"/>
      <c r="AD25" s="334"/>
      <c r="AE25" s="334"/>
      <c r="AF25" s="34"/>
      <c r="AG25" s="34"/>
      <c r="AH25" s="34"/>
      <c r="AI25" s="34"/>
      <c r="AJ25" s="34"/>
      <c r="AK25" s="347" t="s">
        <v>39</v>
      </c>
      <c r="AL25" s="334"/>
      <c r="AM25" s="334"/>
      <c r="AN25" s="334"/>
      <c r="AO25" s="334"/>
      <c r="AP25" s="34"/>
      <c r="AQ25" s="37"/>
      <c r="BE25" s="329"/>
    </row>
    <row r="26" spans="2:57" s="2" customFormat="1" ht="14.25" customHeight="1">
      <c r="B26" s="39"/>
      <c r="C26" s="40"/>
      <c r="D26" s="41" t="s">
        <v>40</v>
      </c>
      <c r="E26" s="40"/>
      <c r="F26" s="41" t="s">
        <v>41</v>
      </c>
      <c r="G26" s="40"/>
      <c r="H26" s="40"/>
      <c r="I26" s="40"/>
      <c r="J26" s="40"/>
      <c r="K26" s="40"/>
      <c r="L26" s="335">
        <v>0.21</v>
      </c>
      <c r="M26" s="336"/>
      <c r="N26" s="336"/>
      <c r="O26" s="336"/>
      <c r="P26" s="40"/>
      <c r="Q26" s="40"/>
      <c r="R26" s="40"/>
      <c r="S26" s="40"/>
      <c r="T26" s="40"/>
      <c r="U26" s="40"/>
      <c r="V26" s="40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0"/>
      <c r="AG26" s="40"/>
      <c r="AH26" s="40"/>
      <c r="AI26" s="40"/>
      <c r="AJ26" s="40"/>
      <c r="AK26" s="337">
        <f>ROUND(AV51,2)</f>
        <v>0</v>
      </c>
      <c r="AL26" s="336"/>
      <c r="AM26" s="336"/>
      <c r="AN26" s="336"/>
      <c r="AO26" s="336"/>
      <c r="AP26" s="40"/>
      <c r="AQ26" s="42"/>
      <c r="BE26" s="339"/>
    </row>
    <row r="27" spans="2:57" s="2" customFormat="1" ht="14.25" customHeight="1">
      <c r="B27" s="39"/>
      <c r="C27" s="40"/>
      <c r="D27" s="40"/>
      <c r="E27" s="40"/>
      <c r="F27" s="41" t="s">
        <v>42</v>
      </c>
      <c r="G27" s="40"/>
      <c r="H27" s="40"/>
      <c r="I27" s="40"/>
      <c r="J27" s="40"/>
      <c r="K27" s="40"/>
      <c r="L27" s="335">
        <v>0.15</v>
      </c>
      <c r="M27" s="336"/>
      <c r="N27" s="336"/>
      <c r="O27" s="336"/>
      <c r="P27" s="40"/>
      <c r="Q27" s="40"/>
      <c r="R27" s="40"/>
      <c r="S27" s="40"/>
      <c r="T27" s="40"/>
      <c r="U27" s="40"/>
      <c r="V27" s="40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0"/>
      <c r="AG27" s="40"/>
      <c r="AH27" s="40"/>
      <c r="AI27" s="40"/>
      <c r="AJ27" s="40"/>
      <c r="AK27" s="337">
        <f>ROUND(AW51,2)</f>
        <v>0</v>
      </c>
      <c r="AL27" s="336"/>
      <c r="AM27" s="336"/>
      <c r="AN27" s="336"/>
      <c r="AO27" s="336"/>
      <c r="AP27" s="40"/>
      <c r="AQ27" s="42"/>
      <c r="BE27" s="339"/>
    </row>
    <row r="28" spans="2:57" s="2" customFormat="1" ht="14.25" customHeight="1" hidden="1">
      <c r="B28" s="39"/>
      <c r="C28" s="40"/>
      <c r="D28" s="40"/>
      <c r="E28" s="40"/>
      <c r="F28" s="41" t="s">
        <v>43</v>
      </c>
      <c r="G28" s="40"/>
      <c r="H28" s="40"/>
      <c r="I28" s="40"/>
      <c r="J28" s="40"/>
      <c r="K28" s="40"/>
      <c r="L28" s="335">
        <v>0.21</v>
      </c>
      <c r="M28" s="336"/>
      <c r="N28" s="336"/>
      <c r="O28" s="336"/>
      <c r="P28" s="40"/>
      <c r="Q28" s="40"/>
      <c r="R28" s="40"/>
      <c r="S28" s="40"/>
      <c r="T28" s="40"/>
      <c r="U28" s="40"/>
      <c r="V28" s="40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0"/>
      <c r="AG28" s="40"/>
      <c r="AH28" s="40"/>
      <c r="AI28" s="40"/>
      <c r="AJ28" s="40"/>
      <c r="AK28" s="337">
        <v>0</v>
      </c>
      <c r="AL28" s="336"/>
      <c r="AM28" s="336"/>
      <c r="AN28" s="336"/>
      <c r="AO28" s="336"/>
      <c r="AP28" s="40"/>
      <c r="AQ28" s="42"/>
      <c r="BE28" s="339"/>
    </row>
    <row r="29" spans="2:57" s="2" customFormat="1" ht="14.25" customHeight="1" hidden="1">
      <c r="B29" s="39"/>
      <c r="C29" s="40"/>
      <c r="D29" s="40"/>
      <c r="E29" s="40"/>
      <c r="F29" s="41" t="s">
        <v>44</v>
      </c>
      <c r="G29" s="40"/>
      <c r="H29" s="40"/>
      <c r="I29" s="40"/>
      <c r="J29" s="40"/>
      <c r="K29" s="40"/>
      <c r="L29" s="335">
        <v>0.15</v>
      </c>
      <c r="M29" s="336"/>
      <c r="N29" s="336"/>
      <c r="O29" s="336"/>
      <c r="P29" s="40"/>
      <c r="Q29" s="40"/>
      <c r="R29" s="40"/>
      <c r="S29" s="40"/>
      <c r="T29" s="40"/>
      <c r="U29" s="40"/>
      <c r="V29" s="40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0"/>
      <c r="AG29" s="40"/>
      <c r="AH29" s="40"/>
      <c r="AI29" s="40"/>
      <c r="AJ29" s="40"/>
      <c r="AK29" s="337">
        <v>0</v>
      </c>
      <c r="AL29" s="336"/>
      <c r="AM29" s="336"/>
      <c r="AN29" s="336"/>
      <c r="AO29" s="336"/>
      <c r="AP29" s="40"/>
      <c r="AQ29" s="42"/>
      <c r="BE29" s="339"/>
    </row>
    <row r="30" spans="2:57" s="2" customFormat="1" ht="14.25" customHeight="1" hidden="1">
      <c r="B30" s="39"/>
      <c r="C30" s="40"/>
      <c r="D30" s="40"/>
      <c r="E30" s="40"/>
      <c r="F30" s="41" t="s">
        <v>45</v>
      </c>
      <c r="G30" s="40"/>
      <c r="H30" s="40"/>
      <c r="I30" s="40"/>
      <c r="J30" s="40"/>
      <c r="K30" s="40"/>
      <c r="L30" s="335">
        <v>0</v>
      </c>
      <c r="M30" s="336"/>
      <c r="N30" s="336"/>
      <c r="O30" s="336"/>
      <c r="P30" s="40"/>
      <c r="Q30" s="40"/>
      <c r="R30" s="40"/>
      <c r="S30" s="40"/>
      <c r="T30" s="40"/>
      <c r="U30" s="40"/>
      <c r="V30" s="40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0"/>
      <c r="AG30" s="40"/>
      <c r="AH30" s="40"/>
      <c r="AI30" s="40"/>
      <c r="AJ30" s="40"/>
      <c r="AK30" s="337">
        <v>0</v>
      </c>
      <c r="AL30" s="336"/>
      <c r="AM30" s="336"/>
      <c r="AN30" s="336"/>
      <c r="AO30" s="336"/>
      <c r="AP30" s="40"/>
      <c r="AQ30" s="42"/>
      <c r="BE30" s="339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29"/>
    </row>
    <row r="32" spans="2:57" s="1" customFormat="1" ht="25.5" customHeight="1">
      <c r="B32" s="33"/>
      <c r="C32" s="43"/>
      <c r="D32" s="44" t="s">
        <v>46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47</v>
      </c>
      <c r="U32" s="45"/>
      <c r="V32" s="45"/>
      <c r="W32" s="45"/>
      <c r="X32" s="322" t="s">
        <v>48</v>
      </c>
      <c r="Y32" s="323"/>
      <c r="Z32" s="323"/>
      <c r="AA32" s="323"/>
      <c r="AB32" s="323"/>
      <c r="AC32" s="45"/>
      <c r="AD32" s="45"/>
      <c r="AE32" s="45"/>
      <c r="AF32" s="45"/>
      <c r="AG32" s="45"/>
      <c r="AH32" s="45"/>
      <c r="AI32" s="45"/>
      <c r="AJ32" s="45"/>
      <c r="AK32" s="324">
        <f>SUM(AK23:AK30)</f>
        <v>0</v>
      </c>
      <c r="AL32" s="323"/>
      <c r="AM32" s="323"/>
      <c r="AN32" s="323"/>
      <c r="AO32" s="325"/>
      <c r="AP32" s="43"/>
      <c r="AQ32" s="47"/>
      <c r="BE32" s="329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1075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2015/122/VR</v>
      </c>
      <c r="AR41" s="54"/>
    </row>
    <row r="42" spans="2:44" s="4" customFormat="1" ht="36.75" customHeight="1">
      <c r="B42" s="56"/>
      <c r="C42" s="57" t="s">
        <v>1074</v>
      </c>
      <c r="L42" s="326" t="str">
        <f>K6</f>
        <v>Revitalizace zeleně hřbitova sv. Alžběty v Třeboni</v>
      </c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R42" s="56"/>
    </row>
    <row r="43" spans="2:44" s="1" customFormat="1" ht="6.75" customHeight="1">
      <c r="B43" s="33"/>
      <c r="AR43" s="33"/>
    </row>
    <row r="44" spans="2:44" s="1" customFormat="1" ht="15">
      <c r="B44" s="33"/>
      <c r="C44" s="55" t="s">
        <v>20</v>
      </c>
      <c r="L44" s="58" t="str">
        <f>IF(K8="","",K8)</f>
        <v>k.ú. Třeboň</v>
      </c>
      <c r="AI44" s="55" t="s">
        <v>22</v>
      </c>
      <c r="AM44" s="328" t="str">
        <f>IF(AN8="","",AN8)</f>
        <v>14.3.2016</v>
      </c>
      <c r="AN44" s="329"/>
      <c r="AR44" s="33"/>
    </row>
    <row r="45" spans="2:44" s="1" customFormat="1" ht="6.75" customHeight="1">
      <c r="B45" s="33"/>
      <c r="AR45" s="33"/>
    </row>
    <row r="46" spans="2:56" s="1" customFormat="1" ht="15">
      <c r="B46" s="33"/>
      <c r="C46" s="55" t="s">
        <v>26</v>
      </c>
      <c r="L46" s="3" t="str">
        <f>IF(E11="","",E11)</f>
        <v>Město Třeboň, Palackého nám.46/II, 379 01 Třeboň  </v>
      </c>
      <c r="AI46" s="55" t="s">
        <v>32</v>
      </c>
      <c r="AM46" s="330" t="str">
        <f>IF(E17="","",E17)</f>
        <v>Atregia, s.r.o., Šebrov 215, 679 22</v>
      </c>
      <c r="AN46" s="329"/>
      <c r="AO46" s="329"/>
      <c r="AP46" s="329"/>
      <c r="AR46" s="33"/>
      <c r="AS46" s="331" t="s">
        <v>49</v>
      </c>
      <c r="AT46" s="332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30</v>
      </c>
      <c r="L47" s="3">
        <f>IF(E14="Vyplň údaj","",E14)</f>
      </c>
      <c r="AR47" s="33"/>
      <c r="AS47" s="333"/>
      <c r="AT47" s="334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333"/>
      <c r="AT48" s="334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18" t="s">
        <v>50</v>
      </c>
      <c r="D49" s="319"/>
      <c r="E49" s="319"/>
      <c r="F49" s="319"/>
      <c r="G49" s="319"/>
      <c r="H49" s="64"/>
      <c r="I49" s="320" t="s">
        <v>51</v>
      </c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21" t="s">
        <v>52</v>
      </c>
      <c r="AH49" s="319"/>
      <c r="AI49" s="319"/>
      <c r="AJ49" s="319"/>
      <c r="AK49" s="319"/>
      <c r="AL49" s="319"/>
      <c r="AM49" s="319"/>
      <c r="AN49" s="320" t="s">
        <v>53</v>
      </c>
      <c r="AO49" s="319"/>
      <c r="AP49" s="319"/>
      <c r="AQ49" s="65" t="s">
        <v>54</v>
      </c>
      <c r="AR49" s="33"/>
      <c r="AS49" s="66" t="s">
        <v>55</v>
      </c>
      <c r="AT49" s="67" t="s">
        <v>56</v>
      </c>
      <c r="AU49" s="67" t="s">
        <v>57</v>
      </c>
      <c r="AV49" s="67" t="s">
        <v>58</v>
      </c>
      <c r="AW49" s="67" t="s">
        <v>59</v>
      </c>
      <c r="AX49" s="67" t="s">
        <v>60</v>
      </c>
      <c r="AY49" s="67" t="s">
        <v>61</v>
      </c>
      <c r="AZ49" s="67" t="s">
        <v>62</v>
      </c>
      <c r="BA49" s="67" t="s">
        <v>63</v>
      </c>
      <c r="BB49" s="67" t="s">
        <v>64</v>
      </c>
      <c r="BC49" s="67" t="s">
        <v>65</v>
      </c>
      <c r="BD49" s="68" t="s">
        <v>66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1076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16">
        <f>ROUND(SUM(AG52:AG55),2)</f>
        <v>0</v>
      </c>
      <c r="AH51" s="316"/>
      <c r="AI51" s="316"/>
      <c r="AJ51" s="316"/>
      <c r="AK51" s="316"/>
      <c r="AL51" s="316"/>
      <c r="AM51" s="316"/>
      <c r="AN51" s="317">
        <f>SUM(AG51,AT51)</f>
        <v>0</v>
      </c>
      <c r="AO51" s="317"/>
      <c r="AP51" s="317"/>
      <c r="AQ51" s="72" t="s">
        <v>3</v>
      </c>
      <c r="AR51" s="56"/>
      <c r="AS51" s="73">
        <f>ROUND(SUM(AS52:AS55),2)</f>
        <v>0</v>
      </c>
      <c r="AT51" s="74">
        <f>ROUND(SUM(AV51:AW51),2)</f>
        <v>0</v>
      </c>
      <c r="AU51" s="75">
        <f>ROUND(SUM(AU52:AU55),5)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ROUND(SUM(AZ52:AZ55),2)</f>
        <v>0</v>
      </c>
      <c r="BA51" s="74">
        <f>ROUND(SUM(BA52:BA55),2)</f>
        <v>0</v>
      </c>
      <c r="BB51" s="74">
        <f>ROUND(SUM(BB52:BB55),2)</f>
        <v>0</v>
      </c>
      <c r="BC51" s="74">
        <f>ROUND(SUM(BC52:BC55),2)</f>
        <v>0</v>
      </c>
      <c r="BD51" s="76">
        <f>ROUND(SUM(BD52:BD55),2)</f>
        <v>0</v>
      </c>
      <c r="BS51" s="57" t="s">
        <v>67</v>
      </c>
      <c r="BT51" s="57" t="s">
        <v>68</v>
      </c>
      <c r="BU51" s="77" t="s">
        <v>69</v>
      </c>
      <c r="BV51" s="57" t="s">
        <v>70</v>
      </c>
      <c r="BW51" s="57" t="s">
        <v>5</v>
      </c>
      <c r="BX51" s="57" t="s">
        <v>71</v>
      </c>
      <c r="CL51" s="57" t="s">
        <v>3</v>
      </c>
    </row>
    <row r="52" spans="1:91" s="5" customFormat="1" ht="27" customHeight="1">
      <c r="A52" s="220" t="s">
        <v>916</v>
      </c>
      <c r="B52" s="78"/>
      <c r="C52" s="79"/>
      <c r="D52" s="315" t="s">
        <v>72</v>
      </c>
      <c r="E52" s="314"/>
      <c r="F52" s="314"/>
      <c r="G52" s="314"/>
      <c r="H52" s="314"/>
      <c r="I52" s="80"/>
      <c r="J52" s="315" t="s">
        <v>73</v>
      </c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3">
        <f>'122-1 - I.etapa'!J27</f>
        <v>0</v>
      </c>
      <c r="AH52" s="314"/>
      <c r="AI52" s="314"/>
      <c r="AJ52" s="314"/>
      <c r="AK52" s="314"/>
      <c r="AL52" s="314"/>
      <c r="AM52" s="314"/>
      <c r="AN52" s="313">
        <f>SUM(AG52,AT52)</f>
        <v>0</v>
      </c>
      <c r="AO52" s="314"/>
      <c r="AP52" s="314"/>
      <c r="AQ52" s="81" t="s">
        <v>74</v>
      </c>
      <c r="AR52" s="78"/>
      <c r="AS52" s="82">
        <v>0</v>
      </c>
      <c r="AT52" s="83">
        <f>ROUND(SUM(AV52:AW52),2)</f>
        <v>0</v>
      </c>
      <c r="AU52" s="84">
        <f>'122-1 - I.etapa'!P89</f>
        <v>0</v>
      </c>
      <c r="AV52" s="83">
        <f>'122-1 - I.etapa'!J30</f>
        <v>0</v>
      </c>
      <c r="AW52" s="83">
        <f>'122-1 - I.etapa'!J31</f>
        <v>0</v>
      </c>
      <c r="AX52" s="83">
        <f>'122-1 - I.etapa'!J32</f>
        <v>0</v>
      </c>
      <c r="AY52" s="83">
        <f>'122-1 - I.etapa'!J33</f>
        <v>0</v>
      </c>
      <c r="AZ52" s="83">
        <f>'122-1 - I.etapa'!F30</f>
        <v>0</v>
      </c>
      <c r="BA52" s="83">
        <f>'122-1 - I.etapa'!F31</f>
        <v>0</v>
      </c>
      <c r="BB52" s="83">
        <f>'122-1 - I.etapa'!F32</f>
        <v>0</v>
      </c>
      <c r="BC52" s="83">
        <f>'122-1 - I.etapa'!F33</f>
        <v>0</v>
      </c>
      <c r="BD52" s="85">
        <f>'122-1 - I.etapa'!F34</f>
        <v>0</v>
      </c>
      <c r="BT52" s="86" t="s">
        <v>19</v>
      </c>
      <c r="BV52" s="86" t="s">
        <v>70</v>
      </c>
      <c r="BW52" s="86" t="s">
        <v>75</v>
      </c>
      <c r="BX52" s="86" t="s">
        <v>5</v>
      </c>
      <c r="CL52" s="86" t="s">
        <v>3</v>
      </c>
      <c r="CM52" s="86" t="s">
        <v>76</v>
      </c>
    </row>
    <row r="53" spans="1:91" s="5" customFormat="1" ht="27" customHeight="1">
      <c r="A53" s="220" t="s">
        <v>916</v>
      </c>
      <c r="B53" s="78"/>
      <c r="C53" s="79"/>
      <c r="D53" s="315" t="s">
        <v>77</v>
      </c>
      <c r="E53" s="314"/>
      <c r="F53" s="314"/>
      <c r="G53" s="314"/>
      <c r="H53" s="314"/>
      <c r="I53" s="80"/>
      <c r="J53" s="315" t="s">
        <v>78</v>
      </c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3">
        <f>'122-2 - II.etapa'!J27</f>
        <v>0</v>
      </c>
      <c r="AH53" s="314"/>
      <c r="AI53" s="314"/>
      <c r="AJ53" s="314"/>
      <c r="AK53" s="314"/>
      <c r="AL53" s="314"/>
      <c r="AM53" s="314"/>
      <c r="AN53" s="313">
        <f>SUM(AG53,AT53)</f>
        <v>0</v>
      </c>
      <c r="AO53" s="314"/>
      <c r="AP53" s="314"/>
      <c r="AQ53" s="81" t="s">
        <v>74</v>
      </c>
      <c r="AR53" s="78"/>
      <c r="AS53" s="82">
        <v>0</v>
      </c>
      <c r="AT53" s="83">
        <f>ROUND(SUM(AV53:AW53),2)</f>
        <v>0</v>
      </c>
      <c r="AU53" s="84">
        <f>'122-2 - II.etapa'!P88</f>
        <v>0</v>
      </c>
      <c r="AV53" s="83">
        <f>'122-2 - II.etapa'!J30</f>
        <v>0</v>
      </c>
      <c r="AW53" s="83">
        <f>'122-2 - II.etapa'!J31</f>
        <v>0</v>
      </c>
      <c r="AX53" s="83">
        <f>'122-2 - II.etapa'!J32</f>
        <v>0</v>
      </c>
      <c r="AY53" s="83">
        <f>'122-2 - II.etapa'!J33</f>
        <v>0</v>
      </c>
      <c r="AZ53" s="83">
        <f>'122-2 - II.etapa'!F30</f>
        <v>0</v>
      </c>
      <c r="BA53" s="83">
        <f>'122-2 - II.etapa'!F31</f>
        <v>0</v>
      </c>
      <c r="BB53" s="83">
        <f>'122-2 - II.etapa'!F32</f>
        <v>0</v>
      </c>
      <c r="BC53" s="83">
        <f>'122-2 - II.etapa'!F33</f>
        <v>0</v>
      </c>
      <c r="BD53" s="85">
        <f>'122-2 - II.etapa'!F34</f>
        <v>0</v>
      </c>
      <c r="BT53" s="86" t="s">
        <v>19</v>
      </c>
      <c r="BV53" s="86" t="s">
        <v>70</v>
      </c>
      <c r="BW53" s="86" t="s">
        <v>79</v>
      </c>
      <c r="BX53" s="86" t="s">
        <v>5</v>
      </c>
      <c r="CL53" s="86" t="s">
        <v>3</v>
      </c>
      <c r="CM53" s="86" t="s">
        <v>76</v>
      </c>
    </row>
    <row r="54" spans="1:91" s="5" customFormat="1" ht="27" customHeight="1">
      <c r="A54" s="220" t="s">
        <v>916</v>
      </c>
      <c r="B54" s="78"/>
      <c r="C54" s="79"/>
      <c r="D54" s="315" t="s">
        <v>80</v>
      </c>
      <c r="E54" s="314"/>
      <c r="F54" s="314"/>
      <c r="G54" s="314"/>
      <c r="H54" s="314"/>
      <c r="I54" s="80"/>
      <c r="J54" s="315" t="s">
        <v>81</v>
      </c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  <c r="AE54" s="314"/>
      <c r="AF54" s="314"/>
      <c r="AG54" s="313">
        <f>'122-3 - Následná péče po ...'!J27</f>
        <v>0</v>
      </c>
      <c r="AH54" s="314"/>
      <c r="AI54" s="314"/>
      <c r="AJ54" s="314"/>
      <c r="AK54" s="314"/>
      <c r="AL54" s="314"/>
      <c r="AM54" s="314"/>
      <c r="AN54" s="313">
        <f>SUM(AG54,AT54)</f>
        <v>0</v>
      </c>
      <c r="AO54" s="314"/>
      <c r="AP54" s="314"/>
      <c r="AQ54" s="81" t="s">
        <v>74</v>
      </c>
      <c r="AR54" s="78"/>
      <c r="AS54" s="82">
        <v>0</v>
      </c>
      <c r="AT54" s="83">
        <f>ROUND(SUM(AV54:AW54),2)</f>
        <v>0</v>
      </c>
      <c r="AU54" s="84">
        <f>'122-3 - Následná péče po ...'!P80</f>
        <v>0</v>
      </c>
      <c r="AV54" s="83">
        <f>'122-3 - Následná péče po ...'!J30</f>
        <v>0</v>
      </c>
      <c r="AW54" s="83">
        <f>'122-3 - Následná péče po ...'!J31</f>
        <v>0</v>
      </c>
      <c r="AX54" s="83">
        <f>'122-3 - Následná péče po ...'!J32</f>
        <v>0</v>
      </c>
      <c r="AY54" s="83">
        <f>'122-3 - Následná péče po ...'!J33</f>
        <v>0</v>
      </c>
      <c r="AZ54" s="83">
        <f>'122-3 - Následná péče po ...'!F30</f>
        <v>0</v>
      </c>
      <c r="BA54" s="83">
        <f>'122-3 - Následná péče po ...'!F31</f>
        <v>0</v>
      </c>
      <c r="BB54" s="83">
        <f>'122-3 - Následná péče po ...'!F32</f>
        <v>0</v>
      </c>
      <c r="BC54" s="83">
        <f>'122-3 - Následná péče po ...'!F33</f>
        <v>0</v>
      </c>
      <c r="BD54" s="85">
        <f>'122-3 - Následná péče po ...'!F34</f>
        <v>0</v>
      </c>
      <c r="BT54" s="86" t="s">
        <v>19</v>
      </c>
      <c r="BV54" s="86" t="s">
        <v>70</v>
      </c>
      <c r="BW54" s="86" t="s">
        <v>82</v>
      </c>
      <c r="BX54" s="86" t="s">
        <v>5</v>
      </c>
      <c r="CL54" s="86" t="s">
        <v>3</v>
      </c>
      <c r="CM54" s="86" t="s">
        <v>76</v>
      </c>
    </row>
    <row r="55" spans="1:91" s="5" customFormat="1" ht="27" customHeight="1">
      <c r="A55" s="220" t="s">
        <v>916</v>
      </c>
      <c r="B55" s="78"/>
      <c r="C55" s="79"/>
      <c r="D55" s="315" t="s">
        <v>83</v>
      </c>
      <c r="E55" s="314"/>
      <c r="F55" s="314"/>
      <c r="G55" s="314"/>
      <c r="H55" s="314"/>
      <c r="I55" s="80"/>
      <c r="J55" s="315" t="s">
        <v>84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3">
        <f>'122-4 - Následná péče po ...'!J27</f>
        <v>0</v>
      </c>
      <c r="AH55" s="314"/>
      <c r="AI55" s="314"/>
      <c r="AJ55" s="314"/>
      <c r="AK55" s="314"/>
      <c r="AL55" s="314"/>
      <c r="AM55" s="314"/>
      <c r="AN55" s="313">
        <f>SUM(AG55,AT55)</f>
        <v>0</v>
      </c>
      <c r="AO55" s="314"/>
      <c r="AP55" s="314"/>
      <c r="AQ55" s="81" t="s">
        <v>74</v>
      </c>
      <c r="AR55" s="78"/>
      <c r="AS55" s="87">
        <v>0</v>
      </c>
      <c r="AT55" s="88">
        <f>ROUND(SUM(AV55:AW55),2)</f>
        <v>0</v>
      </c>
      <c r="AU55" s="89">
        <f>'122-4 - Následná péče po ...'!P78</f>
        <v>0</v>
      </c>
      <c r="AV55" s="88">
        <f>'122-4 - Následná péče po ...'!J30</f>
        <v>0</v>
      </c>
      <c r="AW55" s="88">
        <f>'122-4 - Následná péče po ...'!J31</f>
        <v>0</v>
      </c>
      <c r="AX55" s="88">
        <f>'122-4 - Následná péče po ...'!J32</f>
        <v>0</v>
      </c>
      <c r="AY55" s="88">
        <f>'122-4 - Následná péče po ...'!J33</f>
        <v>0</v>
      </c>
      <c r="AZ55" s="88">
        <f>'122-4 - Následná péče po ...'!F30</f>
        <v>0</v>
      </c>
      <c r="BA55" s="88">
        <f>'122-4 - Následná péče po ...'!F31</f>
        <v>0</v>
      </c>
      <c r="BB55" s="88">
        <f>'122-4 - Následná péče po ...'!F32</f>
        <v>0</v>
      </c>
      <c r="BC55" s="88">
        <f>'122-4 - Následná péče po ...'!F33</f>
        <v>0</v>
      </c>
      <c r="BD55" s="90">
        <f>'122-4 - Následná péče po ...'!F34</f>
        <v>0</v>
      </c>
      <c r="BT55" s="86" t="s">
        <v>19</v>
      </c>
      <c r="BV55" s="86" t="s">
        <v>70</v>
      </c>
      <c r="BW55" s="86" t="s">
        <v>85</v>
      </c>
      <c r="BX55" s="86" t="s">
        <v>5</v>
      </c>
      <c r="CL55" s="86" t="s">
        <v>3</v>
      </c>
      <c r="CM55" s="86" t="s">
        <v>76</v>
      </c>
    </row>
    <row r="56" spans="2:44" s="1" customFormat="1" ht="30" customHeight="1">
      <c r="B56" s="33"/>
      <c r="AR56" s="33"/>
    </row>
    <row r="57" spans="2:44" s="1" customFormat="1" ht="6.75" customHeight="1"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33"/>
    </row>
  </sheetData>
  <sheetProtection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R2:BE2"/>
    <mergeCell ref="AN55:AP55"/>
    <mergeCell ref="AG55:AM55"/>
    <mergeCell ref="D55:H55"/>
    <mergeCell ref="J55:AF55"/>
    <mergeCell ref="AG51:AM51"/>
    <mergeCell ref="AN51:AP51"/>
    <mergeCell ref="AN53:AP53"/>
    <mergeCell ref="AG53:AM53"/>
    <mergeCell ref="D53:H53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22-1 - I.etapa'!C2" tooltip="122-1 - I.etapa" display="/"/>
    <hyperlink ref="A53" location="'122-2 - II.etapa'!C2" tooltip="122-2 - II.etapa" display="/"/>
    <hyperlink ref="A54" location="'122-3 - Následná péče po ...'!C2" tooltip="122-3 - Následná péče po ..." display="/"/>
    <hyperlink ref="A55" location="'122-4 - Následná péče po ...'!C2" tooltip="122-4 - Následná péče po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7"/>
  <sheetViews>
    <sheetView showGridLines="0" zoomScalePageLayoutView="0" workbookViewId="0" topLeftCell="A1">
      <pane ySplit="1" topLeftCell="A71" activePane="bottomLeft" state="frozen"/>
      <selection pane="topLeft" activeCell="A1" sqref="A1"/>
      <selection pane="bottomLeft" activeCell="K88" sqref="K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917</v>
      </c>
      <c r="G1" s="348" t="s">
        <v>918</v>
      </c>
      <c r="H1" s="348"/>
      <c r="I1" s="228"/>
      <c r="J1" s="223" t="s">
        <v>919</v>
      </c>
      <c r="K1" s="221" t="s">
        <v>86</v>
      </c>
      <c r="L1" s="223" t="s">
        <v>1077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75</v>
      </c>
      <c r="AZ2" s="16" t="s">
        <v>87</v>
      </c>
      <c r="BA2" s="16" t="s">
        <v>88</v>
      </c>
      <c r="BB2" s="16" t="s">
        <v>89</v>
      </c>
      <c r="BC2" s="16" t="s">
        <v>90</v>
      </c>
      <c r="BD2" s="16" t="s">
        <v>91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76</v>
      </c>
      <c r="AZ3" s="16" t="s">
        <v>92</v>
      </c>
      <c r="BA3" s="16" t="s">
        <v>93</v>
      </c>
      <c r="BB3" s="16" t="s">
        <v>94</v>
      </c>
      <c r="BC3" s="16" t="s">
        <v>95</v>
      </c>
      <c r="BD3" s="16" t="s">
        <v>91</v>
      </c>
    </row>
    <row r="4" spans="2:56" ht="36.75" customHeight="1">
      <c r="B4" s="20"/>
      <c r="C4" s="21"/>
      <c r="D4" s="22" t="s">
        <v>96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  <c r="AZ4" s="16" t="s">
        <v>97</v>
      </c>
      <c r="BA4" s="16" t="s">
        <v>98</v>
      </c>
      <c r="BB4" s="16" t="s">
        <v>94</v>
      </c>
      <c r="BC4" s="16" t="s">
        <v>99</v>
      </c>
      <c r="BD4" s="16" t="s">
        <v>91</v>
      </c>
    </row>
    <row r="5" spans="2:56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  <c r="AZ5" s="16" t="s">
        <v>100</v>
      </c>
      <c r="BA5" s="16" t="s">
        <v>101</v>
      </c>
      <c r="BB5" s="16" t="s">
        <v>102</v>
      </c>
      <c r="BC5" s="16" t="s">
        <v>103</v>
      </c>
      <c r="BD5" s="16" t="s">
        <v>91</v>
      </c>
    </row>
    <row r="6" spans="2:56" ht="15">
      <c r="B6" s="20"/>
      <c r="C6" s="21"/>
      <c r="D6" s="29" t="s">
        <v>1074</v>
      </c>
      <c r="E6" s="21"/>
      <c r="F6" s="21"/>
      <c r="G6" s="21"/>
      <c r="H6" s="21"/>
      <c r="I6" s="93"/>
      <c r="J6" s="21"/>
      <c r="K6" s="23"/>
      <c r="AZ6" s="16" t="s">
        <v>104</v>
      </c>
      <c r="BA6" s="16" t="s">
        <v>105</v>
      </c>
      <c r="BB6" s="16" t="s">
        <v>94</v>
      </c>
      <c r="BC6" s="16" t="s">
        <v>106</v>
      </c>
      <c r="BD6" s="16" t="s">
        <v>91</v>
      </c>
    </row>
    <row r="7" spans="2:56" ht="22.5" customHeight="1">
      <c r="B7" s="20"/>
      <c r="C7" s="21"/>
      <c r="D7" s="21"/>
      <c r="E7" s="349" t="str">
        <f>Rekapitulace!K6</f>
        <v>Revitalizace zeleně hřbitova sv. Alžběty v Třeboni</v>
      </c>
      <c r="F7" s="341"/>
      <c r="G7" s="341"/>
      <c r="H7" s="341"/>
      <c r="I7" s="93"/>
      <c r="J7" s="21"/>
      <c r="K7" s="23"/>
      <c r="AZ7" s="16" t="s">
        <v>107</v>
      </c>
      <c r="BA7" s="16" t="s">
        <v>108</v>
      </c>
      <c r="BB7" s="16" t="s">
        <v>89</v>
      </c>
      <c r="BC7" s="16" t="s">
        <v>109</v>
      </c>
      <c r="BD7" s="16" t="s">
        <v>91</v>
      </c>
    </row>
    <row r="8" spans="2:56" s="1" customFormat="1" ht="15">
      <c r="B8" s="33"/>
      <c r="C8" s="34"/>
      <c r="D8" s="29" t="s">
        <v>110</v>
      </c>
      <c r="E8" s="34"/>
      <c r="F8" s="34"/>
      <c r="G8" s="34"/>
      <c r="H8" s="34"/>
      <c r="I8" s="94"/>
      <c r="J8" s="34"/>
      <c r="K8" s="37"/>
      <c r="AZ8" s="16" t="s">
        <v>111</v>
      </c>
      <c r="BA8" s="16" t="s">
        <v>112</v>
      </c>
      <c r="BB8" s="16" t="s">
        <v>94</v>
      </c>
      <c r="BC8" s="16" t="s">
        <v>113</v>
      </c>
      <c r="BD8" s="16" t="s">
        <v>91</v>
      </c>
    </row>
    <row r="9" spans="2:56" s="1" customFormat="1" ht="36.75" customHeight="1">
      <c r="B9" s="33"/>
      <c r="C9" s="34"/>
      <c r="D9" s="34"/>
      <c r="E9" s="350" t="s">
        <v>114</v>
      </c>
      <c r="F9" s="334"/>
      <c r="G9" s="334"/>
      <c r="H9" s="334"/>
      <c r="I9" s="94"/>
      <c r="J9" s="34"/>
      <c r="K9" s="37"/>
      <c r="AZ9" s="16" t="s">
        <v>115</v>
      </c>
      <c r="BA9" s="16" t="s">
        <v>116</v>
      </c>
      <c r="BB9" s="16" t="s">
        <v>89</v>
      </c>
      <c r="BC9" s="16" t="s">
        <v>117</v>
      </c>
      <c r="BD9" s="16" t="s">
        <v>91</v>
      </c>
    </row>
    <row r="10" spans="2:56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  <c r="AZ10" s="16" t="s">
        <v>118</v>
      </c>
      <c r="BA10" s="16" t="s">
        <v>119</v>
      </c>
      <c r="BB10" s="16" t="s">
        <v>89</v>
      </c>
      <c r="BC10" s="16" t="s">
        <v>120</v>
      </c>
      <c r="BD10" s="16" t="s">
        <v>91</v>
      </c>
    </row>
    <row r="11" spans="2:56" s="1" customFormat="1" ht="14.25" customHeight="1">
      <c r="B11" s="33"/>
      <c r="C11" s="34"/>
      <c r="D11" s="29" t="s">
        <v>17</v>
      </c>
      <c r="E11" s="34"/>
      <c r="F11" s="27" t="s">
        <v>3</v>
      </c>
      <c r="G11" s="34"/>
      <c r="H11" s="34"/>
      <c r="I11" s="95" t="s">
        <v>18</v>
      </c>
      <c r="J11" s="27" t="s">
        <v>3</v>
      </c>
      <c r="K11" s="37"/>
      <c r="AZ11" s="16" t="s">
        <v>121</v>
      </c>
      <c r="BA11" s="16" t="s">
        <v>122</v>
      </c>
      <c r="BB11" s="16" t="s">
        <v>89</v>
      </c>
      <c r="BC11" s="16" t="s">
        <v>123</v>
      </c>
      <c r="BD11" s="16" t="s">
        <v>91</v>
      </c>
    </row>
    <row r="12" spans="2:56" s="1" customFormat="1" ht="14.25" customHeight="1">
      <c r="B12" s="33"/>
      <c r="C12" s="34"/>
      <c r="D12" s="29" t="s">
        <v>20</v>
      </c>
      <c r="E12" s="34"/>
      <c r="F12" s="27" t="s">
        <v>21</v>
      </c>
      <c r="G12" s="34"/>
      <c r="H12" s="34"/>
      <c r="I12" s="95" t="s">
        <v>22</v>
      </c>
      <c r="J12" s="96" t="str">
        <f>Rekapitulace!AN8</f>
        <v>14.3.2016</v>
      </c>
      <c r="K12" s="37"/>
      <c r="AZ12" s="16" t="s">
        <v>124</v>
      </c>
      <c r="BA12" s="16" t="s">
        <v>125</v>
      </c>
      <c r="BB12" s="16" t="s">
        <v>89</v>
      </c>
      <c r="BC12" s="16" t="s">
        <v>126</v>
      </c>
      <c r="BD12" s="16" t="s">
        <v>91</v>
      </c>
    </row>
    <row r="13" spans="2:56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  <c r="AZ13" s="16" t="s">
        <v>127</v>
      </c>
      <c r="BA13" s="16" t="s">
        <v>128</v>
      </c>
      <c r="BB13" s="16" t="s">
        <v>89</v>
      </c>
      <c r="BC13" s="16" t="s">
        <v>76</v>
      </c>
      <c r="BD13" s="16" t="s">
        <v>91</v>
      </c>
    </row>
    <row r="14" spans="2:56" s="1" customFormat="1" ht="14.25" customHeight="1">
      <c r="B14" s="33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7"/>
      <c r="AZ14" s="16" t="s">
        <v>129</v>
      </c>
      <c r="BA14" s="16" t="s">
        <v>130</v>
      </c>
      <c r="BB14" s="16" t="s">
        <v>94</v>
      </c>
      <c r="BC14" s="16" t="s">
        <v>131</v>
      </c>
      <c r="BD14" s="16" t="s">
        <v>91</v>
      </c>
    </row>
    <row r="15" spans="2:56" s="1" customFormat="1" ht="18" customHeight="1">
      <c r="B15" s="33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7"/>
      <c r="AZ15" s="16" t="s">
        <v>132</v>
      </c>
      <c r="BA15" s="16" t="s">
        <v>133</v>
      </c>
      <c r="BB15" s="16" t="s">
        <v>89</v>
      </c>
      <c r="BC15" s="16" t="s">
        <v>134</v>
      </c>
      <c r="BD15" s="16" t="s">
        <v>91</v>
      </c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30</v>
      </c>
      <c r="E17" s="34"/>
      <c r="F17" s="34"/>
      <c r="G17" s="34"/>
      <c r="H17" s="34"/>
      <c r="I17" s="95" t="s">
        <v>27</v>
      </c>
      <c r="J17" s="27">
        <f>IF(Rekapitulace!AN13="Vyplň údaj","",IF(Rekapitulace!AN13="","",Rekapitulace!AN13))</f>
      </c>
      <c r="K17" s="37"/>
    </row>
    <row r="18" spans="2:11" s="1" customFormat="1" ht="18" customHeight="1">
      <c r="B18" s="33"/>
      <c r="C18" s="34"/>
      <c r="D18" s="34"/>
      <c r="E18" s="27">
        <f>IF(Rekapitulace!E14="Vyplň údaj","",IF(Rekapitulace!E14="","",Rekapitulace!E14))</f>
      </c>
      <c r="F18" s="34"/>
      <c r="G18" s="34"/>
      <c r="H18" s="34"/>
      <c r="I18" s="95" t="s">
        <v>29</v>
      </c>
      <c r="J18" s="27">
        <f>IF(Rekapitulace!AN14="Vyplň údaj","",IF(Rekapitulace!AN14="","",Rekapitulace!AN14))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35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36</v>
      </c>
      <c r="E27" s="34"/>
      <c r="F27" s="34"/>
      <c r="G27" s="34"/>
      <c r="H27" s="34"/>
      <c r="I27" s="94"/>
      <c r="J27" s="104">
        <f>ROUND(J89,2)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38</v>
      </c>
      <c r="G29" s="34"/>
      <c r="H29" s="34"/>
      <c r="I29" s="105" t="s">
        <v>37</v>
      </c>
      <c r="J29" s="38" t="s">
        <v>39</v>
      </c>
      <c r="K29" s="37"/>
    </row>
    <row r="30" spans="2:11" s="1" customFormat="1" ht="14.25" customHeight="1">
      <c r="B30" s="33"/>
      <c r="C30" s="34"/>
      <c r="D30" s="41" t="s">
        <v>40</v>
      </c>
      <c r="E30" s="41" t="s">
        <v>41</v>
      </c>
      <c r="F30" s="106">
        <f>ROUND(SUM(BE89:BE425),2)</f>
        <v>0</v>
      </c>
      <c r="G30" s="34"/>
      <c r="H30" s="34"/>
      <c r="I30" s="107">
        <v>0.21</v>
      </c>
      <c r="J30" s="106">
        <f>ROUND(ROUND((SUM(BE89:BE425)),2)*I30,2)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42</v>
      </c>
      <c r="F31" s="106">
        <f>ROUND(SUM(BF89:BF425),2)</f>
        <v>0</v>
      </c>
      <c r="G31" s="34"/>
      <c r="H31" s="34"/>
      <c r="I31" s="107">
        <v>0.15</v>
      </c>
      <c r="J31" s="106">
        <f>ROUND(ROUND((SUM(BF89:BF425)),2)*I31,2)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43</v>
      </c>
      <c r="F32" s="106">
        <f>ROUND(SUM(BG89:BG425),2)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44</v>
      </c>
      <c r="F33" s="106">
        <f>ROUND(SUM(BH89:BH425),2)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45</v>
      </c>
      <c r="F34" s="106">
        <f>ROUND(SUM(BI89:BI425),2)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135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1074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Revitalizace zeleně hřbitova sv. Alžběty v Třeboni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110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122/1 - I.etapa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20</v>
      </c>
      <c r="D49" s="34"/>
      <c r="E49" s="34"/>
      <c r="F49" s="27" t="str">
        <f>F12</f>
        <v>k.ú. Třeboň</v>
      </c>
      <c r="G49" s="34"/>
      <c r="H49" s="34"/>
      <c r="I49" s="95" t="s">
        <v>22</v>
      </c>
      <c r="J49" s="96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26</v>
      </c>
      <c r="D51" s="34"/>
      <c r="E51" s="34"/>
      <c r="F51" s="27" t="str">
        <f>E15</f>
        <v>Město Třeboň, Palackého nám.46/II, 379 01 Třeboň  </v>
      </c>
      <c r="G51" s="34"/>
      <c r="H51" s="34"/>
      <c r="I51" s="95" t="s">
        <v>32</v>
      </c>
      <c r="J51" s="27" t="str">
        <f>E21</f>
        <v>Atregia, s.r.o., Šebrov 215, 679 22</v>
      </c>
      <c r="K51" s="37"/>
    </row>
    <row r="52" spans="2:11" s="1" customFormat="1" ht="14.25" customHeight="1">
      <c r="B52" s="33"/>
      <c r="C52" s="29" t="s">
        <v>30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138</v>
      </c>
      <c r="D56" s="34"/>
      <c r="E56" s="34"/>
      <c r="F56" s="34"/>
      <c r="G56" s="34"/>
      <c r="H56" s="34"/>
      <c r="I56" s="94"/>
      <c r="J56" s="104">
        <f>J89</f>
        <v>0</v>
      </c>
      <c r="K56" s="37"/>
      <c r="AU56" s="16" t="s">
        <v>139</v>
      </c>
    </row>
    <row r="57" spans="2:11" s="7" customFormat="1" ht="24.75" customHeight="1">
      <c r="B57" s="123"/>
      <c r="C57" s="124"/>
      <c r="D57" s="125" t="s">
        <v>140</v>
      </c>
      <c r="E57" s="126"/>
      <c r="F57" s="126"/>
      <c r="G57" s="126"/>
      <c r="H57" s="126"/>
      <c r="I57" s="127"/>
      <c r="J57" s="128">
        <f>J90</f>
        <v>0</v>
      </c>
      <c r="K57" s="129"/>
    </row>
    <row r="58" spans="2:11" s="8" customFormat="1" ht="19.5" customHeight="1">
      <c r="B58" s="130"/>
      <c r="C58" s="131"/>
      <c r="D58" s="132" t="s">
        <v>141</v>
      </c>
      <c r="E58" s="133"/>
      <c r="F58" s="133"/>
      <c r="G58" s="133"/>
      <c r="H58" s="133"/>
      <c r="I58" s="134"/>
      <c r="J58" s="135">
        <f>J91</f>
        <v>0</v>
      </c>
      <c r="K58" s="136"/>
    </row>
    <row r="59" spans="2:11" s="8" customFormat="1" ht="19.5" customHeight="1">
      <c r="B59" s="130"/>
      <c r="C59" s="131"/>
      <c r="D59" s="132" t="s">
        <v>142</v>
      </c>
      <c r="E59" s="133"/>
      <c r="F59" s="133"/>
      <c r="G59" s="133"/>
      <c r="H59" s="133"/>
      <c r="I59" s="134"/>
      <c r="J59" s="135">
        <f>J110</f>
        <v>0</v>
      </c>
      <c r="K59" s="136"/>
    </row>
    <row r="60" spans="2:11" s="8" customFormat="1" ht="19.5" customHeight="1">
      <c r="B60" s="130"/>
      <c r="C60" s="131"/>
      <c r="D60" s="132" t="s">
        <v>143</v>
      </c>
      <c r="E60" s="133"/>
      <c r="F60" s="133"/>
      <c r="G60" s="133"/>
      <c r="H60" s="133"/>
      <c r="I60" s="134"/>
      <c r="J60" s="135">
        <f>J135</f>
        <v>0</v>
      </c>
      <c r="K60" s="136"/>
    </row>
    <row r="61" spans="2:11" s="8" customFormat="1" ht="19.5" customHeight="1">
      <c r="B61" s="130"/>
      <c r="C61" s="131"/>
      <c r="D61" s="132" t="s">
        <v>144</v>
      </c>
      <c r="E61" s="133"/>
      <c r="F61" s="133"/>
      <c r="G61" s="133"/>
      <c r="H61" s="133"/>
      <c r="I61" s="134"/>
      <c r="J61" s="135">
        <f>J160</f>
        <v>0</v>
      </c>
      <c r="K61" s="136"/>
    </row>
    <row r="62" spans="2:11" s="8" customFormat="1" ht="19.5" customHeight="1">
      <c r="B62" s="130"/>
      <c r="C62" s="131"/>
      <c r="D62" s="132" t="s">
        <v>145</v>
      </c>
      <c r="E62" s="133"/>
      <c r="F62" s="133"/>
      <c r="G62" s="133"/>
      <c r="H62" s="133"/>
      <c r="I62" s="134"/>
      <c r="J62" s="135">
        <f>J167</f>
        <v>0</v>
      </c>
      <c r="K62" s="136"/>
    </row>
    <row r="63" spans="2:11" s="8" customFormat="1" ht="19.5" customHeight="1">
      <c r="B63" s="130"/>
      <c r="C63" s="131"/>
      <c r="D63" s="132" t="s">
        <v>146</v>
      </c>
      <c r="E63" s="133"/>
      <c r="F63" s="133"/>
      <c r="G63" s="133"/>
      <c r="H63" s="133"/>
      <c r="I63" s="134"/>
      <c r="J63" s="135">
        <f>J207</f>
        <v>0</v>
      </c>
      <c r="K63" s="136"/>
    </row>
    <row r="64" spans="2:11" s="8" customFormat="1" ht="19.5" customHeight="1">
      <c r="B64" s="130"/>
      <c r="C64" s="131"/>
      <c r="D64" s="132" t="s">
        <v>147</v>
      </c>
      <c r="E64" s="133"/>
      <c r="F64" s="133"/>
      <c r="G64" s="133"/>
      <c r="H64" s="133"/>
      <c r="I64" s="134"/>
      <c r="J64" s="135">
        <f>J286</f>
        <v>0</v>
      </c>
      <c r="K64" s="136"/>
    </row>
    <row r="65" spans="2:11" s="8" customFormat="1" ht="19.5" customHeight="1">
      <c r="B65" s="130"/>
      <c r="C65" s="131"/>
      <c r="D65" s="132" t="s">
        <v>148</v>
      </c>
      <c r="E65" s="133"/>
      <c r="F65" s="133"/>
      <c r="G65" s="133"/>
      <c r="H65" s="133"/>
      <c r="I65" s="134"/>
      <c r="J65" s="135">
        <f>J296</f>
        <v>0</v>
      </c>
      <c r="K65" s="136"/>
    </row>
    <row r="66" spans="2:11" s="8" customFormat="1" ht="19.5" customHeight="1">
      <c r="B66" s="130"/>
      <c r="C66" s="131"/>
      <c r="D66" s="132" t="s">
        <v>149</v>
      </c>
      <c r="E66" s="133"/>
      <c r="F66" s="133"/>
      <c r="G66" s="133"/>
      <c r="H66" s="133"/>
      <c r="I66" s="134"/>
      <c r="J66" s="135">
        <f>J369</f>
        <v>0</v>
      </c>
      <c r="K66" s="136"/>
    </row>
    <row r="67" spans="2:11" s="8" customFormat="1" ht="14.25" customHeight="1">
      <c r="B67" s="130"/>
      <c r="C67" s="131"/>
      <c r="D67" s="132" t="s">
        <v>150</v>
      </c>
      <c r="E67" s="133"/>
      <c r="F67" s="133"/>
      <c r="G67" s="133"/>
      <c r="H67" s="133"/>
      <c r="I67" s="134"/>
      <c r="J67" s="135">
        <f>J370</f>
        <v>0</v>
      </c>
      <c r="K67" s="136"/>
    </row>
    <row r="68" spans="2:11" s="8" customFormat="1" ht="14.25" customHeight="1">
      <c r="B68" s="130"/>
      <c r="C68" s="131"/>
      <c r="D68" s="132" t="s">
        <v>151</v>
      </c>
      <c r="E68" s="133"/>
      <c r="F68" s="133"/>
      <c r="G68" s="133"/>
      <c r="H68" s="133"/>
      <c r="I68" s="134"/>
      <c r="J68" s="135">
        <f>J400</f>
        <v>0</v>
      </c>
      <c r="K68" s="136"/>
    </row>
    <row r="69" spans="2:11" s="8" customFormat="1" ht="14.25" customHeight="1">
      <c r="B69" s="130"/>
      <c r="C69" s="131"/>
      <c r="D69" s="132" t="s">
        <v>152</v>
      </c>
      <c r="E69" s="133"/>
      <c r="F69" s="133"/>
      <c r="G69" s="133"/>
      <c r="H69" s="133"/>
      <c r="I69" s="134"/>
      <c r="J69" s="135">
        <f>J413</f>
        <v>0</v>
      </c>
      <c r="K69" s="136"/>
    </row>
    <row r="70" spans="2:11" s="1" customFormat="1" ht="21.75" customHeight="1">
      <c r="B70" s="33"/>
      <c r="C70" s="34"/>
      <c r="D70" s="34"/>
      <c r="E70" s="34"/>
      <c r="F70" s="34"/>
      <c r="G70" s="34"/>
      <c r="H70" s="34"/>
      <c r="I70" s="94"/>
      <c r="J70" s="34"/>
      <c r="K70" s="37"/>
    </row>
    <row r="71" spans="2:11" s="1" customFormat="1" ht="6.75" customHeight="1">
      <c r="B71" s="48"/>
      <c r="C71" s="49"/>
      <c r="D71" s="49"/>
      <c r="E71" s="49"/>
      <c r="F71" s="49"/>
      <c r="G71" s="49"/>
      <c r="H71" s="49"/>
      <c r="I71" s="115"/>
      <c r="J71" s="49"/>
      <c r="K71" s="50"/>
    </row>
    <row r="75" spans="2:12" s="1" customFormat="1" ht="6.75" customHeight="1">
      <c r="B75" s="51"/>
      <c r="C75" s="52"/>
      <c r="D75" s="52"/>
      <c r="E75" s="52"/>
      <c r="F75" s="52"/>
      <c r="G75" s="52"/>
      <c r="H75" s="52"/>
      <c r="I75" s="116"/>
      <c r="J75" s="52"/>
      <c r="K75" s="52"/>
      <c r="L75" s="33"/>
    </row>
    <row r="76" spans="2:12" s="1" customFormat="1" ht="36.75" customHeight="1">
      <c r="B76" s="33"/>
      <c r="C76" s="53" t="s">
        <v>153</v>
      </c>
      <c r="L76" s="33"/>
    </row>
    <row r="77" spans="2:12" s="1" customFormat="1" ht="6.75" customHeight="1">
      <c r="B77" s="33"/>
      <c r="L77" s="33"/>
    </row>
    <row r="78" spans="2:12" s="1" customFormat="1" ht="14.25" customHeight="1">
      <c r="B78" s="33"/>
      <c r="C78" s="55" t="s">
        <v>1074</v>
      </c>
      <c r="L78" s="33"/>
    </row>
    <row r="79" spans="2:12" s="1" customFormat="1" ht="22.5" customHeight="1">
      <c r="B79" s="33"/>
      <c r="E79" s="352" t="str">
        <f>E7</f>
        <v>Revitalizace zeleně hřbitova sv. Alžběty v Třeboni</v>
      </c>
      <c r="F79" s="329"/>
      <c r="G79" s="329"/>
      <c r="H79" s="329"/>
      <c r="L79" s="33"/>
    </row>
    <row r="80" spans="2:12" s="1" customFormat="1" ht="14.25" customHeight="1">
      <c r="B80" s="33"/>
      <c r="C80" s="55" t="s">
        <v>110</v>
      </c>
      <c r="L80" s="33"/>
    </row>
    <row r="81" spans="2:12" s="1" customFormat="1" ht="23.25" customHeight="1">
      <c r="B81" s="33"/>
      <c r="E81" s="326" t="str">
        <f>E9</f>
        <v>122/1 - I.etapa</v>
      </c>
      <c r="F81" s="329"/>
      <c r="G81" s="329"/>
      <c r="H81" s="329"/>
      <c r="L81" s="33"/>
    </row>
    <row r="82" spans="2:12" s="1" customFormat="1" ht="6.75" customHeight="1">
      <c r="B82" s="33"/>
      <c r="L82" s="33"/>
    </row>
    <row r="83" spans="2:12" s="1" customFormat="1" ht="18" customHeight="1">
      <c r="B83" s="33"/>
      <c r="C83" s="55" t="s">
        <v>20</v>
      </c>
      <c r="F83" s="137" t="str">
        <f>F12</f>
        <v>k.ú. Třeboň</v>
      </c>
      <c r="I83" s="138" t="s">
        <v>22</v>
      </c>
      <c r="J83" s="59" t="str">
        <f>IF(J12="","",J12)</f>
        <v>14.3.2016</v>
      </c>
      <c r="L83" s="33"/>
    </row>
    <row r="84" spans="2:12" s="1" customFormat="1" ht="6.75" customHeight="1">
      <c r="B84" s="33"/>
      <c r="L84" s="33"/>
    </row>
    <row r="85" spans="2:12" s="1" customFormat="1" ht="15">
      <c r="B85" s="33"/>
      <c r="C85" s="55" t="s">
        <v>26</v>
      </c>
      <c r="F85" s="137" t="str">
        <f>E15</f>
        <v>Město Třeboň, Palackého nám.46/II, 379 01 Třeboň  </v>
      </c>
      <c r="I85" s="138" t="s">
        <v>32</v>
      </c>
      <c r="J85" s="137" t="str">
        <f>E21</f>
        <v>Atregia, s.r.o., Šebrov 215, 679 22</v>
      </c>
      <c r="L85" s="33"/>
    </row>
    <row r="86" spans="2:12" s="1" customFormat="1" ht="14.25" customHeight="1">
      <c r="B86" s="33"/>
      <c r="C86" s="55" t="s">
        <v>30</v>
      </c>
      <c r="F86" s="137">
        <f>IF(E18="","",E18)</f>
      </c>
      <c r="L86" s="33"/>
    </row>
    <row r="87" spans="2:12" s="1" customFormat="1" ht="9.75" customHeight="1">
      <c r="B87" s="33"/>
      <c r="L87" s="33"/>
    </row>
    <row r="88" spans="2:20" s="9" customFormat="1" ht="29.25" customHeight="1">
      <c r="B88" s="139"/>
      <c r="C88" s="140" t="s">
        <v>154</v>
      </c>
      <c r="D88" s="141" t="s">
        <v>54</v>
      </c>
      <c r="E88" s="141" t="s">
        <v>50</v>
      </c>
      <c r="F88" s="141" t="s">
        <v>155</v>
      </c>
      <c r="G88" s="141" t="s">
        <v>156</v>
      </c>
      <c r="H88" s="141" t="s">
        <v>157</v>
      </c>
      <c r="I88" s="142" t="s">
        <v>158</v>
      </c>
      <c r="J88" s="141" t="s">
        <v>137</v>
      </c>
      <c r="K88" s="143" t="s">
        <v>159</v>
      </c>
      <c r="L88" s="139"/>
      <c r="M88" s="66" t="s">
        <v>160</v>
      </c>
      <c r="N88" s="67" t="s">
        <v>40</v>
      </c>
      <c r="O88" s="67" t="s">
        <v>161</v>
      </c>
      <c r="P88" s="67" t="s">
        <v>162</v>
      </c>
      <c r="Q88" s="67" t="s">
        <v>163</v>
      </c>
      <c r="R88" s="67" t="s">
        <v>164</v>
      </c>
      <c r="S88" s="67" t="s">
        <v>165</v>
      </c>
      <c r="T88" s="68" t="s">
        <v>166</v>
      </c>
    </row>
    <row r="89" spans="2:63" s="1" customFormat="1" ht="29.25" customHeight="1">
      <c r="B89" s="33"/>
      <c r="C89" s="70" t="s">
        <v>138</v>
      </c>
      <c r="J89" s="144">
        <f>BK89</f>
        <v>0</v>
      </c>
      <c r="L89" s="33"/>
      <c r="M89" s="69"/>
      <c r="N89" s="60"/>
      <c r="O89" s="60"/>
      <c r="P89" s="145">
        <f>P90</f>
        <v>0</v>
      </c>
      <c r="Q89" s="60"/>
      <c r="R89" s="145">
        <f>R90</f>
        <v>30.009531</v>
      </c>
      <c r="S89" s="60"/>
      <c r="T89" s="146">
        <f>T90</f>
        <v>0</v>
      </c>
      <c r="AT89" s="16" t="s">
        <v>67</v>
      </c>
      <c r="AU89" s="16" t="s">
        <v>139</v>
      </c>
      <c r="BK89" s="147">
        <f>BK90</f>
        <v>0</v>
      </c>
    </row>
    <row r="90" spans="2:63" s="10" customFormat="1" ht="36.75" customHeight="1">
      <c r="B90" s="148"/>
      <c r="D90" s="149" t="s">
        <v>67</v>
      </c>
      <c r="E90" s="150" t="s">
        <v>167</v>
      </c>
      <c r="F90" s="150" t="s">
        <v>168</v>
      </c>
      <c r="I90" s="151"/>
      <c r="J90" s="152">
        <f>BK90</f>
        <v>0</v>
      </c>
      <c r="L90" s="148"/>
      <c r="M90" s="153"/>
      <c r="N90" s="154"/>
      <c r="O90" s="154"/>
      <c r="P90" s="155">
        <f>P91+P110+P135+P160+P167+P207+P286+P296+P369</f>
        <v>0</v>
      </c>
      <c r="Q90" s="154"/>
      <c r="R90" s="155">
        <f>R91+R110+R135+R160+R167+R207+R286+R296+R369</f>
        <v>30.009531</v>
      </c>
      <c r="S90" s="154"/>
      <c r="T90" s="156">
        <f>T91+T110+T135+T160+T167+T207+T286+T296+T369</f>
        <v>0</v>
      </c>
      <c r="AR90" s="149" t="s">
        <v>19</v>
      </c>
      <c r="AT90" s="157" t="s">
        <v>67</v>
      </c>
      <c r="AU90" s="157" t="s">
        <v>68</v>
      </c>
      <c r="AY90" s="149" t="s">
        <v>169</v>
      </c>
      <c r="BK90" s="158">
        <f>BK91+BK110+BK135+BK160+BK167+BK207+BK286+BK296+BK369</f>
        <v>0</v>
      </c>
    </row>
    <row r="91" spans="2:63" s="10" customFormat="1" ht="19.5" customHeight="1">
      <c r="B91" s="148"/>
      <c r="D91" s="159" t="s">
        <v>67</v>
      </c>
      <c r="E91" s="160" t="s">
        <v>170</v>
      </c>
      <c r="F91" s="160" t="s">
        <v>171</v>
      </c>
      <c r="I91" s="151"/>
      <c r="J91" s="161">
        <f>BK91</f>
        <v>0</v>
      </c>
      <c r="L91" s="148"/>
      <c r="M91" s="153"/>
      <c r="N91" s="154"/>
      <c r="O91" s="154"/>
      <c r="P91" s="155">
        <f>SUM(P92:P109)</f>
        <v>0</v>
      </c>
      <c r="Q91" s="154"/>
      <c r="R91" s="155">
        <f>SUM(R92:R109)</f>
        <v>0</v>
      </c>
      <c r="S91" s="154"/>
      <c r="T91" s="156">
        <f>SUM(T92:T109)</f>
        <v>0</v>
      </c>
      <c r="AR91" s="149" t="s">
        <v>172</v>
      </c>
      <c r="AT91" s="157" t="s">
        <v>67</v>
      </c>
      <c r="AU91" s="157" t="s">
        <v>19</v>
      </c>
      <c r="AY91" s="149" t="s">
        <v>169</v>
      </c>
      <c r="BK91" s="158">
        <f>SUM(BK92:BK109)</f>
        <v>0</v>
      </c>
    </row>
    <row r="92" spans="2:65" s="1" customFormat="1" ht="22.5" customHeight="1">
      <c r="B92" s="162"/>
      <c r="C92" s="163" t="s">
        <v>19</v>
      </c>
      <c r="D92" s="163" t="s">
        <v>173</v>
      </c>
      <c r="E92" s="164" t="s">
        <v>174</v>
      </c>
      <c r="F92" s="165" t="s">
        <v>175</v>
      </c>
      <c r="G92" s="166" t="s">
        <v>176</v>
      </c>
      <c r="H92" s="167">
        <v>22</v>
      </c>
      <c r="I92" s="168"/>
      <c r="J92" s="169">
        <f>ROUND(I92*H92,2)</f>
        <v>0</v>
      </c>
      <c r="K92" s="165" t="s">
        <v>177</v>
      </c>
      <c r="L92" s="33"/>
      <c r="M92" s="170" t="s">
        <v>3</v>
      </c>
      <c r="N92" s="171" t="s">
        <v>41</v>
      </c>
      <c r="O92" s="34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6" t="s">
        <v>172</v>
      </c>
      <c r="AT92" s="16" t="s">
        <v>173</v>
      </c>
      <c r="AU92" s="16" t="s">
        <v>76</v>
      </c>
      <c r="AY92" s="16" t="s">
        <v>169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6" t="s">
        <v>19</v>
      </c>
      <c r="BK92" s="174">
        <f>ROUND(I92*H92,2)</f>
        <v>0</v>
      </c>
      <c r="BL92" s="16" t="s">
        <v>172</v>
      </c>
      <c r="BM92" s="16" t="s">
        <v>178</v>
      </c>
    </row>
    <row r="93" spans="2:47" s="1" customFormat="1" ht="27">
      <c r="B93" s="33"/>
      <c r="D93" s="175" t="s">
        <v>179</v>
      </c>
      <c r="F93" s="176" t="s">
        <v>180</v>
      </c>
      <c r="I93" s="177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179</v>
      </c>
      <c r="AU93" s="16" t="s">
        <v>76</v>
      </c>
    </row>
    <row r="94" spans="2:51" s="11" customFormat="1" ht="13.5">
      <c r="B94" s="178"/>
      <c r="D94" s="179" t="s">
        <v>181</v>
      </c>
      <c r="E94" s="180" t="s">
        <v>3</v>
      </c>
      <c r="F94" s="181" t="s">
        <v>182</v>
      </c>
      <c r="H94" s="182">
        <v>22</v>
      </c>
      <c r="I94" s="183"/>
      <c r="L94" s="178"/>
      <c r="M94" s="184"/>
      <c r="N94" s="185"/>
      <c r="O94" s="185"/>
      <c r="P94" s="185"/>
      <c r="Q94" s="185"/>
      <c r="R94" s="185"/>
      <c r="S94" s="185"/>
      <c r="T94" s="186"/>
      <c r="AT94" s="187" t="s">
        <v>181</v>
      </c>
      <c r="AU94" s="187" t="s">
        <v>76</v>
      </c>
      <c r="AV94" s="11" t="s">
        <v>76</v>
      </c>
      <c r="AW94" s="11" t="s">
        <v>34</v>
      </c>
      <c r="AX94" s="11" t="s">
        <v>19</v>
      </c>
      <c r="AY94" s="187" t="s">
        <v>169</v>
      </c>
    </row>
    <row r="95" spans="2:65" s="1" customFormat="1" ht="22.5" customHeight="1">
      <c r="B95" s="162"/>
      <c r="C95" s="163" t="s">
        <v>76</v>
      </c>
      <c r="D95" s="163" t="s">
        <v>173</v>
      </c>
      <c r="E95" s="164" t="s">
        <v>183</v>
      </c>
      <c r="F95" s="165" t="s">
        <v>184</v>
      </c>
      <c r="G95" s="166" t="s">
        <v>176</v>
      </c>
      <c r="H95" s="167">
        <v>21</v>
      </c>
      <c r="I95" s="168"/>
      <c r="J95" s="169">
        <f>ROUND(I95*H95,2)</f>
        <v>0</v>
      </c>
      <c r="K95" s="165" t="s">
        <v>177</v>
      </c>
      <c r="L95" s="33"/>
      <c r="M95" s="170" t="s">
        <v>3</v>
      </c>
      <c r="N95" s="171" t="s">
        <v>41</v>
      </c>
      <c r="O95" s="34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6" t="s">
        <v>172</v>
      </c>
      <c r="AT95" s="16" t="s">
        <v>173</v>
      </c>
      <c r="AU95" s="16" t="s">
        <v>76</v>
      </c>
      <c r="AY95" s="16" t="s">
        <v>169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6" t="s">
        <v>19</v>
      </c>
      <c r="BK95" s="174">
        <f>ROUND(I95*H95,2)</f>
        <v>0</v>
      </c>
      <c r="BL95" s="16" t="s">
        <v>172</v>
      </c>
      <c r="BM95" s="16" t="s">
        <v>185</v>
      </c>
    </row>
    <row r="96" spans="2:47" s="1" customFormat="1" ht="27">
      <c r="B96" s="33"/>
      <c r="D96" s="175" t="s">
        <v>179</v>
      </c>
      <c r="F96" s="176" t="s">
        <v>186</v>
      </c>
      <c r="I96" s="17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179</v>
      </c>
      <c r="AU96" s="16" t="s">
        <v>76</v>
      </c>
    </row>
    <row r="97" spans="2:51" s="11" customFormat="1" ht="13.5">
      <c r="B97" s="178"/>
      <c r="D97" s="179" t="s">
        <v>181</v>
      </c>
      <c r="E97" s="180" t="s">
        <v>3</v>
      </c>
      <c r="F97" s="181" t="s">
        <v>187</v>
      </c>
      <c r="H97" s="182">
        <v>21</v>
      </c>
      <c r="I97" s="183"/>
      <c r="L97" s="178"/>
      <c r="M97" s="184"/>
      <c r="N97" s="185"/>
      <c r="O97" s="185"/>
      <c r="P97" s="185"/>
      <c r="Q97" s="185"/>
      <c r="R97" s="185"/>
      <c r="S97" s="185"/>
      <c r="T97" s="186"/>
      <c r="AT97" s="187" t="s">
        <v>181</v>
      </c>
      <c r="AU97" s="187" t="s">
        <v>76</v>
      </c>
      <c r="AV97" s="11" t="s">
        <v>76</v>
      </c>
      <c r="AW97" s="11" t="s">
        <v>34</v>
      </c>
      <c r="AX97" s="11" t="s">
        <v>19</v>
      </c>
      <c r="AY97" s="187" t="s">
        <v>169</v>
      </c>
    </row>
    <row r="98" spans="2:65" s="1" customFormat="1" ht="22.5" customHeight="1">
      <c r="B98" s="162"/>
      <c r="C98" s="163" t="s">
        <v>91</v>
      </c>
      <c r="D98" s="163" t="s">
        <v>173</v>
      </c>
      <c r="E98" s="164" t="s">
        <v>188</v>
      </c>
      <c r="F98" s="165" t="s">
        <v>189</v>
      </c>
      <c r="G98" s="166" t="s">
        <v>176</v>
      </c>
      <c r="H98" s="167">
        <v>22</v>
      </c>
      <c r="I98" s="168"/>
      <c r="J98" s="169">
        <f>ROUND(I98*H98,2)</f>
        <v>0</v>
      </c>
      <c r="K98" s="165" t="s">
        <v>177</v>
      </c>
      <c r="L98" s="33"/>
      <c r="M98" s="170" t="s">
        <v>3</v>
      </c>
      <c r="N98" s="171" t="s">
        <v>41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172</v>
      </c>
      <c r="AT98" s="16" t="s">
        <v>173</v>
      </c>
      <c r="AU98" s="16" t="s">
        <v>76</v>
      </c>
      <c r="AY98" s="16" t="s">
        <v>169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19</v>
      </c>
      <c r="BK98" s="174">
        <f>ROUND(I98*H98,2)</f>
        <v>0</v>
      </c>
      <c r="BL98" s="16" t="s">
        <v>172</v>
      </c>
      <c r="BM98" s="16" t="s">
        <v>190</v>
      </c>
    </row>
    <row r="99" spans="2:47" s="1" customFormat="1" ht="27">
      <c r="B99" s="33"/>
      <c r="D99" s="175" t="s">
        <v>179</v>
      </c>
      <c r="F99" s="176" t="s">
        <v>191</v>
      </c>
      <c r="I99" s="17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179</v>
      </c>
      <c r="AU99" s="16" t="s">
        <v>76</v>
      </c>
    </row>
    <row r="100" spans="2:51" s="11" customFormat="1" ht="27">
      <c r="B100" s="178"/>
      <c r="D100" s="179" t="s">
        <v>181</v>
      </c>
      <c r="E100" s="180" t="s">
        <v>3</v>
      </c>
      <c r="F100" s="181" t="s">
        <v>192</v>
      </c>
      <c r="H100" s="182">
        <v>22</v>
      </c>
      <c r="I100" s="183"/>
      <c r="L100" s="178"/>
      <c r="M100" s="184"/>
      <c r="N100" s="185"/>
      <c r="O100" s="185"/>
      <c r="P100" s="185"/>
      <c r="Q100" s="185"/>
      <c r="R100" s="185"/>
      <c r="S100" s="185"/>
      <c r="T100" s="186"/>
      <c r="AT100" s="187" t="s">
        <v>181</v>
      </c>
      <c r="AU100" s="187" t="s">
        <v>76</v>
      </c>
      <c r="AV100" s="11" t="s">
        <v>76</v>
      </c>
      <c r="AW100" s="11" t="s">
        <v>34</v>
      </c>
      <c r="AX100" s="11" t="s">
        <v>19</v>
      </c>
      <c r="AY100" s="187" t="s">
        <v>169</v>
      </c>
    </row>
    <row r="101" spans="2:65" s="1" customFormat="1" ht="22.5" customHeight="1">
      <c r="B101" s="162"/>
      <c r="C101" s="163" t="s">
        <v>172</v>
      </c>
      <c r="D101" s="163" t="s">
        <v>173</v>
      </c>
      <c r="E101" s="164" t="s">
        <v>193</v>
      </c>
      <c r="F101" s="165" t="s">
        <v>194</v>
      </c>
      <c r="G101" s="166" t="s">
        <v>176</v>
      </c>
      <c r="H101" s="167">
        <v>2</v>
      </c>
      <c r="I101" s="168"/>
      <c r="J101" s="169">
        <f>ROUND(I101*H101,2)</f>
        <v>0</v>
      </c>
      <c r="K101" s="165" t="s">
        <v>177</v>
      </c>
      <c r="L101" s="33"/>
      <c r="M101" s="170" t="s">
        <v>3</v>
      </c>
      <c r="N101" s="171" t="s">
        <v>41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172</v>
      </c>
      <c r="AT101" s="16" t="s">
        <v>173</v>
      </c>
      <c r="AU101" s="16" t="s">
        <v>76</v>
      </c>
      <c r="AY101" s="16" t="s">
        <v>169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19</v>
      </c>
      <c r="BK101" s="174">
        <f>ROUND(I101*H101,2)</f>
        <v>0</v>
      </c>
      <c r="BL101" s="16" t="s">
        <v>172</v>
      </c>
      <c r="BM101" s="16" t="s">
        <v>195</v>
      </c>
    </row>
    <row r="102" spans="2:47" s="1" customFormat="1" ht="27">
      <c r="B102" s="33"/>
      <c r="D102" s="175" t="s">
        <v>179</v>
      </c>
      <c r="F102" s="176" t="s">
        <v>196</v>
      </c>
      <c r="I102" s="17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179</v>
      </c>
      <c r="AU102" s="16" t="s">
        <v>76</v>
      </c>
    </row>
    <row r="103" spans="2:51" s="11" customFormat="1" ht="13.5">
      <c r="B103" s="178"/>
      <c r="D103" s="179" t="s">
        <v>181</v>
      </c>
      <c r="E103" s="180" t="s">
        <v>3</v>
      </c>
      <c r="F103" s="181" t="s">
        <v>197</v>
      </c>
      <c r="H103" s="182">
        <v>2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7" t="s">
        <v>181</v>
      </c>
      <c r="AU103" s="187" t="s">
        <v>76</v>
      </c>
      <c r="AV103" s="11" t="s">
        <v>76</v>
      </c>
      <c r="AW103" s="11" t="s">
        <v>34</v>
      </c>
      <c r="AX103" s="11" t="s">
        <v>19</v>
      </c>
      <c r="AY103" s="187" t="s">
        <v>169</v>
      </c>
    </row>
    <row r="104" spans="2:65" s="1" customFormat="1" ht="22.5" customHeight="1">
      <c r="B104" s="162"/>
      <c r="C104" s="163" t="s">
        <v>198</v>
      </c>
      <c r="D104" s="163" t="s">
        <v>173</v>
      </c>
      <c r="E104" s="164" t="s">
        <v>199</v>
      </c>
      <c r="F104" s="165" t="s">
        <v>200</v>
      </c>
      <c r="G104" s="166" t="s">
        <v>176</v>
      </c>
      <c r="H104" s="167">
        <v>1</v>
      </c>
      <c r="I104" s="168"/>
      <c r="J104" s="169">
        <f>ROUND(I104*H104,2)</f>
        <v>0</v>
      </c>
      <c r="K104" s="165" t="s">
        <v>177</v>
      </c>
      <c r="L104" s="33"/>
      <c r="M104" s="170" t="s">
        <v>3</v>
      </c>
      <c r="N104" s="171" t="s">
        <v>41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172</v>
      </c>
      <c r="AT104" s="16" t="s">
        <v>173</v>
      </c>
      <c r="AU104" s="16" t="s">
        <v>76</v>
      </c>
      <c r="AY104" s="16" t="s">
        <v>169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19</v>
      </c>
      <c r="BK104" s="174">
        <f>ROUND(I104*H104,2)</f>
        <v>0</v>
      </c>
      <c r="BL104" s="16" t="s">
        <v>172</v>
      </c>
      <c r="BM104" s="16" t="s">
        <v>201</v>
      </c>
    </row>
    <row r="105" spans="2:47" s="1" customFormat="1" ht="27">
      <c r="B105" s="33"/>
      <c r="D105" s="175" t="s">
        <v>179</v>
      </c>
      <c r="F105" s="176" t="s">
        <v>202</v>
      </c>
      <c r="I105" s="17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179</v>
      </c>
      <c r="AU105" s="16" t="s">
        <v>76</v>
      </c>
    </row>
    <row r="106" spans="2:51" s="11" customFormat="1" ht="13.5">
      <c r="B106" s="178"/>
      <c r="D106" s="179" t="s">
        <v>181</v>
      </c>
      <c r="E106" s="180" t="s">
        <v>3</v>
      </c>
      <c r="F106" s="181" t="s">
        <v>203</v>
      </c>
      <c r="H106" s="182">
        <v>1</v>
      </c>
      <c r="I106" s="183"/>
      <c r="L106" s="178"/>
      <c r="M106" s="184"/>
      <c r="N106" s="185"/>
      <c r="O106" s="185"/>
      <c r="P106" s="185"/>
      <c r="Q106" s="185"/>
      <c r="R106" s="185"/>
      <c r="S106" s="185"/>
      <c r="T106" s="186"/>
      <c r="AT106" s="187" t="s">
        <v>181</v>
      </c>
      <c r="AU106" s="187" t="s">
        <v>76</v>
      </c>
      <c r="AV106" s="11" t="s">
        <v>76</v>
      </c>
      <c r="AW106" s="11" t="s">
        <v>34</v>
      </c>
      <c r="AX106" s="11" t="s">
        <v>19</v>
      </c>
      <c r="AY106" s="187" t="s">
        <v>169</v>
      </c>
    </row>
    <row r="107" spans="2:65" s="1" customFormat="1" ht="31.5" customHeight="1">
      <c r="B107" s="162"/>
      <c r="C107" s="163" t="s">
        <v>204</v>
      </c>
      <c r="D107" s="163" t="s">
        <v>173</v>
      </c>
      <c r="E107" s="164" t="s">
        <v>205</v>
      </c>
      <c r="F107" s="165" t="s">
        <v>206</v>
      </c>
      <c r="G107" s="166" t="s">
        <v>176</v>
      </c>
      <c r="H107" s="167">
        <v>31</v>
      </c>
      <c r="I107" s="168"/>
      <c r="J107" s="169">
        <f>ROUND(I107*H107,2)</f>
        <v>0</v>
      </c>
      <c r="K107" s="165" t="s">
        <v>177</v>
      </c>
      <c r="L107" s="33"/>
      <c r="M107" s="170" t="s">
        <v>3</v>
      </c>
      <c r="N107" s="171" t="s">
        <v>41</v>
      </c>
      <c r="O107" s="34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6" t="s">
        <v>172</v>
      </c>
      <c r="AT107" s="16" t="s">
        <v>173</v>
      </c>
      <c r="AU107" s="16" t="s">
        <v>76</v>
      </c>
      <c r="AY107" s="16" t="s">
        <v>169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6" t="s">
        <v>19</v>
      </c>
      <c r="BK107" s="174">
        <f>ROUND(I107*H107,2)</f>
        <v>0</v>
      </c>
      <c r="BL107" s="16" t="s">
        <v>172</v>
      </c>
      <c r="BM107" s="16" t="s">
        <v>207</v>
      </c>
    </row>
    <row r="108" spans="2:47" s="1" customFormat="1" ht="27">
      <c r="B108" s="33"/>
      <c r="D108" s="175" t="s">
        <v>179</v>
      </c>
      <c r="F108" s="176" t="s">
        <v>208</v>
      </c>
      <c r="I108" s="17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179</v>
      </c>
      <c r="AU108" s="16" t="s">
        <v>76</v>
      </c>
    </row>
    <row r="109" spans="2:51" s="11" customFormat="1" ht="13.5">
      <c r="B109" s="178"/>
      <c r="D109" s="175" t="s">
        <v>181</v>
      </c>
      <c r="E109" s="187" t="s">
        <v>3</v>
      </c>
      <c r="F109" s="188" t="s">
        <v>87</v>
      </c>
      <c r="H109" s="189">
        <v>31</v>
      </c>
      <c r="I109" s="183"/>
      <c r="L109" s="178"/>
      <c r="M109" s="184"/>
      <c r="N109" s="185"/>
      <c r="O109" s="185"/>
      <c r="P109" s="185"/>
      <c r="Q109" s="185"/>
      <c r="R109" s="185"/>
      <c r="S109" s="185"/>
      <c r="T109" s="186"/>
      <c r="AT109" s="187" t="s">
        <v>181</v>
      </c>
      <c r="AU109" s="187" t="s">
        <v>76</v>
      </c>
      <c r="AV109" s="11" t="s">
        <v>76</v>
      </c>
      <c r="AW109" s="11" t="s">
        <v>34</v>
      </c>
      <c r="AX109" s="11" t="s">
        <v>19</v>
      </c>
      <c r="AY109" s="187" t="s">
        <v>169</v>
      </c>
    </row>
    <row r="110" spans="2:63" s="10" customFormat="1" ht="29.25" customHeight="1">
      <c r="B110" s="148"/>
      <c r="D110" s="159" t="s">
        <v>67</v>
      </c>
      <c r="E110" s="160" t="s">
        <v>209</v>
      </c>
      <c r="F110" s="160" t="s">
        <v>210</v>
      </c>
      <c r="I110" s="151"/>
      <c r="J110" s="161">
        <f>BK110</f>
        <v>0</v>
      </c>
      <c r="L110" s="148"/>
      <c r="M110" s="153"/>
      <c r="N110" s="154"/>
      <c r="O110" s="154"/>
      <c r="P110" s="155">
        <f>SUM(P111:P134)</f>
        <v>0</v>
      </c>
      <c r="Q110" s="154"/>
      <c r="R110" s="155">
        <f>SUM(R111:R134)</f>
        <v>0</v>
      </c>
      <c r="S110" s="154"/>
      <c r="T110" s="156">
        <f>SUM(T111:T134)</f>
        <v>0</v>
      </c>
      <c r="AR110" s="149" t="s">
        <v>172</v>
      </c>
      <c r="AT110" s="157" t="s">
        <v>67</v>
      </c>
      <c r="AU110" s="157" t="s">
        <v>19</v>
      </c>
      <c r="AY110" s="149" t="s">
        <v>169</v>
      </c>
      <c r="BK110" s="158">
        <f>SUM(BK111:BK134)</f>
        <v>0</v>
      </c>
    </row>
    <row r="111" spans="2:65" s="1" customFormat="1" ht="31.5" customHeight="1">
      <c r="B111" s="162"/>
      <c r="C111" s="163" t="s">
        <v>211</v>
      </c>
      <c r="D111" s="163" t="s">
        <v>173</v>
      </c>
      <c r="E111" s="164" t="s">
        <v>212</v>
      </c>
      <c r="F111" s="165" t="s">
        <v>213</v>
      </c>
      <c r="G111" s="166" t="s">
        <v>94</v>
      </c>
      <c r="H111" s="167">
        <v>0.22</v>
      </c>
      <c r="I111" s="168"/>
      <c r="J111" s="169">
        <f>ROUND(I111*H111,2)</f>
        <v>0</v>
      </c>
      <c r="K111" s="165" t="s">
        <v>214</v>
      </c>
      <c r="L111" s="33"/>
      <c r="M111" s="170" t="s">
        <v>3</v>
      </c>
      <c r="N111" s="171" t="s">
        <v>41</v>
      </c>
      <c r="O111" s="34"/>
      <c r="P111" s="172">
        <f>O111*H111</f>
        <v>0</v>
      </c>
      <c r="Q111" s="172">
        <v>0</v>
      </c>
      <c r="R111" s="172">
        <f>Q111*H111</f>
        <v>0</v>
      </c>
      <c r="S111" s="172">
        <v>0</v>
      </c>
      <c r="T111" s="173">
        <f>S111*H111</f>
        <v>0</v>
      </c>
      <c r="AR111" s="16" t="s">
        <v>172</v>
      </c>
      <c r="AT111" s="16" t="s">
        <v>173</v>
      </c>
      <c r="AU111" s="16" t="s">
        <v>76</v>
      </c>
      <c r="AY111" s="16" t="s">
        <v>169</v>
      </c>
      <c r="BE111" s="174">
        <f>IF(N111="základní",J111,0)</f>
        <v>0</v>
      </c>
      <c r="BF111" s="174">
        <f>IF(N111="snížená",J111,0)</f>
        <v>0</v>
      </c>
      <c r="BG111" s="174">
        <f>IF(N111="zákl. přenesená",J111,0)</f>
        <v>0</v>
      </c>
      <c r="BH111" s="174">
        <f>IF(N111="sníž. přenesená",J111,0)</f>
        <v>0</v>
      </c>
      <c r="BI111" s="174">
        <f>IF(N111="nulová",J111,0)</f>
        <v>0</v>
      </c>
      <c r="BJ111" s="16" t="s">
        <v>19</v>
      </c>
      <c r="BK111" s="174">
        <f>ROUND(I111*H111,2)</f>
        <v>0</v>
      </c>
      <c r="BL111" s="16" t="s">
        <v>172</v>
      </c>
      <c r="BM111" s="16" t="s">
        <v>215</v>
      </c>
    </row>
    <row r="112" spans="2:47" s="1" customFormat="1" ht="13.5">
      <c r="B112" s="33"/>
      <c r="D112" s="175" t="s">
        <v>179</v>
      </c>
      <c r="F112" s="176" t="s">
        <v>216</v>
      </c>
      <c r="I112" s="177"/>
      <c r="L112" s="33"/>
      <c r="M112" s="62"/>
      <c r="N112" s="34"/>
      <c r="O112" s="34"/>
      <c r="P112" s="34"/>
      <c r="Q112" s="34"/>
      <c r="R112" s="34"/>
      <c r="S112" s="34"/>
      <c r="T112" s="63"/>
      <c r="AT112" s="16" t="s">
        <v>179</v>
      </c>
      <c r="AU112" s="16" t="s">
        <v>76</v>
      </c>
    </row>
    <row r="113" spans="2:51" s="11" customFormat="1" ht="13.5">
      <c r="B113" s="178"/>
      <c r="D113" s="179" t="s">
        <v>181</v>
      </c>
      <c r="E113" s="180" t="s">
        <v>3</v>
      </c>
      <c r="F113" s="181" t="s">
        <v>217</v>
      </c>
      <c r="H113" s="182">
        <v>0.22</v>
      </c>
      <c r="I113" s="183"/>
      <c r="L113" s="178"/>
      <c r="M113" s="184"/>
      <c r="N113" s="185"/>
      <c r="O113" s="185"/>
      <c r="P113" s="185"/>
      <c r="Q113" s="185"/>
      <c r="R113" s="185"/>
      <c r="S113" s="185"/>
      <c r="T113" s="186"/>
      <c r="AT113" s="187" t="s">
        <v>181</v>
      </c>
      <c r="AU113" s="187" t="s">
        <v>76</v>
      </c>
      <c r="AV113" s="11" t="s">
        <v>76</v>
      </c>
      <c r="AW113" s="11" t="s">
        <v>34</v>
      </c>
      <c r="AX113" s="11" t="s">
        <v>19</v>
      </c>
      <c r="AY113" s="187" t="s">
        <v>169</v>
      </c>
    </row>
    <row r="114" spans="2:65" s="1" customFormat="1" ht="31.5" customHeight="1">
      <c r="B114" s="162"/>
      <c r="C114" s="163" t="s">
        <v>117</v>
      </c>
      <c r="D114" s="163" t="s">
        <v>173</v>
      </c>
      <c r="E114" s="164" t="s">
        <v>218</v>
      </c>
      <c r="F114" s="165" t="s">
        <v>219</v>
      </c>
      <c r="G114" s="166" t="s">
        <v>94</v>
      </c>
      <c r="H114" s="167">
        <v>0.353</v>
      </c>
      <c r="I114" s="168"/>
      <c r="J114" s="169">
        <f>ROUND(I114*H114,2)</f>
        <v>0</v>
      </c>
      <c r="K114" s="165" t="s">
        <v>214</v>
      </c>
      <c r="L114" s="33"/>
      <c r="M114" s="170" t="s">
        <v>3</v>
      </c>
      <c r="N114" s="171" t="s">
        <v>41</v>
      </c>
      <c r="O114" s="34"/>
      <c r="P114" s="172">
        <f>O114*H114</f>
        <v>0</v>
      </c>
      <c r="Q114" s="172">
        <v>0</v>
      </c>
      <c r="R114" s="172">
        <f>Q114*H114</f>
        <v>0</v>
      </c>
      <c r="S114" s="172">
        <v>0</v>
      </c>
      <c r="T114" s="173">
        <f>S114*H114</f>
        <v>0</v>
      </c>
      <c r="AR114" s="16" t="s">
        <v>172</v>
      </c>
      <c r="AT114" s="16" t="s">
        <v>173</v>
      </c>
      <c r="AU114" s="16" t="s">
        <v>76</v>
      </c>
      <c r="AY114" s="16" t="s">
        <v>169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6" t="s">
        <v>19</v>
      </c>
      <c r="BK114" s="174">
        <f>ROUND(I114*H114,2)</f>
        <v>0</v>
      </c>
      <c r="BL114" s="16" t="s">
        <v>172</v>
      </c>
      <c r="BM114" s="16" t="s">
        <v>220</v>
      </c>
    </row>
    <row r="115" spans="2:47" s="1" customFormat="1" ht="27">
      <c r="B115" s="33"/>
      <c r="D115" s="175" t="s">
        <v>179</v>
      </c>
      <c r="F115" s="176" t="s">
        <v>221</v>
      </c>
      <c r="I115" s="177"/>
      <c r="L115" s="33"/>
      <c r="M115" s="62"/>
      <c r="N115" s="34"/>
      <c r="O115" s="34"/>
      <c r="P115" s="34"/>
      <c r="Q115" s="34"/>
      <c r="R115" s="34"/>
      <c r="S115" s="34"/>
      <c r="T115" s="63"/>
      <c r="AT115" s="16" t="s">
        <v>179</v>
      </c>
      <c r="AU115" s="16" t="s">
        <v>76</v>
      </c>
    </row>
    <row r="116" spans="2:51" s="11" customFormat="1" ht="13.5">
      <c r="B116" s="178"/>
      <c r="D116" s="179" t="s">
        <v>181</v>
      </c>
      <c r="E116" s="180" t="s">
        <v>3</v>
      </c>
      <c r="F116" s="181" t="s">
        <v>222</v>
      </c>
      <c r="H116" s="182">
        <v>0.353</v>
      </c>
      <c r="I116" s="183"/>
      <c r="L116" s="178"/>
      <c r="M116" s="184"/>
      <c r="N116" s="185"/>
      <c r="O116" s="185"/>
      <c r="P116" s="185"/>
      <c r="Q116" s="185"/>
      <c r="R116" s="185"/>
      <c r="S116" s="185"/>
      <c r="T116" s="186"/>
      <c r="AT116" s="187" t="s">
        <v>181</v>
      </c>
      <c r="AU116" s="187" t="s">
        <v>76</v>
      </c>
      <c r="AV116" s="11" t="s">
        <v>76</v>
      </c>
      <c r="AW116" s="11" t="s">
        <v>34</v>
      </c>
      <c r="AX116" s="11" t="s">
        <v>19</v>
      </c>
      <c r="AY116" s="187" t="s">
        <v>169</v>
      </c>
    </row>
    <row r="117" spans="2:65" s="1" customFormat="1" ht="31.5" customHeight="1">
      <c r="B117" s="162"/>
      <c r="C117" s="163" t="s">
        <v>223</v>
      </c>
      <c r="D117" s="163" t="s">
        <v>173</v>
      </c>
      <c r="E117" s="164" t="s">
        <v>224</v>
      </c>
      <c r="F117" s="165" t="s">
        <v>225</v>
      </c>
      <c r="G117" s="166" t="s">
        <v>94</v>
      </c>
      <c r="H117" s="167">
        <v>1.005</v>
      </c>
      <c r="I117" s="168"/>
      <c r="J117" s="169">
        <f>ROUND(I117*H117,2)</f>
        <v>0</v>
      </c>
      <c r="K117" s="165" t="s">
        <v>214</v>
      </c>
      <c r="L117" s="33"/>
      <c r="M117" s="170" t="s">
        <v>3</v>
      </c>
      <c r="N117" s="171" t="s">
        <v>41</v>
      </c>
      <c r="O117" s="34"/>
      <c r="P117" s="172">
        <f>O117*H117</f>
        <v>0</v>
      </c>
      <c r="Q117" s="172">
        <v>0</v>
      </c>
      <c r="R117" s="172">
        <f>Q117*H117</f>
        <v>0</v>
      </c>
      <c r="S117" s="172">
        <v>0</v>
      </c>
      <c r="T117" s="173">
        <f>S117*H117</f>
        <v>0</v>
      </c>
      <c r="AR117" s="16" t="s">
        <v>172</v>
      </c>
      <c r="AT117" s="16" t="s">
        <v>173</v>
      </c>
      <c r="AU117" s="16" t="s">
        <v>76</v>
      </c>
      <c r="AY117" s="16" t="s">
        <v>169</v>
      </c>
      <c r="BE117" s="174">
        <f>IF(N117="základní",J117,0)</f>
        <v>0</v>
      </c>
      <c r="BF117" s="174">
        <f>IF(N117="snížená",J117,0)</f>
        <v>0</v>
      </c>
      <c r="BG117" s="174">
        <f>IF(N117="zákl. přenesená",J117,0)</f>
        <v>0</v>
      </c>
      <c r="BH117" s="174">
        <f>IF(N117="sníž. přenesená",J117,0)</f>
        <v>0</v>
      </c>
      <c r="BI117" s="174">
        <f>IF(N117="nulová",J117,0)</f>
        <v>0</v>
      </c>
      <c r="BJ117" s="16" t="s">
        <v>19</v>
      </c>
      <c r="BK117" s="174">
        <f>ROUND(I117*H117,2)</f>
        <v>0</v>
      </c>
      <c r="BL117" s="16" t="s">
        <v>172</v>
      </c>
      <c r="BM117" s="16" t="s">
        <v>226</v>
      </c>
    </row>
    <row r="118" spans="2:47" s="1" customFormat="1" ht="27">
      <c r="B118" s="33"/>
      <c r="D118" s="175" t="s">
        <v>179</v>
      </c>
      <c r="F118" s="176" t="s">
        <v>227</v>
      </c>
      <c r="I118" s="177"/>
      <c r="L118" s="33"/>
      <c r="M118" s="62"/>
      <c r="N118" s="34"/>
      <c r="O118" s="34"/>
      <c r="P118" s="34"/>
      <c r="Q118" s="34"/>
      <c r="R118" s="34"/>
      <c r="S118" s="34"/>
      <c r="T118" s="63"/>
      <c r="AT118" s="16" t="s">
        <v>179</v>
      </c>
      <c r="AU118" s="16" t="s">
        <v>76</v>
      </c>
    </row>
    <row r="119" spans="2:51" s="11" customFormat="1" ht="13.5">
      <c r="B119" s="178"/>
      <c r="D119" s="179" t="s">
        <v>181</v>
      </c>
      <c r="E119" s="180" t="s">
        <v>3</v>
      </c>
      <c r="F119" s="181" t="s">
        <v>228</v>
      </c>
      <c r="H119" s="182">
        <v>1.005</v>
      </c>
      <c r="I119" s="183"/>
      <c r="L119" s="178"/>
      <c r="M119" s="184"/>
      <c r="N119" s="185"/>
      <c r="O119" s="185"/>
      <c r="P119" s="185"/>
      <c r="Q119" s="185"/>
      <c r="R119" s="185"/>
      <c r="S119" s="185"/>
      <c r="T119" s="186"/>
      <c r="AT119" s="187" t="s">
        <v>181</v>
      </c>
      <c r="AU119" s="187" t="s">
        <v>76</v>
      </c>
      <c r="AV119" s="11" t="s">
        <v>76</v>
      </c>
      <c r="AW119" s="11" t="s">
        <v>34</v>
      </c>
      <c r="AX119" s="11" t="s">
        <v>19</v>
      </c>
      <c r="AY119" s="187" t="s">
        <v>169</v>
      </c>
    </row>
    <row r="120" spans="2:65" s="1" customFormat="1" ht="31.5" customHeight="1">
      <c r="B120" s="162"/>
      <c r="C120" s="163" t="s">
        <v>24</v>
      </c>
      <c r="D120" s="163" t="s">
        <v>173</v>
      </c>
      <c r="E120" s="164" t="s">
        <v>229</v>
      </c>
      <c r="F120" s="165" t="s">
        <v>230</v>
      </c>
      <c r="G120" s="166" t="s">
        <v>94</v>
      </c>
      <c r="H120" s="167">
        <v>1.766</v>
      </c>
      <c r="I120" s="168"/>
      <c r="J120" s="169">
        <f>ROUND(I120*H120,2)</f>
        <v>0</v>
      </c>
      <c r="K120" s="165" t="s">
        <v>214</v>
      </c>
      <c r="L120" s="33"/>
      <c r="M120" s="170" t="s">
        <v>3</v>
      </c>
      <c r="N120" s="171" t="s">
        <v>41</v>
      </c>
      <c r="O120" s="34"/>
      <c r="P120" s="172">
        <f>O120*H120</f>
        <v>0</v>
      </c>
      <c r="Q120" s="172">
        <v>0</v>
      </c>
      <c r="R120" s="172">
        <f>Q120*H120</f>
        <v>0</v>
      </c>
      <c r="S120" s="172">
        <v>0</v>
      </c>
      <c r="T120" s="173">
        <f>S120*H120</f>
        <v>0</v>
      </c>
      <c r="AR120" s="16" t="s">
        <v>172</v>
      </c>
      <c r="AT120" s="16" t="s">
        <v>173</v>
      </c>
      <c r="AU120" s="16" t="s">
        <v>76</v>
      </c>
      <c r="AY120" s="16" t="s">
        <v>169</v>
      </c>
      <c r="BE120" s="174">
        <f>IF(N120="základní",J120,0)</f>
        <v>0</v>
      </c>
      <c r="BF120" s="174">
        <f>IF(N120="snížená",J120,0)</f>
        <v>0</v>
      </c>
      <c r="BG120" s="174">
        <f>IF(N120="zákl. přenesená",J120,0)</f>
        <v>0</v>
      </c>
      <c r="BH120" s="174">
        <f>IF(N120="sníž. přenesená",J120,0)</f>
        <v>0</v>
      </c>
      <c r="BI120" s="174">
        <f>IF(N120="nulová",J120,0)</f>
        <v>0</v>
      </c>
      <c r="BJ120" s="16" t="s">
        <v>19</v>
      </c>
      <c r="BK120" s="174">
        <f>ROUND(I120*H120,2)</f>
        <v>0</v>
      </c>
      <c r="BL120" s="16" t="s">
        <v>172</v>
      </c>
      <c r="BM120" s="16" t="s">
        <v>231</v>
      </c>
    </row>
    <row r="121" spans="2:47" s="1" customFormat="1" ht="27">
      <c r="B121" s="33"/>
      <c r="D121" s="175" t="s">
        <v>179</v>
      </c>
      <c r="F121" s="176" t="s">
        <v>232</v>
      </c>
      <c r="I121" s="177"/>
      <c r="L121" s="33"/>
      <c r="M121" s="62"/>
      <c r="N121" s="34"/>
      <c r="O121" s="34"/>
      <c r="P121" s="34"/>
      <c r="Q121" s="34"/>
      <c r="R121" s="34"/>
      <c r="S121" s="34"/>
      <c r="T121" s="63"/>
      <c r="AT121" s="16" t="s">
        <v>179</v>
      </c>
      <c r="AU121" s="16" t="s">
        <v>76</v>
      </c>
    </row>
    <row r="122" spans="2:51" s="11" customFormat="1" ht="13.5">
      <c r="B122" s="178"/>
      <c r="D122" s="179" t="s">
        <v>181</v>
      </c>
      <c r="E122" s="180" t="s">
        <v>3</v>
      </c>
      <c r="F122" s="181" t="s">
        <v>233</v>
      </c>
      <c r="H122" s="182">
        <v>1.766</v>
      </c>
      <c r="I122" s="183"/>
      <c r="L122" s="178"/>
      <c r="M122" s="184"/>
      <c r="N122" s="185"/>
      <c r="O122" s="185"/>
      <c r="P122" s="185"/>
      <c r="Q122" s="185"/>
      <c r="R122" s="185"/>
      <c r="S122" s="185"/>
      <c r="T122" s="186"/>
      <c r="AT122" s="187" t="s">
        <v>181</v>
      </c>
      <c r="AU122" s="187" t="s">
        <v>76</v>
      </c>
      <c r="AV122" s="11" t="s">
        <v>76</v>
      </c>
      <c r="AW122" s="11" t="s">
        <v>34</v>
      </c>
      <c r="AX122" s="11" t="s">
        <v>19</v>
      </c>
      <c r="AY122" s="187" t="s">
        <v>169</v>
      </c>
    </row>
    <row r="123" spans="2:65" s="1" customFormat="1" ht="31.5" customHeight="1">
      <c r="B123" s="162"/>
      <c r="C123" s="163" t="s">
        <v>234</v>
      </c>
      <c r="D123" s="163" t="s">
        <v>173</v>
      </c>
      <c r="E123" s="164" t="s">
        <v>235</v>
      </c>
      <c r="F123" s="165" t="s">
        <v>236</v>
      </c>
      <c r="G123" s="166" t="s">
        <v>94</v>
      </c>
      <c r="H123" s="167">
        <v>1.413</v>
      </c>
      <c r="I123" s="168"/>
      <c r="J123" s="169">
        <f>ROUND(I123*H123,2)</f>
        <v>0</v>
      </c>
      <c r="K123" s="165" t="s">
        <v>214</v>
      </c>
      <c r="L123" s="33"/>
      <c r="M123" s="170" t="s">
        <v>3</v>
      </c>
      <c r="N123" s="171" t="s">
        <v>41</v>
      </c>
      <c r="O123" s="34"/>
      <c r="P123" s="172">
        <f>O123*H123</f>
        <v>0</v>
      </c>
      <c r="Q123" s="172">
        <v>0</v>
      </c>
      <c r="R123" s="172">
        <f>Q123*H123</f>
        <v>0</v>
      </c>
      <c r="S123" s="172">
        <v>0</v>
      </c>
      <c r="T123" s="173">
        <f>S123*H123</f>
        <v>0</v>
      </c>
      <c r="AR123" s="16" t="s">
        <v>172</v>
      </c>
      <c r="AT123" s="16" t="s">
        <v>173</v>
      </c>
      <c r="AU123" s="16" t="s">
        <v>76</v>
      </c>
      <c r="AY123" s="16" t="s">
        <v>169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6" t="s">
        <v>19</v>
      </c>
      <c r="BK123" s="174">
        <f>ROUND(I123*H123,2)</f>
        <v>0</v>
      </c>
      <c r="BL123" s="16" t="s">
        <v>172</v>
      </c>
      <c r="BM123" s="16" t="s">
        <v>237</v>
      </c>
    </row>
    <row r="124" spans="2:47" s="1" customFormat="1" ht="27">
      <c r="B124" s="33"/>
      <c r="D124" s="175" t="s">
        <v>179</v>
      </c>
      <c r="F124" s="176" t="s">
        <v>238</v>
      </c>
      <c r="I124" s="177"/>
      <c r="L124" s="33"/>
      <c r="M124" s="62"/>
      <c r="N124" s="34"/>
      <c r="O124" s="34"/>
      <c r="P124" s="34"/>
      <c r="Q124" s="34"/>
      <c r="R124" s="34"/>
      <c r="S124" s="34"/>
      <c r="T124" s="63"/>
      <c r="AT124" s="16" t="s">
        <v>179</v>
      </c>
      <c r="AU124" s="16" t="s">
        <v>76</v>
      </c>
    </row>
    <row r="125" spans="2:51" s="11" customFormat="1" ht="13.5">
      <c r="B125" s="178"/>
      <c r="D125" s="179" t="s">
        <v>181</v>
      </c>
      <c r="E125" s="180" t="s">
        <v>3</v>
      </c>
      <c r="F125" s="181" t="s">
        <v>239</v>
      </c>
      <c r="H125" s="182">
        <v>1.413</v>
      </c>
      <c r="I125" s="183"/>
      <c r="L125" s="178"/>
      <c r="M125" s="184"/>
      <c r="N125" s="185"/>
      <c r="O125" s="185"/>
      <c r="P125" s="185"/>
      <c r="Q125" s="185"/>
      <c r="R125" s="185"/>
      <c r="S125" s="185"/>
      <c r="T125" s="186"/>
      <c r="AT125" s="187" t="s">
        <v>181</v>
      </c>
      <c r="AU125" s="187" t="s">
        <v>76</v>
      </c>
      <c r="AV125" s="11" t="s">
        <v>76</v>
      </c>
      <c r="AW125" s="11" t="s">
        <v>34</v>
      </c>
      <c r="AX125" s="11" t="s">
        <v>19</v>
      </c>
      <c r="AY125" s="187" t="s">
        <v>169</v>
      </c>
    </row>
    <row r="126" spans="2:65" s="1" customFormat="1" ht="31.5" customHeight="1">
      <c r="B126" s="162"/>
      <c r="C126" s="163" t="s">
        <v>240</v>
      </c>
      <c r="D126" s="163" t="s">
        <v>173</v>
      </c>
      <c r="E126" s="164" t="s">
        <v>241</v>
      </c>
      <c r="F126" s="165" t="s">
        <v>242</v>
      </c>
      <c r="G126" s="166" t="s">
        <v>94</v>
      </c>
      <c r="H126" s="167">
        <v>0.385</v>
      </c>
      <c r="I126" s="168"/>
      <c r="J126" s="169">
        <f>ROUND(I126*H126,2)</f>
        <v>0</v>
      </c>
      <c r="K126" s="165" t="s">
        <v>214</v>
      </c>
      <c r="L126" s="33"/>
      <c r="M126" s="170" t="s">
        <v>3</v>
      </c>
      <c r="N126" s="171" t="s">
        <v>41</v>
      </c>
      <c r="O126" s="34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6" t="s">
        <v>172</v>
      </c>
      <c r="AT126" s="16" t="s">
        <v>173</v>
      </c>
      <c r="AU126" s="16" t="s">
        <v>76</v>
      </c>
      <c r="AY126" s="16" t="s">
        <v>169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19</v>
      </c>
      <c r="BK126" s="174">
        <f>ROUND(I126*H126,2)</f>
        <v>0</v>
      </c>
      <c r="BL126" s="16" t="s">
        <v>172</v>
      </c>
      <c r="BM126" s="16" t="s">
        <v>243</v>
      </c>
    </row>
    <row r="127" spans="2:47" s="1" customFormat="1" ht="27">
      <c r="B127" s="33"/>
      <c r="D127" s="175" t="s">
        <v>179</v>
      </c>
      <c r="F127" s="176" t="s">
        <v>244</v>
      </c>
      <c r="I127" s="17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179</v>
      </c>
      <c r="AU127" s="16" t="s">
        <v>76</v>
      </c>
    </row>
    <row r="128" spans="2:51" s="11" customFormat="1" ht="13.5">
      <c r="B128" s="178"/>
      <c r="D128" s="179" t="s">
        <v>181</v>
      </c>
      <c r="E128" s="180" t="s">
        <v>3</v>
      </c>
      <c r="F128" s="181" t="s">
        <v>245</v>
      </c>
      <c r="H128" s="182">
        <v>0.385</v>
      </c>
      <c r="I128" s="183"/>
      <c r="L128" s="178"/>
      <c r="M128" s="184"/>
      <c r="N128" s="185"/>
      <c r="O128" s="185"/>
      <c r="P128" s="185"/>
      <c r="Q128" s="185"/>
      <c r="R128" s="185"/>
      <c r="S128" s="185"/>
      <c r="T128" s="186"/>
      <c r="AT128" s="187" t="s">
        <v>181</v>
      </c>
      <c r="AU128" s="187" t="s">
        <v>76</v>
      </c>
      <c r="AV128" s="11" t="s">
        <v>76</v>
      </c>
      <c r="AW128" s="11" t="s">
        <v>34</v>
      </c>
      <c r="AX128" s="11" t="s">
        <v>19</v>
      </c>
      <c r="AY128" s="187" t="s">
        <v>169</v>
      </c>
    </row>
    <row r="129" spans="2:65" s="1" customFormat="1" ht="31.5" customHeight="1">
      <c r="B129" s="162"/>
      <c r="C129" s="163" t="s">
        <v>246</v>
      </c>
      <c r="D129" s="163" t="s">
        <v>173</v>
      </c>
      <c r="E129" s="164" t="s">
        <v>247</v>
      </c>
      <c r="F129" s="165" t="s">
        <v>248</v>
      </c>
      <c r="G129" s="166" t="s">
        <v>94</v>
      </c>
      <c r="H129" s="167">
        <v>6.084</v>
      </c>
      <c r="I129" s="168"/>
      <c r="J129" s="169">
        <f>ROUND(I129*H129,2)</f>
        <v>0</v>
      </c>
      <c r="K129" s="165" t="s">
        <v>214</v>
      </c>
      <c r="L129" s="33"/>
      <c r="M129" s="170" t="s">
        <v>3</v>
      </c>
      <c r="N129" s="171" t="s">
        <v>41</v>
      </c>
      <c r="O129" s="34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6" t="s">
        <v>172</v>
      </c>
      <c r="AT129" s="16" t="s">
        <v>173</v>
      </c>
      <c r="AU129" s="16" t="s">
        <v>76</v>
      </c>
      <c r="AY129" s="16" t="s">
        <v>169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19</v>
      </c>
      <c r="BK129" s="174">
        <f>ROUND(I129*H129,2)</f>
        <v>0</v>
      </c>
      <c r="BL129" s="16" t="s">
        <v>172</v>
      </c>
      <c r="BM129" s="16" t="s">
        <v>249</v>
      </c>
    </row>
    <row r="130" spans="2:47" s="1" customFormat="1" ht="27">
      <c r="B130" s="33"/>
      <c r="D130" s="179" t="s">
        <v>179</v>
      </c>
      <c r="F130" s="190" t="s">
        <v>250</v>
      </c>
      <c r="I130" s="177"/>
      <c r="L130" s="33"/>
      <c r="M130" s="62"/>
      <c r="N130" s="34"/>
      <c r="O130" s="34"/>
      <c r="P130" s="34"/>
      <c r="Q130" s="34"/>
      <c r="R130" s="34"/>
      <c r="S130" s="34"/>
      <c r="T130" s="63"/>
      <c r="AT130" s="16" t="s">
        <v>179</v>
      </c>
      <c r="AU130" s="16" t="s">
        <v>76</v>
      </c>
    </row>
    <row r="131" spans="2:65" s="1" customFormat="1" ht="22.5" customHeight="1">
      <c r="B131" s="162"/>
      <c r="C131" s="191" t="s">
        <v>251</v>
      </c>
      <c r="D131" s="191" t="s">
        <v>252</v>
      </c>
      <c r="E131" s="192" t="s">
        <v>253</v>
      </c>
      <c r="F131" s="193" t="s">
        <v>254</v>
      </c>
      <c r="G131" s="194" t="s">
        <v>255</v>
      </c>
      <c r="H131" s="195">
        <v>10.8</v>
      </c>
      <c r="I131" s="196"/>
      <c r="J131" s="197">
        <f>ROUND(I131*H131,2)</f>
        <v>0</v>
      </c>
      <c r="K131" s="193" t="s">
        <v>214</v>
      </c>
      <c r="L131" s="198"/>
      <c r="M131" s="199" t="s">
        <v>3</v>
      </c>
      <c r="N131" s="200" t="s">
        <v>41</v>
      </c>
      <c r="O131" s="3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6" t="s">
        <v>76</v>
      </c>
      <c r="AT131" s="16" t="s">
        <v>252</v>
      </c>
      <c r="AU131" s="16" t="s">
        <v>76</v>
      </c>
      <c r="AY131" s="16" t="s">
        <v>169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19</v>
      </c>
      <c r="BK131" s="174">
        <f>ROUND(I131*H131,2)</f>
        <v>0</v>
      </c>
      <c r="BL131" s="16" t="s">
        <v>19</v>
      </c>
      <c r="BM131" s="16" t="s">
        <v>256</v>
      </c>
    </row>
    <row r="132" spans="2:47" s="1" customFormat="1" ht="13.5">
      <c r="B132" s="33"/>
      <c r="D132" s="175" t="s">
        <v>179</v>
      </c>
      <c r="F132" s="176" t="s">
        <v>257</v>
      </c>
      <c r="I132" s="17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179</v>
      </c>
      <c r="AU132" s="16" t="s">
        <v>76</v>
      </c>
    </row>
    <row r="133" spans="2:51" s="11" customFormat="1" ht="13.5">
      <c r="B133" s="178"/>
      <c r="D133" s="175" t="s">
        <v>181</v>
      </c>
      <c r="E133" s="187" t="s">
        <v>258</v>
      </c>
      <c r="F133" s="188" t="s">
        <v>259</v>
      </c>
      <c r="H133" s="189">
        <v>5.4</v>
      </c>
      <c r="I133" s="183"/>
      <c r="L133" s="178"/>
      <c r="M133" s="184"/>
      <c r="N133" s="185"/>
      <c r="O133" s="185"/>
      <c r="P133" s="185"/>
      <c r="Q133" s="185"/>
      <c r="R133" s="185"/>
      <c r="S133" s="185"/>
      <c r="T133" s="186"/>
      <c r="AT133" s="187" t="s">
        <v>181</v>
      </c>
      <c r="AU133" s="187" t="s">
        <v>76</v>
      </c>
      <c r="AV133" s="11" t="s">
        <v>76</v>
      </c>
      <c r="AW133" s="11" t="s">
        <v>34</v>
      </c>
      <c r="AX133" s="11" t="s">
        <v>68</v>
      </c>
      <c r="AY133" s="187" t="s">
        <v>169</v>
      </c>
    </row>
    <row r="134" spans="2:51" s="11" customFormat="1" ht="13.5">
      <c r="B134" s="178"/>
      <c r="D134" s="175" t="s">
        <v>181</v>
      </c>
      <c r="E134" s="187" t="s">
        <v>3</v>
      </c>
      <c r="F134" s="188" t="s">
        <v>260</v>
      </c>
      <c r="H134" s="189">
        <v>10.8</v>
      </c>
      <c r="I134" s="183"/>
      <c r="L134" s="178"/>
      <c r="M134" s="184"/>
      <c r="N134" s="185"/>
      <c r="O134" s="185"/>
      <c r="P134" s="185"/>
      <c r="Q134" s="185"/>
      <c r="R134" s="185"/>
      <c r="S134" s="185"/>
      <c r="T134" s="186"/>
      <c r="AT134" s="187" t="s">
        <v>181</v>
      </c>
      <c r="AU134" s="187" t="s">
        <v>76</v>
      </c>
      <c r="AV134" s="11" t="s">
        <v>76</v>
      </c>
      <c r="AW134" s="11" t="s">
        <v>34</v>
      </c>
      <c r="AX134" s="11" t="s">
        <v>19</v>
      </c>
      <c r="AY134" s="187" t="s">
        <v>169</v>
      </c>
    </row>
    <row r="135" spans="2:63" s="10" customFormat="1" ht="29.25" customHeight="1">
      <c r="B135" s="148"/>
      <c r="D135" s="159" t="s">
        <v>67</v>
      </c>
      <c r="E135" s="160" t="s">
        <v>261</v>
      </c>
      <c r="F135" s="160" t="s">
        <v>262</v>
      </c>
      <c r="I135" s="151"/>
      <c r="J135" s="161">
        <f>BK135</f>
        <v>0</v>
      </c>
      <c r="L135" s="148"/>
      <c r="M135" s="153"/>
      <c r="N135" s="154"/>
      <c r="O135" s="154"/>
      <c r="P135" s="155">
        <f>SUM(P136:P159)</f>
        <v>0</v>
      </c>
      <c r="Q135" s="154"/>
      <c r="R135" s="155">
        <f>SUM(R136:R159)</f>
        <v>0</v>
      </c>
      <c r="S135" s="154"/>
      <c r="T135" s="156">
        <f>SUM(T136:T159)</f>
        <v>0</v>
      </c>
      <c r="AR135" s="149" t="s">
        <v>172</v>
      </c>
      <c r="AT135" s="157" t="s">
        <v>67</v>
      </c>
      <c r="AU135" s="157" t="s">
        <v>19</v>
      </c>
      <c r="AY135" s="149" t="s">
        <v>169</v>
      </c>
      <c r="BK135" s="158">
        <f>SUM(BK136:BK159)</f>
        <v>0</v>
      </c>
    </row>
    <row r="136" spans="2:65" s="1" customFormat="1" ht="22.5" customHeight="1">
      <c r="B136" s="162"/>
      <c r="C136" s="163" t="s">
        <v>9</v>
      </c>
      <c r="D136" s="163" t="s">
        <v>173</v>
      </c>
      <c r="E136" s="164" t="s">
        <v>263</v>
      </c>
      <c r="F136" s="165" t="s">
        <v>264</v>
      </c>
      <c r="G136" s="166" t="s">
        <v>176</v>
      </c>
      <c r="H136" s="167">
        <v>1</v>
      </c>
      <c r="I136" s="168"/>
      <c r="J136" s="169">
        <f>ROUND(I136*H136,2)</f>
        <v>0</v>
      </c>
      <c r="K136" s="165" t="s">
        <v>177</v>
      </c>
      <c r="L136" s="33"/>
      <c r="M136" s="170" t="s">
        <v>3</v>
      </c>
      <c r="N136" s="171" t="s">
        <v>41</v>
      </c>
      <c r="O136" s="3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6" t="s">
        <v>172</v>
      </c>
      <c r="AT136" s="16" t="s">
        <v>173</v>
      </c>
      <c r="AU136" s="16" t="s">
        <v>76</v>
      </c>
      <c r="AY136" s="16" t="s">
        <v>169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19</v>
      </c>
      <c r="BK136" s="174">
        <f>ROUND(I136*H136,2)</f>
        <v>0</v>
      </c>
      <c r="BL136" s="16" t="s">
        <v>172</v>
      </c>
      <c r="BM136" s="16" t="s">
        <v>265</v>
      </c>
    </row>
    <row r="137" spans="2:47" s="1" customFormat="1" ht="13.5">
      <c r="B137" s="33"/>
      <c r="D137" s="175" t="s">
        <v>179</v>
      </c>
      <c r="F137" s="176" t="s">
        <v>266</v>
      </c>
      <c r="I137" s="17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179</v>
      </c>
      <c r="AU137" s="16" t="s">
        <v>76</v>
      </c>
    </row>
    <row r="138" spans="2:51" s="11" customFormat="1" ht="13.5">
      <c r="B138" s="178"/>
      <c r="D138" s="179" t="s">
        <v>181</v>
      </c>
      <c r="E138" s="180" t="s">
        <v>3</v>
      </c>
      <c r="F138" s="181" t="s">
        <v>267</v>
      </c>
      <c r="H138" s="182">
        <v>1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7" t="s">
        <v>181</v>
      </c>
      <c r="AU138" s="187" t="s">
        <v>76</v>
      </c>
      <c r="AV138" s="11" t="s">
        <v>76</v>
      </c>
      <c r="AW138" s="11" t="s">
        <v>34</v>
      </c>
      <c r="AX138" s="11" t="s">
        <v>19</v>
      </c>
      <c r="AY138" s="187" t="s">
        <v>169</v>
      </c>
    </row>
    <row r="139" spans="2:65" s="1" customFormat="1" ht="22.5" customHeight="1">
      <c r="B139" s="162"/>
      <c r="C139" s="163" t="s">
        <v>268</v>
      </c>
      <c r="D139" s="163" t="s">
        <v>173</v>
      </c>
      <c r="E139" s="164" t="s">
        <v>269</v>
      </c>
      <c r="F139" s="165" t="s">
        <v>270</v>
      </c>
      <c r="G139" s="166" t="s">
        <v>176</v>
      </c>
      <c r="H139" s="167">
        <v>1</v>
      </c>
      <c r="I139" s="168"/>
      <c r="J139" s="169">
        <f>ROUND(I139*H139,2)</f>
        <v>0</v>
      </c>
      <c r="K139" s="165" t="s">
        <v>177</v>
      </c>
      <c r="L139" s="33"/>
      <c r="M139" s="170" t="s">
        <v>3</v>
      </c>
      <c r="N139" s="171" t="s">
        <v>41</v>
      </c>
      <c r="O139" s="34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6" t="s">
        <v>172</v>
      </c>
      <c r="AT139" s="16" t="s">
        <v>173</v>
      </c>
      <c r="AU139" s="16" t="s">
        <v>76</v>
      </c>
      <c r="AY139" s="16" t="s">
        <v>169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19</v>
      </c>
      <c r="BK139" s="174">
        <f>ROUND(I139*H139,2)</f>
        <v>0</v>
      </c>
      <c r="BL139" s="16" t="s">
        <v>172</v>
      </c>
      <c r="BM139" s="16" t="s">
        <v>271</v>
      </c>
    </row>
    <row r="140" spans="2:47" s="1" customFormat="1" ht="13.5">
      <c r="B140" s="33"/>
      <c r="D140" s="175" t="s">
        <v>179</v>
      </c>
      <c r="F140" s="176" t="s">
        <v>272</v>
      </c>
      <c r="I140" s="17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179</v>
      </c>
      <c r="AU140" s="16" t="s">
        <v>76</v>
      </c>
    </row>
    <row r="141" spans="2:51" s="11" customFormat="1" ht="13.5">
      <c r="B141" s="178"/>
      <c r="D141" s="179" t="s">
        <v>181</v>
      </c>
      <c r="E141" s="180" t="s">
        <v>3</v>
      </c>
      <c r="F141" s="181" t="s">
        <v>273</v>
      </c>
      <c r="H141" s="182">
        <v>1</v>
      </c>
      <c r="I141" s="183"/>
      <c r="L141" s="178"/>
      <c r="M141" s="184"/>
      <c r="N141" s="185"/>
      <c r="O141" s="185"/>
      <c r="P141" s="185"/>
      <c r="Q141" s="185"/>
      <c r="R141" s="185"/>
      <c r="S141" s="185"/>
      <c r="T141" s="186"/>
      <c r="AT141" s="187" t="s">
        <v>181</v>
      </c>
      <c r="AU141" s="187" t="s">
        <v>76</v>
      </c>
      <c r="AV141" s="11" t="s">
        <v>76</v>
      </c>
      <c r="AW141" s="11" t="s">
        <v>34</v>
      </c>
      <c r="AX141" s="11" t="s">
        <v>19</v>
      </c>
      <c r="AY141" s="187" t="s">
        <v>169</v>
      </c>
    </row>
    <row r="142" spans="2:65" s="1" customFormat="1" ht="22.5" customHeight="1">
      <c r="B142" s="162"/>
      <c r="C142" s="163" t="s">
        <v>274</v>
      </c>
      <c r="D142" s="163" t="s">
        <v>173</v>
      </c>
      <c r="E142" s="164" t="s">
        <v>275</v>
      </c>
      <c r="F142" s="165" t="s">
        <v>276</v>
      </c>
      <c r="G142" s="166" t="s">
        <v>176</v>
      </c>
      <c r="H142" s="167">
        <v>1</v>
      </c>
      <c r="I142" s="168"/>
      <c r="J142" s="169">
        <f>ROUND(I142*H142,2)</f>
        <v>0</v>
      </c>
      <c r="K142" s="165" t="s">
        <v>177</v>
      </c>
      <c r="L142" s="33"/>
      <c r="M142" s="170" t="s">
        <v>3</v>
      </c>
      <c r="N142" s="171" t="s">
        <v>41</v>
      </c>
      <c r="O142" s="3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6" t="s">
        <v>172</v>
      </c>
      <c r="AT142" s="16" t="s">
        <v>173</v>
      </c>
      <c r="AU142" s="16" t="s">
        <v>76</v>
      </c>
      <c r="AY142" s="16" t="s">
        <v>169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19</v>
      </c>
      <c r="BK142" s="174">
        <f>ROUND(I142*H142,2)</f>
        <v>0</v>
      </c>
      <c r="BL142" s="16" t="s">
        <v>172</v>
      </c>
      <c r="BM142" s="16" t="s">
        <v>277</v>
      </c>
    </row>
    <row r="143" spans="2:47" s="1" customFormat="1" ht="13.5">
      <c r="B143" s="33"/>
      <c r="D143" s="175" t="s">
        <v>179</v>
      </c>
      <c r="F143" s="176" t="s">
        <v>278</v>
      </c>
      <c r="I143" s="17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179</v>
      </c>
      <c r="AU143" s="16" t="s">
        <v>76</v>
      </c>
    </row>
    <row r="144" spans="2:51" s="11" customFormat="1" ht="13.5">
      <c r="B144" s="178"/>
      <c r="D144" s="179" t="s">
        <v>181</v>
      </c>
      <c r="E144" s="180" t="s">
        <v>3</v>
      </c>
      <c r="F144" s="181" t="s">
        <v>279</v>
      </c>
      <c r="H144" s="182">
        <v>1</v>
      </c>
      <c r="I144" s="183"/>
      <c r="L144" s="178"/>
      <c r="M144" s="184"/>
      <c r="N144" s="185"/>
      <c r="O144" s="185"/>
      <c r="P144" s="185"/>
      <c r="Q144" s="185"/>
      <c r="R144" s="185"/>
      <c r="S144" s="185"/>
      <c r="T144" s="186"/>
      <c r="AT144" s="187" t="s">
        <v>181</v>
      </c>
      <c r="AU144" s="187" t="s">
        <v>76</v>
      </c>
      <c r="AV144" s="11" t="s">
        <v>76</v>
      </c>
      <c r="AW144" s="11" t="s">
        <v>34</v>
      </c>
      <c r="AX144" s="11" t="s">
        <v>19</v>
      </c>
      <c r="AY144" s="187" t="s">
        <v>169</v>
      </c>
    </row>
    <row r="145" spans="2:65" s="1" customFormat="1" ht="22.5" customHeight="1">
      <c r="B145" s="162"/>
      <c r="C145" s="163" t="s">
        <v>123</v>
      </c>
      <c r="D145" s="163" t="s">
        <v>173</v>
      </c>
      <c r="E145" s="164" t="s">
        <v>280</v>
      </c>
      <c r="F145" s="165" t="s">
        <v>281</v>
      </c>
      <c r="G145" s="166" t="s">
        <v>176</v>
      </c>
      <c r="H145" s="167">
        <v>1</v>
      </c>
      <c r="I145" s="168"/>
      <c r="J145" s="169">
        <f>ROUND(I145*H145,2)</f>
        <v>0</v>
      </c>
      <c r="K145" s="165" t="s">
        <v>177</v>
      </c>
      <c r="L145" s="33"/>
      <c r="M145" s="170" t="s">
        <v>3</v>
      </c>
      <c r="N145" s="171" t="s">
        <v>41</v>
      </c>
      <c r="O145" s="3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6" t="s">
        <v>172</v>
      </c>
      <c r="AT145" s="16" t="s">
        <v>173</v>
      </c>
      <c r="AU145" s="16" t="s">
        <v>76</v>
      </c>
      <c r="AY145" s="16" t="s">
        <v>169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19</v>
      </c>
      <c r="BK145" s="174">
        <f>ROUND(I145*H145,2)</f>
        <v>0</v>
      </c>
      <c r="BL145" s="16" t="s">
        <v>172</v>
      </c>
      <c r="BM145" s="16" t="s">
        <v>282</v>
      </c>
    </row>
    <row r="146" spans="2:47" s="1" customFormat="1" ht="13.5">
      <c r="B146" s="33"/>
      <c r="D146" s="175" t="s">
        <v>179</v>
      </c>
      <c r="F146" s="176" t="s">
        <v>283</v>
      </c>
      <c r="I146" s="177"/>
      <c r="L146" s="33"/>
      <c r="M146" s="62"/>
      <c r="N146" s="34"/>
      <c r="O146" s="34"/>
      <c r="P146" s="34"/>
      <c r="Q146" s="34"/>
      <c r="R146" s="34"/>
      <c r="S146" s="34"/>
      <c r="T146" s="63"/>
      <c r="AT146" s="16" t="s">
        <v>179</v>
      </c>
      <c r="AU146" s="16" t="s">
        <v>76</v>
      </c>
    </row>
    <row r="147" spans="2:51" s="11" customFormat="1" ht="13.5">
      <c r="B147" s="178"/>
      <c r="D147" s="179" t="s">
        <v>181</v>
      </c>
      <c r="E147" s="180" t="s">
        <v>3</v>
      </c>
      <c r="F147" s="181" t="s">
        <v>284</v>
      </c>
      <c r="H147" s="182">
        <v>1</v>
      </c>
      <c r="I147" s="183"/>
      <c r="L147" s="178"/>
      <c r="M147" s="184"/>
      <c r="N147" s="185"/>
      <c r="O147" s="185"/>
      <c r="P147" s="185"/>
      <c r="Q147" s="185"/>
      <c r="R147" s="185"/>
      <c r="S147" s="185"/>
      <c r="T147" s="186"/>
      <c r="AT147" s="187" t="s">
        <v>181</v>
      </c>
      <c r="AU147" s="187" t="s">
        <v>76</v>
      </c>
      <c r="AV147" s="11" t="s">
        <v>76</v>
      </c>
      <c r="AW147" s="11" t="s">
        <v>34</v>
      </c>
      <c r="AX147" s="11" t="s">
        <v>19</v>
      </c>
      <c r="AY147" s="187" t="s">
        <v>169</v>
      </c>
    </row>
    <row r="148" spans="2:65" s="1" customFormat="1" ht="22.5" customHeight="1">
      <c r="B148" s="162"/>
      <c r="C148" s="163" t="s">
        <v>285</v>
      </c>
      <c r="D148" s="163" t="s">
        <v>173</v>
      </c>
      <c r="E148" s="164" t="s">
        <v>286</v>
      </c>
      <c r="F148" s="165" t="s">
        <v>287</v>
      </c>
      <c r="G148" s="166" t="s">
        <v>176</v>
      </c>
      <c r="H148" s="167">
        <v>11</v>
      </c>
      <c r="I148" s="168"/>
      <c r="J148" s="169">
        <f>ROUND(I148*H148,2)</f>
        <v>0</v>
      </c>
      <c r="K148" s="165" t="s">
        <v>177</v>
      </c>
      <c r="L148" s="33"/>
      <c r="M148" s="170" t="s">
        <v>3</v>
      </c>
      <c r="N148" s="171" t="s">
        <v>41</v>
      </c>
      <c r="O148" s="34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6" t="s">
        <v>172</v>
      </c>
      <c r="AT148" s="16" t="s">
        <v>173</v>
      </c>
      <c r="AU148" s="16" t="s">
        <v>76</v>
      </c>
      <c r="AY148" s="16" t="s">
        <v>169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19</v>
      </c>
      <c r="BK148" s="174">
        <f>ROUND(I148*H148,2)</f>
        <v>0</v>
      </c>
      <c r="BL148" s="16" t="s">
        <v>172</v>
      </c>
      <c r="BM148" s="16" t="s">
        <v>288</v>
      </c>
    </row>
    <row r="149" spans="2:47" s="1" customFormat="1" ht="13.5">
      <c r="B149" s="33"/>
      <c r="D149" s="175" t="s">
        <v>179</v>
      </c>
      <c r="F149" s="176" t="s">
        <v>289</v>
      </c>
      <c r="I149" s="177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179</v>
      </c>
      <c r="AU149" s="16" t="s">
        <v>76</v>
      </c>
    </row>
    <row r="150" spans="2:51" s="11" customFormat="1" ht="13.5">
      <c r="B150" s="178"/>
      <c r="D150" s="179" t="s">
        <v>181</v>
      </c>
      <c r="E150" s="180" t="s">
        <v>3</v>
      </c>
      <c r="F150" s="181" t="s">
        <v>290</v>
      </c>
      <c r="H150" s="182">
        <v>11</v>
      </c>
      <c r="I150" s="183"/>
      <c r="L150" s="178"/>
      <c r="M150" s="184"/>
      <c r="N150" s="185"/>
      <c r="O150" s="185"/>
      <c r="P150" s="185"/>
      <c r="Q150" s="185"/>
      <c r="R150" s="185"/>
      <c r="S150" s="185"/>
      <c r="T150" s="186"/>
      <c r="AT150" s="187" t="s">
        <v>181</v>
      </c>
      <c r="AU150" s="187" t="s">
        <v>76</v>
      </c>
      <c r="AV150" s="11" t="s">
        <v>76</v>
      </c>
      <c r="AW150" s="11" t="s">
        <v>34</v>
      </c>
      <c r="AX150" s="11" t="s">
        <v>19</v>
      </c>
      <c r="AY150" s="187" t="s">
        <v>169</v>
      </c>
    </row>
    <row r="151" spans="2:65" s="1" customFormat="1" ht="31.5" customHeight="1">
      <c r="B151" s="162"/>
      <c r="C151" s="163" t="s">
        <v>134</v>
      </c>
      <c r="D151" s="163" t="s">
        <v>173</v>
      </c>
      <c r="E151" s="164" t="s">
        <v>291</v>
      </c>
      <c r="F151" s="165" t="s">
        <v>292</v>
      </c>
      <c r="G151" s="166" t="s">
        <v>176</v>
      </c>
      <c r="H151" s="167">
        <v>1</v>
      </c>
      <c r="I151" s="168"/>
      <c r="J151" s="169">
        <f>ROUND(I151*H151,2)</f>
        <v>0</v>
      </c>
      <c r="K151" s="165" t="s">
        <v>214</v>
      </c>
      <c r="L151" s="33"/>
      <c r="M151" s="170" t="s">
        <v>3</v>
      </c>
      <c r="N151" s="171" t="s">
        <v>41</v>
      </c>
      <c r="O151" s="34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6" t="s">
        <v>172</v>
      </c>
      <c r="AT151" s="16" t="s">
        <v>173</v>
      </c>
      <c r="AU151" s="16" t="s">
        <v>76</v>
      </c>
      <c r="AY151" s="16" t="s">
        <v>169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19</v>
      </c>
      <c r="BK151" s="174">
        <f>ROUND(I151*H151,2)</f>
        <v>0</v>
      </c>
      <c r="BL151" s="16" t="s">
        <v>172</v>
      </c>
      <c r="BM151" s="16" t="s">
        <v>293</v>
      </c>
    </row>
    <row r="152" spans="2:47" s="1" customFormat="1" ht="27">
      <c r="B152" s="33"/>
      <c r="D152" s="175" t="s">
        <v>179</v>
      </c>
      <c r="F152" s="176" t="s">
        <v>294</v>
      </c>
      <c r="I152" s="17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179</v>
      </c>
      <c r="AU152" s="16" t="s">
        <v>76</v>
      </c>
    </row>
    <row r="153" spans="2:51" s="11" customFormat="1" ht="13.5">
      <c r="B153" s="178"/>
      <c r="D153" s="179" t="s">
        <v>181</v>
      </c>
      <c r="E153" s="180" t="s">
        <v>3</v>
      </c>
      <c r="F153" s="181" t="s">
        <v>295</v>
      </c>
      <c r="H153" s="182">
        <v>1</v>
      </c>
      <c r="I153" s="183"/>
      <c r="L153" s="178"/>
      <c r="M153" s="184"/>
      <c r="N153" s="185"/>
      <c r="O153" s="185"/>
      <c r="P153" s="185"/>
      <c r="Q153" s="185"/>
      <c r="R153" s="185"/>
      <c r="S153" s="185"/>
      <c r="T153" s="186"/>
      <c r="AT153" s="187" t="s">
        <v>181</v>
      </c>
      <c r="AU153" s="187" t="s">
        <v>76</v>
      </c>
      <c r="AV153" s="11" t="s">
        <v>76</v>
      </c>
      <c r="AW153" s="11" t="s">
        <v>34</v>
      </c>
      <c r="AX153" s="11" t="s">
        <v>19</v>
      </c>
      <c r="AY153" s="187" t="s">
        <v>169</v>
      </c>
    </row>
    <row r="154" spans="2:65" s="1" customFormat="1" ht="31.5" customHeight="1">
      <c r="B154" s="162"/>
      <c r="C154" s="163" t="s">
        <v>8</v>
      </c>
      <c r="D154" s="163" t="s">
        <v>173</v>
      </c>
      <c r="E154" s="164" t="s">
        <v>296</v>
      </c>
      <c r="F154" s="165" t="s">
        <v>297</v>
      </c>
      <c r="G154" s="166" t="s">
        <v>176</v>
      </c>
      <c r="H154" s="167">
        <v>1</v>
      </c>
      <c r="I154" s="168"/>
      <c r="J154" s="169">
        <f>ROUND(I154*H154,2)</f>
        <v>0</v>
      </c>
      <c r="K154" s="165" t="s">
        <v>177</v>
      </c>
      <c r="L154" s="33"/>
      <c r="M154" s="170" t="s">
        <v>3</v>
      </c>
      <c r="N154" s="171" t="s">
        <v>41</v>
      </c>
      <c r="O154" s="34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AR154" s="16" t="s">
        <v>172</v>
      </c>
      <c r="AT154" s="16" t="s">
        <v>173</v>
      </c>
      <c r="AU154" s="16" t="s">
        <v>76</v>
      </c>
      <c r="AY154" s="16" t="s">
        <v>169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19</v>
      </c>
      <c r="BK154" s="174">
        <f>ROUND(I154*H154,2)</f>
        <v>0</v>
      </c>
      <c r="BL154" s="16" t="s">
        <v>172</v>
      </c>
      <c r="BM154" s="16" t="s">
        <v>298</v>
      </c>
    </row>
    <row r="155" spans="2:47" s="1" customFormat="1" ht="27">
      <c r="B155" s="33"/>
      <c r="D155" s="175" t="s">
        <v>179</v>
      </c>
      <c r="F155" s="176" t="s">
        <v>299</v>
      </c>
      <c r="I155" s="177"/>
      <c r="L155" s="33"/>
      <c r="M155" s="62"/>
      <c r="N155" s="34"/>
      <c r="O155" s="34"/>
      <c r="P155" s="34"/>
      <c r="Q155" s="34"/>
      <c r="R155" s="34"/>
      <c r="S155" s="34"/>
      <c r="T155" s="63"/>
      <c r="AT155" s="16" t="s">
        <v>179</v>
      </c>
      <c r="AU155" s="16" t="s">
        <v>76</v>
      </c>
    </row>
    <row r="156" spans="2:51" s="11" customFormat="1" ht="13.5">
      <c r="B156" s="178"/>
      <c r="D156" s="179" t="s">
        <v>181</v>
      </c>
      <c r="E156" s="180" t="s">
        <v>3</v>
      </c>
      <c r="F156" s="181" t="s">
        <v>300</v>
      </c>
      <c r="H156" s="182">
        <v>1</v>
      </c>
      <c r="I156" s="183"/>
      <c r="L156" s="178"/>
      <c r="M156" s="184"/>
      <c r="N156" s="185"/>
      <c r="O156" s="185"/>
      <c r="P156" s="185"/>
      <c r="Q156" s="185"/>
      <c r="R156" s="185"/>
      <c r="S156" s="185"/>
      <c r="T156" s="186"/>
      <c r="AT156" s="187" t="s">
        <v>181</v>
      </c>
      <c r="AU156" s="187" t="s">
        <v>76</v>
      </c>
      <c r="AV156" s="11" t="s">
        <v>76</v>
      </c>
      <c r="AW156" s="11" t="s">
        <v>34</v>
      </c>
      <c r="AX156" s="11" t="s">
        <v>19</v>
      </c>
      <c r="AY156" s="187" t="s">
        <v>169</v>
      </c>
    </row>
    <row r="157" spans="2:65" s="1" customFormat="1" ht="31.5" customHeight="1">
      <c r="B157" s="162"/>
      <c r="C157" s="163" t="s">
        <v>301</v>
      </c>
      <c r="D157" s="163" t="s">
        <v>173</v>
      </c>
      <c r="E157" s="164" t="s">
        <v>302</v>
      </c>
      <c r="F157" s="165" t="s">
        <v>303</v>
      </c>
      <c r="G157" s="166" t="s">
        <v>176</v>
      </c>
      <c r="H157" s="167">
        <v>1</v>
      </c>
      <c r="I157" s="168"/>
      <c r="J157" s="169">
        <f>ROUND(I157*H157,2)</f>
        <v>0</v>
      </c>
      <c r="K157" s="165" t="s">
        <v>177</v>
      </c>
      <c r="L157" s="33"/>
      <c r="M157" s="170" t="s">
        <v>3</v>
      </c>
      <c r="N157" s="171" t="s">
        <v>41</v>
      </c>
      <c r="O157" s="3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6" t="s">
        <v>172</v>
      </c>
      <c r="AT157" s="16" t="s">
        <v>173</v>
      </c>
      <c r="AU157" s="16" t="s">
        <v>76</v>
      </c>
      <c r="AY157" s="16" t="s">
        <v>169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19</v>
      </c>
      <c r="BK157" s="174">
        <f>ROUND(I157*H157,2)</f>
        <v>0</v>
      </c>
      <c r="BL157" s="16" t="s">
        <v>172</v>
      </c>
      <c r="BM157" s="16" t="s">
        <v>304</v>
      </c>
    </row>
    <row r="158" spans="2:47" s="1" customFormat="1" ht="27">
      <c r="B158" s="33"/>
      <c r="D158" s="175" t="s">
        <v>179</v>
      </c>
      <c r="F158" s="176" t="s">
        <v>305</v>
      </c>
      <c r="I158" s="17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179</v>
      </c>
      <c r="AU158" s="16" t="s">
        <v>76</v>
      </c>
    </row>
    <row r="159" spans="2:51" s="11" customFormat="1" ht="13.5">
      <c r="B159" s="178"/>
      <c r="D159" s="175" t="s">
        <v>181</v>
      </c>
      <c r="E159" s="187" t="s">
        <v>3</v>
      </c>
      <c r="F159" s="188" t="s">
        <v>306</v>
      </c>
      <c r="H159" s="189">
        <v>1</v>
      </c>
      <c r="I159" s="183"/>
      <c r="L159" s="178"/>
      <c r="M159" s="184"/>
      <c r="N159" s="185"/>
      <c r="O159" s="185"/>
      <c r="P159" s="185"/>
      <c r="Q159" s="185"/>
      <c r="R159" s="185"/>
      <c r="S159" s="185"/>
      <c r="T159" s="186"/>
      <c r="AT159" s="187" t="s">
        <v>181</v>
      </c>
      <c r="AU159" s="187" t="s">
        <v>76</v>
      </c>
      <c r="AV159" s="11" t="s">
        <v>76</v>
      </c>
      <c r="AW159" s="11" t="s">
        <v>34</v>
      </c>
      <c r="AX159" s="11" t="s">
        <v>19</v>
      </c>
      <c r="AY159" s="187" t="s">
        <v>169</v>
      </c>
    </row>
    <row r="160" spans="2:63" s="10" customFormat="1" ht="29.25" customHeight="1">
      <c r="B160" s="148"/>
      <c r="D160" s="159" t="s">
        <v>67</v>
      </c>
      <c r="E160" s="160" t="s">
        <v>234</v>
      </c>
      <c r="F160" s="160" t="s">
        <v>307</v>
      </c>
      <c r="I160" s="151"/>
      <c r="J160" s="161">
        <f>BK160</f>
        <v>0</v>
      </c>
      <c r="L160" s="148"/>
      <c r="M160" s="153"/>
      <c r="N160" s="154"/>
      <c r="O160" s="154"/>
      <c r="P160" s="155">
        <f>SUM(P161:P166)</f>
        <v>0</v>
      </c>
      <c r="Q160" s="154"/>
      <c r="R160" s="155">
        <f>SUM(R161:R166)</f>
        <v>0</v>
      </c>
      <c r="S160" s="154"/>
      <c r="T160" s="156">
        <f>SUM(T161:T166)</f>
        <v>0</v>
      </c>
      <c r="AR160" s="149" t="s">
        <v>19</v>
      </c>
      <c r="AT160" s="157" t="s">
        <v>67</v>
      </c>
      <c r="AU160" s="157" t="s">
        <v>19</v>
      </c>
      <c r="AY160" s="149" t="s">
        <v>169</v>
      </c>
      <c r="BK160" s="158">
        <f>SUM(BK161:BK166)</f>
        <v>0</v>
      </c>
    </row>
    <row r="161" spans="2:65" s="1" customFormat="1" ht="31.5" customHeight="1">
      <c r="B161" s="162"/>
      <c r="C161" s="163" t="s">
        <v>308</v>
      </c>
      <c r="D161" s="163" t="s">
        <v>173</v>
      </c>
      <c r="E161" s="164" t="s">
        <v>309</v>
      </c>
      <c r="F161" s="165" t="s">
        <v>310</v>
      </c>
      <c r="G161" s="166" t="s">
        <v>94</v>
      </c>
      <c r="H161" s="167">
        <v>590</v>
      </c>
      <c r="I161" s="168"/>
      <c r="J161" s="169">
        <f>ROUND(I161*H161,2)</f>
        <v>0</v>
      </c>
      <c r="K161" s="165" t="s">
        <v>177</v>
      </c>
      <c r="L161" s="33"/>
      <c r="M161" s="170" t="s">
        <v>3</v>
      </c>
      <c r="N161" s="171" t="s">
        <v>41</v>
      </c>
      <c r="O161" s="34"/>
      <c r="P161" s="172">
        <f>O161*H161</f>
        <v>0</v>
      </c>
      <c r="Q161" s="172">
        <v>0</v>
      </c>
      <c r="R161" s="172">
        <f>Q161*H161</f>
        <v>0</v>
      </c>
      <c r="S161" s="172">
        <v>0</v>
      </c>
      <c r="T161" s="173">
        <f>S161*H161</f>
        <v>0</v>
      </c>
      <c r="AR161" s="16" t="s">
        <v>172</v>
      </c>
      <c r="AT161" s="16" t="s">
        <v>173</v>
      </c>
      <c r="AU161" s="16" t="s">
        <v>76</v>
      </c>
      <c r="AY161" s="16" t="s">
        <v>169</v>
      </c>
      <c r="BE161" s="174">
        <f>IF(N161="základní",J161,0)</f>
        <v>0</v>
      </c>
      <c r="BF161" s="174">
        <f>IF(N161="snížená",J161,0)</f>
        <v>0</v>
      </c>
      <c r="BG161" s="174">
        <f>IF(N161="zákl. přenesená",J161,0)</f>
        <v>0</v>
      </c>
      <c r="BH161" s="174">
        <f>IF(N161="sníž. přenesená",J161,0)</f>
        <v>0</v>
      </c>
      <c r="BI161" s="174">
        <f>IF(N161="nulová",J161,0)</f>
        <v>0</v>
      </c>
      <c r="BJ161" s="16" t="s">
        <v>19</v>
      </c>
      <c r="BK161" s="174">
        <f>ROUND(I161*H161,2)</f>
        <v>0</v>
      </c>
      <c r="BL161" s="16" t="s">
        <v>172</v>
      </c>
      <c r="BM161" s="16" t="s">
        <v>311</v>
      </c>
    </row>
    <row r="162" spans="2:47" s="1" customFormat="1" ht="27">
      <c r="B162" s="33"/>
      <c r="D162" s="175" t="s">
        <v>179</v>
      </c>
      <c r="F162" s="176" t="s">
        <v>312</v>
      </c>
      <c r="I162" s="177"/>
      <c r="L162" s="33"/>
      <c r="M162" s="62"/>
      <c r="N162" s="34"/>
      <c r="O162" s="34"/>
      <c r="P162" s="34"/>
      <c r="Q162" s="34"/>
      <c r="R162" s="34"/>
      <c r="S162" s="34"/>
      <c r="T162" s="63"/>
      <c r="AT162" s="16" t="s">
        <v>179</v>
      </c>
      <c r="AU162" s="16" t="s">
        <v>76</v>
      </c>
    </row>
    <row r="163" spans="2:51" s="11" customFormat="1" ht="13.5">
      <c r="B163" s="178"/>
      <c r="D163" s="179" t="s">
        <v>181</v>
      </c>
      <c r="E163" s="180" t="s">
        <v>3</v>
      </c>
      <c r="F163" s="181" t="s">
        <v>313</v>
      </c>
      <c r="H163" s="182">
        <v>590</v>
      </c>
      <c r="I163" s="183"/>
      <c r="L163" s="178"/>
      <c r="M163" s="184"/>
      <c r="N163" s="185"/>
      <c r="O163" s="185"/>
      <c r="P163" s="185"/>
      <c r="Q163" s="185"/>
      <c r="R163" s="185"/>
      <c r="S163" s="185"/>
      <c r="T163" s="186"/>
      <c r="AT163" s="187" t="s">
        <v>181</v>
      </c>
      <c r="AU163" s="187" t="s">
        <v>76</v>
      </c>
      <c r="AV163" s="11" t="s">
        <v>76</v>
      </c>
      <c r="AW163" s="11" t="s">
        <v>34</v>
      </c>
      <c r="AX163" s="11" t="s">
        <v>19</v>
      </c>
      <c r="AY163" s="187" t="s">
        <v>169</v>
      </c>
    </row>
    <row r="164" spans="2:65" s="1" customFormat="1" ht="22.5" customHeight="1">
      <c r="B164" s="162"/>
      <c r="C164" s="163" t="s">
        <v>314</v>
      </c>
      <c r="D164" s="163" t="s">
        <v>173</v>
      </c>
      <c r="E164" s="164" t="s">
        <v>315</v>
      </c>
      <c r="F164" s="165" t="s">
        <v>316</v>
      </c>
      <c r="G164" s="166" t="s">
        <v>102</v>
      </c>
      <c r="H164" s="167">
        <v>32.885</v>
      </c>
      <c r="I164" s="168"/>
      <c r="J164" s="169">
        <f>ROUND(I164*H164,2)</f>
        <v>0</v>
      </c>
      <c r="K164" s="165" t="s">
        <v>177</v>
      </c>
      <c r="L164" s="33"/>
      <c r="M164" s="170" t="s">
        <v>3</v>
      </c>
      <c r="N164" s="171" t="s">
        <v>41</v>
      </c>
      <c r="O164" s="34"/>
      <c r="P164" s="172">
        <f>O164*H164</f>
        <v>0</v>
      </c>
      <c r="Q164" s="172">
        <v>0</v>
      </c>
      <c r="R164" s="172">
        <f>Q164*H164</f>
        <v>0</v>
      </c>
      <c r="S164" s="172">
        <v>0</v>
      </c>
      <c r="T164" s="173">
        <f>S164*H164</f>
        <v>0</v>
      </c>
      <c r="AR164" s="16" t="s">
        <v>172</v>
      </c>
      <c r="AT164" s="16" t="s">
        <v>173</v>
      </c>
      <c r="AU164" s="16" t="s">
        <v>76</v>
      </c>
      <c r="AY164" s="16" t="s">
        <v>169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6" t="s">
        <v>19</v>
      </c>
      <c r="BK164" s="174">
        <f>ROUND(I164*H164,2)</f>
        <v>0</v>
      </c>
      <c r="BL164" s="16" t="s">
        <v>172</v>
      </c>
      <c r="BM164" s="16" t="s">
        <v>317</v>
      </c>
    </row>
    <row r="165" spans="2:47" s="1" customFormat="1" ht="13.5">
      <c r="B165" s="33"/>
      <c r="D165" s="175" t="s">
        <v>179</v>
      </c>
      <c r="F165" s="176" t="s">
        <v>318</v>
      </c>
      <c r="I165" s="177"/>
      <c r="L165" s="33"/>
      <c r="M165" s="62"/>
      <c r="N165" s="34"/>
      <c r="O165" s="34"/>
      <c r="P165" s="34"/>
      <c r="Q165" s="34"/>
      <c r="R165" s="34"/>
      <c r="S165" s="34"/>
      <c r="T165" s="63"/>
      <c r="AT165" s="16" t="s">
        <v>179</v>
      </c>
      <c r="AU165" s="16" t="s">
        <v>76</v>
      </c>
    </row>
    <row r="166" spans="2:51" s="11" customFormat="1" ht="13.5">
      <c r="B166" s="178"/>
      <c r="D166" s="175" t="s">
        <v>181</v>
      </c>
      <c r="E166" s="187" t="s">
        <v>3</v>
      </c>
      <c r="F166" s="188" t="s">
        <v>100</v>
      </c>
      <c r="H166" s="189">
        <v>32.885</v>
      </c>
      <c r="I166" s="183"/>
      <c r="L166" s="178"/>
      <c r="M166" s="184"/>
      <c r="N166" s="185"/>
      <c r="O166" s="185"/>
      <c r="P166" s="185"/>
      <c r="Q166" s="185"/>
      <c r="R166" s="185"/>
      <c r="S166" s="185"/>
      <c r="T166" s="186"/>
      <c r="AT166" s="187" t="s">
        <v>181</v>
      </c>
      <c r="AU166" s="187" t="s">
        <v>76</v>
      </c>
      <c r="AV166" s="11" t="s">
        <v>76</v>
      </c>
      <c r="AW166" s="11" t="s">
        <v>34</v>
      </c>
      <c r="AX166" s="11" t="s">
        <v>19</v>
      </c>
      <c r="AY166" s="187" t="s">
        <v>169</v>
      </c>
    </row>
    <row r="167" spans="2:63" s="10" customFormat="1" ht="29.25" customHeight="1">
      <c r="B167" s="148"/>
      <c r="D167" s="159" t="s">
        <v>67</v>
      </c>
      <c r="E167" s="160" t="s">
        <v>123</v>
      </c>
      <c r="F167" s="160" t="s">
        <v>319</v>
      </c>
      <c r="I167" s="151"/>
      <c r="J167" s="161">
        <f>BK167</f>
        <v>0</v>
      </c>
      <c r="L167" s="148"/>
      <c r="M167" s="153"/>
      <c r="N167" s="154"/>
      <c r="O167" s="154"/>
      <c r="P167" s="155">
        <f>SUM(P168:P206)</f>
        <v>0</v>
      </c>
      <c r="Q167" s="154"/>
      <c r="R167" s="155">
        <f>SUM(R168:R206)</f>
        <v>0.000359</v>
      </c>
      <c r="S167" s="154"/>
      <c r="T167" s="156">
        <f>SUM(T168:T206)</f>
        <v>0</v>
      </c>
      <c r="AR167" s="149" t="s">
        <v>19</v>
      </c>
      <c r="AT167" s="157" t="s">
        <v>67</v>
      </c>
      <c r="AU167" s="157" t="s">
        <v>19</v>
      </c>
      <c r="AY167" s="149" t="s">
        <v>169</v>
      </c>
      <c r="BK167" s="158">
        <f>SUM(BK168:BK206)</f>
        <v>0</v>
      </c>
    </row>
    <row r="168" spans="2:65" s="1" customFormat="1" ht="22.5" customHeight="1">
      <c r="B168" s="162"/>
      <c r="C168" s="163" t="s">
        <v>320</v>
      </c>
      <c r="D168" s="163" t="s">
        <v>173</v>
      </c>
      <c r="E168" s="164" t="s">
        <v>321</v>
      </c>
      <c r="F168" s="165" t="s">
        <v>322</v>
      </c>
      <c r="G168" s="166" t="s">
        <v>94</v>
      </c>
      <c r="H168" s="167">
        <v>238.2</v>
      </c>
      <c r="I168" s="168"/>
      <c r="J168" s="169">
        <f>ROUND(I168*H168,2)</f>
        <v>0</v>
      </c>
      <c r="K168" s="165" t="s">
        <v>177</v>
      </c>
      <c r="L168" s="33"/>
      <c r="M168" s="170" t="s">
        <v>3</v>
      </c>
      <c r="N168" s="171" t="s">
        <v>41</v>
      </c>
      <c r="O168" s="34"/>
      <c r="P168" s="172">
        <f>O168*H168</f>
        <v>0</v>
      </c>
      <c r="Q168" s="172">
        <v>0</v>
      </c>
      <c r="R168" s="172">
        <f>Q168*H168</f>
        <v>0</v>
      </c>
      <c r="S168" s="172">
        <v>0</v>
      </c>
      <c r="T168" s="173">
        <f>S168*H168</f>
        <v>0</v>
      </c>
      <c r="AR168" s="16" t="s">
        <v>172</v>
      </c>
      <c r="AT168" s="16" t="s">
        <v>173</v>
      </c>
      <c r="AU168" s="16" t="s">
        <v>76</v>
      </c>
      <c r="AY168" s="16" t="s">
        <v>169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6" t="s">
        <v>19</v>
      </c>
      <c r="BK168" s="174">
        <f>ROUND(I168*H168,2)</f>
        <v>0</v>
      </c>
      <c r="BL168" s="16" t="s">
        <v>172</v>
      </c>
      <c r="BM168" s="16" t="s">
        <v>323</v>
      </c>
    </row>
    <row r="169" spans="2:47" s="1" customFormat="1" ht="13.5">
      <c r="B169" s="33"/>
      <c r="D169" s="175" t="s">
        <v>179</v>
      </c>
      <c r="F169" s="176" t="s">
        <v>324</v>
      </c>
      <c r="I169" s="177"/>
      <c r="L169" s="33"/>
      <c r="M169" s="62"/>
      <c r="N169" s="34"/>
      <c r="O169" s="34"/>
      <c r="P169" s="34"/>
      <c r="Q169" s="34"/>
      <c r="R169" s="34"/>
      <c r="S169" s="34"/>
      <c r="T169" s="63"/>
      <c r="AT169" s="16" t="s">
        <v>179</v>
      </c>
      <c r="AU169" s="16" t="s">
        <v>76</v>
      </c>
    </row>
    <row r="170" spans="2:51" s="11" customFormat="1" ht="13.5">
      <c r="B170" s="178"/>
      <c r="D170" s="179" t="s">
        <v>181</v>
      </c>
      <c r="E170" s="180" t="s">
        <v>3</v>
      </c>
      <c r="F170" s="181" t="s">
        <v>104</v>
      </c>
      <c r="H170" s="182">
        <v>238.2</v>
      </c>
      <c r="I170" s="183"/>
      <c r="L170" s="178"/>
      <c r="M170" s="184"/>
      <c r="N170" s="185"/>
      <c r="O170" s="185"/>
      <c r="P170" s="185"/>
      <c r="Q170" s="185"/>
      <c r="R170" s="185"/>
      <c r="S170" s="185"/>
      <c r="T170" s="186"/>
      <c r="AT170" s="187" t="s">
        <v>181</v>
      </c>
      <c r="AU170" s="187" t="s">
        <v>76</v>
      </c>
      <c r="AV170" s="11" t="s">
        <v>76</v>
      </c>
      <c r="AW170" s="11" t="s">
        <v>34</v>
      </c>
      <c r="AX170" s="11" t="s">
        <v>19</v>
      </c>
      <c r="AY170" s="187" t="s">
        <v>169</v>
      </c>
    </row>
    <row r="171" spans="2:65" s="1" customFormat="1" ht="22.5" customHeight="1">
      <c r="B171" s="162"/>
      <c r="C171" s="163" t="s">
        <v>325</v>
      </c>
      <c r="D171" s="163" t="s">
        <v>173</v>
      </c>
      <c r="E171" s="164" t="s">
        <v>326</v>
      </c>
      <c r="F171" s="165" t="s">
        <v>327</v>
      </c>
      <c r="G171" s="166" t="s">
        <v>94</v>
      </c>
      <c r="H171" s="167">
        <v>238.2</v>
      </c>
      <c r="I171" s="168"/>
      <c r="J171" s="169">
        <f>ROUND(I171*H171,2)</f>
        <v>0</v>
      </c>
      <c r="K171" s="165" t="s">
        <v>177</v>
      </c>
      <c r="L171" s="33"/>
      <c r="M171" s="170" t="s">
        <v>3</v>
      </c>
      <c r="N171" s="171" t="s">
        <v>41</v>
      </c>
      <c r="O171" s="34"/>
      <c r="P171" s="172">
        <f>O171*H171</f>
        <v>0</v>
      </c>
      <c r="Q171" s="172">
        <v>0</v>
      </c>
      <c r="R171" s="172">
        <f>Q171*H171</f>
        <v>0</v>
      </c>
      <c r="S171" s="172">
        <v>0</v>
      </c>
      <c r="T171" s="173">
        <f>S171*H171</f>
        <v>0</v>
      </c>
      <c r="AR171" s="16" t="s">
        <v>172</v>
      </c>
      <c r="AT171" s="16" t="s">
        <v>173</v>
      </c>
      <c r="AU171" s="16" t="s">
        <v>76</v>
      </c>
      <c r="AY171" s="16" t="s">
        <v>169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6" t="s">
        <v>19</v>
      </c>
      <c r="BK171" s="174">
        <f>ROUND(I171*H171,2)</f>
        <v>0</v>
      </c>
      <c r="BL171" s="16" t="s">
        <v>172</v>
      </c>
      <c r="BM171" s="16" t="s">
        <v>328</v>
      </c>
    </row>
    <row r="172" spans="2:47" s="1" customFormat="1" ht="13.5">
      <c r="B172" s="33"/>
      <c r="D172" s="175" t="s">
        <v>179</v>
      </c>
      <c r="F172" s="176" t="s">
        <v>329</v>
      </c>
      <c r="I172" s="177"/>
      <c r="L172" s="33"/>
      <c r="M172" s="62"/>
      <c r="N172" s="34"/>
      <c r="O172" s="34"/>
      <c r="P172" s="34"/>
      <c r="Q172" s="34"/>
      <c r="R172" s="34"/>
      <c r="S172" s="34"/>
      <c r="T172" s="63"/>
      <c r="AT172" s="16" t="s">
        <v>179</v>
      </c>
      <c r="AU172" s="16" t="s">
        <v>76</v>
      </c>
    </row>
    <row r="173" spans="2:51" s="11" customFormat="1" ht="13.5">
      <c r="B173" s="178"/>
      <c r="D173" s="179" t="s">
        <v>181</v>
      </c>
      <c r="E173" s="180" t="s">
        <v>3</v>
      </c>
      <c r="F173" s="181" t="s">
        <v>104</v>
      </c>
      <c r="H173" s="182">
        <v>238.2</v>
      </c>
      <c r="I173" s="183"/>
      <c r="L173" s="178"/>
      <c r="M173" s="184"/>
      <c r="N173" s="185"/>
      <c r="O173" s="185"/>
      <c r="P173" s="185"/>
      <c r="Q173" s="185"/>
      <c r="R173" s="185"/>
      <c r="S173" s="185"/>
      <c r="T173" s="186"/>
      <c r="AT173" s="187" t="s">
        <v>181</v>
      </c>
      <c r="AU173" s="187" t="s">
        <v>76</v>
      </c>
      <c r="AV173" s="11" t="s">
        <v>76</v>
      </c>
      <c r="AW173" s="11" t="s">
        <v>34</v>
      </c>
      <c r="AX173" s="11" t="s">
        <v>19</v>
      </c>
      <c r="AY173" s="187" t="s">
        <v>169</v>
      </c>
    </row>
    <row r="174" spans="2:65" s="1" customFormat="1" ht="22.5" customHeight="1">
      <c r="B174" s="162"/>
      <c r="C174" s="163" t="s">
        <v>330</v>
      </c>
      <c r="D174" s="163" t="s">
        <v>173</v>
      </c>
      <c r="E174" s="164" t="s">
        <v>331</v>
      </c>
      <c r="F174" s="165" t="s">
        <v>332</v>
      </c>
      <c r="G174" s="166" t="s">
        <v>94</v>
      </c>
      <c r="H174" s="167">
        <v>238.2</v>
      </c>
      <c r="I174" s="168"/>
      <c r="J174" s="169">
        <f>ROUND(I174*H174,2)</f>
        <v>0</v>
      </c>
      <c r="K174" s="165" t="s">
        <v>177</v>
      </c>
      <c r="L174" s="33"/>
      <c r="M174" s="170" t="s">
        <v>3</v>
      </c>
      <c r="N174" s="171" t="s">
        <v>41</v>
      </c>
      <c r="O174" s="34"/>
      <c r="P174" s="172">
        <f>O174*H174</f>
        <v>0</v>
      </c>
      <c r="Q174" s="172">
        <v>0</v>
      </c>
      <c r="R174" s="172">
        <f>Q174*H174</f>
        <v>0</v>
      </c>
      <c r="S174" s="172">
        <v>0</v>
      </c>
      <c r="T174" s="173">
        <f>S174*H174</f>
        <v>0</v>
      </c>
      <c r="AR174" s="16" t="s">
        <v>172</v>
      </c>
      <c r="AT174" s="16" t="s">
        <v>173</v>
      </c>
      <c r="AU174" s="16" t="s">
        <v>76</v>
      </c>
      <c r="AY174" s="16" t="s">
        <v>169</v>
      </c>
      <c r="BE174" s="174">
        <f>IF(N174="základní",J174,0)</f>
        <v>0</v>
      </c>
      <c r="BF174" s="174">
        <f>IF(N174="snížená",J174,0)</f>
        <v>0</v>
      </c>
      <c r="BG174" s="174">
        <f>IF(N174="zákl. přenesená",J174,0)</f>
        <v>0</v>
      </c>
      <c r="BH174" s="174">
        <f>IF(N174="sníž. přenesená",J174,0)</f>
        <v>0</v>
      </c>
      <c r="BI174" s="174">
        <f>IF(N174="nulová",J174,0)</f>
        <v>0</v>
      </c>
      <c r="BJ174" s="16" t="s">
        <v>19</v>
      </c>
      <c r="BK174" s="174">
        <f>ROUND(I174*H174,2)</f>
        <v>0</v>
      </c>
      <c r="BL174" s="16" t="s">
        <v>172</v>
      </c>
      <c r="BM174" s="16" t="s">
        <v>333</v>
      </c>
    </row>
    <row r="175" spans="2:47" s="1" customFormat="1" ht="13.5">
      <c r="B175" s="33"/>
      <c r="D175" s="175" t="s">
        <v>179</v>
      </c>
      <c r="F175" s="176" t="s">
        <v>334</v>
      </c>
      <c r="I175" s="177"/>
      <c r="L175" s="33"/>
      <c r="M175" s="62"/>
      <c r="N175" s="34"/>
      <c r="O175" s="34"/>
      <c r="P175" s="34"/>
      <c r="Q175" s="34"/>
      <c r="R175" s="34"/>
      <c r="S175" s="34"/>
      <c r="T175" s="63"/>
      <c r="AT175" s="16" t="s">
        <v>179</v>
      </c>
      <c r="AU175" s="16" t="s">
        <v>76</v>
      </c>
    </row>
    <row r="176" spans="2:51" s="11" customFormat="1" ht="13.5">
      <c r="B176" s="178"/>
      <c r="D176" s="179" t="s">
        <v>181</v>
      </c>
      <c r="E176" s="180" t="s">
        <v>3</v>
      </c>
      <c r="F176" s="181" t="s">
        <v>104</v>
      </c>
      <c r="H176" s="182">
        <v>238.2</v>
      </c>
      <c r="I176" s="183"/>
      <c r="L176" s="178"/>
      <c r="M176" s="184"/>
      <c r="N176" s="185"/>
      <c r="O176" s="185"/>
      <c r="P176" s="185"/>
      <c r="Q176" s="185"/>
      <c r="R176" s="185"/>
      <c r="S176" s="185"/>
      <c r="T176" s="186"/>
      <c r="AT176" s="187" t="s">
        <v>181</v>
      </c>
      <c r="AU176" s="187" t="s">
        <v>76</v>
      </c>
      <c r="AV176" s="11" t="s">
        <v>76</v>
      </c>
      <c r="AW176" s="11" t="s">
        <v>34</v>
      </c>
      <c r="AX176" s="11" t="s">
        <v>19</v>
      </c>
      <c r="AY176" s="187" t="s">
        <v>169</v>
      </c>
    </row>
    <row r="177" spans="2:65" s="1" customFormat="1" ht="31.5" customHeight="1">
      <c r="B177" s="162"/>
      <c r="C177" s="163" t="s">
        <v>335</v>
      </c>
      <c r="D177" s="163" t="s">
        <v>173</v>
      </c>
      <c r="E177" s="164" t="s">
        <v>336</v>
      </c>
      <c r="F177" s="165" t="s">
        <v>337</v>
      </c>
      <c r="G177" s="166" t="s">
        <v>94</v>
      </c>
      <c r="H177" s="167">
        <v>238.2</v>
      </c>
      <c r="I177" s="168"/>
      <c r="J177" s="169">
        <f>ROUND(I177*H177,2)</f>
        <v>0</v>
      </c>
      <c r="K177" s="165" t="s">
        <v>177</v>
      </c>
      <c r="L177" s="33"/>
      <c r="M177" s="170" t="s">
        <v>3</v>
      </c>
      <c r="N177" s="171" t="s">
        <v>41</v>
      </c>
      <c r="O177" s="34"/>
      <c r="P177" s="172">
        <f>O177*H177</f>
        <v>0</v>
      </c>
      <c r="Q177" s="172">
        <v>0</v>
      </c>
      <c r="R177" s="172">
        <f>Q177*H177</f>
        <v>0</v>
      </c>
      <c r="S177" s="172">
        <v>0</v>
      </c>
      <c r="T177" s="173">
        <f>S177*H177</f>
        <v>0</v>
      </c>
      <c r="AR177" s="16" t="s">
        <v>172</v>
      </c>
      <c r="AT177" s="16" t="s">
        <v>173</v>
      </c>
      <c r="AU177" s="16" t="s">
        <v>76</v>
      </c>
      <c r="AY177" s="16" t="s">
        <v>169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6" t="s">
        <v>19</v>
      </c>
      <c r="BK177" s="174">
        <f>ROUND(I177*H177,2)</f>
        <v>0</v>
      </c>
      <c r="BL177" s="16" t="s">
        <v>172</v>
      </c>
      <c r="BM177" s="16" t="s">
        <v>338</v>
      </c>
    </row>
    <row r="178" spans="2:47" s="1" customFormat="1" ht="27">
      <c r="B178" s="33"/>
      <c r="D178" s="175" t="s">
        <v>179</v>
      </c>
      <c r="F178" s="176" t="s">
        <v>339</v>
      </c>
      <c r="I178" s="177"/>
      <c r="L178" s="33"/>
      <c r="M178" s="62"/>
      <c r="N178" s="34"/>
      <c r="O178" s="34"/>
      <c r="P178" s="34"/>
      <c r="Q178" s="34"/>
      <c r="R178" s="34"/>
      <c r="S178" s="34"/>
      <c r="T178" s="63"/>
      <c r="AT178" s="16" t="s">
        <v>179</v>
      </c>
      <c r="AU178" s="16" t="s">
        <v>76</v>
      </c>
    </row>
    <row r="179" spans="2:51" s="11" customFormat="1" ht="13.5">
      <c r="B179" s="178"/>
      <c r="D179" s="179" t="s">
        <v>181</v>
      </c>
      <c r="E179" s="180" t="s">
        <v>3</v>
      </c>
      <c r="F179" s="181" t="s">
        <v>104</v>
      </c>
      <c r="H179" s="182">
        <v>238.2</v>
      </c>
      <c r="I179" s="183"/>
      <c r="L179" s="178"/>
      <c r="M179" s="184"/>
      <c r="N179" s="185"/>
      <c r="O179" s="185"/>
      <c r="P179" s="185"/>
      <c r="Q179" s="185"/>
      <c r="R179" s="185"/>
      <c r="S179" s="185"/>
      <c r="T179" s="186"/>
      <c r="AT179" s="187" t="s">
        <v>181</v>
      </c>
      <c r="AU179" s="187" t="s">
        <v>76</v>
      </c>
      <c r="AV179" s="11" t="s">
        <v>76</v>
      </c>
      <c r="AW179" s="11" t="s">
        <v>34</v>
      </c>
      <c r="AX179" s="11" t="s">
        <v>19</v>
      </c>
      <c r="AY179" s="187" t="s">
        <v>169</v>
      </c>
    </row>
    <row r="180" spans="2:65" s="1" customFormat="1" ht="22.5" customHeight="1">
      <c r="B180" s="162"/>
      <c r="C180" s="191" t="s">
        <v>340</v>
      </c>
      <c r="D180" s="191" t="s">
        <v>252</v>
      </c>
      <c r="E180" s="192" t="s">
        <v>341</v>
      </c>
      <c r="F180" s="193" t="s">
        <v>342</v>
      </c>
      <c r="G180" s="194" t="s">
        <v>255</v>
      </c>
      <c r="H180" s="195">
        <v>47.64</v>
      </c>
      <c r="I180" s="196"/>
      <c r="J180" s="197">
        <f>ROUND(I180*H180,2)</f>
        <v>0</v>
      </c>
      <c r="K180" s="193" t="s">
        <v>214</v>
      </c>
      <c r="L180" s="198"/>
      <c r="M180" s="199" t="s">
        <v>3</v>
      </c>
      <c r="N180" s="200" t="s">
        <v>41</v>
      </c>
      <c r="O180" s="34"/>
      <c r="P180" s="172">
        <f>O180*H180</f>
        <v>0</v>
      </c>
      <c r="Q180" s="172">
        <v>0</v>
      </c>
      <c r="R180" s="172">
        <f>Q180*H180</f>
        <v>0</v>
      </c>
      <c r="S180" s="172">
        <v>0</v>
      </c>
      <c r="T180" s="173">
        <f>S180*H180</f>
        <v>0</v>
      </c>
      <c r="AR180" s="16" t="s">
        <v>117</v>
      </c>
      <c r="AT180" s="16" t="s">
        <v>252</v>
      </c>
      <c r="AU180" s="16" t="s">
        <v>76</v>
      </c>
      <c r="AY180" s="16" t="s">
        <v>169</v>
      </c>
      <c r="BE180" s="174">
        <f>IF(N180="základní",J180,0)</f>
        <v>0</v>
      </c>
      <c r="BF180" s="174">
        <f>IF(N180="snížená",J180,0)</f>
        <v>0</v>
      </c>
      <c r="BG180" s="174">
        <f>IF(N180="zákl. přenesená",J180,0)</f>
        <v>0</v>
      </c>
      <c r="BH180" s="174">
        <f>IF(N180="sníž. přenesená",J180,0)</f>
        <v>0</v>
      </c>
      <c r="BI180" s="174">
        <f>IF(N180="nulová",J180,0)</f>
        <v>0</v>
      </c>
      <c r="BJ180" s="16" t="s">
        <v>19</v>
      </c>
      <c r="BK180" s="174">
        <f>ROUND(I180*H180,2)</f>
        <v>0</v>
      </c>
      <c r="BL180" s="16" t="s">
        <v>172</v>
      </c>
      <c r="BM180" s="16" t="s">
        <v>343</v>
      </c>
    </row>
    <row r="181" spans="2:47" s="1" customFormat="1" ht="13.5">
      <c r="B181" s="33"/>
      <c r="D181" s="175" t="s">
        <v>179</v>
      </c>
      <c r="F181" s="176" t="s">
        <v>344</v>
      </c>
      <c r="I181" s="177"/>
      <c r="L181" s="33"/>
      <c r="M181" s="62"/>
      <c r="N181" s="34"/>
      <c r="O181" s="34"/>
      <c r="P181" s="34"/>
      <c r="Q181" s="34"/>
      <c r="R181" s="34"/>
      <c r="S181" s="34"/>
      <c r="T181" s="63"/>
      <c r="AT181" s="16" t="s">
        <v>179</v>
      </c>
      <c r="AU181" s="16" t="s">
        <v>76</v>
      </c>
    </row>
    <row r="182" spans="2:51" s="11" customFormat="1" ht="13.5">
      <c r="B182" s="178"/>
      <c r="D182" s="179" t="s">
        <v>181</v>
      </c>
      <c r="E182" s="180" t="s">
        <v>3</v>
      </c>
      <c r="F182" s="181" t="s">
        <v>345</v>
      </c>
      <c r="H182" s="182">
        <v>47.64</v>
      </c>
      <c r="I182" s="183"/>
      <c r="L182" s="178"/>
      <c r="M182" s="184"/>
      <c r="N182" s="185"/>
      <c r="O182" s="185"/>
      <c r="P182" s="185"/>
      <c r="Q182" s="185"/>
      <c r="R182" s="185"/>
      <c r="S182" s="185"/>
      <c r="T182" s="186"/>
      <c r="AT182" s="187" t="s">
        <v>181</v>
      </c>
      <c r="AU182" s="187" t="s">
        <v>76</v>
      </c>
      <c r="AV182" s="11" t="s">
        <v>76</v>
      </c>
      <c r="AW182" s="11" t="s">
        <v>34</v>
      </c>
      <c r="AX182" s="11" t="s">
        <v>19</v>
      </c>
      <c r="AY182" s="187" t="s">
        <v>169</v>
      </c>
    </row>
    <row r="183" spans="2:65" s="1" customFormat="1" ht="31.5" customHeight="1">
      <c r="B183" s="162"/>
      <c r="C183" s="163" t="s">
        <v>346</v>
      </c>
      <c r="D183" s="163" t="s">
        <v>173</v>
      </c>
      <c r="E183" s="164" t="s">
        <v>347</v>
      </c>
      <c r="F183" s="165" t="s">
        <v>348</v>
      </c>
      <c r="G183" s="166" t="s">
        <v>94</v>
      </c>
      <c r="H183" s="167">
        <v>718.2</v>
      </c>
      <c r="I183" s="168"/>
      <c r="J183" s="169">
        <f>ROUND(I183*H183,2)</f>
        <v>0</v>
      </c>
      <c r="K183" s="165" t="s">
        <v>177</v>
      </c>
      <c r="L183" s="33"/>
      <c r="M183" s="170" t="s">
        <v>3</v>
      </c>
      <c r="N183" s="171" t="s">
        <v>41</v>
      </c>
      <c r="O183" s="34"/>
      <c r="P183" s="172">
        <f>O183*H183</f>
        <v>0</v>
      </c>
      <c r="Q183" s="172">
        <v>0</v>
      </c>
      <c r="R183" s="172">
        <f>Q183*H183</f>
        <v>0</v>
      </c>
      <c r="S183" s="172">
        <v>0</v>
      </c>
      <c r="T183" s="173">
        <f>S183*H183</f>
        <v>0</v>
      </c>
      <c r="AR183" s="16" t="s">
        <v>172</v>
      </c>
      <c r="AT183" s="16" t="s">
        <v>173</v>
      </c>
      <c r="AU183" s="16" t="s">
        <v>76</v>
      </c>
      <c r="AY183" s="16" t="s">
        <v>169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6" t="s">
        <v>19</v>
      </c>
      <c r="BK183" s="174">
        <f>ROUND(I183*H183,2)</f>
        <v>0</v>
      </c>
      <c r="BL183" s="16" t="s">
        <v>172</v>
      </c>
      <c r="BM183" s="16" t="s">
        <v>349</v>
      </c>
    </row>
    <row r="184" spans="2:47" s="1" customFormat="1" ht="27">
      <c r="B184" s="33"/>
      <c r="D184" s="175" t="s">
        <v>179</v>
      </c>
      <c r="F184" s="176" t="s">
        <v>350</v>
      </c>
      <c r="I184" s="177"/>
      <c r="L184" s="33"/>
      <c r="M184" s="62"/>
      <c r="N184" s="34"/>
      <c r="O184" s="34"/>
      <c r="P184" s="34"/>
      <c r="Q184" s="34"/>
      <c r="R184" s="34"/>
      <c r="S184" s="34"/>
      <c r="T184" s="63"/>
      <c r="AT184" s="16" t="s">
        <v>179</v>
      </c>
      <c r="AU184" s="16" t="s">
        <v>76</v>
      </c>
    </row>
    <row r="185" spans="2:51" s="11" customFormat="1" ht="13.5">
      <c r="B185" s="178"/>
      <c r="D185" s="179" t="s">
        <v>181</v>
      </c>
      <c r="E185" s="180" t="s">
        <v>3</v>
      </c>
      <c r="F185" s="181" t="s">
        <v>351</v>
      </c>
      <c r="H185" s="182">
        <v>718.2</v>
      </c>
      <c r="I185" s="183"/>
      <c r="L185" s="178"/>
      <c r="M185" s="184"/>
      <c r="N185" s="185"/>
      <c r="O185" s="185"/>
      <c r="P185" s="185"/>
      <c r="Q185" s="185"/>
      <c r="R185" s="185"/>
      <c r="S185" s="185"/>
      <c r="T185" s="186"/>
      <c r="AT185" s="187" t="s">
        <v>181</v>
      </c>
      <c r="AU185" s="187" t="s">
        <v>76</v>
      </c>
      <c r="AV185" s="11" t="s">
        <v>76</v>
      </c>
      <c r="AW185" s="11" t="s">
        <v>34</v>
      </c>
      <c r="AX185" s="11" t="s">
        <v>19</v>
      </c>
      <c r="AY185" s="187" t="s">
        <v>169</v>
      </c>
    </row>
    <row r="186" spans="2:65" s="1" customFormat="1" ht="22.5" customHeight="1">
      <c r="B186" s="162"/>
      <c r="C186" s="191" t="s">
        <v>90</v>
      </c>
      <c r="D186" s="191" t="s">
        <v>252</v>
      </c>
      <c r="E186" s="192" t="s">
        <v>352</v>
      </c>
      <c r="F186" s="193" t="s">
        <v>353</v>
      </c>
      <c r="G186" s="194" t="s">
        <v>354</v>
      </c>
      <c r="H186" s="195">
        <v>0.359</v>
      </c>
      <c r="I186" s="196"/>
      <c r="J186" s="197">
        <f>ROUND(I186*H186,2)</f>
        <v>0</v>
      </c>
      <c r="K186" s="193" t="s">
        <v>177</v>
      </c>
      <c r="L186" s="198"/>
      <c r="M186" s="199" t="s">
        <v>3</v>
      </c>
      <c r="N186" s="200" t="s">
        <v>41</v>
      </c>
      <c r="O186" s="34"/>
      <c r="P186" s="172">
        <f>O186*H186</f>
        <v>0</v>
      </c>
      <c r="Q186" s="172">
        <v>0.001</v>
      </c>
      <c r="R186" s="172">
        <f>Q186*H186</f>
        <v>0.000359</v>
      </c>
      <c r="S186" s="172">
        <v>0</v>
      </c>
      <c r="T186" s="173">
        <f>S186*H186</f>
        <v>0</v>
      </c>
      <c r="AR186" s="16" t="s">
        <v>117</v>
      </c>
      <c r="AT186" s="16" t="s">
        <v>252</v>
      </c>
      <c r="AU186" s="16" t="s">
        <v>76</v>
      </c>
      <c r="AY186" s="16" t="s">
        <v>169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6" t="s">
        <v>19</v>
      </c>
      <c r="BK186" s="174">
        <f>ROUND(I186*H186,2)</f>
        <v>0</v>
      </c>
      <c r="BL186" s="16" t="s">
        <v>172</v>
      </c>
      <c r="BM186" s="16" t="s">
        <v>355</v>
      </c>
    </row>
    <row r="187" spans="2:47" s="1" customFormat="1" ht="13.5">
      <c r="B187" s="33"/>
      <c r="D187" s="175" t="s">
        <v>179</v>
      </c>
      <c r="F187" s="176" t="s">
        <v>356</v>
      </c>
      <c r="I187" s="177"/>
      <c r="L187" s="33"/>
      <c r="M187" s="62"/>
      <c r="N187" s="34"/>
      <c r="O187" s="34"/>
      <c r="P187" s="34"/>
      <c r="Q187" s="34"/>
      <c r="R187" s="34"/>
      <c r="S187" s="34"/>
      <c r="T187" s="63"/>
      <c r="AT187" s="16" t="s">
        <v>179</v>
      </c>
      <c r="AU187" s="16" t="s">
        <v>76</v>
      </c>
    </row>
    <row r="188" spans="2:51" s="11" customFormat="1" ht="13.5">
      <c r="B188" s="178"/>
      <c r="D188" s="179" t="s">
        <v>181</v>
      </c>
      <c r="F188" s="181" t="s">
        <v>357</v>
      </c>
      <c r="H188" s="182">
        <v>0.359</v>
      </c>
      <c r="I188" s="183"/>
      <c r="L188" s="178"/>
      <c r="M188" s="184"/>
      <c r="N188" s="185"/>
      <c r="O188" s="185"/>
      <c r="P188" s="185"/>
      <c r="Q188" s="185"/>
      <c r="R188" s="185"/>
      <c r="S188" s="185"/>
      <c r="T188" s="186"/>
      <c r="AT188" s="187" t="s">
        <v>181</v>
      </c>
      <c r="AU188" s="187" t="s">
        <v>76</v>
      </c>
      <c r="AV188" s="11" t="s">
        <v>76</v>
      </c>
      <c r="AW188" s="11" t="s">
        <v>4</v>
      </c>
      <c r="AX188" s="11" t="s">
        <v>19</v>
      </c>
      <c r="AY188" s="187" t="s">
        <v>169</v>
      </c>
    </row>
    <row r="189" spans="2:65" s="1" customFormat="1" ht="22.5" customHeight="1">
      <c r="B189" s="162"/>
      <c r="C189" s="163" t="s">
        <v>358</v>
      </c>
      <c r="D189" s="163" t="s">
        <v>173</v>
      </c>
      <c r="E189" s="164" t="s">
        <v>359</v>
      </c>
      <c r="F189" s="165" t="s">
        <v>360</v>
      </c>
      <c r="G189" s="166" t="s">
        <v>94</v>
      </c>
      <c r="H189" s="167">
        <v>480</v>
      </c>
      <c r="I189" s="168"/>
      <c r="J189" s="169">
        <f>ROUND(I189*H189,2)</f>
        <v>0</v>
      </c>
      <c r="K189" s="165" t="s">
        <v>177</v>
      </c>
      <c r="L189" s="33"/>
      <c r="M189" s="170" t="s">
        <v>3</v>
      </c>
      <c r="N189" s="171" t="s">
        <v>41</v>
      </c>
      <c r="O189" s="34"/>
      <c r="P189" s="172">
        <f>O189*H189</f>
        <v>0</v>
      </c>
      <c r="Q189" s="172">
        <v>0</v>
      </c>
      <c r="R189" s="172">
        <f>Q189*H189</f>
        <v>0</v>
      </c>
      <c r="S189" s="172">
        <v>0</v>
      </c>
      <c r="T189" s="173">
        <f>S189*H189</f>
        <v>0</v>
      </c>
      <c r="AR189" s="16" t="s">
        <v>19</v>
      </c>
      <c r="AT189" s="16" t="s">
        <v>173</v>
      </c>
      <c r="AU189" s="16" t="s">
        <v>76</v>
      </c>
      <c r="AY189" s="16" t="s">
        <v>169</v>
      </c>
      <c r="BE189" s="174">
        <f>IF(N189="základní",J189,0)</f>
        <v>0</v>
      </c>
      <c r="BF189" s="174">
        <f>IF(N189="snížená",J189,0)</f>
        <v>0</v>
      </c>
      <c r="BG189" s="174">
        <f>IF(N189="zákl. přenesená",J189,0)</f>
        <v>0</v>
      </c>
      <c r="BH189" s="174">
        <f>IF(N189="sníž. přenesená",J189,0)</f>
        <v>0</v>
      </c>
      <c r="BI189" s="174">
        <f>IF(N189="nulová",J189,0)</f>
        <v>0</v>
      </c>
      <c r="BJ189" s="16" t="s">
        <v>19</v>
      </c>
      <c r="BK189" s="174">
        <f>ROUND(I189*H189,2)</f>
        <v>0</v>
      </c>
      <c r="BL189" s="16" t="s">
        <v>19</v>
      </c>
      <c r="BM189" s="16" t="s">
        <v>361</v>
      </c>
    </row>
    <row r="190" spans="2:47" s="1" customFormat="1" ht="27">
      <c r="B190" s="33"/>
      <c r="D190" s="175" t="s">
        <v>179</v>
      </c>
      <c r="F190" s="176" t="s">
        <v>362</v>
      </c>
      <c r="I190" s="177"/>
      <c r="L190" s="33"/>
      <c r="M190" s="62"/>
      <c r="N190" s="34"/>
      <c r="O190" s="34"/>
      <c r="P190" s="34"/>
      <c r="Q190" s="34"/>
      <c r="R190" s="34"/>
      <c r="S190" s="34"/>
      <c r="T190" s="63"/>
      <c r="AT190" s="16" t="s">
        <v>179</v>
      </c>
      <c r="AU190" s="16" t="s">
        <v>76</v>
      </c>
    </row>
    <row r="191" spans="2:51" s="11" customFormat="1" ht="13.5">
      <c r="B191" s="178"/>
      <c r="D191" s="179" t="s">
        <v>181</v>
      </c>
      <c r="E191" s="180" t="s">
        <v>3</v>
      </c>
      <c r="F191" s="181" t="s">
        <v>129</v>
      </c>
      <c r="H191" s="182">
        <v>480</v>
      </c>
      <c r="I191" s="183"/>
      <c r="L191" s="178"/>
      <c r="M191" s="184"/>
      <c r="N191" s="185"/>
      <c r="O191" s="185"/>
      <c r="P191" s="185"/>
      <c r="Q191" s="185"/>
      <c r="R191" s="185"/>
      <c r="S191" s="185"/>
      <c r="T191" s="186"/>
      <c r="AT191" s="187" t="s">
        <v>181</v>
      </c>
      <c r="AU191" s="187" t="s">
        <v>76</v>
      </c>
      <c r="AV191" s="11" t="s">
        <v>76</v>
      </c>
      <c r="AW191" s="11" t="s">
        <v>34</v>
      </c>
      <c r="AX191" s="11" t="s">
        <v>19</v>
      </c>
      <c r="AY191" s="187" t="s">
        <v>169</v>
      </c>
    </row>
    <row r="192" spans="2:65" s="1" customFormat="1" ht="31.5" customHeight="1">
      <c r="B192" s="162"/>
      <c r="C192" s="163" t="s">
        <v>363</v>
      </c>
      <c r="D192" s="163" t="s">
        <v>173</v>
      </c>
      <c r="E192" s="164" t="s">
        <v>364</v>
      </c>
      <c r="F192" s="165" t="s">
        <v>365</v>
      </c>
      <c r="G192" s="166" t="s">
        <v>94</v>
      </c>
      <c r="H192" s="167">
        <v>480</v>
      </c>
      <c r="I192" s="168"/>
      <c r="J192" s="169">
        <f>ROUND(I192*H192,2)</f>
        <v>0</v>
      </c>
      <c r="K192" s="165" t="s">
        <v>177</v>
      </c>
      <c r="L192" s="33"/>
      <c r="M192" s="170" t="s">
        <v>3</v>
      </c>
      <c r="N192" s="171" t="s">
        <v>41</v>
      </c>
      <c r="O192" s="34"/>
      <c r="P192" s="172">
        <f>O192*H192</f>
        <v>0</v>
      </c>
      <c r="Q192" s="172">
        <v>0</v>
      </c>
      <c r="R192" s="172">
        <f>Q192*H192</f>
        <v>0</v>
      </c>
      <c r="S192" s="172">
        <v>0</v>
      </c>
      <c r="T192" s="173">
        <f>S192*H192</f>
        <v>0</v>
      </c>
      <c r="AR192" s="16" t="s">
        <v>19</v>
      </c>
      <c r="AT192" s="16" t="s">
        <v>173</v>
      </c>
      <c r="AU192" s="16" t="s">
        <v>76</v>
      </c>
      <c r="AY192" s="16" t="s">
        <v>169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6" t="s">
        <v>19</v>
      </c>
      <c r="BK192" s="174">
        <f>ROUND(I192*H192,2)</f>
        <v>0</v>
      </c>
      <c r="BL192" s="16" t="s">
        <v>19</v>
      </c>
      <c r="BM192" s="16" t="s">
        <v>366</v>
      </c>
    </row>
    <row r="193" spans="2:47" s="1" customFormat="1" ht="27">
      <c r="B193" s="33"/>
      <c r="D193" s="175" t="s">
        <v>179</v>
      </c>
      <c r="F193" s="176" t="s">
        <v>367</v>
      </c>
      <c r="I193" s="177"/>
      <c r="L193" s="33"/>
      <c r="M193" s="62"/>
      <c r="N193" s="34"/>
      <c r="O193" s="34"/>
      <c r="P193" s="34"/>
      <c r="Q193" s="34"/>
      <c r="R193" s="34"/>
      <c r="S193" s="34"/>
      <c r="T193" s="63"/>
      <c r="AT193" s="16" t="s">
        <v>179</v>
      </c>
      <c r="AU193" s="16" t="s">
        <v>76</v>
      </c>
    </row>
    <row r="194" spans="2:51" s="11" customFormat="1" ht="13.5">
      <c r="B194" s="178"/>
      <c r="D194" s="179" t="s">
        <v>181</v>
      </c>
      <c r="E194" s="180" t="s">
        <v>3</v>
      </c>
      <c r="F194" s="181" t="s">
        <v>129</v>
      </c>
      <c r="H194" s="182">
        <v>480</v>
      </c>
      <c r="I194" s="183"/>
      <c r="L194" s="178"/>
      <c r="M194" s="184"/>
      <c r="N194" s="185"/>
      <c r="O194" s="185"/>
      <c r="P194" s="185"/>
      <c r="Q194" s="185"/>
      <c r="R194" s="185"/>
      <c r="S194" s="185"/>
      <c r="T194" s="186"/>
      <c r="AT194" s="187" t="s">
        <v>181</v>
      </c>
      <c r="AU194" s="187" t="s">
        <v>76</v>
      </c>
      <c r="AV194" s="11" t="s">
        <v>76</v>
      </c>
      <c r="AW194" s="11" t="s">
        <v>34</v>
      </c>
      <c r="AX194" s="11" t="s">
        <v>19</v>
      </c>
      <c r="AY194" s="187" t="s">
        <v>169</v>
      </c>
    </row>
    <row r="195" spans="2:65" s="1" customFormat="1" ht="22.5" customHeight="1">
      <c r="B195" s="162"/>
      <c r="C195" s="163" t="s">
        <v>126</v>
      </c>
      <c r="D195" s="163" t="s">
        <v>173</v>
      </c>
      <c r="E195" s="164" t="s">
        <v>368</v>
      </c>
      <c r="F195" s="165" t="s">
        <v>369</v>
      </c>
      <c r="G195" s="166" t="s">
        <v>94</v>
      </c>
      <c r="H195" s="167">
        <v>480</v>
      </c>
      <c r="I195" s="168"/>
      <c r="J195" s="169">
        <f>ROUND(I195*H195,2)</f>
        <v>0</v>
      </c>
      <c r="K195" s="165" t="s">
        <v>177</v>
      </c>
      <c r="L195" s="33"/>
      <c r="M195" s="170" t="s">
        <v>3</v>
      </c>
      <c r="N195" s="171" t="s">
        <v>41</v>
      </c>
      <c r="O195" s="34"/>
      <c r="P195" s="172">
        <f>O195*H195</f>
        <v>0</v>
      </c>
      <c r="Q195" s="172">
        <v>0</v>
      </c>
      <c r="R195" s="172">
        <f>Q195*H195</f>
        <v>0</v>
      </c>
      <c r="S195" s="172">
        <v>0</v>
      </c>
      <c r="T195" s="173">
        <f>S195*H195</f>
        <v>0</v>
      </c>
      <c r="AR195" s="16" t="s">
        <v>19</v>
      </c>
      <c r="AT195" s="16" t="s">
        <v>173</v>
      </c>
      <c r="AU195" s="16" t="s">
        <v>76</v>
      </c>
      <c r="AY195" s="16" t="s">
        <v>169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6" t="s">
        <v>19</v>
      </c>
      <c r="BK195" s="174">
        <f>ROUND(I195*H195,2)</f>
        <v>0</v>
      </c>
      <c r="BL195" s="16" t="s">
        <v>19</v>
      </c>
      <c r="BM195" s="16" t="s">
        <v>370</v>
      </c>
    </row>
    <row r="196" spans="2:47" s="1" customFormat="1" ht="27">
      <c r="B196" s="33"/>
      <c r="D196" s="175" t="s">
        <v>179</v>
      </c>
      <c r="F196" s="176" t="s">
        <v>371</v>
      </c>
      <c r="I196" s="177"/>
      <c r="L196" s="33"/>
      <c r="M196" s="62"/>
      <c r="N196" s="34"/>
      <c r="O196" s="34"/>
      <c r="P196" s="34"/>
      <c r="Q196" s="34"/>
      <c r="R196" s="34"/>
      <c r="S196" s="34"/>
      <c r="T196" s="63"/>
      <c r="AT196" s="16" t="s">
        <v>179</v>
      </c>
      <c r="AU196" s="16" t="s">
        <v>76</v>
      </c>
    </row>
    <row r="197" spans="2:51" s="11" customFormat="1" ht="13.5">
      <c r="B197" s="178"/>
      <c r="D197" s="179" t="s">
        <v>181</v>
      </c>
      <c r="E197" s="180" t="s">
        <v>3</v>
      </c>
      <c r="F197" s="181" t="s">
        <v>129</v>
      </c>
      <c r="H197" s="182">
        <v>480</v>
      </c>
      <c r="I197" s="183"/>
      <c r="L197" s="178"/>
      <c r="M197" s="184"/>
      <c r="N197" s="185"/>
      <c r="O197" s="185"/>
      <c r="P197" s="185"/>
      <c r="Q197" s="185"/>
      <c r="R197" s="185"/>
      <c r="S197" s="185"/>
      <c r="T197" s="186"/>
      <c r="AT197" s="187" t="s">
        <v>181</v>
      </c>
      <c r="AU197" s="187" t="s">
        <v>76</v>
      </c>
      <c r="AV197" s="11" t="s">
        <v>76</v>
      </c>
      <c r="AW197" s="11" t="s">
        <v>34</v>
      </c>
      <c r="AX197" s="11" t="s">
        <v>19</v>
      </c>
      <c r="AY197" s="187" t="s">
        <v>169</v>
      </c>
    </row>
    <row r="198" spans="2:65" s="1" customFormat="1" ht="22.5" customHeight="1">
      <c r="B198" s="162"/>
      <c r="C198" s="191" t="s">
        <v>372</v>
      </c>
      <c r="D198" s="191" t="s">
        <v>252</v>
      </c>
      <c r="E198" s="192" t="s">
        <v>373</v>
      </c>
      <c r="F198" s="193" t="s">
        <v>374</v>
      </c>
      <c r="G198" s="194" t="s">
        <v>255</v>
      </c>
      <c r="H198" s="195">
        <v>96</v>
      </c>
      <c r="I198" s="196"/>
      <c r="J198" s="197">
        <f>ROUND(I198*H198,2)</f>
        <v>0</v>
      </c>
      <c r="K198" s="193" t="s">
        <v>214</v>
      </c>
      <c r="L198" s="198"/>
      <c r="M198" s="199" t="s">
        <v>3</v>
      </c>
      <c r="N198" s="200" t="s">
        <v>41</v>
      </c>
      <c r="O198" s="34"/>
      <c r="P198" s="172">
        <f>O198*H198</f>
        <v>0</v>
      </c>
      <c r="Q198" s="172">
        <v>0</v>
      </c>
      <c r="R198" s="172">
        <f>Q198*H198</f>
        <v>0</v>
      </c>
      <c r="S198" s="172">
        <v>0</v>
      </c>
      <c r="T198" s="173">
        <f>S198*H198</f>
        <v>0</v>
      </c>
      <c r="AR198" s="16" t="s">
        <v>76</v>
      </c>
      <c r="AT198" s="16" t="s">
        <v>252</v>
      </c>
      <c r="AU198" s="16" t="s">
        <v>76</v>
      </c>
      <c r="AY198" s="16" t="s">
        <v>169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6" t="s">
        <v>19</v>
      </c>
      <c r="BK198" s="174">
        <f>ROUND(I198*H198,2)</f>
        <v>0</v>
      </c>
      <c r="BL198" s="16" t="s">
        <v>19</v>
      </c>
      <c r="BM198" s="16" t="s">
        <v>375</v>
      </c>
    </row>
    <row r="199" spans="2:47" s="1" customFormat="1" ht="13.5">
      <c r="B199" s="33"/>
      <c r="D199" s="175" t="s">
        <v>179</v>
      </c>
      <c r="F199" s="176" t="s">
        <v>376</v>
      </c>
      <c r="I199" s="177"/>
      <c r="L199" s="33"/>
      <c r="M199" s="62"/>
      <c r="N199" s="34"/>
      <c r="O199" s="34"/>
      <c r="P199" s="34"/>
      <c r="Q199" s="34"/>
      <c r="R199" s="34"/>
      <c r="S199" s="34"/>
      <c r="T199" s="63"/>
      <c r="AT199" s="16" t="s">
        <v>179</v>
      </c>
      <c r="AU199" s="16" t="s">
        <v>76</v>
      </c>
    </row>
    <row r="200" spans="2:51" s="11" customFormat="1" ht="13.5">
      <c r="B200" s="178"/>
      <c r="D200" s="179" t="s">
        <v>181</v>
      </c>
      <c r="E200" s="180" t="s">
        <v>3</v>
      </c>
      <c r="F200" s="181" t="s">
        <v>377</v>
      </c>
      <c r="H200" s="182">
        <v>96</v>
      </c>
      <c r="I200" s="183"/>
      <c r="L200" s="178"/>
      <c r="M200" s="184"/>
      <c r="N200" s="185"/>
      <c r="O200" s="185"/>
      <c r="P200" s="185"/>
      <c r="Q200" s="185"/>
      <c r="R200" s="185"/>
      <c r="S200" s="185"/>
      <c r="T200" s="186"/>
      <c r="AT200" s="187" t="s">
        <v>181</v>
      </c>
      <c r="AU200" s="187" t="s">
        <v>76</v>
      </c>
      <c r="AV200" s="11" t="s">
        <v>76</v>
      </c>
      <c r="AW200" s="11" t="s">
        <v>34</v>
      </c>
      <c r="AX200" s="11" t="s">
        <v>19</v>
      </c>
      <c r="AY200" s="187" t="s">
        <v>169</v>
      </c>
    </row>
    <row r="201" spans="2:65" s="1" customFormat="1" ht="22.5" customHeight="1">
      <c r="B201" s="162"/>
      <c r="C201" s="163" t="s">
        <v>378</v>
      </c>
      <c r="D201" s="163" t="s">
        <v>173</v>
      </c>
      <c r="E201" s="164" t="s">
        <v>379</v>
      </c>
      <c r="F201" s="165" t="s">
        <v>380</v>
      </c>
      <c r="G201" s="166" t="s">
        <v>94</v>
      </c>
      <c r="H201" s="167">
        <v>480</v>
      </c>
      <c r="I201" s="168"/>
      <c r="J201" s="169">
        <f>ROUND(I201*H201,2)</f>
        <v>0</v>
      </c>
      <c r="K201" s="165" t="s">
        <v>177</v>
      </c>
      <c r="L201" s="33"/>
      <c r="M201" s="170" t="s">
        <v>3</v>
      </c>
      <c r="N201" s="171" t="s">
        <v>41</v>
      </c>
      <c r="O201" s="34"/>
      <c r="P201" s="172">
        <f>O201*H201</f>
        <v>0</v>
      </c>
      <c r="Q201" s="172">
        <v>0</v>
      </c>
      <c r="R201" s="172">
        <f>Q201*H201</f>
        <v>0</v>
      </c>
      <c r="S201" s="172">
        <v>0</v>
      </c>
      <c r="T201" s="173">
        <f>S201*H201</f>
        <v>0</v>
      </c>
      <c r="AR201" s="16" t="s">
        <v>19</v>
      </c>
      <c r="AT201" s="16" t="s">
        <v>173</v>
      </c>
      <c r="AU201" s="16" t="s">
        <v>76</v>
      </c>
      <c r="AY201" s="16" t="s">
        <v>169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6" t="s">
        <v>19</v>
      </c>
      <c r="BK201" s="174">
        <f>ROUND(I201*H201,2)</f>
        <v>0</v>
      </c>
      <c r="BL201" s="16" t="s">
        <v>19</v>
      </c>
      <c r="BM201" s="16" t="s">
        <v>381</v>
      </c>
    </row>
    <row r="202" spans="2:47" s="1" customFormat="1" ht="13.5">
      <c r="B202" s="33"/>
      <c r="D202" s="175" t="s">
        <v>179</v>
      </c>
      <c r="F202" s="176" t="s">
        <v>382</v>
      </c>
      <c r="I202" s="177"/>
      <c r="L202" s="33"/>
      <c r="M202" s="62"/>
      <c r="N202" s="34"/>
      <c r="O202" s="34"/>
      <c r="P202" s="34"/>
      <c r="Q202" s="34"/>
      <c r="R202" s="34"/>
      <c r="S202" s="34"/>
      <c r="T202" s="63"/>
      <c r="AT202" s="16" t="s">
        <v>179</v>
      </c>
      <c r="AU202" s="16" t="s">
        <v>76</v>
      </c>
    </row>
    <row r="203" spans="2:51" s="11" customFormat="1" ht="13.5">
      <c r="B203" s="178"/>
      <c r="D203" s="179" t="s">
        <v>181</v>
      </c>
      <c r="E203" s="180" t="s">
        <v>3</v>
      </c>
      <c r="F203" s="181" t="s">
        <v>129</v>
      </c>
      <c r="H203" s="182">
        <v>480</v>
      </c>
      <c r="I203" s="183"/>
      <c r="L203" s="178"/>
      <c r="M203" s="184"/>
      <c r="N203" s="185"/>
      <c r="O203" s="185"/>
      <c r="P203" s="185"/>
      <c r="Q203" s="185"/>
      <c r="R203" s="185"/>
      <c r="S203" s="185"/>
      <c r="T203" s="186"/>
      <c r="AT203" s="187" t="s">
        <v>181</v>
      </c>
      <c r="AU203" s="187" t="s">
        <v>76</v>
      </c>
      <c r="AV203" s="11" t="s">
        <v>76</v>
      </c>
      <c r="AW203" s="11" t="s">
        <v>34</v>
      </c>
      <c r="AX203" s="11" t="s">
        <v>19</v>
      </c>
      <c r="AY203" s="187" t="s">
        <v>169</v>
      </c>
    </row>
    <row r="204" spans="2:65" s="1" customFormat="1" ht="22.5" customHeight="1">
      <c r="B204" s="162"/>
      <c r="C204" s="163" t="s">
        <v>383</v>
      </c>
      <c r="D204" s="163" t="s">
        <v>173</v>
      </c>
      <c r="E204" s="164" t="s">
        <v>331</v>
      </c>
      <c r="F204" s="165" t="s">
        <v>332</v>
      </c>
      <c r="G204" s="166" t="s">
        <v>94</v>
      </c>
      <c r="H204" s="167">
        <v>480</v>
      </c>
      <c r="I204" s="168"/>
      <c r="J204" s="169">
        <f>ROUND(I204*H204,2)</f>
        <v>0</v>
      </c>
      <c r="K204" s="165" t="s">
        <v>177</v>
      </c>
      <c r="L204" s="33"/>
      <c r="M204" s="170" t="s">
        <v>3</v>
      </c>
      <c r="N204" s="171" t="s">
        <v>41</v>
      </c>
      <c r="O204" s="34"/>
      <c r="P204" s="172">
        <f>O204*H204</f>
        <v>0</v>
      </c>
      <c r="Q204" s="172">
        <v>0</v>
      </c>
      <c r="R204" s="172">
        <f>Q204*H204</f>
        <v>0</v>
      </c>
      <c r="S204" s="172">
        <v>0</v>
      </c>
      <c r="T204" s="173">
        <f>S204*H204</f>
        <v>0</v>
      </c>
      <c r="AR204" s="16" t="s">
        <v>19</v>
      </c>
      <c r="AT204" s="16" t="s">
        <v>173</v>
      </c>
      <c r="AU204" s="16" t="s">
        <v>76</v>
      </c>
      <c r="AY204" s="16" t="s">
        <v>169</v>
      </c>
      <c r="BE204" s="174">
        <f>IF(N204="základní",J204,0)</f>
        <v>0</v>
      </c>
      <c r="BF204" s="174">
        <f>IF(N204="snížená",J204,0)</f>
        <v>0</v>
      </c>
      <c r="BG204" s="174">
        <f>IF(N204="zákl. přenesená",J204,0)</f>
        <v>0</v>
      </c>
      <c r="BH204" s="174">
        <f>IF(N204="sníž. přenesená",J204,0)</f>
        <v>0</v>
      </c>
      <c r="BI204" s="174">
        <f>IF(N204="nulová",J204,0)</f>
        <v>0</v>
      </c>
      <c r="BJ204" s="16" t="s">
        <v>19</v>
      </c>
      <c r="BK204" s="174">
        <f>ROUND(I204*H204,2)</f>
        <v>0</v>
      </c>
      <c r="BL204" s="16" t="s">
        <v>19</v>
      </c>
      <c r="BM204" s="16" t="s">
        <v>384</v>
      </c>
    </row>
    <row r="205" spans="2:47" s="1" customFormat="1" ht="13.5">
      <c r="B205" s="33"/>
      <c r="D205" s="175" t="s">
        <v>179</v>
      </c>
      <c r="F205" s="176" t="s">
        <v>334</v>
      </c>
      <c r="I205" s="177"/>
      <c r="L205" s="33"/>
      <c r="M205" s="62"/>
      <c r="N205" s="34"/>
      <c r="O205" s="34"/>
      <c r="P205" s="34"/>
      <c r="Q205" s="34"/>
      <c r="R205" s="34"/>
      <c r="S205" s="34"/>
      <c r="T205" s="63"/>
      <c r="AT205" s="16" t="s">
        <v>179</v>
      </c>
      <c r="AU205" s="16" t="s">
        <v>76</v>
      </c>
    </row>
    <row r="206" spans="2:51" s="11" customFormat="1" ht="13.5">
      <c r="B206" s="178"/>
      <c r="D206" s="175" t="s">
        <v>181</v>
      </c>
      <c r="E206" s="187" t="s">
        <v>3</v>
      </c>
      <c r="F206" s="188" t="s">
        <v>129</v>
      </c>
      <c r="H206" s="189">
        <v>480</v>
      </c>
      <c r="I206" s="183"/>
      <c r="L206" s="178"/>
      <c r="M206" s="184"/>
      <c r="N206" s="185"/>
      <c r="O206" s="185"/>
      <c r="P206" s="185"/>
      <c r="Q206" s="185"/>
      <c r="R206" s="185"/>
      <c r="S206" s="185"/>
      <c r="T206" s="186"/>
      <c r="AT206" s="187" t="s">
        <v>181</v>
      </c>
      <c r="AU206" s="187" t="s">
        <v>76</v>
      </c>
      <c r="AV206" s="11" t="s">
        <v>76</v>
      </c>
      <c r="AW206" s="11" t="s">
        <v>34</v>
      </c>
      <c r="AX206" s="11" t="s">
        <v>19</v>
      </c>
      <c r="AY206" s="187" t="s">
        <v>169</v>
      </c>
    </row>
    <row r="207" spans="2:63" s="10" customFormat="1" ht="29.25" customHeight="1">
      <c r="B207" s="148"/>
      <c r="D207" s="159" t="s">
        <v>67</v>
      </c>
      <c r="E207" s="160" t="s">
        <v>385</v>
      </c>
      <c r="F207" s="160" t="s">
        <v>386</v>
      </c>
      <c r="I207" s="151"/>
      <c r="J207" s="161">
        <f>BK207</f>
        <v>0</v>
      </c>
      <c r="L207" s="148"/>
      <c r="M207" s="153"/>
      <c r="N207" s="154"/>
      <c r="O207" s="154"/>
      <c r="P207" s="155">
        <f>SUM(P208:P285)</f>
        <v>0</v>
      </c>
      <c r="Q207" s="154"/>
      <c r="R207" s="155">
        <f>SUM(R208:R285)</f>
        <v>24.320072</v>
      </c>
      <c r="S207" s="154"/>
      <c r="T207" s="156">
        <f>SUM(T208:T285)</f>
        <v>0</v>
      </c>
      <c r="AR207" s="149" t="s">
        <v>172</v>
      </c>
      <c r="AT207" s="157" t="s">
        <v>67</v>
      </c>
      <c r="AU207" s="157" t="s">
        <v>19</v>
      </c>
      <c r="AY207" s="149" t="s">
        <v>169</v>
      </c>
      <c r="BK207" s="158">
        <f>SUM(BK208:BK285)</f>
        <v>0</v>
      </c>
    </row>
    <row r="208" spans="2:65" s="1" customFormat="1" ht="31.5" customHeight="1">
      <c r="B208" s="162"/>
      <c r="C208" s="163" t="s">
        <v>387</v>
      </c>
      <c r="D208" s="163" t="s">
        <v>173</v>
      </c>
      <c r="E208" s="164" t="s">
        <v>388</v>
      </c>
      <c r="F208" s="165" t="s">
        <v>389</v>
      </c>
      <c r="G208" s="166" t="s">
        <v>176</v>
      </c>
      <c r="H208" s="167">
        <v>615</v>
      </c>
      <c r="I208" s="168"/>
      <c r="J208" s="169">
        <f>ROUND(I208*H208,2)</f>
        <v>0</v>
      </c>
      <c r="K208" s="165" t="s">
        <v>177</v>
      </c>
      <c r="L208" s="33"/>
      <c r="M208" s="170" t="s">
        <v>3</v>
      </c>
      <c r="N208" s="171" t="s">
        <v>41</v>
      </c>
      <c r="O208" s="34"/>
      <c r="P208" s="172">
        <f>O208*H208</f>
        <v>0</v>
      </c>
      <c r="Q208" s="172">
        <v>0</v>
      </c>
      <c r="R208" s="172">
        <f>Q208*H208</f>
        <v>0</v>
      </c>
      <c r="S208" s="172">
        <v>0</v>
      </c>
      <c r="T208" s="173">
        <f>S208*H208</f>
        <v>0</v>
      </c>
      <c r="AR208" s="16" t="s">
        <v>172</v>
      </c>
      <c r="AT208" s="16" t="s">
        <v>173</v>
      </c>
      <c r="AU208" s="16" t="s">
        <v>76</v>
      </c>
      <c r="AY208" s="16" t="s">
        <v>169</v>
      </c>
      <c r="BE208" s="174">
        <f>IF(N208="základní",J208,0)</f>
        <v>0</v>
      </c>
      <c r="BF208" s="174">
        <f>IF(N208="snížená",J208,0)</f>
        <v>0</v>
      </c>
      <c r="BG208" s="174">
        <f>IF(N208="zákl. přenesená",J208,0)</f>
        <v>0</v>
      </c>
      <c r="BH208" s="174">
        <f>IF(N208="sníž. přenesená",J208,0)</f>
        <v>0</v>
      </c>
      <c r="BI208" s="174">
        <f>IF(N208="nulová",J208,0)</f>
        <v>0</v>
      </c>
      <c r="BJ208" s="16" t="s">
        <v>19</v>
      </c>
      <c r="BK208" s="174">
        <f>ROUND(I208*H208,2)</f>
        <v>0</v>
      </c>
      <c r="BL208" s="16" t="s">
        <v>172</v>
      </c>
      <c r="BM208" s="16" t="s">
        <v>390</v>
      </c>
    </row>
    <row r="209" spans="2:47" s="1" customFormat="1" ht="27">
      <c r="B209" s="33"/>
      <c r="D209" s="175" t="s">
        <v>179</v>
      </c>
      <c r="F209" s="176" t="s">
        <v>391</v>
      </c>
      <c r="I209" s="177"/>
      <c r="L209" s="33"/>
      <c r="M209" s="62"/>
      <c r="N209" s="34"/>
      <c r="O209" s="34"/>
      <c r="P209" s="34"/>
      <c r="Q209" s="34"/>
      <c r="R209" s="34"/>
      <c r="S209" s="34"/>
      <c r="T209" s="63"/>
      <c r="AT209" s="16" t="s">
        <v>179</v>
      </c>
      <c r="AU209" s="16" t="s">
        <v>76</v>
      </c>
    </row>
    <row r="210" spans="2:51" s="11" customFormat="1" ht="13.5">
      <c r="B210" s="178"/>
      <c r="D210" s="179" t="s">
        <v>181</v>
      </c>
      <c r="E210" s="180" t="s">
        <v>3</v>
      </c>
      <c r="F210" s="181" t="s">
        <v>107</v>
      </c>
      <c r="H210" s="182">
        <v>615</v>
      </c>
      <c r="I210" s="183"/>
      <c r="L210" s="178"/>
      <c r="M210" s="184"/>
      <c r="N210" s="185"/>
      <c r="O210" s="185"/>
      <c r="P210" s="185"/>
      <c r="Q210" s="185"/>
      <c r="R210" s="185"/>
      <c r="S210" s="185"/>
      <c r="T210" s="186"/>
      <c r="AT210" s="187" t="s">
        <v>181</v>
      </c>
      <c r="AU210" s="187" t="s">
        <v>76</v>
      </c>
      <c r="AV210" s="11" t="s">
        <v>76</v>
      </c>
      <c r="AW210" s="11" t="s">
        <v>34</v>
      </c>
      <c r="AX210" s="11" t="s">
        <v>19</v>
      </c>
      <c r="AY210" s="187" t="s">
        <v>169</v>
      </c>
    </row>
    <row r="211" spans="2:65" s="1" customFormat="1" ht="31.5" customHeight="1">
      <c r="B211" s="162"/>
      <c r="C211" s="163" t="s">
        <v>392</v>
      </c>
      <c r="D211" s="163" t="s">
        <v>173</v>
      </c>
      <c r="E211" s="164" t="s">
        <v>393</v>
      </c>
      <c r="F211" s="165" t="s">
        <v>394</v>
      </c>
      <c r="G211" s="166" t="s">
        <v>176</v>
      </c>
      <c r="H211" s="167">
        <v>8</v>
      </c>
      <c r="I211" s="168"/>
      <c r="J211" s="169">
        <f>ROUND(I211*H211,2)</f>
        <v>0</v>
      </c>
      <c r="K211" s="165" t="s">
        <v>177</v>
      </c>
      <c r="L211" s="33"/>
      <c r="M211" s="170" t="s">
        <v>3</v>
      </c>
      <c r="N211" s="171" t="s">
        <v>41</v>
      </c>
      <c r="O211" s="34"/>
      <c r="P211" s="172">
        <f>O211*H211</f>
        <v>0</v>
      </c>
      <c r="Q211" s="172">
        <v>0</v>
      </c>
      <c r="R211" s="172">
        <f>Q211*H211</f>
        <v>0</v>
      </c>
      <c r="S211" s="172">
        <v>0</v>
      </c>
      <c r="T211" s="173">
        <f>S211*H211</f>
        <v>0</v>
      </c>
      <c r="AR211" s="16" t="s">
        <v>172</v>
      </c>
      <c r="AT211" s="16" t="s">
        <v>173</v>
      </c>
      <c r="AU211" s="16" t="s">
        <v>76</v>
      </c>
      <c r="AY211" s="16" t="s">
        <v>169</v>
      </c>
      <c r="BE211" s="174">
        <f>IF(N211="základní",J211,0)</f>
        <v>0</v>
      </c>
      <c r="BF211" s="174">
        <f>IF(N211="snížená",J211,0)</f>
        <v>0</v>
      </c>
      <c r="BG211" s="174">
        <f>IF(N211="zákl. přenesená",J211,0)</f>
        <v>0</v>
      </c>
      <c r="BH211" s="174">
        <f>IF(N211="sníž. přenesená",J211,0)</f>
        <v>0</v>
      </c>
      <c r="BI211" s="174">
        <f>IF(N211="nulová",J211,0)</f>
        <v>0</v>
      </c>
      <c r="BJ211" s="16" t="s">
        <v>19</v>
      </c>
      <c r="BK211" s="174">
        <f>ROUND(I211*H211,2)</f>
        <v>0</v>
      </c>
      <c r="BL211" s="16" t="s">
        <v>172</v>
      </c>
      <c r="BM211" s="16" t="s">
        <v>395</v>
      </c>
    </row>
    <row r="212" spans="2:47" s="1" customFormat="1" ht="27">
      <c r="B212" s="33"/>
      <c r="D212" s="175" t="s">
        <v>179</v>
      </c>
      <c r="F212" s="176" t="s">
        <v>396</v>
      </c>
      <c r="I212" s="177"/>
      <c r="L212" s="33"/>
      <c r="M212" s="62"/>
      <c r="N212" s="34"/>
      <c r="O212" s="34"/>
      <c r="P212" s="34"/>
      <c r="Q212" s="34"/>
      <c r="R212" s="34"/>
      <c r="S212" s="34"/>
      <c r="T212" s="63"/>
      <c r="AT212" s="16" t="s">
        <v>179</v>
      </c>
      <c r="AU212" s="16" t="s">
        <v>76</v>
      </c>
    </row>
    <row r="213" spans="2:51" s="11" customFormat="1" ht="13.5">
      <c r="B213" s="178"/>
      <c r="D213" s="179" t="s">
        <v>181</v>
      </c>
      <c r="E213" s="180" t="s">
        <v>3</v>
      </c>
      <c r="F213" s="181" t="s">
        <v>115</v>
      </c>
      <c r="H213" s="182">
        <v>8</v>
      </c>
      <c r="I213" s="183"/>
      <c r="L213" s="178"/>
      <c r="M213" s="184"/>
      <c r="N213" s="185"/>
      <c r="O213" s="185"/>
      <c r="P213" s="185"/>
      <c r="Q213" s="185"/>
      <c r="R213" s="185"/>
      <c r="S213" s="185"/>
      <c r="T213" s="186"/>
      <c r="AT213" s="187" t="s">
        <v>181</v>
      </c>
      <c r="AU213" s="187" t="s">
        <v>76</v>
      </c>
      <c r="AV213" s="11" t="s">
        <v>76</v>
      </c>
      <c r="AW213" s="11" t="s">
        <v>34</v>
      </c>
      <c r="AX213" s="11" t="s">
        <v>19</v>
      </c>
      <c r="AY213" s="187" t="s">
        <v>169</v>
      </c>
    </row>
    <row r="214" spans="2:65" s="1" customFormat="1" ht="31.5" customHeight="1">
      <c r="B214" s="162"/>
      <c r="C214" s="163" t="s">
        <v>397</v>
      </c>
      <c r="D214" s="163" t="s">
        <v>173</v>
      </c>
      <c r="E214" s="164" t="s">
        <v>398</v>
      </c>
      <c r="F214" s="165" t="s">
        <v>399</v>
      </c>
      <c r="G214" s="166" t="s">
        <v>176</v>
      </c>
      <c r="H214" s="167">
        <v>54</v>
      </c>
      <c r="I214" s="168"/>
      <c r="J214" s="169">
        <f>ROUND(I214*H214,2)</f>
        <v>0</v>
      </c>
      <c r="K214" s="165" t="s">
        <v>177</v>
      </c>
      <c r="L214" s="33"/>
      <c r="M214" s="170" t="s">
        <v>3</v>
      </c>
      <c r="N214" s="171" t="s">
        <v>41</v>
      </c>
      <c r="O214" s="34"/>
      <c r="P214" s="172">
        <f>O214*H214</f>
        <v>0</v>
      </c>
      <c r="Q214" s="172">
        <v>0</v>
      </c>
      <c r="R214" s="172">
        <f>Q214*H214</f>
        <v>0</v>
      </c>
      <c r="S214" s="172">
        <v>0</v>
      </c>
      <c r="T214" s="173">
        <f>S214*H214</f>
        <v>0</v>
      </c>
      <c r="AR214" s="16" t="s">
        <v>172</v>
      </c>
      <c r="AT214" s="16" t="s">
        <v>173</v>
      </c>
      <c r="AU214" s="16" t="s">
        <v>76</v>
      </c>
      <c r="AY214" s="16" t="s">
        <v>169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6" t="s">
        <v>19</v>
      </c>
      <c r="BK214" s="174">
        <f>ROUND(I214*H214,2)</f>
        <v>0</v>
      </c>
      <c r="BL214" s="16" t="s">
        <v>172</v>
      </c>
      <c r="BM214" s="16" t="s">
        <v>400</v>
      </c>
    </row>
    <row r="215" spans="2:47" s="1" customFormat="1" ht="27">
      <c r="B215" s="33"/>
      <c r="D215" s="175" t="s">
        <v>179</v>
      </c>
      <c r="F215" s="176" t="s">
        <v>401</v>
      </c>
      <c r="I215" s="177"/>
      <c r="L215" s="33"/>
      <c r="M215" s="62"/>
      <c r="N215" s="34"/>
      <c r="O215" s="34"/>
      <c r="P215" s="34"/>
      <c r="Q215" s="34"/>
      <c r="R215" s="34"/>
      <c r="S215" s="34"/>
      <c r="T215" s="63"/>
      <c r="AT215" s="16" t="s">
        <v>179</v>
      </c>
      <c r="AU215" s="16" t="s">
        <v>76</v>
      </c>
    </row>
    <row r="216" spans="2:51" s="11" customFormat="1" ht="13.5">
      <c r="B216" s="178"/>
      <c r="D216" s="179" t="s">
        <v>181</v>
      </c>
      <c r="E216" s="180" t="s">
        <v>3</v>
      </c>
      <c r="F216" s="181" t="s">
        <v>118</v>
      </c>
      <c r="H216" s="182">
        <v>54</v>
      </c>
      <c r="I216" s="183"/>
      <c r="L216" s="178"/>
      <c r="M216" s="184"/>
      <c r="N216" s="185"/>
      <c r="O216" s="185"/>
      <c r="P216" s="185"/>
      <c r="Q216" s="185"/>
      <c r="R216" s="185"/>
      <c r="S216" s="185"/>
      <c r="T216" s="186"/>
      <c r="AT216" s="187" t="s">
        <v>181</v>
      </c>
      <c r="AU216" s="187" t="s">
        <v>76</v>
      </c>
      <c r="AV216" s="11" t="s">
        <v>76</v>
      </c>
      <c r="AW216" s="11" t="s">
        <v>34</v>
      </c>
      <c r="AX216" s="11" t="s">
        <v>19</v>
      </c>
      <c r="AY216" s="187" t="s">
        <v>169</v>
      </c>
    </row>
    <row r="217" spans="2:65" s="1" customFormat="1" ht="22.5" customHeight="1">
      <c r="B217" s="162"/>
      <c r="C217" s="191" t="s">
        <v>402</v>
      </c>
      <c r="D217" s="191" t="s">
        <v>252</v>
      </c>
      <c r="E217" s="192" t="s">
        <v>403</v>
      </c>
      <c r="F217" s="193" t="s">
        <v>404</v>
      </c>
      <c r="G217" s="194" t="s">
        <v>102</v>
      </c>
      <c r="H217" s="195">
        <v>27</v>
      </c>
      <c r="I217" s="196"/>
      <c r="J217" s="197">
        <f>ROUND(I217*H217,2)</f>
        <v>0</v>
      </c>
      <c r="K217" s="193" t="s">
        <v>177</v>
      </c>
      <c r="L217" s="198"/>
      <c r="M217" s="199" t="s">
        <v>3</v>
      </c>
      <c r="N217" s="200" t="s">
        <v>41</v>
      </c>
      <c r="O217" s="34"/>
      <c r="P217" s="172">
        <f>O217*H217</f>
        <v>0</v>
      </c>
      <c r="Q217" s="172">
        <v>0.22</v>
      </c>
      <c r="R217" s="172">
        <f>Q217*H217</f>
        <v>5.94</v>
      </c>
      <c r="S217" s="172">
        <v>0</v>
      </c>
      <c r="T217" s="173">
        <f>S217*H217</f>
        <v>0</v>
      </c>
      <c r="AR217" s="16" t="s">
        <v>117</v>
      </c>
      <c r="AT217" s="16" t="s">
        <v>252</v>
      </c>
      <c r="AU217" s="16" t="s">
        <v>76</v>
      </c>
      <c r="AY217" s="16" t="s">
        <v>169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6" t="s">
        <v>19</v>
      </c>
      <c r="BK217" s="174">
        <f>ROUND(I217*H217,2)</f>
        <v>0</v>
      </c>
      <c r="BL217" s="16" t="s">
        <v>172</v>
      </c>
      <c r="BM217" s="16" t="s">
        <v>405</v>
      </c>
    </row>
    <row r="218" spans="2:47" s="1" customFormat="1" ht="13.5">
      <c r="B218" s="33"/>
      <c r="D218" s="175" t="s">
        <v>179</v>
      </c>
      <c r="F218" s="176" t="s">
        <v>406</v>
      </c>
      <c r="I218" s="17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179</v>
      </c>
      <c r="AU218" s="16" t="s">
        <v>76</v>
      </c>
    </row>
    <row r="219" spans="2:51" s="11" customFormat="1" ht="13.5">
      <c r="B219" s="178"/>
      <c r="D219" s="179" t="s">
        <v>181</v>
      </c>
      <c r="E219" s="180" t="s">
        <v>3</v>
      </c>
      <c r="F219" s="181" t="s">
        <v>407</v>
      </c>
      <c r="H219" s="182">
        <v>27</v>
      </c>
      <c r="I219" s="183"/>
      <c r="L219" s="178"/>
      <c r="M219" s="184"/>
      <c r="N219" s="185"/>
      <c r="O219" s="185"/>
      <c r="P219" s="185"/>
      <c r="Q219" s="185"/>
      <c r="R219" s="185"/>
      <c r="S219" s="185"/>
      <c r="T219" s="186"/>
      <c r="AT219" s="187" t="s">
        <v>181</v>
      </c>
      <c r="AU219" s="187" t="s">
        <v>76</v>
      </c>
      <c r="AV219" s="11" t="s">
        <v>76</v>
      </c>
      <c r="AW219" s="11" t="s">
        <v>34</v>
      </c>
      <c r="AX219" s="11" t="s">
        <v>19</v>
      </c>
      <c r="AY219" s="187" t="s">
        <v>169</v>
      </c>
    </row>
    <row r="220" spans="2:65" s="1" customFormat="1" ht="22.5" customHeight="1">
      <c r="B220" s="162"/>
      <c r="C220" s="163" t="s">
        <v>408</v>
      </c>
      <c r="D220" s="163" t="s">
        <v>173</v>
      </c>
      <c r="E220" s="164" t="s">
        <v>409</v>
      </c>
      <c r="F220" s="165" t="s">
        <v>410</v>
      </c>
      <c r="G220" s="166" t="s">
        <v>176</v>
      </c>
      <c r="H220" s="167">
        <v>615</v>
      </c>
      <c r="I220" s="168"/>
      <c r="J220" s="169">
        <f>ROUND(I220*H220,2)</f>
        <v>0</v>
      </c>
      <c r="K220" s="165" t="s">
        <v>177</v>
      </c>
      <c r="L220" s="33"/>
      <c r="M220" s="170" t="s">
        <v>3</v>
      </c>
      <c r="N220" s="171" t="s">
        <v>41</v>
      </c>
      <c r="O220" s="34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AR220" s="16" t="s">
        <v>172</v>
      </c>
      <c r="AT220" s="16" t="s">
        <v>173</v>
      </c>
      <c r="AU220" s="16" t="s">
        <v>76</v>
      </c>
      <c r="AY220" s="16" t="s">
        <v>169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19</v>
      </c>
      <c r="BK220" s="174">
        <f>ROUND(I220*H220,2)</f>
        <v>0</v>
      </c>
      <c r="BL220" s="16" t="s">
        <v>172</v>
      </c>
      <c r="BM220" s="16" t="s">
        <v>411</v>
      </c>
    </row>
    <row r="221" spans="2:47" s="1" customFormat="1" ht="27">
      <c r="B221" s="33"/>
      <c r="D221" s="175" t="s">
        <v>179</v>
      </c>
      <c r="F221" s="176" t="s">
        <v>412</v>
      </c>
      <c r="I221" s="177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179</v>
      </c>
      <c r="AU221" s="16" t="s">
        <v>76</v>
      </c>
    </row>
    <row r="222" spans="2:51" s="11" customFormat="1" ht="13.5">
      <c r="B222" s="178"/>
      <c r="D222" s="179" t="s">
        <v>181</v>
      </c>
      <c r="E222" s="180" t="s">
        <v>3</v>
      </c>
      <c r="F222" s="181" t="s">
        <v>107</v>
      </c>
      <c r="H222" s="182">
        <v>615</v>
      </c>
      <c r="I222" s="183"/>
      <c r="L222" s="178"/>
      <c r="M222" s="184"/>
      <c r="N222" s="185"/>
      <c r="O222" s="185"/>
      <c r="P222" s="185"/>
      <c r="Q222" s="185"/>
      <c r="R222" s="185"/>
      <c r="S222" s="185"/>
      <c r="T222" s="186"/>
      <c r="AT222" s="187" t="s">
        <v>181</v>
      </c>
      <c r="AU222" s="187" t="s">
        <v>76</v>
      </c>
      <c r="AV222" s="11" t="s">
        <v>76</v>
      </c>
      <c r="AW222" s="11" t="s">
        <v>34</v>
      </c>
      <c r="AX222" s="11" t="s">
        <v>19</v>
      </c>
      <c r="AY222" s="187" t="s">
        <v>169</v>
      </c>
    </row>
    <row r="223" spans="2:65" s="1" customFormat="1" ht="31.5" customHeight="1">
      <c r="B223" s="162"/>
      <c r="C223" s="163" t="s">
        <v>413</v>
      </c>
      <c r="D223" s="163" t="s">
        <v>173</v>
      </c>
      <c r="E223" s="164" t="s">
        <v>414</v>
      </c>
      <c r="F223" s="165" t="s">
        <v>415</v>
      </c>
      <c r="G223" s="166" t="s">
        <v>176</v>
      </c>
      <c r="H223" s="167">
        <v>62</v>
      </c>
      <c r="I223" s="168"/>
      <c r="J223" s="169">
        <f>ROUND(I223*H223,2)</f>
        <v>0</v>
      </c>
      <c r="K223" s="165" t="s">
        <v>177</v>
      </c>
      <c r="L223" s="33"/>
      <c r="M223" s="170" t="s">
        <v>3</v>
      </c>
      <c r="N223" s="171" t="s">
        <v>41</v>
      </c>
      <c r="O223" s="34"/>
      <c r="P223" s="172">
        <f>O223*H223</f>
        <v>0</v>
      </c>
      <c r="Q223" s="172">
        <v>0</v>
      </c>
      <c r="R223" s="172">
        <f>Q223*H223</f>
        <v>0</v>
      </c>
      <c r="S223" s="172">
        <v>0</v>
      </c>
      <c r="T223" s="173">
        <f>S223*H223</f>
        <v>0</v>
      </c>
      <c r="AR223" s="16" t="s">
        <v>172</v>
      </c>
      <c r="AT223" s="16" t="s">
        <v>173</v>
      </c>
      <c r="AU223" s="16" t="s">
        <v>76</v>
      </c>
      <c r="AY223" s="16" t="s">
        <v>169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6" t="s">
        <v>19</v>
      </c>
      <c r="BK223" s="174">
        <f>ROUND(I223*H223,2)</f>
        <v>0</v>
      </c>
      <c r="BL223" s="16" t="s">
        <v>172</v>
      </c>
      <c r="BM223" s="16" t="s">
        <v>416</v>
      </c>
    </row>
    <row r="224" spans="2:47" s="1" customFormat="1" ht="40.5">
      <c r="B224" s="33"/>
      <c r="D224" s="175" t="s">
        <v>179</v>
      </c>
      <c r="F224" s="176" t="s">
        <v>417</v>
      </c>
      <c r="I224" s="177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179</v>
      </c>
      <c r="AU224" s="16" t="s">
        <v>76</v>
      </c>
    </row>
    <row r="225" spans="2:51" s="11" customFormat="1" ht="13.5">
      <c r="B225" s="178"/>
      <c r="D225" s="179" t="s">
        <v>181</v>
      </c>
      <c r="E225" s="180" t="s">
        <v>3</v>
      </c>
      <c r="F225" s="181" t="s">
        <v>418</v>
      </c>
      <c r="H225" s="182">
        <v>62</v>
      </c>
      <c r="I225" s="183"/>
      <c r="L225" s="178"/>
      <c r="M225" s="184"/>
      <c r="N225" s="185"/>
      <c r="O225" s="185"/>
      <c r="P225" s="185"/>
      <c r="Q225" s="185"/>
      <c r="R225" s="185"/>
      <c r="S225" s="185"/>
      <c r="T225" s="186"/>
      <c r="AT225" s="187" t="s">
        <v>181</v>
      </c>
      <c r="AU225" s="187" t="s">
        <v>76</v>
      </c>
      <c r="AV225" s="11" t="s">
        <v>76</v>
      </c>
      <c r="AW225" s="11" t="s">
        <v>34</v>
      </c>
      <c r="AX225" s="11" t="s">
        <v>19</v>
      </c>
      <c r="AY225" s="187" t="s">
        <v>169</v>
      </c>
    </row>
    <row r="226" spans="2:65" s="1" customFormat="1" ht="22.5" customHeight="1">
      <c r="B226" s="162"/>
      <c r="C226" s="163" t="s">
        <v>419</v>
      </c>
      <c r="D226" s="163" t="s">
        <v>173</v>
      </c>
      <c r="E226" s="164" t="s">
        <v>420</v>
      </c>
      <c r="F226" s="165" t="s">
        <v>421</v>
      </c>
      <c r="G226" s="166" t="s">
        <v>255</v>
      </c>
      <c r="H226" s="167">
        <v>0.079</v>
      </c>
      <c r="I226" s="168"/>
      <c r="J226" s="169">
        <f>ROUND(I226*H226,2)</f>
        <v>0</v>
      </c>
      <c r="K226" s="165" t="s">
        <v>177</v>
      </c>
      <c r="L226" s="33"/>
      <c r="M226" s="170" t="s">
        <v>3</v>
      </c>
      <c r="N226" s="171" t="s">
        <v>41</v>
      </c>
      <c r="O226" s="34"/>
      <c r="P226" s="172">
        <f>O226*H226</f>
        <v>0</v>
      </c>
      <c r="Q226" s="172">
        <v>0</v>
      </c>
      <c r="R226" s="172">
        <f>Q226*H226</f>
        <v>0</v>
      </c>
      <c r="S226" s="172">
        <v>0</v>
      </c>
      <c r="T226" s="173">
        <f>S226*H226</f>
        <v>0</v>
      </c>
      <c r="AR226" s="16" t="s">
        <v>172</v>
      </c>
      <c r="AT226" s="16" t="s">
        <v>173</v>
      </c>
      <c r="AU226" s="16" t="s">
        <v>76</v>
      </c>
      <c r="AY226" s="16" t="s">
        <v>169</v>
      </c>
      <c r="BE226" s="174">
        <f>IF(N226="základní",J226,0)</f>
        <v>0</v>
      </c>
      <c r="BF226" s="174">
        <f>IF(N226="snížená",J226,0)</f>
        <v>0</v>
      </c>
      <c r="BG226" s="174">
        <f>IF(N226="zákl. přenesená",J226,0)</f>
        <v>0</v>
      </c>
      <c r="BH226" s="174">
        <f>IF(N226="sníž. přenesená",J226,0)</f>
        <v>0</v>
      </c>
      <c r="BI226" s="174">
        <f>IF(N226="nulová",J226,0)</f>
        <v>0</v>
      </c>
      <c r="BJ226" s="16" t="s">
        <v>19</v>
      </c>
      <c r="BK226" s="174">
        <f>ROUND(I226*H226,2)</f>
        <v>0</v>
      </c>
      <c r="BL226" s="16" t="s">
        <v>172</v>
      </c>
      <c r="BM226" s="16" t="s">
        <v>422</v>
      </c>
    </row>
    <row r="227" spans="2:47" s="1" customFormat="1" ht="27">
      <c r="B227" s="33"/>
      <c r="D227" s="175" t="s">
        <v>179</v>
      </c>
      <c r="F227" s="176" t="s">
        <v>423</v>
      </c>
      <c r="I227" s="177"/>
      <c r="L227" s="33"/>
      <c r="M227" s="62"/>
      <c r="N227" s="34"/>
      <c r="O227" s="34"/>
      <c r="P227" s="34"/>
      <c r="Q227" s="34"/>
      <c r="R227" s="34"/>
      <c r="S227" s="34"/>
      <c r="T227" s="63"/>
      <c r="AT227" s="16" t="s">
        <v>179</v>
      </c>
      <c r="AU227" s="16" t="s">
        <v>76</v>
      </c>
    </row>
    <row r="228" spans="2:51" s="11" customFormat="1" ht="13.5">
      <c r="B228" s="178"/>
      <c r="D228" s="179" t="s">
        <v>181</v>
      </c>
      <c r="F228" s="181" t="s">
        <v>424</v>
      </c>
      <c r="H228" s="182">
        <v>0.079</v>
      </c>
      <c r="I228" s="183"/>
      <c r="L228" s="178"/>
      <c r="M228" s="184"/>
      <c r="N228" s="185"/>
      <c r="O228" s="185"/>
      <c r="P228" s="185"/>
      <c r="Q228" s="185"/>
      <c r="R228" s="185"/>
      <c r="S228" s="185"/>
      <c r="T228" s="186"/>
      <c r="AT228" s="187" t="s">
        <v>181</v>
      </c>
      <c r="AU228" s="187" t="s">
        <v>76</v>
      </c>
      <c r="AV228" s="11" t="s">
        <v>76</v>
      </c>
      <c r="AW228" s="11" t="s">
        <v>4</v>
      </c>
      <c r="AX228" s="11" t="s">
        <v>19</v>
      </c>
      <c r="AY228" s="187" t="s">
        <v>169</v>
      </c>
    </row>
    <row r="229" spans="2:65" s="1" customFormat="1" ht="22.5" customHeight="1">
      <c r="B229" s="162"/>
      <c r="C229" s="191" t="s">
        <v>425</v>
      </c>
      <c r="D229" s="191" t="s">
        <v>252</v>
      </c>
      <c r="E229" s="192" t="s">
        <v>426</v>
      </c>
      <c r="F229" s="193" t="s">
        <v>427</v>
      </c>
      <c r="G229" s="194" t="s">
        <v>428</v>
      </c>
      <c r="H229" s="195">
        <v>79.1</v>
      </c>
      <c r="I229" s="196"/>
      <c r="J229" s="197">
        <f>ROUND(I229*H229,2)</f>
        <v>0</v>
      </c>
      <c r="K229" s="193" t="s">
        <v>214</v>
      </c>
      <c r="L229" s="198"/>
      <c r="M229" s="199" t="s">
        <v>3</v>
      </c>
      <c r="N229" s="200" t="s">
        <v>41</v>
      </c>
      <c r="O229" s="34"/>
      <c r="P229" s="172">
        <f>O229*H229</f>
        <v>0</v>
      </c>
      <c r="Q229" s="172">
        <v>0.001</v>
      </c>
      <c r="R229" s="172">
        <f>Q229*H229</f>
        <v>0.07909999999999999</v>
      </c>
      <c r="S229" s="172">
        <v>0</v>
      </c>
      <c r="T229" s="173">
        <f>S229*H229</f>
        <v>0</v>
      </c>
      <c r="AR229" s="16" t="s">
        <v>117</v>
      </c>
      <c r="AT229" s="16" t="s">
        <v>252</v>
      </c>
      <c r="AU229" s="16" t="s">
        <v>76</v>
      </c>
      <c r="AY229" s="16" t="s">
        <v>169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6" t="s">
        <v>19</v>
      </c>
      <c r="BK229" s="174">
        <f>ROUND(I229*H229,2)</f>
        <v>0</v>
      </c>
      <c r="BL229" s="16" t="s">
        <v>172</v>
      </c>
      <c r="BM229" s="16" t="s">
        <v>429</v>
      </c>
    </row>
    <row r="230" spans="2:47" s="1" customFormat="1" ht="13.5">
      <c r="B230" s="33"/>
      <c r="D230" s="175" t="s">
        <v>179</v>
      </c>
      <c r="F230" s="176" t="s">
        <v>427</v>
      </c>
      <c r="I230" s="177"/>
      <c r="L230" s="33"/>
      <c r="M230" s="62"/>
      <c r="N230" s="34"/>
      <c r="O230" s="34"/>
      <c r="P230" s="34"/>
      <c r="Q230" s="34"/>
      <c r="R230" s="34"/>
      <c r="S230" s="34"/>
      <c r="T230" s="63"/>
      <c r="AT230" s="16" t="s">
        <v>179</v>
      </c>
      <c r="AU230" s="16" t="s">
        <v>76</v>
      </c>
    </row>
    <row r="231" spans="2:51" s="11" customFormat="1" ht="13.5">
      <c r="B231" s="178"/>
      <c r="D231" s="175" t="s">
        <v>181</v>
      </c>
      <c r="E231" s="187" t="s">
        <v>3</v>
      </c>
      <c r="F231" s="188" t="s">
        <v>430</v>
      </c>
      <c r="H231" s="189">
        <v>54</v>
      </c>
      <c r="I231" s="183"/>
      <c r="L231" s="178"/>
      <c r="M231" s="184"/>
      <c r="N231" s="185"/>
      <c r="O231" s="185"/>
      <c r="P231" s="185"/>
      <c r="Q231" s="185"/>
      <c r="R231" s="185"/>
      <c r="S231" s="185"/>
      <c r="T231" s="186"/>
      <c r="AT231" s="187" t="s">
        <v>181</v>
      </c>
      <c r="AU231" s="187" t="s">
        <v>76</v>
      </c>
      <c r="AV231" s="11" t="s">
        <v>76</v>
      </c>
      <c r="AW231" s="11" t="s">
        <v>34</v>
      </c>
      <c r="AX231" s="11" t="s">
        <v>68</v>
      </c>
      <c r="AY231" s="187" t="s">
        <v>169</v>
      </c>
    </row>
    <row r="232" spans="2:51" s="11" customFormat="1" ht="13.5">
      <c r="B232" s="178"/>
      <c r="D232" s="175" t="s">
        <v>181</v>
      </c>
      <c r="E232" s="187" t="s">
        <v>3</v>
      </c>
      <c r="F232" s="188" t="s">
        <v>431</v>
      </c>
      <c r="H232" s="189">
        <v>23.5</v>
      </c>
      <c r="I232" s="183"/>
      <c r="L232" s="178"/>
      <c r="M232" s="184"/>
      <c r="N232" s="185"/>
      <c r="O232" s="185"/>
      <c r="P232" s="185"/>
      <c r="Q232" s="185"/>
      <c r="R232" s="185"/>
      <c r="S232" s="185"/>
      <c r="T232" s="186"/>
      <c r="AT232" s="187" t="s">
        <v>181</v>
      </c>
      <c r="AU232" s="187" t="s">
        <v>76</v>
      </c>
      <c r="AV232" s="11" t="s">
        <v>76</v>
      </c>
      <c r="AW232" s="11" t="s">
        <v>34</v>
      </c>
      <c r="AX232" s="11" t="s">
        <v>68</v>
      </c>
      <c r="AY232" s="187" t="s">
        <v>169</v>
      </c>
    </row>
    <row r="233" spans="2:51" s="11" customFormat="1" ht="13.5">
      <c r="B233" s="178"/>
      <c r="D233" s="175" t="s">
        <v>181</v>
      </c>
      <c r="E233" s="187" t="s">
        <v>3</v>
      </c>
      <c r="F233" s="188" t="s">
        <v>432</v>
      </c>
      <c r="H233" s="189">
        <v>1.6</v>
      </c>
      <c r="I233" s="183"/>
      <c r="L233" s="178"/>
      <c r="M233" s="184"/>
      <c r="N233" s="185"/>
      <c r="O233" s="185"/>
      <c r="P233" s="185"/>
      <c r="Q233" s="185"/>
      <c r="R233" s="185"/>
      <c r="S233" s="185"/>
      <c r="T233" s="186"/>
      <c r="AT233" s="187" t="s">
        <v>181</v>
      </c>
      <c r="AU233" s="187" t="s">
        <v>76</v>
      </c>
      <c r="AV233" s="11" t="s">
        <v>76</v>
      </c>
      <c r="AW233" s="11" t="s">
        <v>34</v>
      </c>
      <c r="AX233" s="11" t="s">
        <v>68</v>
      </c>
      <c r="AY233" s="187" t="s">
        <v>169</v>
      </c>
    </row>
    <row r="234" spans="2:51" s="12" customFormat="1" ht="13.5">
      <c r="B234" s="201"/>
      <c r="D234" s="179" t="s">
        <v>181</v>
      </c>
      <c r="E234" s="202" t="s">
        <v>3</v>
      </c>
      <c r="F234" s="203" t="s">
        <v>433</v>
      </c>
      <c r="H234" s="204">
        <v>79.1</v>
      </c>
      <c r="I234" s="205"/>
      <c r="L234" s="201"/>
      <c r="M234" s="206"/>
      <c r="N234" s="207"/>
      <c r="O234" s="207"/>
      <c r="P234" s="207"/>
      <c r="Q234" s="207"/>
      <c r="R234" s="207"/>
      <c r="S234" s="207"/>
      <c r="T234" s="208"/>
      <c r="AT234" s="209" t="s">
        <v>181</v>
      </c>
      <c r="AU234" s="209" t="s">
        <v>76</v>
      </c>
      <c r="AV234" s="12" t="s">
        <v>172</v>
      </c>
      <c r="AW234" s="12" t="s">
        <v>34</v>
      </c>
      <c r="AX234" s="12" t="s">
        <v>19</v>
      </c>
      <c r="AY234" s="209" t="s">
        <v>169</v>
      </c>
    </row>
    <row r="235" spans="2:65" s="1" customFormat="1" ht="22.5" customHeight="1">
      <c r="B235" s="162"/>
      <c r="C235" s="163" t="s">
        <v>434</v>
      </c>
      <c r="D235" s="163" t="s">
        <v>173</v>
      </c>
      <c r="E235" s="164" t="s">
        <v>435</v>
      </c>
      <c r="F235" s="165" t="s">
        <v>436</v>
      </c>
      <c r="G235" s="166" t="s">
        <v>176</v>
      </c>
      <c r="H235" s="167">
        <v>34</v>
      </c>
      <c r="I235" s="168"/>
      <c r="J235" s="169">
        <f>ROUND(I235*H235,2)</f>
        <v>0</v>
      </c>
      <c r="K235" s="165" t="s">
        <v>177</v>
      </c>
      <c r="L235" s="33"/>
      <c r="M235" s="170" t="s">
        <v>3</v>
      </c>
      <c r="N235" s="171" t="s">
        <v>41</v>
      </c>
      <c r="O235" s="34"/>
      <c r="P235" s="172">
        <f>O235*H235</f>
        <v>0</v>
      </c>
      <c r="Q235" s="172">
        <v>0.00031</v>
      </c>
      <c r="R235" s="172">
        <f>Q235*H235</f>
        <v>0.01054</v>
      </c>
      <c r="S235" s="172">
        <v>0</v>
      </c>
      <c r="T235" s="173">
        <f>S235*H235</f>
        <v>0</v>
      </c>
      <c r="AR235" s="16" t="s">
        <v>172</v>
      </c>
      <c r="AT235" s="16" t="s">
        <v>173</v>
      </c>
      <c r="AU235" s="16" t="s">
        <v>76</v>
      </c>
      <c r="AY235" s="16" t="s">
        <v>169</v>
      </c>
      <c r="BE235" s="174">
        <f>IF(N235="základní",J235,0)</f>
        <v>0</v>
      </c>
      <c r="BF235" s="174">
        <f>IF(N235="snížená",J235,0)</f>
        <v>0</v>
      </c>
      <c r="BG235" s="174">
        <f>IF(N235="zákl. přenesená",J235,0)</f>
        <v>0</v>
      </c>
      <c r="BH235" s="174">
        <f>IF(N235="sníž. přenesená",J235,0)</f>
        <v>0</v>
      </c>
      <c r="BI235" s="174">
        <f>IF(N235="nulová",J235,0)</f>
        <v>0</v>
      </c>
      <c r="BJ235" s="16" t="s">
        <v>19</v>
      </c>
      <c r="BK235" s="174">
        <f>ROUND(I235*H235,2)</f>
        <v>0</v>
      </c>
      <c r="BL235" s="16" t="s">
        <v>172</v>
      </c>
      <c r="BM235" s="16" t="s">
        <v>437</v>
      </c>
    </row>
    <row r="236" spans="2:47" s="1" customFormat="1" ht="13.5">
      <c r="B236" s="33"/>
      <c r="D236" s="175" t="s">
        <v>179</v>
      </c>
      <c r="F236" s="176" t="s">
        <v>438</v>
      </c>
      <c r="I236" s="177"/>
      <c r="L236" s="33"/>
      <c r="M236" s="62"/>
      <c r="N236" s="34"/>
      <c r="O236" s="34"/>
      <c r="P236" s="34"/>
      <c r="Q236" s="34"/>
      <c r="R236" s="34"/>
      <c r="S236" s="34"/>
      <c r="T236" s="63"/>
      <c r="AT236" s="16" t="s">
        <v>179</v>
      </c>
      <c r="AU236" s="16" t="s">
        <v>76</v>
      </c>
    </row>
    <row r="237" spans="2:51" s="11" customFormat="1" ht="13.5">
      <c r="B237" s="178"/>
      <c r="D237" s="179" t="s">
        <v>181</v>
      </c>
      <c r="E237" s="180" t="s">
        <v>3</v>
      </c>
      <c r="F237" s="181" t="s">
        <v>124</v>
      </c>
      <c r="H237" s="182">
        <v>34</v>
      </c>
      <c r="I237" s="183"/>
      <c r="L237" s="178"/>
      <c r="M237" s="184"/>
      <c r="N237" s="185"/>
      <c r="O237" s="185"/>
      <c r="P237" s="185"/>
      <c r="Q237" s="185"/>
      <c r="R237" s="185"/>
      <c r="S237" s="185"/>
      <c r="T237" s="186"/>
      <c r="AT237" s="187" t="s">
        <v>181</v>
      </c>
      <c r="AU237" s="187" t="s">
        <v>76</v>
      </c>
      <c r="AV237" s="11" t="s">
        <v>76</v>
      </c>
      <c r="AW237" s="11" t="s">
        <v>34</v>
      </c>
      <c r="AX237" s="11" t="s">
        <v>19</v>
      </c>
      <c r="AY237" s="187" t="s">
        <v>169</v>
      </c>
    </row>
    <row r="238" spans="2:65" s="1" customFormat="1" ht="22.5" customHeight="1">
      <c r="B238" s="162"/>
      <c r="C238" s="163" t="s">
        <v>439</v>
      </c>
      <c r="D238" s="163" t="s">
        <v>173</v>
      </c>
      <c r="E238" s="164" t="s">
        <v>440</v>
      </c>
      <c r="F238" s="165" t="s">
        <v>441</v>
      </c>
      <c r="G238" s="166" t="s">
        <v>176</v>
      </c>
      <c r="H238" s="167">
        <v>20</v>
      </c>
      <c r="I238" s="168"/>
      <c r="J238" s="169">
        <f>ROUND(I238*H238,2)</f>
        <v>0</v>
      </c>
      <c r="K238" s="165" t="s">
        <v>177</v>
      </c>
      <c r="L238" s="33"/>
      <c r="M238" s="170" t="s">
        <v>3</v>
      </c>
      <c r="N238" s="171" t="s">
        <v>41</v>
      </c>
      <c r="O238" s="34"/>
      <c r="P238" s="172">
        <f>O238*H238</f>
        <v>0</v>
      </c>
      <c r="Q238" s="172">
        <v>0.0003</v>
      </c>
      <c r="R238" s="172">
        <f>Q238*H238</f>
        <v>0.005999999999999999</v>
      </c>
      <c r="S238" s="172">
        <v>0</v>
      </c>
      <c r="T238" s="173">
        <f>S238*H238</f>
        <v>0</v>
      </c>
      <c r="AR238" s="16" t="s">
        <v>172</v>
      </c>
      <c r="AT238" s="16" t="s">
        <v>173</v>
      </c>
      <c r="AU238" s="16" t="s">
        <v>76</v>
      </c>
      <c r="AY238" s="16" t="s">
        <v>169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6" t="s">
        <v>19</v>
      </c>
      <c r="BK238" s="174">
        <f>ROUND(I238*H238,2)</f>
        <v>0</v>
      </c>
      <c r="BL238" s="16" t="s">
        <v>172</v>
      </c>
      <c r="BM238" s="16" t="s">
        <v>442</v>
      </c>
    </row>
    <row r="239" spans="2:47" s="1" customFormat="1" ht="13.5">
      <c r="B239" s="33"/>
      <c r="D239" s="175" t="s">
        <v>179</v>
      </c>
      <c r="F239" s="176" t="s">
        <v>443</v>
      </c>
      <c r="I239" s="177"/>
      <c r="L239" s="33"/>
      <c r="M239" s="62"/>
      <c r="N239" s="34"/>
      <c r="O239" s="34"/>
      <c r="P239" s="34"/>
      <c r="Q239" s="34"/>
      <c r="R239" s="34"/>
      <c r="S239" s="34"/>
      <c r="T239" s="63"/>
      <c r="AT239" s="16" t="s">
        <v>179</v>
      </c>
      <c r="AU239" s="16" t="s">
        <v>76</v>
      </c>
    </row>
    <row r="240" spans="2:51" s="11" customFormat="1" ht="13.5">
      <c r="B240" s="178"/>
      <c r="D240" s="179" t="s">
        <v>181</v>
      </c>
      <c r="E240" s="180" t="s">
        <v>3</v>
      </c>
      <c r="F240" s="181" t="s">
        <v>444</v>
      </c>
      <c r="H240" s="182">
        <v>20</v>
      </c>
      <c r="I240" s="183"/>
      <c r="L240" s="178"/>
      <c r="M240" s="184"/>
      <c r="N240" s="185"/>
      <c r="O240" s="185"/>
      <c r="P240" s="185"/>
      <c r="Q240" s="185"/>
      <c r="R240" s="185"/>
      <c r="S240" s="185"/>
      <c r="T240" s="186"/>
      <c r="AT240" s="187" t="s">
        <v>181</v>
      </c>
      <c r="AU240" s="187" t="s">
        <v>76</v>
      </c>
      <c r="AV240" s="11" t="s">
        <v>76</v>
      </c>
      <c r="AW240" s="11" t="s">
        <v>34</v>
      </c>
      <c r="AX240" s="11" t="s">
        <v>19</v>
      </c>
      <c r="AY240" s="187" t="s">
        <v>169</v>
      </c>
    </row>
    <row r="241" spans="2:65" s="1" customFormat="1" ht="22.5" customHeight="1">
      <c r="B241" s="162"/>
      <c r="C241" s="163" t="s">
        <v>445</v>
      </c>
      <c r="D241" s="163" t="s">
        <v>173</v>
      </c>
      <c r="E241" s="164" t="s">
        <v>446</v>
      </c>
      <c r="F241" s="165" t="s">
        <v>447</v>
      </c>
      <c r="G241" s="166" t="s">
        <v>176</v>
      </c>
      <c r="H241" s="167">
        <v>54</v>
      </c>
      <c r="I241" s="168"/>
      <c r="J241" s="169">
        <f>ROUND(I241*H241,2)</f>
        <v>0</v>
      </c>
      <c r="K241" s="165" t="s">
        <v>177</v>
      </c>
      <c r="L241" s="33"/>
      <c r="M241" s="170" t="s">
        <v>3</v>
      </c>
      <c r="N241" s="171" t="s">
        <v>41</v>
      </c>
      <c r="O241" s="34"/>
      <c r="P241" s="172">
        <f>O241*H241</f>
        <v>0</v>
      </c>
      <c r="Q241" s="172">
        <v>1E-05</v>
      </c>
      <c r="R241" s="172">
        <f>Q241*H241</f>
        <v>0.00054</v>
      </c>
      <c r="S241" s="172">
        <v>0</v>
      </c>
      <c r="T241" s="173">
        <f>S241*H241</f>
        <v>0</v>
      </c>
      <c r="AR241" s="16" t="s">
        <v>172</v>
      </c>
      <c r="AT241" s="16" t="s">
        <v>173</v>
      </c>
      <c r="AU241" s="16" t="s">
        <v>76</v>
      </c>
      <c r="AY241" s="16" t="s">
        <v>169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6" t="s">
        <v>19</v>
      </c>
      <c r="BK241" s="174">
        <f>ROUND(I241*H241,2)</f>
        <v>0</v>
      </c>
      <c r="BL241" s="16" t="s">
        <v>172</v>
      </c>
      <c r="BM241" s="16" t="s">
        <v>448</v>
      </c>
    </row>
    <row r="242" spans="2:47" s="1" customFormat="1" ht="13.5">
      <c r="B242" s="33"/>
      <c r="D242" s="175" t="s">
        <v>179</v>
      </c>
      <c r="F242" s="176" t="s">
        <v>449</v>
      </c>
      <c r="I242" s="177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179</v>
      </c>
      <c r="AU242" s="16" t="s">
        <v>76</v>
      </c>
    </row>
    <row r="243" spans="2:51" s="11" customFormat="1" ht="13.5">
      <c r="B243" s="178"/>
      <c r="D243" s="179" t="s">
        <v>181</v>
      </c>
      <c r="E243" s="180" t="s">
        <v>3</v>
      </c>
      <c r="F243" s="181" t="s">
        <v>118</v>
      </c>
      <c r="H243" s="182">
        <v>54</v>
      </c>
      <c r="I243" s="183"/>
      <c r="L243" s="178"/>
      <c r="M243" s="184"/>
      <c r="N243" s="185"/>
      <c r="O243" s="185"/>
      <c r="P243" s="185"/>
      <c r="Q243" s="185"/>
      <c r="R243" s="185"/>
      <c r="S243" s="185"/>
      <c r="T243" s="186"/>
      <c r="AT243" s="187" t="s">
        <v>181</v>
      </c>
      <c r="AU243" s="187" t="s">
        <v>76</v>
      </c>
      <c r="AV243" s="11" t="s">
        <v>76</v>
      </c>
      <c r="AW243" s="11" t="s">
        <v>34</v>
      </c>
      <c r="AX243" s="11" t="s">
        <v>19</v>
      </c>
      <c r="AY243" s="187" t="s">
        <v>169</v>
      </c>
    </row>
    <row r="244" spans="2:65" s="1" customFormat="1" ht="22.5" customHeight="1">
      <c r="B244" s="162"/>
      <c r="C244" s="191" t="s">
        <v>450</v>
      </c>
      <c r="D244" s="191" t="s">
        <v>252</v>
      </c>
      <c r="E244" s="192" t="s">
        <v>451</v>
      </c>
      <c r="F244" s="193" t="s">
        <v>452</v>
      </c>
      <c r="G244" s="194" t="s">
        <v>176</v>
      </c>
      <c r="H244" s="195">
        <v>122</v>
      </c>
      <c r="I244" s="196"/>
      <c r="J244" s="197">
        <f>ROUND(I244*H244,2)</f>
        <v>0</v>
      </c>
      <c r="K244" s="193" t="s">
        <v>214</v>
      </c>
      <c r="L244" s="198"/>
      <c r="M244" s="199" t="s">
        <v>3</v>
      </c>
      <c r="N244" s="200" t="s">
        <v>41</v>
      </c>
      <c r="O244" s="34"/>
      <c r="P244" s="172">
        <f>O244*H244</f>
        <v>0</v>
      </c>
      <c r="Q244" s="172">
        <v>0.00591</v>
      </c>
      <c r="R244" s="172">
        <f>Q244*H244</f>
        <v>0.72102</v>
      </c>
      <c r="S244" s="172">
        <v>0</v>
      </c>
      <c r="T244" s="173">
        <f>S244*H244</f>
        <v>0</v>
      </c>
      <c r="AR244" s="16" t="s">
        <v>76</v>
      </c>
      <c r="AT244" s="16" t="s">
        <v>252</v>
      </c>
      <c r="AU244" s="16" t="s">
        <v>76</v>
      </c>
      <c r="AY244" s="16" t="s">
        <v>169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6" t="s">
        <v>19</v>
      </c>
      <c r="BK244" s="174">
        <f>ROUND(I244*H244,2)</f>
        <v>0</v>
      </c>
      <c r="BL244" s="16" t="s">
        <v>19</v>
      </c>
      <c r="BM244" s="16" t="s">
        <v>453</v>
      </c>
    </row>
    <row r="245" spans="2:47" s="1" customFormat="1" ht="13.5">
      <c r="B245" s="33"/>
      <c r="D245" s="175" t="s">
        <v>179</v>
      </c>
      <c r="F245" s="176" t="s">
        <v>454</v>
      </c>
      <c r="I245" s="177"/>
      <c r="L245" s="33"/>
      <c r="M245" s="62"/>
      <c r="N245" s="34"/>
      <c r="O245" s="34"/>
      <c r="P245" s="34"/>
      <c r="Q245" s="34"/>
      <c r="R245" s="34"/>
      <c r="S245" s="34"/>
      <c r="T245" s="63"/>
      <c r="AT245" s="16" t="s">
        <v>179</v>
      </c>
      <c r="AU245" s="16" t="s">
        <v>76</v>
      </c>
    </row>
    <row r="246" spans="2:51" s="11" customFormat="1" ht="13.5">
      <c r="B246" s="178"/>
      <c r="D246" s="175" t="s">
        <v>181</v>
      </c>
      <c r="E246" s="187" t="s">
        <v>3</v>
      </c>
      <c r="F246" s="188" t="s">
        <v>455</v>
      </c>
      <c r="H246" s="189">
        <v>102</v>
      </c>
      <c r="I246" s="183"/>
      <c r="L246" s="178"/>
      <c r="M246" s="184"/>
      <c r="N246" s="185"/>
      <c r="O246" s="185"/>
      <c r="P246" s="185"/>
      <c r="Q246" s="185"/>
      <c r="R246" s="185"/>
      <c r="S246" s="185"/>
      <c r="T246" s="186"/>
      <c r="AT246" s="187" t="s">
        <v>181</v>
      </c>
      <c r="AU246" s="187" t="s">
        <v>76</v>
      </c>
      <c r="AV246" s="11" t="s">
        <v>76</v>
      </c>
      <c r="AW246" s="11" t="s">
        <v>34</v>
      </c>
      <c r="AX246" s="11" t="s">
        <v>68</v>
      </c>
      <c r="AY246" s="187" t="s">
        <v>169</v>
      </c>
    </row>
    <row r="247" spans="2:51" s="11" customFormat="1" ht="27">
      <c r="B247" s="178"/>
      <c r="D247" s="175" t="s">
        <v>181</v>
      </c>
      <c r="E247" s="187" t="s">
        <v>3</v>
      </c>
      <c r="F247" s="188" t="s">
        <v>456</v>
      </c>
      <c r="H247" s="189">
        <v>20</v>
      </c>
      <c r="I247" s="183"/>
      <c r="L247" s="178"/>
      <c r="M247" s="184"/>
      <c r="N247" s="185"/>
      <c r="O247" s="185"/>
      <c r="P247" s="185"/>
      <c r="Q247" s="185"/>
      <c r="R247" s="185"/>
      <c r="S247" s="185"/>
      <c r="T247" s="186"/>
      <c r="AT247" s="187" t="s">
        <v>181</v>
      </c>
      <c r="AU247" s="187" t="s">
        <v>76</v>
      </c>
      <c r="AV247" s="11" t="s">
        <v>76</v>
      </c>
      <c r="AW247" s="11" t="s">
        <v>34</v>
      </c>
      <c r="AX247" s="11" t="s">
        <v>68</v>
      </c>
      <c r="AY247" s="187" t="s">
        <v>169</v>
      </c>
    </row>
    <row r="248" spans="2:51" s="12" customFormat="1" ht="13.5">
      <c r="B248" s="201"/>
      <c r="D248" s="179" t="s">
        <v>181</v>
      </c>
      <c r="E248" s="202" t="s">
        <v>3</v>
      </c>
      <c r="F248" s="203" t="s">
        <v>433</v>
      </c>
      <c r="H248" s="204">
        <v>122</v>
      </c>
      <c r="I248" s="205"/>
      <c r="L248" s="201"/>
      <c r="M248" s="206"/>
      <c r="N248" s="207"/>
      <c r="O248" s="207"/>
      <c r="P248" s="207"/>
      <c r="Q248" s="207"/>
      <c r="R248" s="207"/>
      <c r="S248" s="207"/>
      <c r="T248" s="208"/>
      <c r="AT248" s="209" t="s">
        <v>181</v>
      </c>
      <c r="AU248" s="209" t="s">
        <v>76</v>
      </c>
      <c r="AV248" s="12" t="s">
        <v>172</v>
      </c>
      <c r="AW248" s="12" t="s">
        <v>34</v>
      </c>
      <c r="AX248" s="12" t="s">
        <v>19</v>
      </c>
      <c r="AY248" s="209" t="s">
        <v>169</v>
      </c>
    </row>
    <row r="249" spans="2:65" s="1" customFormat="1" ht="22.5" customHeight="1">
      <c r="B249" s="162"/>
      <c r="C249" s="191" t="s">
        <v>457</v>
      </c>
      <c r="D249" s="191" t="s">
        <v>252</v>
      </c>
      <c r="E249" s="192" t="s">
        <v>458</v>
      </c>
      <c r="F249" s="193" t="s">
        <v>459</v>
      </c>
      <c r="G249" s="194" t="s">
        <v>176</v>
      </c>
      <c r="H249" s="195">
        <v>102</v>
      </c>
      <c r="I249" s="196"/>
      <c r="J249" s="197">
        <f>ROUND(I249*H249,2)</f>
        <v>0</v>
      </c>
      <c r="K249" s="193" t="s">
        <v>214</v>
      </c>
      <c r="L249" s="198"/>
      <c r="M249" s="199" t="s">
        <v>3</v>
      </c>
      <c r="N249" s="200" t="s">
        <v>41</v>
      </c>
      <c r="O249" s="34"/>
      <c r="P249" s="172">
        <f>O249*H249</f>
        <v>0</v>
      </c>
      <c r="Q249" s="172">
        <v>0.0003</v>
      </c>
      <c r="R249" s="172">
        <f>Q249*H249</f>
        <v>0.0306</v>
      </c>
      <c r="S249" s="172">
        <v>0</v>
      </c>
      <c r="T249" s="173">
        <f>S249*H249</f>
        <v>0</v>
      </c>
      <c r="AR249" s="16" t="s">
        <v>76</v>
      </c>
      <c r="AT249" s="16" t="s">
        <v>252</v>
      </c>
      <c r="AU249" s="16" t="s">
        <v>76</v>
      </c>
      <c r="AY249" s="16" t="s">
        <v>169</v>
      </c>
      <c r="BE249" s="174">
        <f>IF(N249="základní",J249,0)</f>
        <v>0</v>
      </c>
      <c r="BF249" s="174">
        <f>IF(N249="snížená",J249,0)</f>
        <v>0</v>
      </c>
      <c r="BG249" s="174">
        <f>IF(N249="zákl. přenesená",J249,0)</f>
        <v>0</v>
      </c>
      <c r="BH249" s="174">
        <f>IF(N249="sníž. přenesená",J249,0)</f>
        <v>0</v>
      </c>
      <c r="BI249" s="174">
        <f>IF(N249="nulová",J249,0)</f>
        <v>0</v>
      </c>
      <c r="BJ249" s="16" t="s">
        <v>19</v>
      </c>
      <c r="BK249" s="174">
        <f>ROUND(I249*H249,2)</f>
        <v>0</v>
      </c>
      <c r="BL249" s="16" t="s">
        <v>19</v>
      </c>
      <c r="BM249" s="16" t="s">
        <v>460</v>
      </c>
    </row>
    <row r="250" spans="2:47" s="1" customFormat="1" ht="13.5">
      <c r="B250" s="33"/>
      <c r="D250" s="175" t="s">
        <v>179</v>
      </c>
      <c r="F250" s="176" t="s">
        <v>461</v>
      </c>
      <c r="I250" s="177"/>
      <c r="L250" s="33"/>
      <c r="M250" s="62"/>
      <c r="N250" s="34"/>
      <c r="O250" s="34"/>
      <c r="P250" s="34"/>
      <c r="Q250" s="34"/>
      <c r="R250" s="34"/>
      <c r="S250" s="34"/>
      <c r="T250" s="63"/>
      <c r="AT250" s="16" t="s">
        <v>179</v>
      </c>
      <c r="AU250" s="16" t="s">
        <v>76</v>
      </c>
    </row>
    <row r="251" spans="2:51" s="11" customFormat="1" ht="13.5">
      <c r="B251" s="178"/>
      <c r="D251" s="179" t="s">
        <v>181</v>
      </c>
      <c r="E251" s="180" t="s">
        <v>3</v>
      </c>
      <c r="F251" s="181" t="s">
        <v>462</v>
      </c>
      <c r="H251" s="182">
        <v>102</v>
      </c>
      <c r="I251" s="183"/>
      <c r="L251" s="178"/>
      <c r="M251" s="184"/>
      <c r="N251" s="185"/>
      <c r="O251" s="185"/>
      <c r="P251" s="185"/>
      <c r="Q251" s="185"/>
      <c r="R251" s="185"/>
      <c r="S251" s="185"/>
      <c r="T251" s="186"/>
      <c r="AT251" s="187" t="s">
        <v>181</v>
      </c>
      <c r="AU251" s="187" t="s">
        <v>76</v>
      </c>
      <c r="AV251" s="11" t="s">
        <v>76</v>
      </c>
      <c r="AW251" s="11" t="s">
        <v>34</v>
      </c>
      <c r="AX251" s="11" t="s">
        <v>19</v>
      </c>
      <c r="AY251" s="187" t="s">
        <v>169</v>
      </c>
    </row>
    <row r="252" spans="2:65" s="1" customFormat="1" ht="22.5" customHeight="1">
      <c r="B252" s="162"/>
      <c r="C252" s="191" t="s">
        <v>463</v>
      </c>
      <c r="D252" s="191" t="s">
        <v>252</v>
      </c>
      <c r="E252" s="192" t="s">
        <v>464</v>
      </c>
      <c r="F252" s="193" t="s">
        <v>465</v>
      </c>
      <c r="G252" s="194" t="s">
        <v>466</v>
      </c>
      <c r="H252" s="195">
        <v>81</v>
      </c>
      <c r="I252" s="196"/>
      <c r="J252" s="197">
        <f>ROUND(I252*H252,2)</f>
        <v>0</v>
      </c>
      <c r="K252" s="193" t="s">
        <v>214</v>
      </c>
      <c r="L252" s="198"/>
      <c r="M252" s="199" t="s">
        <v>3</v>
      </c>
      <c r="N252" s="200" t="s">
        <v>41</v>
      </c>
      <c r="O252" s="34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AR252" s="16" t="s">
        <v>76</v>
      </c>
      <c r="AT252" s="16" t="s">
        <v>252</v>
      </c>
      <c r="AU252" s="16" t="s">
        <v>76</v>
      </c>
      <c r="AY252" s="16" t="s">
        <v>169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6" t="s">
        <v>19</v>
      </c>
      <c r="BK252" s="174">
        <f>ROUND(I252*H252,2)</f>
        <v>0</v>
      </c>
      <c r="BL252" s="16" t="s">
        <v>19</v>
      </c>
      <c r="BM252" s="16" t="s">
        <v>467</v>
      </c>
    </row>
    <row r="253" spans="2:47" s="1" customFormat="1" ht="13.5">
      <c r="B253" s="33"/>
      <c r="D253" s="175" t="s">
        <v>179</v>
      </c>
      <c r="F253" s="176" t="s">
        <v>468</v>
      </c>
      <c r="I253" s="177"/>
      <c r="L253" s="33"/>
      <c r="M253" s="62"/>
      <c r="N253" s="34"/>
      <c r="O253" s="34"/>
      <c r="P253" s="34"/>
      <c r="Q253" s="34"/>
      <c r="R253" s="34"/>
      <c r="S253" s="34"/>
      <c r="T253" s="63"/>
      <c r="AT253" s="16" t="s">
        <v>179</v>
      </c>
      <c r="AU253" s="16" t="s">
        <v>76</v>
      </c>
    </row>
    <row r="254" spans="2:51" s="11" customFormat="1" ht="13.5">
      <c r="B254" s="178"/>
      <c r="D254" s="179" t="s">
        <v>181</v>
      </c>
      <c r="E254" s="180" t="s">
        <v>3</v>
      </c>
      <c r="F254" s="181" t="s">
        <v>469</v>
      </c>
      <c r="H254" s="182">
        <v>81</v>
      </c>
      <c r="I254" s="183"/>
      <c r="L254" s="178"/>
      <c r="M254" s="184"/>
      <c r="N254" s="185"/>
      <c r="O254" s="185"/>
      <c r="P254" s="185"/>
      <c r="Q254" s="185"/>
      <c r="R254" s="185"/>
      <c r="S254" s="185"/>
      <c r="T254" s="186"/>
      <c r="AT254" s="187" t="s">
        <v>181</v>
      </c>
      <c r="AU254" s="187" t="s">
        <v>76</v>
      </c>
      <c r="AV254" s="11" t="s">
        <v>76</v>
      </c>
      <c r="AW254" s="11" t="s">
        <v>34</v>
      </c>
      <c r="AX254" s="11" t="s">
        <v>19</v>
      </c>
      <c r="AY254" s="187" t="s">
        <v>169</v>
      </c>
    </row>
    <row r="255" spans="2:65" s="1" customFormat="1" ht="22.5" customHeight="1">
      <c r="B255" s="162"/>
      <c r="C255" s="163" t="s">
        <v>470</v>
      </c>
      <c r="D255" s="163" t="s">
        <v>173</v>
      </c>
      <c r="E255" s="164" t="s">
        <v>471</v>
      </c>
      <c r="F255" s="165" t="s">
        <v>472</v>
      </c>
      <c r="G255" s="166" t="s">
        <v>94</v>
      </c>
      <c r="H255" s="167">
        <v>13.6</v>
      </c>
      <c r="I255" s="168"/>
      <c r="J255" s="169">
        <f>ROUND(I255*H255,2)</f>
        <v>0</v>
      </c>
      <c r="K255" s="165" t="s">
        <v>177</v>
      </c>
      <c r="L255" s="33"/>
      <c r="M255" s="170" t="s">
        <v>3</v>
      </c>
      <c r="N255" s="171" t="s">
        <v>41</v>
      </c>
      <c r="O255" s="34"/>
      <c r="P255" s="172">
        <f>O255*H255</f>
        <v>0</v>
      </c>
      <c r="Q255" s="172">
        <v>2E-05</v>
      </c>
      <c r="R255" s="172">
        <f>Q255*H255</f>
        <v>0.000272</v>
      </c>
      <c r="S255" s="172">
        <v>0</v>
      </c>
      <c r="T255" s="173">
        <f>S255*H255</f>
        <v>0</v>
      </c>
      <c r="AR255" s="16" t="s">
        <v>19</v>
      </c>
      <c r="AT255" s="16" t="s">
        <v>173</v>
      </c>
      <c r="AU255" s="16" t="s">
        <v>76</v>
      </c>
      <c r="AY255" s="16" t="s">
        <v>169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6" t="s">
        <v>19</v>
      </c>
      <c r="BK255" s="174">
        <f>ROUND(I255*H255,2)</f>
        <v>0</v>
      </c>
      <c r="BL255" s="16" t="s">
        <v>19</v>
      </c>
      <c r="BM255" s="16" t="s">
        <v>473</v>
      </c>
    </row>
    <row r="256" spans="2:47" s="1" customFormat="1" ht="13.5">
      <c r="B256" s="33"/>
      <c r="D256" s="175" t="s">
        <v>179</v>
      </c>
      <c r="F256" s="176" t="s">
        <v>474</v>
      </c>
      <c r="I256" s="177"/>
      <c r="L256" s="33"/>
      <c r="M256" s="62"/>
      <c r="N256" s="34"/>
      <c r="O256" s="34"/>
      <c r="P256" s="34"/>
      <c r="Q256" s="34"/>
      <c r="R256" s="34"/>
      <c r="S256" s="34"/>
      <c r="T256" s="63"/>
      <c r="AT256" s="16" t="s">
        <v>179</v>
      </c>
      <c r="AU256" s="16" t="s">
        <v>76</v>
      </c>
    </row>
    <row r="257" spans="2:51" s="11" customFormat="1" ht="13.5">
      <c r="B257" s="178"/>
      <c r="D257" s="179" t="s">
        <v>181</v>
      </c>
      <c r="E257" s="180" t="s">
        <v>3</v>
      </c>
      <c r="F257" s="181" t="s">
        <v>475</v>
      </c>
      <c r="H257" s="182">
        <v>13.6</v>
      </c>
      <c r="I257" s="183"/>
      <c r="L257" s="178"/>
      <c r="M257" s="184"/>
      <c r="N257" s="185"/>
      <c r="O257" s="185"/>
      <c r="P257" s="185"/>
      <c r="Q257" s="185"/>
      <c r="R257" s="185"/>
      <c r="S257" s="185"/>
      <c r="T257" s="186"/>
      <c r="AT257" s="187" t="s">
        <v>181</v>
      </c>
      <c r="AU257" s="187" t="s">
        <v>76</v>
      </c>
      <c r="AV257" s="11" t="s">
        <v>76</v>
      </c>
      <c r="AW257" s="11" t="s">
        <v>34</v>
      </c>
      <c r="AX257" s="11" t="s">
        <v>19</v>
      </c>
      <c r="AY257" s="187" t="s">
        <v>169</v>
      </c>
    </row>
    <row r="258" spans="2:65" s="1" customFormat="1" ht="22.5" customHeight="1">
      <c r="B258" s="162"/>
      <c r="C258" s="191" t="s">
        <v>476</v>
      </c>
      <c r="D258" s="191" t="s">
        <v>252</v>
      </c>
      <c r="E258" s="192" t="s">
        <v>477</v>
      </c>
      <c r="F258" s="193" t="s">
        <v>478</v>
      </c>
      <c r="G258" s="194" t="s">
        <v>466</v>
      </c>
      <c r="H258" s="195">
        <v>6.8</v>
      </c>
      <c r="I258" s="196"/>
      <c r="J258" s="197">
        <f>ROUND(I258*H258,2)</f>
        <v>0</v>
      </c>
      <c r="K258" s="193" t="s">
        <v>214</v>
      </c>
      <c r="L258" s="198"/>
      <c r="M258" s="199" t="s">
        <v>3</v>
      </c>
      <c r="N258" s="200" t="s">
        <v>41</v>
      </c>
      <c r="O258" s="34"/>
      <c r="P258" s="172">
        <f>O258*H258</f>
        <v>0</v>
      </c>
      <c r="Q258" s="172">
        <v>0</v>
      </c>
      <c r="R258" s="172">
        <f>Q258*H258</f>
        <v>0</v>
      </c>
      <c r="S258" s="172">
        <v>0</v>
      </c>
      <c r="T258" s="173">
        <f>S258*H258</f>
        <v>0</v>
      </c>
      <c r="AR258" s="16" t="s">
        <v>76</v>
      </c>
      <c r="AT258" s="16" t="s">
        <v>252</v>
      </c>
      <c r="AU258" s="16" t="s">
        <v>76</v>
      </c>
      <c r="AY258" s="16" t="s">
        <v>169</v>
      </c>
      <c r="BE258" s="174">
        <f>IF(N258="základní",J258,0)</f>
        <v>0</v>
      </c>
      <c r="BF258" s="174">
        <f>IF(N258="snížená",J258,0)</f>
        <v>0</v>
      </c>
      <c r="BG258" s="174">
        <f>IF(N258="zákl. přenesená",J258,0)</f>
        <v>0</v>
      </c>
      <c r="BH258" s="174">
        <f>IF(N258="sníž. přenesená",J258,0)</f>
        <v>0</v>
      </c>
      <c r="BI258" s="174">
        <f>IF(N258="nulová",J258,0)</f>
        <v>0</v>
      </c>
      <c r="BJ258" s="16" t="s">
        <v>19</v>
      </c>
      <c r="BK258" s="174">
        <f>ROUND(I258*H258,2)</f>
        <v>0</v>
      </c>
      <c r="BL258" s="16" t="s">
        <v>19</v>
      </c>
      <c r="BM258" s="16" t="s">
        <v>479</v>
      </c>
    </row>
    <row r="259" spans="2:47" s="1" customFormat="1" ht="13.5">
      <c r="B259" s="33"/>
      <c r="D259" s="175" t="s">
        <v>179</v>
      </c>
      <c r="F259" s="176" t="s">
        <v>480</v>
      </c>
      <c r="I259" s="177"/>
      <c r="L259" s="33"/>
      <c r="M259" s="62"/>
      <c r="N259" s="34"/>
      <c r="O259" s="34"/>
      <c r="P259" s="34"/>
      <c r="Q259" s="34"/>
      <c r="R259" s="34"/>
      <c r="S259" s="34"/>
      <c r="T259" s="63"/>
      <c r="AT259" s="16" t="s">
        <v>179</v>
      </c>
      <c r="AU259" s="16" t="s">
        <v>76</v>
      </c>
    </row>
    <row r="260" spans="2:51" s="11" customFormat="1" ht="13.5">
      <c r="B260" s="178"/>
      <c r="D260" s="179" t="s">
        <v>181</v>
      </c>
      <c r="E260" s="180" t="s">
        <v>3</v>
      </c>
      <c r="F260" s="181" t="s">
        <v>481</v>
      </c>
      <c r="H260" s="182">
        <v>6.8</v>
      </c>
      <c r="I260" s="183"/>
      <c r="L260" s="178"/>
      <c r="M260" s="184"/>
      <c r="N260" s="185"/>
      <c r="O260" s="185"/>
      <c r="P260" s="185"/>
      <c r="Q260" s="185"/>
      <c r="R260" s="185"/>
      <c r="S260" s="185"/>
      <c r="T260" s="186"/>
      <c r="AT260" s="187" t="s">
        <v>181</v>
      </c>
      <c r="AU260" s="187" t="s">
        <v>76</v>
      </c>
      <c r="AV260" s="11" t="s">
        <v>76</v>
      </c>
      <c r="AW260" s="11" t="s">
        <v>34</v>
      </c>
      <c r="AX260" s="11" t="s">
        <v>19</v>
      </c>
      <c r="AY260" s="187" t="s">
        <v>169</v>
      </c>
    </row>
    <row r="261" spans="2:65" s="1" customFormat="1" ht="22.5" customHeight="1">
      <c r="B261" s="162"/>
      <c r="C261" s="163" t="s">
        <v>120</v>
      </c>
      <c r="D261" s="163" t="s">
        <v>173</v>
      </c>
      <c r="E261" s="164" t="s">
        <v>482</v>
      </c>
      <c r="F261" s="165" t="s">
        <v>483</v>
      </c>
      <c r="G261" s="166" t="s">
        <v>176</v>
      </c>
      <c r="H261" s="167">
        <v>54</v>
      </c>
      <c r="I261" s="168"/>
      <c r="J261" s="169">
        <f>ROUND(I261*H261,2)</f>
        <v>0</v>
      </c>
      <c r="K261" s="165" t="s">
        <v>177</v>
      </c>
      <c r="L261" s="33"/>
      <c r="M261" s="170" t="s">
        <v>3</v>
      </c>
      <c r="N261" s="171" t="s">
        <v>41</v>
      </c>
      <c r="O261" s="34"/>
      <c r="P261" s="172">
        <f>O261*H261</f>
        <v>0</v>
      </c>
      <c r="Q261" s="172">
        <v>0</v>
      </c>
      <c r="R261" s="172">
        <f>Q261*H261</f>
        <v>0</v>
      </c>
      <c r="S261" s="172">
        <v>0</v>
      </c>
      <c r="T261" s="173">
        <f>S261*H261</f>
        <v>0</v>
      </c>
      <c r="AR261" s="16" t="s">
        <v>19</v>
      </c>
      <c r="AT261" s="16" t="s">
        <v>173</v>
      </c>
      <c r="AU261" s="16" t="s">
        <v>76</v>
      </c>
      <c r="AY261" s="16" t="s">
        <v>169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6" t="s">
        <v>19</v>
      </c>
      <c r="BK261" s="174">
        <f>ROUND(I261*H261,2)</f>
        <v>0</v>
      </c>
      <c r="BL261" s="16" t="s">
        <v>19</v>
      </c>
      <c r="BM261" s="16" t="s">
        <v>484</v>
      </c>
    </row>
    <row r="262" spans="2:47" s="1" customFormat="1" ht="27">
      <c r="B262" s="33"/>
      <c r="D262" s="175" t="s">
        <v>179</v>
      </c>
      <c r="F262" s="176" t="s">
        <v>485</v>
      </c>
      <c r="I262" s="17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179</v>
      </c>
      <c r="AU262" s="16" t="s">
        <v>76</v>
      </c>
    </row>
    <row r="263" spans="2:51" s="11" customFormat="1" ht="13.5">
      <c r="B263" s="178"/>
      <c r="D263" s="179" t="s">
        <v>181</v>
      </c>
      <c r="E263" s="180" t="s">
        <v>3</v>
      </c>
      <c r="F263" s="181" t="s">
        <v>118</v>
      </c>
      <c r="H263" s="182">
        <v>54</v>
      </c>
      <c r="I263" s="183"/>
      <c r="L263" s="178"/>
      <c r="M263" s="184"/>
      <c r="N263" s="185"/>
      <c r="O263" s="185"/>
      <c r="P263" s="185"/>
      <c r="Q263" s="185"/>
      <c r="R263" s="185"/>
      <c r="S263" s="185"/>
      <c r="T263" s="186"/>
      <c r="AT263" s="187" t="s">
        <v>181</v>
      </c>
      <c r="AU263" s="187" t="s">
        <v>76</v>
      </c>
      <c r="AV263" s="11" t="s">
        <v>76</v>
      </c>
      <c r="AW263" s="11" t="s">
        <v>34</v>
      </c>
      <c r="AX263" s="11" t="s">
        <v>19</v>
      </c>
      <c r="AY263" s="187" t="s">
        <v>169</v>
      </c>
    </row>
    <row r="264" spans="2:65" s="1" customFormat="1" ht="22.5" customHeight="1">
      <c r="B264" s="162"/>
      <c r="C264" s="163" t="s">
        <v>486</v>
      </c>
      <c r="D264" s="163" t="s">
        <v>173</v>
      </c>
      <c r="E264" s="164" t="s">
        <v>487</v>
      </c>
      <c r="F264" s="165" t="s">
        <v>488</v>
      </c>
      <c r="G264" s="166" t="s">
        <v>94</v>
      </c>
      <c r="H264" s="167">
        <v>292.2</v>
      </c>
      <c r="I264" s="168"/>
      <c r="J264" s="169">
        <f>ROUND(I264*H264,2)</f>
        <v>0</v>
      </c>
      <c r="K264" s="165" t="s">
        <v>177</v>
      </c>
      <c r="L264" s="33"/>
      <c r="M264" s="170" t="s">
        <v>3</v>
      </c>
      <c r="N264" s="171" t="s">
        <v>41</v>
      </c>
      <c r="O264" s="34"/>
      <c r="P264" s="172">
        <f>O264*H264</f>
        <v>0</v>
      </c>
      <c r="Q264" s="172">
        <v>0</v>
      </c>
      <c r="R264" s="172">
        <f>Q264*H264</f>
        <v>0</v>
      </c>
      <c r="S264" s="172">
        <v>0</v>
      </c>
      <c r="T264" s="173">
        <f>S264*H264</f>
        <v>0</v>
      </c>
      <c r="AR264" s="16" t="s">
        <v>19</v>
      </c>
      <c r="AT264" s="16" t="s">
        <v>173</v>
      </c>
      <c r="AU264" s="16" t="s">
        <v>76</v>
      </c>
      <c r="AY264" s="16" t="s">
        <v>169</v>
      </c>
      <c r="BE264" s="174">
        <f>IF(N264="základní",J264,0)</f>
        <v>0</v>
      </c>
      <c r="BF264" s="174">
        <f>IF(N264="snížená",J264,0)</f>
        <v>0</v>
      </c>
      <c r="BG264" s="174">
        <f>IF(N264="zákl. přenesená",J264,0)</f>
        <v>0</v>
      </c>
      <c r="BH264" s="174">
        <f>IF(N264="sníž. přenesená",J264,0)</f>
        <v>0</v>
      </c>
      <c r="BI264" s="174">
        <f>IF(N264="nulová",J264,0)</f>
        <v>0</v>
      </c>
      <c r="BJ264" s="16" t="s">
        <v>19</v>
      </c>
      <c r="BK264" s="174">
        <f>ROUND(I264*H264,2)</f>
        <v>0</v>
      </c>
      <c r="BL264" s="16" t="s">
        <v>19</v>
      </c>
      <c r="BM264" s="16" t="s">
        <v>489</v>
      </c>
    </row>
    <row r="265" spans="2:47" s="1" customFormat="1" ht="13.5">
      <c r="B265" s="33"/>
      <c r="D265" s="175" t="s">
        <v>179</v>
      </c>
      <c r="F265" s="176" t="s">
        <v>490</v>
      </c>
      <c r="I265" s="177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179</v>
      </c>
      <c r="AU265" s="16" t="s">
        <v>76</v>
      </c>
    </row>
    <row r="266" spans="2:51" s="11" customFormat="1" ht="13.5">
      <c r="B266" s="178"/>
      <c r="D266" s="175" t="s">
        <v>181</v>
      </c>
      <c r="E266" s="187" t="s">
        <v>3</v>
      </c>
      <c r="F266" s="188" t="s">
        <v>491</v>
      </c>
      <c r="H266" s="189">
        <v>54</v>
      </c>
      <c r="I266" s="183"/>
      <c r="L266" s="178"/>
      <c r="M266" s="184"/>
      <c r="N266" s="185"/>
      <c r="O266" s="185"/>
      <c r="P266" s="185"/>
      <c r="Q266" s="185"/>
      <c r="R266" s="185"/>
      <c r="S266" s="185"/>
      <c r="T266" s="186"/>
      <c r="AT266" s="187" t="s">
        <v>181</v>
      </c>
      <c r="AU266" s="187" t="s">
        <v>76</v>
      </c>
      <c r="AV266" s="11" t="s">
        <v>76</v>
      </c>
      <c r="AW266" s="11" t="s">
        <v>34</v>
      </c>
      <c r="AX266" s="11" t="s">
        <v>68</v>
      </c>
      <c r="AY266" s="187" t="s">
        <v>169</v>
      </c>
    </row>
    <row r="267" spans="2:51" s="11" customFormat="1" ht="13.5">
      <c r="B267" s="178"/>
      <c r="D267" s="175" t="s">
        <v>181</v>
      </c>
      <c r="E267" s="187" t="s">
        <v>3</v>
      </c>
      <c r="F267" s="188" t="s">
        <v>492</v>
      </c>
      <c r="H267" s="189">
        <v>235</v>
      </c>
      <c r="I267" s="183"/>
      <c r="L267" s="178"/>
      <c r="M267" s="184"/>
      <c r="N267" s="185"/>
      <c r="O267" s="185"/>
      <c r="P267" s="185"/>
      <c r="Q267" s="185"/>
      <c r="R267" s="185"/>
      <c r="S267" s="185"/>
      <c r="T267" s="186"/>
      <c r="AT267" s="187" t="s">
        <v>181</v>
      </c>
      <c r="AU267" s="187" t="s">
        <v>76</v>
      </c>
      <c r="AV267" s="11" t="s">
        <v>76</v>
      </c>
      <c r="AW267" s="11" t="s">
        <v>34</v>
      </c>
      <c r="AX267" s="11" t="s">
        <v>68</v>
      </c>
      <c r="AY267" s="187" t="s">
        <v>169</v>
      </c>
    </row>
    <row r="268" spans="2:51" s="11" customFormat="1" ht="13.5">
      <c r="B268" s="178"/>
      <c r="D268" s="175" t="s">
        <v>181</v>
      </c>
      <c r="E268" s="187" t="s">
        <v>3</v>
      </c>
      <c r="F268" s="188" t="s">
        <v>493</v>
      </c>
      <c r="H268" s="189">
        <v>3.2</v>
      </c>
      <c r="I268" s="183"/>
      <c r="L268" s="178"/>
      <c r="M268" s="184"/>
      <c r="N268" s="185"/>
      <c r="O268" s="185"/>
      <c r="P268" s="185"/>
      <c r="Q268" s="185"/>
      <c r="R268" s="185"/>
      <c r="S268" s="185"/>
      <c r="T268" s="186"/>
      <c r="AT268" s="187" t="s">
        <v>181</v>
      </c>
      <c r="AU268" s="187" t="s">
        <v>76</v>
      </c>
      <c r="AV268" s="11" t="s">
        <v>76</v>
      </c>
      <c r="AW268" s="11" t="s">
        <v>34</v>
      </c>
      <c r="AX268" s="11" t="s">
        <v>68</v>
      </c>
      <c r="AY268" s="187" t="s">
        <v>169</v>
      </c>
    </row>
    <row r="269" spans="2:51" s="12" customFormat="1" ht="13.5">
      <c r="B269" s="201"/>
      <c r="D269" s="179" t="s">
        <v>181</v>
      </c>
      <c r="E269" s="202" t="s">
        <v>3</v>
      </c>
      <c r="F269" s="203" t="s">
        <v>433</v>
      </c>
      <c r="H269" s="204">
        <v>292.2</v>
      </c>
      <c r="I269" s="205"/>
      <c r="L269" s="201"/>
      <c r="M269" s="206"/>
      <c r="N269" s="207"/>
      <c r="O269" s="207"/>
      <c r="P269" s="207"/>
      <c r="Q269" s="207"/>
      <c r="R269" s="207"/>
      <c r="S269" s="207"/>
      <c r="T269" s="208"/>
      <c r="AT269" s="209" t="s">
        <v>181</v>
      </c>
      <c r="AU269" s="209" t="s">
        <v>76</v>
      </c>
      <c r="AV269" s="12" t="s">
        <v>172</v>
      </c>
      <c r="AW269" s="12" t="s">
        <v>34</v>
      </c>
      <c r="AX269" s="12" t="s">
        <v>19</v>
      </c>
      <c r="AY269" s="209" t="s">
        <v>169</v>
      </c>
    </row>
    <row r="270" spans="2:65" s="1" customFormat="1" ht="22.5" customHeight="1">
      <c r="B270" s="162"/>
      <c r="C270" s="191" t="s">
        <v>494</v>
      </c>
      <c r="D270" s="191" t="s">
        <v>252</v>
      </c>
      <c r="E270" s="192" t="s">
        <v>495</v>
      </c>
      <c r="F270" s="193" t="s">
        <v>496</v>
      </c>
      <c r="G270" s="194" t="s">
        <v>102</v>
      </c>
      <c r="H270" s="195">
        <v>29.22</v>
      </c>
      <c r="I270" s="196"/>
      <c r="J270" s="197">
        <f>ROUND(I270*H270,2)</f>
        <v>0</v>
      </c>
      <c r="K270" s="193" t="s">
        <v>177</v>
      </c>
      <c r="L270" s="198"/>
      <c r="M270" s="199" t="s">
        <v>3</v>
      </c>
      <c r="N270" s="200" t="s">
        <v>41</v>
      </c>
      <c r="O270" s="34"/>
      <c r="P270" s="172">
        <f>O270*H270</f>
        <v>0</v>
      </c>
      <c r="Q270" s="172">
        <v>0.6</v>
      </c>
      <c r="R270" s="172">
        <f>Q270*H270</f>
        <v>17.532</v>
      </c>
      <c r="S270" s="172">
        <v>0</v>
      </c>
      <c r="T270" s="173">
        <f>S270*H270</f>
        <v>0</v>
      </c>
      <c r="AR270" s="16" t="s">
        <v>76</v>
      </c>
      <c r="AT270" s="16" t="s">
        <v>252</v>
      </c>
      <c r="AU270" s="16" t="s">
        <v>76</v>
      </c>
      <c r="AY270" s="16" t="s">
        <v>169</v>
      </c>
      <c r="BE270" s="174">
        <f>IF(N270="základní",J270,0)</f>
        <v>0</v>
      </c>
      <c r="BF270" s="174">
        <f>IF(N270="snížená",J270,0)</f>
        <v>0</v>
      </c>
      <c r="BG270" s="174">
        <f>IF(N270="zákl. přenesená",J270,0)</f>
        <v>0</v>
      </c>
      <c r="BH270" s="174">
        <f>IF(N270="sníž. přenesená",J270,0)</f>
        <v>0</v>
      </c>
      <c r="BI270" s="174">
        <f>IF(N270="nulová",J270,0)</f>
        <v>0</v>
      </c>
      <c r="BJ270" s="16" t="s">
        <v>19</v>
      </c>
      <c r="BK270" s="174">
        <f>ROUND(I270*H270,2)</f>
        <v>0</v>
      </c>
      <c r="BL270" s="16" t="s">
        <v>19</v>
      </c>
      <c r="BM270" s="16" t="s">
        <v>497</v>
      </c>
    </row>
    <row r="271" spans="2:47" s="1" customFormat="1" ht="13.5">
      <c r="B271" s="33"/>
      <c r="D271" s="175" t="s">
        <v>179</v>
      </c>
      <c r="F271" s="176" t="s">
        <v>498</v>
      </c>
      <c r="I271" s="177"/>
      <c r="L271" s="33"/>
      <c r="M271" s="62"/>
      <c r="N271" s="34"/>
      <c r="O271" s="34"/>
      <c r="P271" s="34"/>
      <c r="Q271" s="34"/>
      <c r="R271" s="34"/>
      <c r="S271" s="34"/>
      <c r="T271" s="63"/>
      <c r="AT271" s="16" t="s">
        <v>179</v>
      </c>
      <c r="AU271" s="16" t="s">
        <v>76</v>
      </c>
    </row>
    <row r="272" spans="2:51" s="11" customFormat="1" ht="13.5">
      <c r="B272" s="178"/>
      <c r="D272" s="179" t="s">
        <v>181</v>
      </c>
      <c r="F272" s="181" t="s">
        <v>499</v>
      </c>
      <c r="H272" s="182">
        <v>29.22</v>
      </c>
      <c r="I272" s="183"/>
      <c r="L272" s="178"/>
      <c r="M272" s="184"/>
      <c r="N272" s="185"/>
      <c r="O272" s="185"/>
      <c r="P272" s="185"/>
      <c r="Q272" s="185"/>
      <c r="R272" s="185"/>
      <c r="S272" s="185"/>
      <c r="T272" s="186"/>
      <c r="AT272" s="187" t="s">
        <v>181</v>
      </c>
      <c r="AU272" s="187" t="s">
        <v>76</v>
      </c>
      <c r="AV272" s="11" t="s">
        <v>76</v>
      </c>
      <c r="AW272" s="11" t="s">
        <v>4</v>
      </c>
      <c r="AX272" s="11" t="s">
        <v>19</v>
      </c>
      <c r="AY272" s="187" t="s">
        <v>169</v>
      </c>
    </row>
    <row r="273" spans="2:65" s="1" customFormat="1" ht="22.5" customHeight="1">
      <c r="B273" s="162"/>
      <c r="C273" s="163" t="s">
        <v>500</v>
      </c>
      <c r="D273" s="163" t="s">
        <v>173</v>
      </c>
      <c r="E273" s="164" t="s">
        <v>501</v>
      </c>
      <c r="F273" s="165" t="s">
        <v>502</v>
      </c>
      <c r="G273" s="166" t="s">
        <v>102</v>
      </c>
      <c r="H273" s="167">
        <v>12.75</v>
      </c>
      <c r="I273" s="168"/>
      <c r="J273" s="169">
        <f>ROUND(I273*H273,2)</f>
        <v>0</v>
      </c>
      <c r="K273" s="165" t="s">
        <v>177</v>
      </c>
      <c r="L273" s="33"/>
      <c r="M273" s="170" t="s">
        <v>3</v>
      </c>
      <c r="N273" s="171" t="s">
        <v>41</v>
      </c>
      <c r="O273" s="34"/>
      <c r="P273" s="172">
        <f>O273*H273</f>
        <v>0</v>
      </c>
      <c r="Q273" s="172">
        <v>0</v>
      </c>
      <c r="R273" s="172">
        <f>Q273*H273</f>
        <v>0</v>
      </c>
      <c r="S273" s="172">
        <v>0</v>
      </c>
      <c r="T273" s="173">
        <f>S273*H273</f>
        <v>0</v>
      </c>
      <c r="AR273" s="16" t="s">
        <v>172</v>
      </c>
      <c r="AT273" s="16" t="s">
        <v>173</v>
      </c>
      <c r="AU273" s="16" t="s">
        <v>76</v>
      </c>
      <c r="AY273" s="16" t="s">
        <v>169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6" t="s">
        <v>19</v>
      </c>
      <c r="BK273" s="174">
        <f>ROUND(I273*H273,2)</f>
        <v>0</v>
      </c>
      <c r="BL273" s="16" t="s">
        <v>172</v>
      </c>
      <c r="BM273" s="16" t="s">
        <v>503</v>
      </c>
    </row>
    <row r="274" spans="2:47" s="1" customFormat="1" ht="13.5">
      <c r="B274" s="33"/>
      <c r="D274" s="175" t="s">
        <v>179</v>
      </c>
      <c r="F274" s="176" t="s">
        <v>504</v>
      </c>
      <c r="I274" s="177"/>
      <c r="L274" s="33"/>
      <c r="M274" s="62"/>
      <c r="N274" s="34"/>
      <c r="O274" s="34"/>
      <c r="P274" s="34"/>
      <c r="Q274" s="34"/>
      <c r="R274" s="34"/>
      <c r="S274" s="34"/>
      <c r="T274" s="63"/>
      <c r="AT274" s="16" t="s">
        <v>179</v>
      </c>
      <c r="AU274" s="16" t="s">
        <v>76</v>
      </c>
    </row>
    <row r="275" spans="2:51" s="11" customFormat="1" ht="13.5">
      <c r="B275" s="178"/>
      <c r="D275" s="175" t="s">
        <v>181</v>
      </c>
      <c r="E275" s="187" t="s">
        <v>3</v>
      </c>
      <c r="F275" s="188" t="s">
        <v>505</v>
      </c>
      <c r="H275" s="189">
        <v>5.4</v>
      </c>
      <c r="I275" s="183"/>
      <c r="L275" s="178"/>
      <c r="M275" s="184"/>
      <c r="N275" s="185"/>
      <c r="O275" s="185"/>
      <c r="P275" s="185"/>
      <c r="Q275" s="185"/>
      <c r="R275" s="185"/>
      <c r="S275" s="185"/>
      <c r="T275" s="186"/>
      <c r="AT275" s="187" t="s">
        <v>181</v>
      </c>
      <c r="AU275" s="187" t="s">
        <v>76</v>
      </c>
      <c r="AV275" s="11" t="s">
        <v>76</v>
      </c>
      <c r="AW275" s="11" t="s">
        <v>34</v>
      </c>
      <c r="AX275" s="11" t="s">
        <v>68</v>
      </c>
      <c r="AY275" s="187" t="s">
        <v>169</v>
      </c>
    </row>
    <row r="276" spans="2:51" s="11" customFormat="1" ht="13.5">
      <c r="B276" s="178"/>
      <c r="D276" s="175" t="s">
        <v>181</v>
      </c>
      <c r="E276" s="187" t="s">
        <v>3</v>
      </c>
      <c r="F276" s="188" t="s">
        <v>506</v>
      </c>
      <c r="H276" s="189">
        <v>2.35</v>
      </c>
      <c r="I276" s="183"/>
      <c r="L276" s="178"/>
      <c r="M276" s="184"/>
      <c r="N276" s="185"/>
      <c r="O276" s="185"/>
      <c r="P276" s="185"/>
      <c r="Q276" s="185"/>
      <c r="R276" s="185"/>
      <c r="S276" s="185"/>
      <c r="T276" s="186"/>
      <c r="AT276" s="187" t="s">
        <v>181</v>
      </c>
      <c r="AU276" s="187" t="s">
        <v>76</v>
      </c>
      <c r="AV276" s="11" t="s">
        <v>76</v>
      </c>
      <c r="AW276" s="11" t="s">
        <v>34</v>
      </c>
      <c r="AX276" s="11" t="s">
        <v>68</v>
      </c>
      <c r="AY276" s="187" t="s">
        <v>169</v>
      </c>
    </row>
    <row r="277" spans="2:51" s="11" customFormat="1" ht="13.5">
      <c r="B277" s="178"/>
      <c r="D277" s="175" t="s">
        <v>181</v>
      </c>
      <c r="E277" s="187" t="s">
        <v>3</v>
      </c>
      <c r="F277" s="188" t="s">
        <v>507</v>
      </c>
      <c r="H277" s="189">
        <v>0.2</v>
      </c>
      <c r="I277" s="183"/>
      <c r="L277" s="178"/>
      <c r="M277" s="184"/>
      <c r="N277" s="185"/>
      <c r="O277" s="185"/>
      <c r="P277" s="185"/>
      <c r="Q277" s="185"/>
      <c r="R277" s="185"/>
      <c r="S277" s="185"/>
      <c r="T277" s="186"/>
      <c r="AT277" s="187" t="s">
        <v>181</v>
      </c>
      <c r="AU277" s="187" t="s">
        <v>76</v>
      </c>
      <c r="AV277" s="11" t="s">
        <v>76</v>
      </c>
      <c r="AW277" s="11" t="s">
        <v>34</v>
      </c>
      <c r="AX277" s="11" t="s">
        <v>68</v>
      </c>
      <c r="AY277" s="187" t="s">
        <v>169</v>
      </c>
    </row>
    <row r="278" spans="2:51" s="11" customFormat="1" ht="13.5">
      <c r="B278" s="178"/>
      <c r="D278" s="175" t="s">
        <v>181</v>
      </c>
      <c r="E278" s="187" t="s">
        <v>3</v>
      </c>
      <c r="F278" s="188" t="s">
        <v>508</v>
      </c>
      <c r="H278" s="189">
        <v>4.8</v>
      </c>
      <c r="I278" s="183"/>
      <c r="L278" s="178"/>
      <c r="M278" s="184"/>
      <c r="N278" s="185"/>
      <c r="O278" s="185"/>
      <c r="P278" s="185"/>
      <c r="Q278" s="185"/>
      <c r="R278" s="185"/>
      <c r="S278" s="185"/>
      <c r="T278" s="186"/>
      <c r="AT278" s="187" t="s">
        <v>181</v>
      </c>
      <c r="AU278" s="187" t="s">
        <v>76</v>
      </c>
      <c r="AV278" s="11" t="s">
        <v>76</v>
      </c>
      <c r="AW278" s="11" t="s">
        <v>34</v>
      </c>
      <c r="AX278" s="11" t="s">
        <v>68</v>
      </c>
      <c r="AY278" s="187" t="s">
        <v>169</v>
      </c>
    </row>
    <row r="279" spans="2:51" s="12" customFormat="1" ht="13.5">
      <c r="B279" s="201"/>
      <c r="D279" s="179" t="s">
        <v>181</v>
      </c>
      <c r="E279" s="202" t="s">
        <v>3</v>
      </c>
      <c r="F279" s="203" t="s">
        <v>433</v>
      </c>
      <c r="H279" s="204">
        <v>12.75</v>
      </c>
      <c r="I279" s="205"/>
      <c r="L279" s="201"/>
      <c r="M279" s="206"/>
      <c r="N279" s="207"/>
      <c r="O279" s="207"/>
      <c r="P279" s="207"/>
      <c r="Q279" s="207"/>
      <c r="R279" s="207"/>
      <c r="S279" s="207"/>
      <c r="T279" s="208"/>
      <c r="AT279" s="209" t="s">
        <v>181</v>
      </c>
      <c r="AU279" s="209" t="s">
        <v>76</v>
      </c>
      <c r="AV279" s="12" t="s">
        <v>172</v>
      </c>
      <c r="AW279" s="12" t="s">
        <v>34</v>
      </c>
      <c r="AX279" s="12" t="s">
        <v>19</v>
      </c>
      <c r="AY279" s="209" t="s">
        <v>169</v>
      </c>
    </row>
    <row r="280" spans="2:65" s="1" customFormat="1" ht="22.5" customHeight="1">
      <c r="B280" s="162"/>
      <c r="C280" s="163" t="s">
        <v>509</v>
      </c>
      <c r="D280" s="163" t="s">
        <v>173</v>
      </c>
      <c r="E280" s="164" t="s">
        <v>510</v>
      </c>
      <c r="F280" s="165" t="s">
        <v>511</v>
      </c>
      <c r="G280" s="166" t="s">
        <v>102</v>
      </c>
      <c r="H280" s="167">
        <v>12.75</v>
      </c>
      <c r="I280" s="168"/>
      <c r="J280" s="169">
        <f>ROUND(I280*H280,2)</f>
        <v>0</v>
      </c>
      <c r="K280" s="165" t="s">
        <v>177</v>
      </c>
      <c r="L280" s="33"/>
      <c r="M280" s="170" t="s">
        <v>3</v>
      </c>
      <c r="N280" s="171" t="s">
        <v>41</v>
      </c>
      <c r="O280" s="34"/>
      <c r="P280" s="172">
        <f>O280*H280</f>
        <v>0</v>
      </c>
      <c r="Q280" s="172">
        <v>0</v>
      </c>
      <c r="R280" s="172">
        <f>Q280*H280</f>
        <v>0</v>
      </c>
      <c r="S280" s="172">
        <v>0</v>
      </c>
      <c r="T280" s="173">
        <f>S280*H280</f>
        <v>0</v>
      </c>
      <c r="AR280" s="16" t="s">
        <v>172</v>
      </c>
      <c r="AT280" s="16" t="s">
        <v>173</v>
      </c>
      <c r="AU280" s="16" t="s">
        <v>76</v>
      </c>
      <c r="AY280" s="16" t="s">
        <v>169</v>
      </c>
      <c r="BE280" s="174">
        <f>IF(N280="základní",J280,0)</f>
        <v>0</v>
      </c>
      <c r="BF280" s="174">
        <f>IF(N280="snížená",J280,0)</f>
        <v>0</v>
      </c>
      <c r="BG280" s="174">
        <f>IF(N280="zákl. přenesená",J280,0)</f>
        <v>0</v>
      </c>
      <c r="BH280" s="174">
        <f>IF(N280="sníž. přenesená",J280,0)</f>
        <v>0</v>
      </c>
      <c r="BI280" s="174">
        <f>IF(N280="nulová",J280,0)</f>
        <v>0</v>
      </c>
      <c r="BJ280" s="16" t="s">
        <v>19</v>
      </c>
      <c r="BK280" s="174">
        <f>ROUND(I280*H280,2)</f>
        <v>0</v>
      </c>
      <c r="BL280" s="16" t="s">
        <v>172</v>
      </c>
      <c r="BM280" s="16" t="s">
        <v>512</v>
      </c>
    </row>
    <row r="281" spans="2:47" s="1" customFormat="1" ht="13.5">
      <c r="B281" s="33"/>
      <c r="D281" s="179" t="s">
        <v>179</v>
      </c>
      <c r="F281" s="190" t="s">
        <v>513</v>
      </c>
      <c r="I281" s="177"/>
      <c r="L281" s="33"/>
      <c r="M281" s="62"/>
      <c r="N281" s="34"/>
      <c r="O281" s="34"/>
      <c r="P281" s="34"/>
      <c r="Q281" s="34"/>
      <c r="R281" s="34"/>
      <c r="S281" s="34"/>
      <c r="T281" s="63"/>
      <c r="AT281" s="16" t="s">
        <v>179</v>
      </c>
      <c r="AU281" s="16" t="s">
        <v>76</v>
      </c>
    </row>
    <row r="282" spans="2:65" s="1" customFormat="1" ht="22.5" customHeight="1">
      <c r="B282" s="162"/>
      <c r="C282" s="163" t="s">
        <v>514</v>
      </c>
      <c r="D282" s="163" t="s">
        <v>173</v>
      </c>
      <c r="E282" s="164" t="s">
        <v>515</v>
      </c>
      <c r="F282" s="165" t="s">
        <v>516</v>
      </c>
      <c r="G282" s="166" t="s">
        <v>102</v>
      </c>
      <c r="H282" s="167">
        <v>12.75</v>
      </c>
      <c r="I282" s="168"/>
      <c r="J282" s="169">
        <f>ROUND(I282*H282,2)</f>
        <v>0</v>
      </c>
      <c r="K282" s="165" t="s">
        <v>177</v>
      </c>
      <c r="L282" s="33"/>
      <c r="M282" s="170" t="s">
        <v>3</v>
      </c>
      <c r="N282" s="171" t="s">
        <v>41</v>
      </c>
      <c r="O282" s="34"/>
      <c r="P282" s="172">
        <f>O282*H282</f>
        <v>0</v>
      </c>
      <c r="Q282" s="172">
        <v>0</v>
      </c>
      <c r="R282" s="172">
        <f>Q282*H282</f>
        <v>0</v>
      </c>
      <c r="S282" s="172">
        <v>0</v>
      </c>
      <c r="T282" s="173">
        <f>S282*H282</f>
        <v>0</v>
      </c>
      <c r="AR282" s="16" t="s">
        <v>172</v>
      </c>
      <c r="AT282" s="16" t="s">
        <v>173</v>
      </c>
      <c r="AU282" s="16" t="s">
        <v>76</v>
      </c>
      <c r="AY282" s="16" t="s">
        <v>169</v>
      </c>
      <c r="BE282" s="174">
        <f>IF(N282="základní",J282,0)</f>
        <v>0</v>
      </c>
      <c r="BF282" s="174">
        <f>IF(N282="snížená",J282,0)</f>
        <v>0</v>
      </c>
      <c r="BG282" s="174">
        <f>IF(N282="zákl. přenesená",J282,0)</f>
        <v>0</v>
      </c>
      <c r="BH282" s="174">
        <f>IF(N282="sníž. přenesená",J282,0)</f>
        <v>0</v>
      </c>
      <c r="BI282" s="174">
        <f>IF(N282="nulová",J282,0)</f>
        <v>0</v>
      </c>
      <c r="BJ282" s="16" t="s">
        <v>19</v>
      </c>
      <c r="BK282" s="174">
        <f>ROUND(I282*H282,2)</f>
        <v>0</v>
      </c>
      <c r="BL282" s="16" t="s">
        <v>172</v>
      </c>
      <c r="BM282" s="16" t="s">
        <v>517</v>
      </c>
    </row>
    <row r="283" spans="2:47" s="1" customFormat="1" ht="13.5">
      <c r="B283" s="33"/>
      <c r="D283" s="179" t="s">
        <v>179</v>
      </c>
      <c r="F283" s="190" t="s">
        <v>518</v>
      </c>
      <c r="I283" s="177"/>
      <c r="L283" s="33"/>
      <c r="M283" s="62"/>
      <c r="N283" s="34"/>
      <c r="O283" s="34"/>
      <c r="P283" s="34"/>
      <c r="Q283" s="34"/>
      <c r="R283" s="34"/>
      <c r="S283" s="34"/>
      <c r="T283" s="63"/>
      <c r="AT283" s="16" t="s">
        <v>179</v>
      </c>
      <c r="AU283" s="16" t="s">
        <v>76</v>
      </c>
    </row>
    <row r="284" spans="2:65" s="1" customFormat="1" ht="22.5" customHeight="1">
      <c r="B284" s="162"/>
      <c r="C284" s="191" t="s">
        <v>519</v>
      </c>
      <c r="D284" s="191" t="s">
        <v>252</v>
      </c>
      <c r="E284" s="192" t="s">
        <v>520</v>
      </c>
      <c r="F284" s="193" t="s">
        <v>521</v>
      </c>
      <c r="G284" s="194" t="s">
        <v>102</v>
      </c>
      <c r="H284" s="195">
        <v>12.75</v>
      </c>
      <c r="I284" s="196"/>
      <c r="J284" s="197">
        <f>ROUND(I284*H284,2)</f>
        <v>0</v>
      </c>
      <c r="K284" s="193" t="s">
        <v>214</v>
      </c>
      <c r="L284" s="198"/>
      <c r="M284" s="199" t="s">
        <v>3</v>
      </c>
      <c r="N284" s="200" t="s">
        <v>41</v>
      </c>
      <c r="O284" s="34"/>
      <c r="P284" s="172">
        <f>O284*H284</f>
        <v>0</v>
      </c>
      <c r="Q284" s="172">
        <v>0</v>
      </c>
      <c r="R284" s="172">
        <f>Q284*H284</f>
        <v>0</v>
      </c>
      <c r="S284" s="172">
        <v>0</v>
      </c>
      <c r="T284" s="173">
        <f>S284*H284</f>
        <v>0</v>
      </c>
      <c r="AR284" s="16" t="s">
        <v>117</v>
      </c>
      <c r="AT284" s="16" t="s">
        <v>252</v>
      </c>
      <c r="AU284" s="16" t="s">
        <v>76</v>
      </c>
      <c r="AY284" s="16" t="s">
        <v>169</v>
      </c>
      <c r="BE284" s="174">
        <f>IF(N284="základní",J284,0)</f>
        <v>0</v>
      </c>
      <c r="BF284" s="174">
        <f>IF(N284="snížená",J284,0)</f>
        <v>0</v>
      </c>
      <c r="BG284" s="174">
        <f>IF(N284="zákl. přenesená",J284,0)</f>
        <v>0</v>
      </c>
      <c r="BH284" s="174">
        <f>IF(N284="sníž. přenesená",J284,0)</f>
        <v>0</v>
      </c>
      <c r="BI284" s="174">
        <f>IF(N284="nulová",J284,0)</f>
        <v>0</v>
      </c>
      <c r="BJ284" s="16" t="s">
        <v>19</v>
      </c>
      <c r="BK284" s="174">
        <f>ROUND(I284*H284,2)</f>
        <v>0</v>
      </c>
      <c r="BL284" s="16" t="s">
        <v>172</v>
      </c>
      <c r="BM284" s="16" t="s">
        <v>522</v>
      </c>
    </row>
    <row r="285" spans="2:47" s="1" customFormat="1" ht="13.5">
      <c r="B285" s="33"/>
      <c r="D285" s="175" t="s">
        <v>179</v>
      </c>
      <c r="F285" s="176" t="s">
        <v>523</v>
      </c>
      <c r="I285" s="177"/>
      <c r="L285" s="33"/>
      <c r="M285" s="62"/>
      <c r="N285" s="34"/>
      <c r="O285" s="34"/>
      <c r="P285" s="34"/>
      <c r="Q285" s="34"/>
      <c r="R285" s="34"/>
      <c r="S285" s="34"/>
      <c r="T285" s="63"/>
      <c r="AT285" s="16" t="s">
        <v>179</v>
      </c>
      <c r="AU285" s="16" t="s">
        <v>76</v>
      </c>
    </row>
    <row r="286" spans="2:63" s="10" customFormat="1" ht="29.25" customHeight="1">
      <c r="B286" s="148"/>
      <c r="D286" s="159" t="s">
        <v>67</v>
      </c>
      <c r="E286" s="160" t="s">
        <v>524</v>
      </c>
      <c r="F286" s="160" t="s">
        <v>525</v>
      </c>
      <c r="I286" s="151"/>
      <c r="J286" s="161">
        <f>BK286</f>
        <v>0</v>
      </c>
      <c r="L286" s="148"/>
      <c r="M286" s="153"/>
      <c r="N286" s="154"/>
      <c r="O286" s="154"/>
      <c r="P286" s="155">
        <f>SUM(P287:P295)</f>
        <v>0</v>
      </c>
      <c r="Q286" s="154"/>
      <c r="R286" s="155">
        <f>SUM(R287:R295)</f>
        <v>0.0096</v>
      </c>
      <c r="S286" s="154"/>
      <c r="T286" s="156">
        <f>SUM(T287:T295)</f>
        <v>0</v>
      </c>
      <c r="AR286" s="149" t="s">
        <v>172</v>
      </c>
      <c r="AT286" s="157" t="s">
        <v>67</v>
      </c>
      <c r="AU286" s="157" t="s">
        <v>19</v>
      </c>
      <c r="AY286" s="149" t="s">
        <v>169</v>
      </c>
      <c r="BK286" s="158">
        <f>SUM(BK287:BK295)</f>
        <v>0</v>
      </c>
    </row>
    <row r="287" spans="2:65" s="1" customFormat="1" ht="22.5" customHeight="1">
      <c r="B287" s="162"/>
      <c r="C287" s="163" t="s">
        <v>526</v>
      </c>
      <c r="D287" s="163" t="s">
        <v>173</v>
      </c>
      <c r="E287" s="164" t="s">
        <v>527</v>
      </c>
      <c r="F287" s="165" t="s">
        <v>528</v>
      </c>
      <c r="G287" s="166" t="s">
        <v>94</v>
      </c>
      <c r="H287" s="167">
        <v>480</v>
      </c>
      <c r="I287" s="168"/>
      <c r="J287" s="169">
        <f>ROUND(I287*H287,2)</f>
        <v>0</v>
      </c>
      <c r="K287" s="165" t="s">
        <v>177</v>
      </c>
      <c r="L287" s="33"/>
      <c r="M287" s="170" t="s">
        <v>3</v>
      </c>
      <c r="N287" s="171" t="s">
        <v>41</v>
      </c>
      <c r="O287" s="34"/>
      <c r="P287" s="172">
        <f>O287*H287</f>
        <v>0</v>
      </c>
      <c r="Q287" s="172">
        <v>0</v>
      </c>
      <c r="R287" s="172">
        <f>Q287*H287</f>
        <v>0</v>
      </c>
      <c r="S287" s="172">
        <v>0</v>
      </c>
      <c r="T287" s="173">
        <f>S287*H287</f>
        <v>0</v>
      </c>
      <c r="AR287" s="16" t="s">
        <v>19</v>
      </c>
      <c r="AT287" s="16" t="s">
        <v>173</v>
      </c>
      <c r="AU287" s="16" t="s">
        <v>76</v>
      </c>
      <c r="AY287" s="16" t="s">
        <v>169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6" t="s">
        <v>19</v>
      </c>
      <c r="BK287" s="174">
        <f>ROUND(I287*H287,2)</f>
        <v>0</v>
      </c>
      <c r="BL287" s="16" t="s">
        <v>19</v>
      </c>
      <c r="BM287" s="16" t="s">
        <v>529</v>
      </c>
    </row>
    <row r="288" spans="2:47" s="1" customFormat="1" ht="27">
      <c r="B288" s="33"/>
      <c r="D288" s="175" t="s">
        <v>179</v>
      </c>
      <c r="F288" s="176" t="s">
        <v>530</v>
      </c>
      <c r="I288" s="177"/>
      <c r="L288" s="33"/>
      <c r="M288" s="62"/>
      <c r="N288" s="34"/>
      <c r="O288" s="34"/>
      <c r="P288" s="34"/>
      <c r="Q288" s="34"/>
      <c r="R288" s="34"/>
      <c r="S288" s="34"/>
      <c r="T288" s="63"/>
      <c r="AT288" s="16" t="s">
        <v>179</v>
      </c>
      <c r="AU288" s="16" t="s">
        <v>76</v>
      </c>
    </row>
    <row r="289" spans="2:51" s="11" customFormat="1" ht="13.5">
      <c r="B289" s="178"/>
      <c r="D289" s="179" t="s">
        <v>181</v>
      </c>
      <c r="E289" s="180" t="s">
        <v>3</v>
      </c>
      <c r="F289" s="181" t="s">
        <v>129</v>
      </c>
      <c r="H289" s="182">
        <v>480</v>
      </c>
      <c r="I289" s="183"/>
      <c r="L289" s="178"/>
      <c r="M289" s="184"/>
      <c r="N289" s="185"/>
      <c r="O289" s="185"/>
      <c r="P289" s="185"/>
      <c r="Q289" s="185"/>
      <c r="R289" s="185"/>
      <c r="S289" s="185"/>
      <c r="T289" s="186"/>
      <c r="AT289" s="187" t="s">
        <v>181</v>
      </c>
      <c r="AU289" s="187" t="s">
        <v>76</v>
      </c>
      <c r="AV289" s="11" t="s">
        <v>76</v>
      </c>
      <c r="AW289" s="11" t="s">
        <v>34</v>
      </c>
      <c r="AX289" s="11" t="s">
        <v>19</v>
      </c>
      <c r="AY289" s="187" t="s">
        <v>169</v>
      </c>
    </row>
    <row r="290" spans="2:65" s="1" customFormat="1" ht="22.5" customHeight="1">
      <c r="B290" s="162"/>
      <c r="C290" s="191" t="s">
        <v>531</v>
      </c>
      <c r="D290" s="191" t="s">
        <v>252</v>
      </c>
      <c r="E290" s="192" t="s">
        <v>532</v>
      </c>
      <c r="F290" s="193" t="s">
        <v>533</v>
      </c>
      <c r="G290" s="194" t="s">
        <v>428</v>
      </c>
      <c r="H290" s="195">
        <v>9.6</v>
      </c>
      <c r="I290" s="196"/>
      <c r="J290" s="197">
        <f>ROUND(I290*H290,2)</f>
        <v>0</v>
      </c>
      <c r="K290" s="193" t="s">
        <v>177</v>
      </c>
      <c r="L290" s="198"/>
      <c r="M290" s="199" t="s">
        <v>3</v>
      </c>
      <c r="N290" s="200" t="s">
        <v>41</v>
      </c>
      <c r="O290" s="34"/>
      <c r="P290" s="172">
        <f>O290*H290</f>
        <v>0</v>
      </c>
      <c r="Q290" s="172">
        <v>0.001</v>
      </c>
      <c r="R290" s="172">
        <f>Q290*H290</f>
        <v>0.0096</v>
      </c>
      <c r="S290" s="172">
        <v>0</v>
      </c>
      <c r="T290" s="173">
        <f>S290*H290</f>
        <v>0</v>
      </c>
      <c r="AR290" s="16" t="s">
        <v>76</v>
      </c>
      <c r="AT290" s="16" t="s">
        <v>252</v>
      </c>
      <c r="AU290" s="16" t="s">
        <v>76</v>
      </c>
      <c r="AY290" s="16" t="s">
        <v>169</v>
      </c>
      <c r="BE290" s="174">
        <f>IF(N290="základní",J290,0)</f>
        <v>0</v>
      </c>
      <c r="BF290" s="174">
        <f>IF(N290="snížená",J290,0)</f>
        <v>0</v>
      </c>
      <c r="BG290" s="174">
        <f>IF(N290="zákl. přenesená",J290,0)</f>
        <v>0</v>
      </c>
      <c r="BH290" s="174">
        <f>IF(N290="sníž. přenesená",J290,0)</f>
        <v>0</v>
      </c>
      <c r="BI290" s="174">
        <f>IF(N290="nulová",J290,0)</f>
        <v>0</v>
      </c>
      <c r="BJ290" s="16" t="s">
        <v>19</v>
      </c>
      <c r="BK290" s="174">
        <f>ROUND(I290*H290,2)</f>
        <v>0</v>
      </c>
      <c r="BL290" s="16" t="s">
        <v>19</v>
      </c>
      <c r="BM290" s="16" t="s">
        <v>534</v>
      </c>
    </row>
    <row r="291" spans="2:47" s="1" customFormat="1" ht="13.5">
      <c r="B291" s="33"/>
      <c r="D291" s="175" t="s">
        <v>179</v>
      </c>
      <c r="F291" s="176" t="s">
        <v>535</v>
      </c>
      <c r="I291" s="177"/>
      <c r="L291" s="33"/>
      <c r="M291" s="62"/>
      <c r="N291" s="34"/>
      <c r="O291" s="34"/>
      <c r="P291" s="34"/>
      <c r="Q291" s="34"/>
      <c r="R291" s="34"/>
      <c r="S291" s="34"/>
      <c r="T291" s="63"/>
      <c r="AT291" s="16" t="s">
        <v>179</v>
      </c>
      <c r="AU291" s="16" t="s">
        <v>76</v>
      </c>
    </row>
    <row r="292" spans="2:51" s="11" customFormat="1" ht="13.5">
      <c r="B292" s="178"/>
      <c r="D292" s="179" t="s">
        <v>181</v>
      </c>
      <c r="F292" s="181" t="s">
        <v>536</v>
      </c>
      <c r="H292" s="182">
        <v>9.6</v>
      </c>
      <c r="I292" s="183"/>
      <c r="L292" s="178"/>
      <c r="M292" s="184"/>
      <c r="N292" s="185"/>
      <c r="O292" s="185"/>
      <c r="P292" s="185"/>
      <c r="Q292" s="185"/>
      <c r="R292" s="185"/>
      <c r="S292" s="185"/>
      <c r="T292" s="186"/>
      <c r="AT292" s="187" t="s">
        <v>181</v>
      </c>
      <c r="AU292" s="187" t="s">
        <v>76</v>
      </c>
      <c r="AV292" s="11" t="s">
        <v>76</v>
      </c>
      <c r="AW292" s="11" t="s">
        <v>4</v>
      </c>
      <c r="AX292" s="11" t="s">
        <v>19</v>
      </c>
      <c r="AY292" s="187" t="s">
        <v>169</v>
      </c>
    </row>
    <row r="293" spans="2:65" s="1" customFormat="1" ht="22.5" customHeight="1">
      <c r="B293" s="162"/>
      <c r="C293" s="163" t="s">
        <v>537</v>
      </c>
      <c r="D293" s="163" t="s">
        <v>173</v>
      </c>
      <c r="E293" s="164" t="s">
        <v>538</v>
      </c>
      <c r="F293" s="165" t="s">
        <v>539</v>
      </c>
      <c r="G293" s="166" t="s">
        <v>94</v>
      </c>
      <c r="H293" s="167">
        <v>480</v>
      </c>
      <c r="I293" s="168"/>
      <c r="J293" s="169">
        <f>ROUND(I293*H293,2)</f>
        <v>0</v>
      </c>
      <c r="K293" s="165" t="s">
        <v>177</v>
      </c>
      <c r="L293" s="33"/>
      <c r="M293" s="170" t="s">
        <v>3</v>
      </c>
      <c r="N293" s="171" t="s">
        <v>41</v>
      </c>
      <c r="O293" s="34"/>
      <c r="P293" s="172">
        <f>O293*H293</f>
        <v>0</v>
      </c>
      <c r="Q293" s="172">
        <v>0</v>
      </c>
      <c r="R293" s="172">
        <f>Q293*H293</f>
        <v>0</v>
      </c>
      <c r="S293" s="172">
        <v>0</v>
      </c>
      <c r="T293" s="173">
        <f>S293*H293</f>
        <v>0</v>
      </c>
      <c r="AR293" s="16" t="s">
        <v>19</v>
      </c>
      <c r="AT293" s="16" t="s">
        <v>173</v>
      </c>
      <c r="AU293" s="16" t="s">
        <v>76</v>
      </c>
      <c r="AY293" s="16" t="s">
        <v>169</v>
      </c>
      <c r="BE293" s="174">
        <f>IF(N293="základní",J293,0)</f>
        <v>0</v>
      </c>
      <c r="BF293" s="174">
        <f>IF(N293="snížená",J293,0)</f>
        <v>0</v>
      </c>
      <c r="BG293" s="174">
        <f>IF(N293="zákl. přenesená",J293,0)</f>
        <v>0</v>
      </c>
      <c r="BH293" s="174">
        <f>IF(N293="sníž. přenesená",J293,0)</f>
        <v>0</v>
      </c>
      <c r="BI293" s="174">
        <f>IF(N293="nulová",J293,0)</f>
        <v>0</v>
      </c>
      <c r="BJ293" s="16" t="s">
        <v>19</v>
      </c>
      <c r="BK293" s="174">
        <f>ROUND(I293*H293,2)</f>
        <v>0</v>
      </c>
      <c r="BL293" s="16" t="s">
        <v>19</v>
      </c>
      <c r="BM293" s="16" t="s">
        <v>540</v>
      </c>
    </row>
    <row r="294" spans="2:47" s="1" customFormat="1" ht="13.5">
      <c r="B294" s="33"/>
      <c r="D294" s="175" t="s">
        <v>179</v>
      </c>
      <c r="F294" s="176" t="s">
        <v>541</v>
      </c>
      <c r="I294" s="177"/>
      <c r="L294" s="33"/>
      <c r="M294" s="62"/>
      <c r="N294" s="34"/>
      <c r="O294" s="34"/>
      <c r="P294" s="34"/>
      <c r="Q294" s="34"/>
      <c r="R294" s="34"/>
      <c r="S294" s="34"/>
      <c r="T294" s="63"/>
      <c r="AT294" s="16" t="s">
        <v>179</v>
      </c>
      <c r="AU294" s="16" t="s">
        <v>76</v>
      </c>
    </row>
    <row r="295" spans="2:51" s="11" customFormat="1" ht="13.5">
      <c r="B295" s="178"/>
      <c r="D295" s="175" t="s">
        <v>181</v>
      </c>
      <c r="E295" s="187" t="s">
        <v>3</v>
      </c>
      <c r="F295" s="188" t="s">
        <v>129</v>
      </c>
      <c r="H295" s="189">
        <v>480</v>
      </c>
      <c r="I295" s="183"/>
      <c r="L295" s="178"/>
      <c r="M295" s="184"/>
      <c r="N295" s="185"/>
      <c r="O295" s="185"/>
      <c r="P295" s="185"/>
      <c r="Q295" s="185"/>
      <c r="R295" s="185"/>
      <c r="S295" s="185"/>
      <c r="T295" s="186"/>
      <c r="AT295" s="187" t="s">
        <v>181</v>
      </c>
      <c r="AU295" s="187" t="s">
        <v>76</v>
      </c>
      <c r="AV295" s="11" t="s">
        <v>76</v>
      </c>
      <c r="AW295" s="11" t="s">
        <v>34</v>
      </c>
      <c r="AX295" s="11" t="s">
        <v>19</v>
      </c>
      <c r="AY295" s="187" t="s">
        <v>169</v>
      </c>
    </row>
    <row r="296" spans="2:63" s="10" customFormat="1" ht="29.25" customHeight="1">
      <c r="B296" s="148"/>
      <c r="D296" s="159" t="s">
        <v>67</v>
      </c>
      <c r="E296" s="160" t="s">
        <v>542</v>
      </c>
      <c r="F296" s="160" t="s">
        <v>543</v>
      </c>
      <c r="I296" s="151"/>
      <c r="J296" s="161">
        <f>BK296</f>
        <v>0</v>
      </c>
      <c r="L296" s="148"/>
      <c r="M296" s="153"/>
      <c r="N296" s="154"/>
      <c r="O296" s="154"/>
      <c r="P296" s="155">
        <f>SUM(P297:P368)</f>
        <v>0</v>
      </c>
      <c r="Q296" s="154"/>
      <c r="R296" s="155">
        <f>SUM(R297:R368)</f>
        <v>5.676500000000001</v>
      </c>
      <c r="S296" s="154"/>
      <c r="T296" s="156">
        <f>SUM(T297:T368)</f>
        <v>0</v>
      </c>
      <c r="AR296" s="149" t="s">
        <v>172</v>
      </c>
      <c r="AT296" s="157" t="s">
        <v>67</v>
      </c>
      <c r="AU296" s="157" t="s">
        <v>19</v>
      </c>
      <c r="AY296" s="149" t="s">
        <v>169</v>
      </c>
      <c r="BK296" s="158">
        <f>SUM(BK297:BK368)</f>
        <v>0</v>
      </c>
    </row>
    <row r="297" spans="2:65" s="1" customFormat="1" ht="22.5" customHeight="1">
      <c r="B297" s="162"/>
      <c r="C297" s="191" t="s">
        <v>544</v>
      </c>
      <c r="D297" s="191" t="s">
        <v>252</v>
      </c>
      <c r="E297" s="192" t="s">
        <v>545</v>
      </c>
      <c r="F297" s="193" t="s">
        <v>546</v>
      </c>
      <c r="G297" s="194" t="s">
        <v>176</v>
      </c>
      <c r="H297" s="195">
        <v>1</v>
      </c>
      <c r="I297" s="196"/>
      <c r="J297" s="197">
        <f>ROUND(I297*H297,2)</f>
        <v>0</v>
      </c>
      <c r="K297" s="193" t="s">
        <v>214</v>
      </c>
      <c r="L297" s="198"/>
      <c r="M297" s="199" t="s">
        <v>3</v>
      </c>
      <c r="N297" s="200" t="s">
        <v>41</v>
      </c>
      <c r="O297" s="34"/>
      <c r="P297" s="172">
        <f>O297*H297</f>
        <v>0</v>
      </c>
      <c r="Q297" s="172">
        <v>0.035</v>
      </c>
      <c r="R297" s="172">
        <f>Q297*H297</f>
        <v>0.035</v>
      </c>
      <c r="S297" s="172">
        <v>0</v>
      </c>
      <c r="T297" s="173">
        <f>S297*H297</f>
        <v>0</v>
      </c>
      <c r="AR297" s="16" t="s">
        <v>117</v>
      </c>
      <c r="AT297" s="16" t="s">
        <v>252</v>
      </c>
      <c r="AU297" s="16" t="s">
        <v>76</v>
      </c>
      <c r="AY297" s="16" t="s">
        <v>169</v>
      </c>
      <c r="BE297" s="174">
        <f>IF(N297="základní",J297,0)</f>
        <v>0</v>
      </c>
      <c r="BF297" s="174">
        <f>IF(N297="snížená",J297,0)</f>
        <v>0</v>
      </c>
      <c r="BG297" s="174">
        <f>IF(N297="zákl. přenesená",J297,0)</f>
        <v>0</v>
      </c>
      <c r="BH297" s="174">
        <f>IF(N297="sníž. přenesená",J297,0)</f>
        <v>0</v>
      </c>
      <c r="BI297" s="174">
        <f>IF(N297="nulová",J297,0)</f>
        <v>0</v>
      </c>
      <c r="BJ297" s="16" t="s">
        <v>19</v>
      </c>
      <c r="BK297" s="174">
        <f>ROUND(I297*H297,2)</f>
        <v>0</v>
      </c>
      <c r="BL297" s="16" t="s">
        <v>172</v>
      </c>
      <c r="BM297" s="16" t="s">
        <v>547</v>
      </c>
    </row>
    <row r="298" spans="2:47" s="1" customFormat="1" ht="13.5">
      <c r="B298" s="33"/>
      <c r="D298" s="179" t="s">
        <v>179</v>
      </c>
      <c r="F298" s="190" t="s">
        <v>548</v>
      </c>
      <c r="I298" s="177"/>
      <c r="L298" s="33"/>
      <c r="M298" s="62"/>
      <c r="N298" s="34"/>
      <c r="O298" s="34"/>
      <c r="P298" s="34"/>
      <c r="Q298" s="34"/>
      <c r="R298" s="34"/>
      <c r="S298" s="34"/>
      <c r="T298" s="63"/>
      <c r="AT298" s="16" t="s">
        <v>179</v>
      </c>
      <c r="AU298" s="16" t="s">
        <v>76</v>
      </c>
    </row>
    <row r="299" spans="2:65" s="1" customFormat="1" ht="22.5" customHeight="1">
      <c r="B299" s="162"/>
      <c r="C299" s="191" t="s">
        <v>549</v>
      </c>
      <c r="D299" s="191" t="s">
        <v>252</v>
      </c>
      <c r="E299" s="192" t="s">
        <v>550</v>
      </c>
      <c r="F299" s="193" t="s">
        <v>551</v>
      </c>
      <c r="G299" s="194" t="s">
        <v>176</v>
      </c>
      <c r="H299" s="195">
        <v>6</v>
      </c>
      <c r="I299" s="196"/>
      <c r="J299" s="197">
        <f>ROUND(I299*H299,2)</f>
        <v>0</v>
      </c>
      <c r="K299" s="193" t="s">
        <v>214</v>
      </c>
      <c r="L299" s="198"/>
      <c r="M299" s="199" t="s">
        <v>3</v>
      </c>
      <c r="N299" s="200" t="s">
        <v>41</v>
      </c>
      <c r="O299" s="34"/>
      <c r="P299" s="172">
        <f>O299*H299</f>
        <v>0</v>
      </c>
      <c r="Q299" s="172">
        <v>0.025</v>
      </c>
      <c r="R299" s="172">
        <f>Q299*H299</f>
        <v>0.15000000000000002</v>
      </c>
      <c r="S299" s="172">
        <v>0</v>
      </c>
      <c r="T299" s="173">
        <f>S299*H299</f>
        <v>0</v>
      </c>
      <c r="AR299" s="16" t="s">
        <v>117</v>
      </c>
      <c r="AT299" s="16" t="s">
        <v>252</v>
      </c>
      <c r="AU299" s="16" t="s">
        <v>76</v>
      </c>
      <c r="AY299" s="16" t="s">
        <v>169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6" t="s">
        <v>19</v>
      </c>
      <c r="BK299" s="174">
        <f>ROUND(I299*H299,2)</f>
        <v>0</v>
      </c>
      <c r="BL299" s="16" t="s">
        <v>172</v>
      </c>
      <c r="BM299" s="16" t="s">
        <v>552</v>
      </c>
    </row>
    <row r="300" spans="2:47" s="1" customFormat="1" ht="13.5">
      <c r="B300" s="33"/>
      <c r="D300" s="179" t="s">
        <v>179</v>
      </c>
      <c r="F300" s="190" t="s">
        <v>553</v>
      </c>
      <c r="I300" s="177"/>
      <c r="L300" s="33"/>
      <c r="M300" s="62"/>
      <c r="N300" s="34"/>
      <c r="O300" s="34"/>
      <c r="P300" s="34"/>
      <c r="Q300" s="34"/>
      <c r="R300" s="34"/>
      <c r="S300" s="34"/>
      <c r="T300" s="63"/>
      <c r="AT300" s="16" t="s">
        <v>179</v>
      </c>
      <c r="AU300" s="16" t="s">
        <v>76</v>
      </c>
    </row>
    <row r="301" spans="2:65" s="1" customFormat="1" ht="22.5" customHeight="1">
      <c r="B301" s="162"/>
      <c r="C301" s="191" t="s">
        <v>554</v>
      </c>
      <c r="D301" s="191" t="s">
        <v>252</v>
      </c>
      <c r="E301" s="192" t="s">
        <v>555</v>
      </c>
      <c r="F301" s="193" t="s">
        <v>556</v>
      </c>
      <c r="G301" s="194" t="s">
        <v>176</v>
      </c>
      <c r="H301" s="195">
        <v>7</v>
      </c>
      <c r="I301" s="196"/>
      <c r="J301" s="197">
        <f>ROUND(I301*H301,2)</f>
        <v>0</v>
      </c>
      <c r="K301" s="193" t="s">
        <v>214</v>
      </c>
      <c r="L301" s="198"/>
      <c r="M301" s="199" t="s">
        <v>3</v>
      </c>
      <c r="N301" s="200" t="s">
        <v>41</v>
      </c>
      <c r="O301" s="34"/>
      <c r="P301" s="172">
        <f>O301*H301</f>
        <v>0</v>
      </c>
      <c r="Q301" s="172">
        <v>0.025</v>
      </c>
      <c r="R301" s="172">
        <f>Q301*H301</f>
        <v>0.17500000000000002</v>
      </c>
      <c r="S301" s="172">
        <v>0</v>
      </c>
      <c r="T301" s="173">
        <f>S301*H301</f>
        <v>0</v>
      </c>
      <c r="AR301" s="16" t="s">
        <v>117</v>
      </c>
      <c r="AT301" s="16" t="s">
        <v>252</v>
      </c>
      <c r="AU301" s="16" t="s">
        <v>76</v>
      </c>
      <c r="AY301" s="16" t="s">
        <v>169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6" t="s">
        <v>19</v>
      </c>
      <c r="BK301" s="174">
        <f>ROUND(I301*H301,2)</f>
        <v>0</v>
      </c>
      <c r="BL301" s="16" t="s">
        <v>172</v>
      </c>
      <c r="BM301" s="16" t="s">
        <v>557</v>
      </c>
    </row>
    <row r="302" spans="2:47" s="1" customFormat="1" ht="13.5">
      <c r="B302" s="33"/>
      <c r="D302" s="179" t="s">
        <v>179</v>
      </c>
      <c r="F302" s="190" t="s">
        <v>558</v>
      </c>
      <c r="I302" s="177"/>
      <c r="L302" s="33"/>
      <c r="M302" s="62"/>
      <c r="N302" s="34"/>
      <c r="O302" s="34"/>
      <c r="P302" s="34"/>
      <c r="Q302" s="34"/>
      <c r="R302" s="34"/>
      <c r="S302" s="34"/>
      <c r="T302" s="63"/>
      <c r="AT302" s="16" t="s">
        <v>179</v>
      </c>
      <c r="AU302" s="16" t="s">
        <v>76</v>
      </c>
    </row>
    <row r="303" spans="2:65" s="1" customFormat="1" ht="31.5" customHeight="1">
      <c r="B303" s="162"/>
      <c r="C303" s="191" t="s">
        <v>559</v>
      </c>
      <c r="D303" s="191" t="s">
        <v>252</v>
      </c>
      <c r="E303" s="192" t="s">
        <v>560</v>
      </c>
      <c r="F303" s="193" t="s">
        <v>561</v>
      </c>
      <c r="G303" s="194" t="s">
        <v>176</v>
      </c>
      <c r="H303" s="195">
        <v>1</v>
      </c>
      <c r="I303" s="196"/>
      <c r="J303" s="197">
        <f>ROUND(I303*H303,2)</f>
        <v>0</v>
      </c>
      <c r="K303" s="193" t="s">
        <v>214</v>
      </c>
      <c r="L303" s="198"/>
      <c r="M303" s="199" t="s">
        <v>3</v>
      </c>
      <c r="N303" s="200" t="s">
        <v>41</v>
      </c>
      <c r="O303" s="34"/>
      <c r="P303" s="172">
        <f>O303*H303</f>
        <v>0</v>
      </c>
      <c r="Q303" s="172">
        <v>0.025</v>
      </c>
      <c r="R303" s="172">
        <f>Q303*H303</f>
        <v>0.025</v>
      </c>
      <c r="S303" s="172">
        <v>0</v>
      </c>
      <c r="T303" s="173">
        <f>S303*H303</f>
        <v>0</v>
      </c>
      <c r="AR303" s="16" t="s">
        <v>117</v>
      </c>
      <c r="AT303" s="16" t="s">
        <v>252</v>
      </c>
      <c r="AU303" s="16" t="s">
        <v>76</v>
      </c>
      <c r="AY303" s="16" t="s">
        <v>169</v>
      </c>
      <c r="BE303" s="174">
        <f>IF(N303="základní",J303,0)</f>
        <v>0</v>
      </c>
      <c r="BF303" s="174">
        <f>IF(N303="snížená",J303,0)</f>
        <v>0</v>
      </c>
      <c r="BG303" s="174">
        <f>IF(N303="zákl. přenesená",J303,0)</f>
        <v>0</v>
      </c>
      <c r="BH303" s="174">
        <f>IF(N303="sníž. přenesená",J303,0)</f>
        <v>0</v>
      </c>
      <c r="BI303" s="174">
        <f>IF(N303="nulová",J303,0)</f>
        <v>0</v>
      </c>
      <c r="BJ303" s="16" t="s">
        <v>19</v>
      </c>
      <c r="BK303" s="174">
        <f>ROUND(I303*H303,2)</f>
        <v>0</v>
      </c>
      <c r="BL303" s="16" t="s">
        <v>172</v>
      </c>
      <c r="BM303" s="16" t="s">
        <v>562</v>
      </c>
    </row>
    <row r="304" spans="2:47" s="1" customFormat="1" ht="13.5">
      <c r="B304" s="33"/>
      <c r="D304" s="179" t="s">
        <v>179</v>
      </c>
      <c r="F304" s="190" t="s">
        <v>563</v>
      </c>
      <c r="I304" s="177"/>
      <c r="L304" s="33"/>
      <c r="M304" s="62"/>
      <c r="N304" s="34"/>
      <c r="O304" s="34"/>
      <c r="P304" s="34"/>
      <c r="Q304" s="34"/>
      <c r="R304" s="34"/>
      <c r="S304" s="34"/>
      <c r="T304" s="63"/>
      <c r="AT304" s="16" t="s">
        <v>179</v>
      </c>
      <c r="AU304" s="16" t="s">
        <v>76</v>
      </c>
    </row>
    <row r="305" spans="2:65" s="1" customFormat="1" ht="22.5" customHeight="1">
      <c r="B305" s="162"/>
      <c r="C305" s="191" t="s">
        <v>564</v>
      </c>
      <c r="D305" s="191" t="s">
        <v>252</v>
      </c>
      <c r="E305" s="192" t="s">
        <v>565</v>
      </c>
      <c r="F305" s="193" t="s">
        <v>566</v>
      </c>
      <c r="G305" s="194" t="s">
        <v>176</v>
      </c>
      <c r="H305" s="195">
        <v>1</v>
      </c>
      <c r="I305" s="196"/>
      <c r="J305" s="197">
        <f>ROUND(I305*H305,2)</f>
        <v>0</v>
      </c>
      <c r="K305" s="193" t="s">
        <v>214</v>
      </c>
      <c r="L305" s="198"/>
      <c r="M305" s="199" t="s">
        <v>3</v>
      </c>
      <c r="N305" s="200" t="s">
        <v>41</v>
      </c>
      <c r="O305" s="34"/>
      <c r="P305" s="172">
        <f>O305*H305</f>
        <v>0</v>
      </c>
      <c r="Q305" s="172">
        <v>0.025</v>
      </c>
      <c r="R305" s="172">
        <f>Q305*H305</f>
        <v>0.025</v>
      </c>
      <c r="S305" s="172">
        <v>0</v>
      </c>
      <c r="T305" s="173">
        <f>S305*H305</f>
        <v>0</v>
      </c>
      <c r="AR305" s="16" t="s">
        <v>117</v>
      </c>
      <c r="AT305" s="16" t="s">
        <v>252</v>
      </c>
      <c r="AU305" s="16" t="s">
        <v>76</v>
      </c>
      <c r="AY305" s="16" t="s">
        <v>169</v>
      </c>
      <c r="BE305" s="174">
        <f>IF(N305="základní",J305,0)</f>
        <v>0</v>
      </c>
      <c r="BF305" s="174">
        <f>IF(N305="snížená",J305,0)</f>
        <v>0</v>
      </c>
      <c r="BG305" s="174">
        <f>IF(N305="zákl. přenesená",J305,0)</f>
        <v>0</v>
      </c>
      <c r="BH305" s="174">
        <f>IF(N305="sníž. přenesená",J305,0)</f>
        <v>0</v>
      </c>
      <c r="BI305" s="174">
        <f>IF(N305="nulová",J305,0)</f>
        <v>0</v>
      </c>
      <c r="BJ305" s="16" t="s">
        <v>19</v>
      </c>
      <c r="BK305" s="174">
        <f>ROUND(I305*H305,2)</f>
        <v>0</v>
      </c>
      <c r="BL305" s="16" t="s">
        <v>172</v>
      </c>
      <c r="BM305" s="16" t="s">
        <v>567</v>
      </c>
    </row>
    <row r="306" spans="2:47" s="1" customFormat="1" ht="13.5">
      <c r="B306" s="33"/>
      <c r="D306" s="179" t="s">
        <v>179</v>
      </c>
      <c r="F306" s="190" t="s">
        <v>568</v>
      </c>
      <c r="I306" s="177"/>
      <c r="L306" s="33"/>
      <c r="M306" s="62"/>
      <c r="N306" s="34"/>
      <c r="O306" s="34"/>
      <c r="P306" s="34"/>
      <c r="Q306" s="34"/>
      <c r="R306" s="34"/>
      <c r="S306" s="34"/>
      <c r="T306" s="63"/>
      <c r="AT306" s="16" t="s">
        <v>179</v>
      </c>
      <c r="AU306" s="16" t="s">
        <v>76</v>
      </c>
    </row>
    <row r="307" spans="2:65" s="1" customFormat="1" ht="22.5" customHeight="1">
      <c r="B307" s="162"/>
      <c r="C307" s="191" t="s">
        <v>569</v>
      </c>
      <c r="D307" s="191" t="s">
        <v>252</v>
      </c>
      <c r="E307" s="192" t="s">
        <v>570</v>
      </c>
      <c r="F307" s="193" t="s">
        <v>571</v>
      </c>
      <c r="G307" s="194" t="s">
        <v>176</v>
      </c>
      <c r="H307" s="195">
        <v>1</v>
      </c>
      <c r="I307" s="196"/>
      <c r="J307" s="197">
        <f>ROUND(I307*H307,2)</f>
        <v>0</v>
      </c>
      <c r="K307" s="193" t="s">
        <v>214</v>
      </c>
      <c r="L307" s="198"/>
      <c r="M307" s="199" t="s">
        <v>3</v>
      </c>
      <c r="N307" s="200" t="s">
        <v>41</v>
      </c>
      <c r="O307" s="34"/>
      <c r="P307" s="172">
        <f>O307*H307</f>
        <v>0</v>
      </c>
      <c r="Q307" s="172">
        <v>0.02</v>
      </c>
      <c r="R307" s="172">
        <f>Q307*H307</f>
        <v>0.02</v>
      </c>
      <c r="S307" s="172">
        <v>0</v>
      </c>
      <c r="T307" s="173">
        <f>S307*H307</f>
        <v>0</v>
      </c>
      <c r="AR307" s="16" t="s">
        <v>117</v>
      </c>
      <c r="AT307" s="16" t="s">
        <v>252</v>
      </c>
      <c r="AU307" s="16" t="s">
        <v>76</v>
      </c>
      <c r="AY307" s="16" t="s">
        <v>169</v>
      </c>
      <c r="BE307" s="174">
        <f>IF(N307="základní",J307,0)</f>
        <v>0</v>
      </c>
      <c r="BF307" s="174">
        <f>IF(N307="snížená",J307,0)</f>
        <v>0</v>
      </c>
      <c r="BG307" s="174">
        <f>IF(N307="zákl. přenesená",J307,0)</f>
        <v>0</v>
      </c>
      <c r="BH307" s="174">
        <f>IF(N307="sníž. přenesená",J307,0)</f>
        <v>0</v>
      </c>
      <c r="BI307" s="174">
        <f>IF(N307="nulová",J307,0)</f>
        <v>0</v>
      </c>
      <c r="BJ307" s="16" t="s">
        <v>19</v>
      </c>
      <c r="BK307" s="174">
        <f>ROUND(I307*H307,2)</f>
        <v>0</v>
      </c>
      <c r="BL307" s="16" t="s">
        <v>172</v>
      </c>
      <c r="BM307" s="16" t="s">
        <v>572</v>
      </c>
    </row>
    <row r="308" spans="2:47" s="1" customFormat="1" ht="13.5">
      <c r="B308" s="33"/>
      <c r="D308" s="179" t="s">
        <v>179</v>
      </c>
      <c r="F308" s="190" t="s">
        <v>571</v>
      </c>
      <c r="I308" s="177"/>
      <c r="L308" s="33"/>
      <c r="M308" s="62"/>
      <c r="N308" s="34"/>
      <c r="O308" s="34"/>
      <c r="P308" s="34"/>
      <c r="Q308" s="34"/>
      <c r="R308" s="34"/>
      <c r="S308" s="34"/>
      <c r="T308" s="63"/>
      <c r="AT308" s="16" t="s">
        <v>179</v>
      </c>
      <c r="AU308" s="16" t="s">
        <v>76</v>
      </c>
    </row>
    <row r="309" spans="2:65" s="1" customFormat="1" ht="22.5" customHeight="1">
      <c r="B309" s="162"/>
      <c r="C309" s="191" t="s">
        <v>573</v>
      </c>
      <c r="D309" s="191" t="s">
        <v>252</v>
      </c>
      <c r="E309" s="192" t="s">
        <v>574</v>
      </c>
      <c r="F309" s="193" t="s">
        <v>575</v>
      </c>
      <c r="G309" s="194" t="s">
        <v>176</v>
      </c>
      <c r="H309" s="195">
        <v>1</v>
      </c>
      <c r="I309" s="196"/>
      <c r="J309" s="197">
        <f>ROUND(I309*H309,2)</f>
        <v>0</v>
      </c>
      <c r="K309" s="193" t="s">
        <v>214</v>
      </c>
      <c r="L309" s="198"/>
      <c r="M309" s="199" t="s">
        <v>3</v>
      </c>
      <c r="N309" s="200" t="s">
        <v>41</v>
      </c>
      <c r="O309" s="34"/>
      <c r="P309" s="172">
        <f>O309*H309</f>
        <v>0</v>
      </c>
      <c r="Q309" s="172">
        <v>0.02</v>
      </c>
      <c r="R309" s="172">
        <f>Q309*H309</f>
        <v>0.02</v>
      </c>
      <c r="S309" s="172">
        <v>0</v>
      </c>
      <c r="T309" s="173">
        <f>S309*H309</f>
        <v>0</v>
      </c>
      <c r="AR309" s="16" t="s">
        <v>117</v>
      </c>
      <c r="AT309" s="16" t="s">
        <v>252</v>
      </c>
      <c r="AU309" s="16" t="s">
        <v>76</v>
      </c>
      <c r="AY309" s="16" t="s">
        <v>169</v>
      </c>
      <c r="BE309" s="174">
        <f>IF(N309="základní",J309,0)</f>
        <v>0</v>
      </c>
      <c r="BF309" s="174">
        <f>IF(N309="snížená",J309,0)</f>
        <v>0</v>
      </c>
      <c r="BG309" s="174">
        <f>IF(N309="zákl. přenesená",J309,0)</f>
        <v>0</v>
      </c>
      <c r="BH309" s="174">
        <f>IF(N309="sníž. přenesená",J309,0)</f>
        <v>0</v>
      </c>
      <c r="BI309" s="174">
        <f>IF(N309="nulová",J309,0)</f>
        <v>0</v>
      </c>
      <c r="BJ309" s="16" t="s">
        <v>19</v>
      </c>
      <c r="BK309" s="174">
        <f>ROUND(I309*H309,2)</f>
        <v>0</v>
      </c>
      <c r="BL309" s="16" t="s">
        <v>172</v>
      </c>
      <c r="BM309" s="16" t="s">
        <v>576</v>
      </c>
    </row>
    <row r="310" spans="2:47" s="1" customFormat="1" ht="13.5">
      <c r="B310" s="33"/>
      <c r="D310" s="179" t="s">
        <v>179</v>
      </c>
      <c r="F310" s="190" t="s">
        <v>575</v>
      </c>
      <c r="I310" s="177"/>
      <c r="L310" s="33"/>
      <c r="M310" s="62"/>
      <c r="N310" s="34"/>
      <c r="O310" s="34"/>
      <c r="P310" s="34"/>
      <c r="Q310" s="34"/>
      <c r="R310" s="34"/>
      <c r="S310" s="34"/>
      <c r="T310" s="63"/>
      <c r="AT310" s="16" t="s">
        <v>179</v>
      </c>
      <c r="AU310" s="16" t="s">
        <v>76</v>
      </c>
    </row>
    <row r="311" spans="2:65" s="1" customFormat="1" ht="22.5" customHeight="1">
      <c r="B311" s="162"/>
      <c r="C311" s="191" t="s">
        <v>577</v>
      </c>
      <c r="D311" s="191" t="s">
        <v>252</v>
      </c>
      <c r="E311" s="192" t="s">
        <v>578</v>
      </c>
      <c r="F311" s="193" t="s">
        <v>579</v>
      </c>
      <c r="G311" s="194" t="s">
        <v>176</v>
      </c>
      <c r="H311" s="195">
        <v>9</v>
      </c>
      <c r="I311" s="196"/>
      <c r="J311" s="197">
        <f>ROUND(I311*H311,2)</f>
        <v>0</v>
      </c>
      <c r="K311" s="193" t="s">
        <v>214</v>
      </c>
      <c r="L311" s="198"/>
      <c r="M311" s="199" t="s">
        <v>3</v>
      </c>
      <c r="N311" s="200" t="s">
        <v>41</v>
      </c>
      <c r="O311" s="34"/>
      <c r="P311" s="172">
        <f>O311*H311</f>
        <v>0</v>
      </c>
      <c r="Q311" s="172">
        <v>0.025</v>
      </c>
      <c r="R311" s="172">
        <f>Q311*H311</f>
        <v>0.225</v>
      </c>
      <c r="S311" s="172">
        <v>0</v>
      </c>
      <c r="T311" s="173">
        <f>S311*H311</f>
        <v>0</v>
      </c>
      <c r="AR311" s="16" t="s">
        <v>117</v>
      </c>
      <c r="AT311" s="16" t="s">
        <v>252</v>
      </c>
      <c r="AU311" s="16" t="s">
        <v>76</v>
      </c>
      <c r="AY311" s="16" t="s">
        <v>169</v>
      </c>
      <c r="BE311" s="174">
        <f>IF(N311="základní",J311,0)</f>
        <v>0</v>
      </c>
      <c r="BF311" s="174">
        <f>IF(N311="snížená",J311,0)</f>
        <v>0</v>
      </c>
      <c r="BG311" s="174">
        <f>IF(N311="zákl. přenesená",J311,0)</f>
        <v>0</v>
      </c>
      <c r="BH311" s="174">
        <f>IF(N311="sníž. přenesená",J311,0)</f>
        <v>0</v>
      </c>
      <c r="BI311" s="174">
        <f>IF(N311="nulová",J311,0)</f>
        <v>0</v>
      </c>
      <c r="BJ311" s="16" t="s">
        <v>19</v>
      </c>
      <c r="BK311" s="174">
        <f>ROUND(I311*H311,2)</f>
        <v>0</v>
      </c>
      <c r="BL311" s="16" t="s">
        <v>172</v>
      </c>
      <c r="BM311" s="16" t="s">
        <v>580</v>
      </c>
    </row>
    <row r="312" spans="2:47" s="1" customFormat="1" ht="13.5">
      <c r="B312" s="33"/>
      <c r="D312" s="179" t="s">
        <v>179</v>
      </c>
      <c r="F312" s="190" t="s">
        <v>581</v>
      </c>
      <c r="I312" s="177"/>
      <c r="L312" s="33"/>
      <c r="M312" s="62"/>
      <c r="N312" s="34"/>
      <c r="O312" s="34"/>
      <c r="P312" s="34"/>
      <c r="Q312" s="34"/>
      <c r="R312" s="34"/>
      <c r="S312" s="34"/>
      <c r="T312" s="63"/>
      <c r="AT312" s="16" t="s">
        <v>179</v>
      </c>
      <c r="AU312" s="16" t="s">
        <v>76</v>
      </c>
    </row>
    <row r="313" spans="2:65" s="1" customFormat="1" ht="22.5" customHeight="1">
      <c r="B313" s="162"/>
      <c r="C313" s="191" t="s">
        <v>582</v>
      </c>
      <c r="D313" s="191" t="s">
        <v>252</v>
      </c>
      <c r="E313" s="192" t="s">
        <v>583</v>
      </c>
      <c r="F313" s="193" t="s">
        <v>584</v>
      </c>
      <c r="G313" s="194" t="s">
        <v>176</v>
      </c>
      <c r="H313" s="195">
        <v>6</v>
      </c>
      <c r="I313" s="196"/>
      <c r="J313" s="197">
        <f>ROUND(I313*H313,2)</f>
        <v>0</v>
      </c>
      <c r="K313" s="193" t="s">
        <v>214</v>
      </c>
      <c r="L313" s="198"/>
      <c r="M313" s="199" t="s">
        <v>3</v>
      </c>
      <c r="N313" s="200" t="s">
        <v>41</v>
      </c>
      <c r="O313" s="34"/>
      <c r="P313" s="172">
        <f>O313*H313</f>
        <v>0</v>
      </c>
      <c r="Q313" s="172">
        <v>0.02</v>
      </c>
      <c r="R313" s="172">
        <f>Q313*H313</f>
        <v>0.12</v>
      </c>
      <c r="S313" s="172">
        <v>0</v>
      </c>
      <c r="T313" s="173">
        <f>S313*H313</f>
        <v>0</v>
      </c>
      <c r="AR313" s="16" t="s">
        <v>117</v>
      </c>
      <c r="AT313" s="16" t="s">
        <v>252</v>
      </c>
      <c r="AU313" s="16" t="s">
        <v>76</v>
      </c>
      <c r="AY313" s="16" t="s">
        <v>169</v>
      </c>
      <c r="BE313" s="174">
        <f>IF(N313="základní",J313,0)</f>
        <v>0</v>
      </c>
      <c r="BF313" s="174">
        <f>IF(N313="snížená",J313,0)</f>
        <v>0</v>
      </c>
      <c r="BG313" s="174">
        <f>IF(N313="zákl. přenesená",J313,0)</f>
        <v>0</v>
      </c>
      <c r="BH313" s="174">
        <f>IF(N313="sníž. přenesená",J313,0)</f>
        <v>0</v>
      </c>
      <c r="BI313" s="174">
        <f>IF(N313="nulová",J313,0)</f>
        <v>0</v>
      </c>
      <c r="BJ313" s="16" t="s">
        <v>19</v>
      </c>
      <c r="BK313" s="174">
        <f>ROUND(I313*H313,2)</f>
        <v>0</v>
      </c>
      <c r="BL313" s="16" t="s">
        <v>172</v>
      </c>
      <c r="BM313" s="16" t="s">
        <v>585</v>
      </c>
    </row>
    <row r="314" spans="2:47" s="1" customFormat="1" ht="13.5">
      <c r="B314" s="33"/>
      <c r="D314" s="179" t="s">
        <v>179</v>
      </c>
      <c r="F314" s="190" t="s">
        <v>584</v>
      </c>
      <c r="I314" s="17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179</v>
      </c>
      <c r="AU314" s="16" t="s">
        <v>76</v>
      </c>
    </row>
    <row r="315" spans="2:65" s="1" customFormat="1" ht="22.5" customHeight="1">
      <c r="B315" s="162"/>
      <c r="C315" s="191" t="s">
        <v>586</v>
      </c>
      <c r="D315" s="191" t="s">
        <v>252</v>
      </c>
      <c r="E315" s="192" t="s">
        <v>587</v>
      </c>
      <c r="F315" s="193" t="s">
        <v>588</v>
      </c>
      <c r="G315" s="194" t="s">
        <v>176</v>
      </c>
      <c r="H315" s="195">
        <v>3</v>
      </c>
      <c r="I315" s="196"/>
      <c r="J315" s="197">
        <f>ROUND(I315*H315,2)</f>
        <v>0</v>
      </c>
      <c r="K315" s="193" t="s">
        <v>214</v>
      </c>
      <c r="L315" s="198"/>
      <c r="M315" s="199" t="s">
        <v>3</v>
      </c>
      <c r="N315" s="200" t="s">
        <v>41</v>
      </c>
      <c r="O315" s="34"/>
      <c r="P315" s="172">
        <f>O315*H315</f>
        <v>0</v>
      </c>
      <c r="Q315" s="172">
        <v>0.025</v>
      </c>
      <c r="R315" s="172">
        <f>Q315*H315</f>
        <v>0.07500000000000001</v>
      </c>
      <c r="S315" s="172">
        <v>0</v>
      </c>
      <c r="T315" s="173">
        <f>S315*H315</f>
        <v>0</v>
      </c>
      <c r="AR315" s="16" t="s">
        <v>117</v>
      </c>
      <c r="AT315" s="16" t="s">
        <v>252</v>
      </c>
      <c r="AU315" s="16" t="s">
        <v>76</v>
      </c>
      <c r="AY315" s="16" t="s">
        <v>169</v>
      </c>
      <c r="BE315" s="174">
        <f>IF(N315="základní",J315,0)</f>
        <v>0</v>
      </c>
      <c r="BF315" s="174">
        <f>IF(N315="snížená",J315,0)</f>
        <v>0</v>
      </c>
      <c r="BG315" s="174">
        <f>IF(N315="zákl. přenesená",J315,0)</f>
        <v>0</v>
      </c>
      <c r="BH315" s="174">
        <f>IF(N315="sníž. přenesená",J315,0)</f>
        <v>0</v>
      </c>
      <c r="BI315" s="174">
        <f>IF(N315="nulová",J315,0)</f>
        <v>0</v>
      </c>
      <c r="BJ315" s="16" t="s">
        <v>19</v>
      </c>
      <c r="BK315" s="174">
        <f>ROUND(I315*H315,2)</f>
        <v>0</v>
      </c>
      <c r="BL315" s="16" t="s">
        <v>172</v>
      </c>
      <c r="BM315" s="16" t="s">
        <v>589</v>
      </c>
    </row>
    <row r="316" spans="2:47" s="1" customFormat="1" ht="13.5">
      <c r="B316" s="33"/>
      <c r="D316" s="179" t="s">
        <v>179</v>
      </c>
      <c r="F316" s="190" t="s">
        <v>588</v>
      </c>
      <c r="I316" s="177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179</v>
      </c>
      <c r="AU316" s="16" t="s">
        <v>76</v>
      </c>
    </row>
    <row r="317" spans="2:65" s="1" customFormat="1" ht="22.5" customHeight="1">
      <c r="B317" s="162"/>
      <c r="C317" s="191" t="s">
        <v>590</v>
      </c>
      <c r="D317" s="191" t="s">
        <v>252</v>
      </c>
      <c r="E317" s="192" t="s">
        <v>591</v>
      </c>
      <c r="F317" s="193" t="s">
        <v>592</v>
      </c>
      <c r="G317" s="194" t="s">
        <v>176</v>
      </c>
      <c r="H317" s="195">
        <v>1</v>
      </c>
      <c r="I317" s="196"/>
      <c r="J317" s="197">
        <f>ROUND(I317*H317,2)</f>
        <v>0</v>
      </c>
      <c r="K317" s="193" t="s">
        <v>214</v>
      </c>
      <c r="L317" s="198"/>
      <c r="M317" s="199" t="s">
        <v>3</v>
      </c>
      <c r="N317" s="200" t="s">
        <v>41</v>
      </c>
      <c r="O317" s="34"/>
      <c r="P317" s="172">
        <f>O317*H317</f>
        <v>0</v>
      </c>
      <c r="Q317" s="172">
        <v>0.03</v>
      </c>
      <c r="R317" s="172">
        <f>Q317*H317</f>
        <v>0.03</v>
      </c>
      <c r="S317" s="172">
        <v>0</v>
      </c>
      <c r="T317" s="173">
        <f>S317*H317</f>
        <v>0</v>
      </c>
      <c r="AR317" s="16" t="s">
        <v>117</v>
      </c>
      <c r="AT317" s="16" t="s">
        <v>252</v>
      </c>
      <c r="AU317" s="16" t="s">
        <v>76</v>
      </c>
      <c r="AY317" s="16" t="s">
        <v>169</v>
      </c>
      <c r="BE317" s="174">
        <f>IF(N317="základní",J317,0)</f>
        <v>0</v>
      </c>
      <c r="BF317" s="174">
        <f>IF(N317="snížená",J317,0)</f>
        <v>0</v>
      </c>
      <c r="BG317" s="174">
        <f>IF(N317="zákl. přenesená",J317,0)</f>
        <v>0</v>
      </c>
      <c r="BH317" s="174">
        <f>IF(N317="sníž. přenesená",J317,0)</f>
        <v>0</v>
      </c>
      <c r="BI317" s="174">
        <f>IF(N317="nulová",J317,0)</f>
        <v>0</v>
      </c>
      <c r="BJ317" s="16" t="s">
        <v>19</v>
      </c>
      <c r="BK317" s="174">
        <f>ROUND(I317*H317,2)</f>
        <v>0</v>
      </c>
      <c r="BL317" s="16" t="s">
        <v>172</v>
      </c>
      <c r="BM317" s="16" t="s">
        <v>593</v>
      </c>
    </row>
    <row r="318" spans="2:47" s="1" customFormat="1" ht="13.5">
      <c r="B318" s="33"/>
      <c r="D318" s="179" t="s">
        <v>179</v>
      </c>
      <c r="F318" s="190" t="s">
        <v>592</v>
      </c>
      <c r="I318" s="177"/>
      <c r="L318" s="33"/>
      <c r="M318" s="62"/>
      <c r="N318" s="34"/>
      <c r="O318" s="34"/>
      <c r="P318" s="34"/>
      <c r="Q318" s="34"/>
      <c r="R318" s="34"/>
      <c r="S318" s="34"/>
      <c r="T318" s="63"/>
      <c r="AT318" s="16" t="s">
        <v>179</v>
      </c>
      <c r="AU318" s="16" t="s">
        <v>76</v>
      </c>
    </row>
    <row r="319" spans="2:65" s="1" customFormat="1" ht="22.5" customHeight="1">
      <c r="B319" s="162"/>
      <c r="C319" s="191" t="s">
        <v>594</v>
      </c>
      <c r="D319" s="191" t="s">
        <v>252</v>
      </c>
      <c r="E319" s="192" t="s">
        <v>595</v>
      </c>
      <c r="F319" s="193" t="s">
        <v>596</v>
      </c>
      <c r="G319" s="194" t="s">
        <v>176</v>
      </c>
      <c r="H319" s="195">
        <v>2</v>
      </c>
      <c r="I319" s="196"/>
      <c r="J319" s="197">
        <f>ROUND(I319*H319,2)</f>
        <v>0</v>
      </c>
      <c r="K319" s="193" t="s">
        <v>214</v>
      </c>
      <c r="L319" s="198"/>
      <c r="M319" s="199" t="s">
        <v>3</v>
      </c>
      <c r="N319" s="200" t="s">
        <v>41</v>
      </c>
      <c r="O319" s="34"/>
      <c r="P319" s="172">
        <f>O319*H319</f>
        <v>0</v>
      </c>
      <c r="Q319" s="172">
        <v>0.01</v>
      </c>
      <c r="R319" s="172">
        <f>Q319*H319</f>
        <v>0.02</v>
      </c>
      <c r="S319" s="172">
        <v>0</v>
      </c>
      <c r="T319" s="173">
        <f>S319*H319</f>
        <v>0</v>
      </c>
      <c r="AR319" s="16" t="s">
        <v>117</v>
      </c>
      <c r="AT319" s="16" t="s">
        <v>252</v>
      </c>
      <c r="AU319" s="16" t="s">
        <v>76</v>
      </c>
      <c r="AY319" s="16" t="s">
        <v>169</v>
      </c>
      <c r="BE319" s="174">
        <f>IF(N319="základní",J319,0)</f>
        <v>0</v>
      </c>
      <c r="BF319" s="174">
        <f>IF(N319="snížená",J319,0)</f>
        <v>0</v>
      </c>
      <c r="BG319" s="174">
        <f>IF(N319="zákl. přenesená",J319,0)</f>
        <v>0</v>
      </c>
      <c r="BH319" s="174">
        <f>IF(N319="sníž. přenesená",J319,0)</f>
        <v>0</v>
      </c>
      <c r="BI319" s="174">
        <f>IF(N319="nulová",J319,0)</f>
        <v>0</v>
      </c>
      <c r="BJ319" s="16" t="s">
        <v>19</v>
      </c>
      <c r="BK319" s="174">
        <f>ROUND(I319*H319,2)</f>
        <v>0</v>
      </c>
      <c r="BL319" s="16" t="s">
        <v>172</v>
      </c>
      <c r="BM319" s="16" t="s">
        <v>597</v>
      </c>
    </row>
    <row r="320" spans="2:47" s="1" customFormat="1" ht="13.5">
      <c r="B320" s="33"/>
      <c r="D320" s="179" t="s">
        <v>179</v>
      </c>
      <c r="F320" s="190" t="s">
        <v>598</v>
      </c>
      <c r="I320" s="177"/>
      <c r="L320" s="33"/>
      <c r="M320" s="62"/>
      <c r="N320" s="34"/>
      <c r="O320" s="34"/>
      <c r="P320" s="34"/>
      <c r="Q320" s="34"/>
      <c r="R320" s="34"/>
      <c r="S320" s="34"/>
      <c r="T320" s="63"/>
      <c r="AT320" s="16" t="s">
        <v>179</v>
      </c>
      <c r="AU320" s="16" t="s">
        <v>76</v>
      </c>
    </row>
    <row r="321" spans="2:65" s="1" customFormat="1" ht="22.5" customHeight="1">
      <c r="B321" s="162"/>
      <c r="C321" s="191" t="s">
        <v>599</v>
      </c>
      <c r="D321" s="191" t="s">
        <v>252</v>
      </c>
      <c r="E321" s="192" t="s">
        <v>600</v>
      </c>
      <c r="F321" s="193" t="s">
        <v>601</v>
      </c>
      <c r="G321" s="194" t="s">
        <v>176</v>
      </c>
      <c r="H321" s="195">
        <v>1</v>
      </c>
      <c r="I321" s="196"/>
      <c r="J321" s="197">
        <f>ROUND(I321*H321,2)</f>
        <v>0</v>
      </c>
      <c r="K321" s="193" t="s">
        <v>214</v>
      </c>
      <c r="L321" s="198"/>
      <c r="M321" s="199" t="s">
        <v>3</v>
      </c>
      <c r="N321" s="200" t="s">
        <v>41</v>
      </c>
      <c r="O321" s="34"/>
      <c r="P321" s="172">
        <f>O321*H321</f>
        <v>0</v>
      </c>
      <c r="Q321" s="172">
        <v>0.00425</v>
      </c>
      <c r="R321" s="172">
        <f>Q321*H321</f>
        <v>0.00425</v>
      </c>
      <c r="S321" s="172">
        <v>0</v>
      </c>
      <c r="T321" s="173">
        <f>S321*H321</f>
        <v>0</v>
      </c>
      <c r="AR321" s="16" t="s">
        <v>117</v>
      </c>
      <c r="AT321" s="16" t="s">
        <v>252</v>
      </c>
      <c r="AU321" s="16" t="s">
        <v>76</v>
      </c>
      <c r="AY321" s="16" t="s">
        <v>169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6" t="s">
        <v>19</v>
      </c>
      <c r="BK321" s="174">
        <f>ROUND(I321*H321,2)</f>
        <v>0</v>
      </c>
      <c r="BL321" s="16" t="s">
        <v>172</v>
      </c>
      <c r="BM321" s="16" t="s">
        <v>602</v>
      </c>
    </row>
    <row r="322" spans="2:47" s="1" customFormat="1" ht="13.5">
      <c r="B322" s="33"/>
      <c r="D322" s="179" t="s">
        <v>179</v>
      </c>
      <c r="F322" s="190" t="s">
        <v>601</v>
      </c>
      <c r="I322" s="177"/>
      <c r="L322" s="33"/>
      <c r="M322" s="62"/>
      <c r="N322" s="34"/>
      <c r="O322" s="34"/>
      <c r="P322" s="34"/>
      <c r="Q322" s="34"/>
      <c r="R322" s="34"/>
      <c r="S322" s="34"/>
      <c r="T322" s="63"/>
      <c r="AT322" s="16" t="s">
        <v>179</v>
      </c>
      <c r="AU322" s="16" t="s">
        <v>76</v>
      </c>
    </row>
    <row r="323" spans="2:65" s="1" customFormat="1" ht="22.5" customHeight="1">
      <c r="B323" s="162"/>
      <c r="C323" s="191" t="s">
        <v>603</v>
      </c>
      <c r="D323" s="191" t="s">
        <v>252</v>
      </c>
      <c r="E323" s="192" t="s">
        <v>604</v>
      </c>
      <c r="F323" s="193" t="s">
        <v>605</v>
      </c>
      <c r="G323" s="194" t="s">
        <v>176</v>
      </c>
      <c r="H323" s="195">
        <v>3</v>
      </c>
      <c r="I323" s="196"/>
      <c r="J323" s="197">
        <f>ROUND(I323*H323,2)</f>
        <v>0</v>
      </c>
      <c r="K323" s="193" t="s">
        <v>214</v>
      </c>
      <c r="L323" s="198"/>
      <c r="M323" s="199" t="s">
        <v>3</v>
      </c>
      <c r="N323" s="200" t="s">
        <v>41</v>
      </c>
      <c r="O323" s="34"/>
      <c r="P323" s="172">
        <f>O323*H323</f>
        <v>0</v>
      </c>
      <c r="Q323" s="172">
        <v>0.00425</v>
      </c>
      <c r="R323" s="172">
        <f>Q323*H323</f>
        <v>0.012750000000000001</v>
      </c>
      <c r="S323" s="172">
        <v>0</v>
      </c>
      <c r="T323" s="173">
        <f>S323*H323</f>
        <v>0</v>
      </c>
      <c r="AR323" s="16" t="s">
        <v>117</v>
      </c>
      <c r="AT323" s="16" t="s">
        <v>252</v>
      </c>
      <c r="AU323" s="16" t="s">
        <v>76</v>
      </c>
      <c r="AY323" s="16" t="s">
        <v>169</v>
      </c>
      <c r="BE323" s="174">
        <f>IF(N323="základní",J323,0)</f>
        <v>0</v>
      </c>
      <c r="BF323" s="174">
        <f>IF(N323="snížená",J323,0)</f>
        <v>0</v>
      </c>
      <c r="BG323" s="174">
        <f>IF(N323="zákl. přenesená",J323,0)</f>
        <v>0</v>
      </c>
      <c r="BH323" s="174">
        <f>IF(N323="sníž. přenesená",J323,0)</f>
        <v>0</v>
      </c>
      <c r="BI323" s="174">
        <f>IF(N323="nulová",J323,0)</f>
        <v>0</v>
      </c>
      <c r="BJ323" s="16" t="s">
        <v>19</v>
      </c>
      <c r="BK323" s="174">
        <f>ROUND(I323*H323,2)</f>
        <v>0</v>
      </c>
      <c r="BL323" s="16" t="s">
        <v>172</v>
      </c>
      <c r="BM323" s="16" t="s">
        <v>606</v>
      </c>
    </row>
    <row r="324" spans="2:47" s="1" customFormat="1" ht="13.5">
      <c r="B324" s="33"/>
      <c r="D324" s="179" t="s">
        <v>179</v>
      </c>
      <c r="F324" s="190" t="s">
        <v>605</v>
      </c>
      <c r="I324" s="177"/>
      <c r="L324" s="33"/>
      <c r="M324" s="62"/>
      <c r="N324" s="34"/>
      <c r="O324" s="34"/>
      <c r="P324" s="34"/>
      <c r="Q324" s="34"/>
      <c r="R324" s="34"/>
      <c r="S324" s="34"/>
      <c r="T324" s="63"/>
      <c r="AT324" s="16" t="s">
        <v>179</v>
      </c>
      <c r="AU324" s="16" t="s">
        <v>76</v>
      </c>
    </row>
    <row r="325" spans="2:65" s="1" customFormat="1" ht="22.5" customHeight="1">
      <c r="B325" s="162"/>
      <c r="C325" s="191" t="s">
        <v>607</v>
      </c>
      <c r="D325" s="191" t="s">
        <v>252</v>
      </c>
      <c r="E325" s="192" t="s">
        <v>608</v>
      </c>
      <c r="F325" s="193" t="s">
        <v>609</v>
      </c>
      <c r="G325" s="194" t="s">
        <v>176</v>
      </c>
      <c r="H325" s="195">
        <v>3</v>
      </c>
      <c r="I325" s="196"/>
      <c r="J325" s="197">
        <f>ROUND(I325*H325,2)</f>
        <v>0</v>
      </c>
      <c r="K325" s="193" t="s">
        <v>214</v>
      </c>
      <c r="L325" s="198"/>
      <c r="M325" s="199" t="s">
        <v>3</v>
      </c>
      <c r="N325" s="200" t="s">
        <v>41</v>
      </c>
      <c r="O325" s="34"/>
      <c r="P325" s="172">
        <f>O325*H325</f>
        <v>0</v>
      </c>
      <c r="Q325" s="172">
        <v>0.00425</v>
      </c>
      <c r="R325" s="172">
        <f>Q325*H325</f>
        <v>0.012750000000000001</v>
      </c>
      <c r="S325" s="172">
        <v>0</v>
      </c>
      <c r="T325" s="173">
        <f>S325*H325</f>
        <v>0</v>
      </c>
      <c r="AR325" s="16" t="s">
        <v>117</v>
      </c>
      <c r="AT325" s="16" t="s">
        <v>252</v>
      </c>
      <c r="AU325" s="16" t="s">
        <v>76</v>
      </c>
      <c r="AY325" s="16" t="s">
        <v>169</v>
      </c>
      <c r="BE325" s="174">
        <f>IF(N325="základní",J325,0)</f>
        <v>0</v>
      </c>
      <c r="BF325" s="174">
        <f>IF(N325="snížená",J325,0)</f>
        <v>0</v>
      </c>
      <c r="BG325" s="174">
        <f>IF(N325="zákl. přenesená",J325,0)</f>
        <v>0</v>
      </c>
      <c r="BH325" s="174">
        <f>IF(N325="sníž. přenesená",J325,0)</f>
        <v>0</v>
      </c>
      <c r="BI325" s="174">
        <f>IF(N325="nulová",J325,0)</f>
        <v>0</v>
      </c>
      <c r="BJ325" s="16" t="s">
        <v>19</v>
      </c>
      <c r="BK325" s="174">
        <f>ROUND(I325*H325,2)</f>
        <v>0</v>
      </c>
      <c r="BL325" s="16" t="s">
        <v>172</v>
      </c>
      <c r="BM325" s="16" t="s">
        <v>610</v>
      </c>
    </row>
    <row r="326" spans="2:47" s="1" customFormat="1" ht="13.5">
      <c r="B326" s="33"/>
      <c r="D326" s="179" t="s">
        <v>179</v>
      </c>
      <c r="F326" s="190" t="s">
        <v>609</v>
      </c>
      <c r="I326" s="177"/>
      <c r="L326" s="33"/>
      <c r="M326" s="62"/>
      <c r="N326" s="34"/>
      <c r="O326" s="34"/>
      <c r="P326" s="34"/>
      <c r="Q326" s="34"/>
      <c r="R326" s="34"/>
      <c r="S326" s="34"/>
      <c r="T326" s="63"/>
      <c r="AT326" s="16" t="s">
        <v>179</v>
      </c>
      <c r="AU326" s="16" t="s">
        <v>76</v>
      </c>
    </row>
    <row r="327" spans="2:65" s="1" customFormat="1" ht="22.5" customHeight="1">
      <c r="B327" s="162"/>
      <c r="C327" s="191" t="s">
        <v>611</v>
      </c>
      <c r="D327" s="191" t="s">
        <v>252</v>
      </c>
      <c r="E327" s="192" t="s">
        <v>612</v>
      </c>
      <c r="F327" s="193" t="s">
        <v>613</v>
      </c>
      <c r="G327" s="194" t="s">
        <v>176</v>
      </c>
      <c r="H327" s="195">
        <v>1</v>
      </c>
      <c r="I327" s="196"/>
      <c r="J327" s="197">
        <f>ROUND(I327*H327,2)</f>
        <v>0</v>
      </c>
      <c r="K327" s="193" t="s">
        <v>214</v>
      </c>
      <c r="L327" s="198"/>
      <c r="M327" s="199" t="s">
        <v>3</v>
      </c>
      <c r="N327" s="200" t="s">
        <v>41</v>
      </c>
      <c r="O327" s="34"/>
      <c r="P327" s="172">
        <f>O327*H327</f>
        <v>0</v>
      </c>
      <c r="Q327" s="172">
        <v>0.003</v>
      </c>
      <c r="R327" s="172">
        <f>Q327*H327</f>
        <v>0.003</v>
      </c>
      <c r="S327" s="172">
        <v>0</v>
      </c>
      <c r="T327" s="173">
        <f>S327*H327</f>
        <v>0</v>
      </c>
      <c r="AR327" s="16" t="s">
        <v>117</v>
      </c>
      <c r="AT327" s="16" t="s">
        <v>252</v>
      </c>
      <c r="AU327" s="16" t="s">
        <v>76</v>
      </c>
      <c r="AY327" s="16" t="s">
        <v>169</v>
      </c>
      <c r="BE327" s="174">
        <f>IF(N327="základní",J327,0)</f>
        <v>0</v>
      </c>
      <c r="BF327" s="174">
        <f>IF(N327="snížená",J327,0)</f>
        <v>0</v>
      </c>
      <c r="BG327" s="174">
        <f>IF(N327="zákl. přenesená",J327,0)</f>
        <v>0</v>
      </c>
      <c r="BH327" s="174">
        <f>IF(N327="sníž. přenesená",J327,0)</f>
        <v>0</v>
      </c>
      <c r="BI327" s="174">
        <f>IF(N327="nulová",J327,0)</f>
        <v>0</v>
      </c>
      <c r="BJ327" s="16" t="s">
        <v>19</v>
      </c>
      <c r="BK327" s="174">
        <f>ROUND(I327*H327,2)</f>
        <v>0</v>
      </c>
      <c r="BL327" s="16" t="s">
        <v>172</v>
      </c>
      <c r="BM327" s="16" t="s">
        <v>614</v>
      </c>
    </row>
    <row r="328" spans="2:47" s="1" customFormat="1" ht="13.5">
      <c r="B328" s="33"/>
      <c r="D328" s="179" t="s">
        <v>179</v>
      </c>
      <c r="F328" s="190" t="s">
        <v>613</v>
      </c>
      <c r="I328" s="177"/>
      <c r="L328" s="33"/>
      <c r="M328" s="62"/>
      <c r="N328" s="34"/>
      <c r="O328" s="34"/>
      <c r="P328" s="34"/>
      <c r="Q328" s="34"/>
      <c r="R328" s="34"/>
      <c r="S328" s="34"/>
      <c r="T328" s="63"/>
      <c r="AT328" s="16" t="s">
        <v>179</v>
      </c>
      <c r="AU328" s="16" t="s">
        <v>76</v>
      </c>
    </row>
    <row r="329" spans="2:65" s="1" customFormat="1" ht="22.5" customHeight="1">
      <c r="B329" s="162"/>
      <c r="C329" s="191" t="s">
        <v>615</v>
      </c>
      <c r="D329" s="191" t="s">
        <v>252</v>
      </c>
      <c r="E329" s="192" t="s">
        <v>616</v>
      </c>
      <c r="F329" s="193" t="s">
        <v>617</v>
      </c>
      <c r="G329" s="194" t="s">
        <v>176</v>
      </c>
      <c r="H329" s="195">
        <v>4</v>
      </c>
      <c r="I329" s="196"/>
      <c r="J329" s="197">
        <f>ROUND(I329*H329,2)</f>
        <v>0</v>
      </c>
      <c r="K329" s="193" t="s">
        <v>214</v>
      </c>
      <c r="L329" s="198"/>
      <c r="M329" s="199" t="s">
        <v>3</v>
      </c>
      <c r="N329" s="200" t="s">
        <v>41</v>
      </c>
      <c r="O329" s="34"/>
      <c r="P329" s="172">
        <f>O329*H329</f>
        <v>0</v>
      </c>
      <c r="Q329" s="172">
        <v>0.003</v>
      </c>
      <c r="R329" s="172">
        <f>Q329*H329</f>
        <v>0.012</v>
      </c>
      <c r="S329" s="172">
        <v>0</v>
      </c>
      <c r="T329" s="173">
        <f>S329*H329</f>
        <v>0</v>
      </c>
      <c r="AR329" s="16" t="s">
        <v>117</v>
      </c>
      <c r="AT329" s="16" t="s">
        <v>252</v>
      </c>
      <c r="AU329" s="16" t="s">
        <v>76</v>
      </c>
      <c r="AY329" s="16" t="s">
        <v>169</v>
      </c>
      <c r="BE329" s="174">
        <f>IF(N329="základní",J329,0)</f>
        <v>0</v>
      </c>
      <c r="BF329" s="174">
        <f>IF(N329="snížená",J329,0)</f>
        <v>0</v>
      </c>
      <c r="BG329" s="174">
        <f>IF(N329="zákl. přenesená",J329,0)</f>
        <v>0</v>
      </c>
      <c r="BH329" s="174">
        <f>IF(N329="sníž. přenesená",J329,0)</f>
        <v>0</v>
      </c>
      <c r="BI329" s="174">
        <f>IF(N329="nulová",J329,0)</f>
        <v>0</v>
      </c>
      <c r="BJ329" s="16" t="s">
        <v>19</v>
      </c>
      <c r="BK329" s="174">
        <f>ROUND(I329*H329,2)</f>
        <v>0</v>
      </c>
      <c r="BL329" s="16" t="s">
        <v>172</v>
      </c>
      <c r="BM329" s="16" t="s">
        <v>618</v>
      </c>
    </row>
    <row r="330" spans="2:47" s="1" customFormat="1" ht="13.5">
      <c r="B330" s="33"/>
      <c r="D330" s="179" t="s">
        <v>179</v>
      </c>
      <c r="F330" s="190" t="s">
        <v>617</v>
      </c>
      <c r="I330" s="177"/>
      <c r="L330" s="33"/>
      <c r="M330" s="62"/>
      <c r="N330" s="34"/>
      <c r="O330" s="34"/>
      <c r="P330" s="34"/>
      <c r="Q330" s="34"/>
      <c r="R330" s="34"/>
      <c r="S330" s="34"/>
      <c r="T330" s="63"/>
      <c r="AT330" s="16" t="s">
        <v>179</v>
      </c>
      <c r="AU330" s="16" t="s">
        <v>76</v>
      </c>
    </row>
    <row r="331" spans="2:65" s="1" customFormat="1" ht="22.5" customHeight="1">
      <c r="B331" s="162"/>
      <c r="C331" s="191" t="s">
        <v>619</v>
      </c>
      <c r="D331" s="191" t="s">
        <v>252</v>
      </c>
      <c r="E331" s="192" t="s">
        <v>620</v>
      </c>
      <c r="F331" s="193" t="s">
        <v>621</v>
      </c>
      <c r="G331" s="194" t="s">
        <v>176</v>
      </c>
      <c r="H331" s="195">
        <v>2</v>
      </c>
      <c r="I331" s="196"/>
      <c r="J331" s="197">
        <f>ROUND(I331*H331,2)</f>
        <v>0</v>
      </c>
      <c r="K331" s="193" t="s">
        <v>214</v>
      </c>
      <c r="L331" s="198"/>
      <c r="M331" s="199" t="s">
        <v>3</v>
      </c>
      <c r="N331" s="200" t="s">
        <v>41</v>
      </c>
      <c r="O331" s="34"/>
      <c r="P331" s="172">
        <f>O331*H331</f>
        <v>0</v>
      </c>
      <c r="Q331" s="172">
        <v>0.003</v>
      </c>
      <c r="R331" s="172">
        <f>Q331*H331</f>
        <v>0.006</v>
      </c>
      <c r="S331" s="172">
        <v>0</v>
      </c>
      <c r="T331" s="173">
        <f>S331*H331</f>
        <v>0</v>
      </c>
      <c r="AR331" s="16" t="s">
        <v>117</v>
      </c>
      <c r="AT331" s="16" t="s">
        <v>252</v>
      </c>
      <c r="AU331" s="16" t="s">
        <v>76</v>
      </c>
      <c r="AY331" s="16" t="s">
        <v>169</v>
      </c>
      <c r="BE331" s="174">
        <f>IF(N331="základní",J331,0)</f>
        <v>0</v>
      </c>
      <c r="BF331" s="174">
        <f>IF(N331="snížená",J331,0)</f>
        <v>0</v>
      </c>
      <c r="BG331" s="174">
        <f>IF(N331="zákl. přenesená",J331,0)</f>
        <v>0</v>
      </c>
      <c r="BH331" s="174">
        <f>IF(N331="sníž. přenesená",J331,0)</f>
        <v>0</v>
      </c>
      <c r="BI331" s="174">
        <f>IF(N331="nulová",J331,0)</f>
        <v>0</v>
      </c>
      <c r="BJ331" s="16" t="s">
        <v>19</v>
      </c>
      <c r="BK331" s="174">
        <f>ROUND(I331*H331,2)</f>
        <v>0</v>
      </c>
      <c r="BL331" s="16" t="s">
        <v>172</v>
      </c>
      <c r="BM331" s="16" t="s">
        <v>622</v>
      </c>
    </row>
    <row r="332" spans="2:47" s="1" customFormat="1" ht="13.5">
      <c r="B332" s="33"/>
      <c r="D332" s="179" t="s">
        <v>179</v>
      </c>
      <c r="F332" s="190" t="s">
        <v>621</v>
      </c>
      <c r="I332" s="177"/>
      <c r="L332" s="33"/>
      <c r="M332" s="62"/>
      <c r="N332" s="34"/>
      <c r="O332" s="34"/>
      <c r="P332" s="34"/>
      <c r="Q332" s="34"/>
      <c r="R332" s="34"/>
      <c r="S332" s="34"/>
      <c r="T332" s="63"/>
      <c r="AT332" s="16" t="s">
        <v>179</v>
      </c>
      <c r="AU332" s="16" t="s">
        <v>76</v>
      </c>
    </row>
    <row r="333" spans="2:65" s="1" customFormat="1" ht="22.5" customHeight="1">
      <c r="B333" s="162"/>
      <c r="C333" s="191" t="s">
        <v>623</v>
      </c>
      <c r="D333" s="191" t="s">
        <v>252</v>
      </c>
      <c r="E333" s="192" t="s">
        <v>624</v>
      </c>
      <c r="F333" s="193" t="s">
        <v>625</v>
      </c>
      <c r="G333" s="194" t="s">
        <v>176</v>
      </c>
      <c r="H333" s="195">
        <v>1</v>
      </c>
      <c r="I333" s="196"/>
      <c r="J333" s="197">
        <f>ROUND(I333*H333,2)</f>
        <v>0</v>
      </c>
      <c r="K333" s="193" t="s">
        <v>214</v>
      </c>
      <c r="L333" s="198"/>
      <c r="M333" s="199" t="s">
        <v>3</v>
      </c>
      <c r="N333" s="200" t="s">
        <v>41</v>
      </c>
      <c r="O333" s="34"/>
      <c r="P333" s="172">
        <f>O333*H333</f>
        <v>0</v>
      </c>
      <c r="Q333" s="172">
        <v>0.003</v>
      </c>
      <c r="R333" s="172">
        <f>Q333*H333</f>
        <v>0.003</v>
      </c>
      <c r="S333" s="172">
        <v>0</v>
      </c>
      <c r="T333" s="173">
        <f>S333*H333</f>
        <v>0</v>
      </c>
      <c r="AR333" s="16" t="s">
        <v>117</v>
      </c>
      <c r="AT333" s="16" t="s">
        <v>252</v>
      </c>
      <c r="AU333" s="16" t="s">
        <v>76</v>
      </c>
      <c r="AY333" s="16" t="s">
        <v>169</v>
      </c>
      <c r="BE333" s="174">
        <f>IF(N333="základní",J333,0)</f>
        <v>0</v>
      </c>
      <c r="BF333" s="174">
        <f>IF(N333="snížená",J333,0)</f>
        <v>0</v>
      </c>
      <c r="BG333" s="174">
        <f>IF(N333="zákl. přenesená",J333,0)</f>
        <v>0</v>
      </c>
      <c r="BH333" s="174">
        <f>IF(N333="sníž. přenesená",J333,0)</f>
        <v>0</v>
      </c>
      <c r="BI333" s="174">
        <f>IF(N333="nulová",J333,0)</f>
        <v>0</v>
      </c>
      <c r="BJ333" s="16" t="s">
        <v>19</v>
      </c>
      <c r="BK333" s="174">
        <f>ROUND(I333*H333,2)</f>
        <v>0</v>
      </c>
      <c r="BL333" s="16" t="s">
        <v>172</v>
      </c>
      <c r="BM333" s="16" t="s">
        <v>626</v>
      </c>
    </row>
    <row r="334" spans="2:47" s="1" customFormat="1" ht="13.5">
      <c r="B334" s="33"/>
      <c r="D334" s="179" t="s">
        <v>179</v>
      </c>
      <c r="F334" s="190" t="s">
        <v>625</v>
      </c>
      <c r="I334" s="177"/>
      <c r="L334" s="33"/>
      <c r="M334" s="62"/>
      <c r="N334" s="34"/>
      <c r="O334" s="34"/>
      <c r="P334" s="34"/>
      <c r="Q334" s="34"/>
      <c r="R334" s="34"/>
      <c r="S334" s="34"/>
      <c r="T334" s="63"/>
      <c r="AT334" s="16" t="s">
        <v>179</v>
      </c>
      <c r="AU334" s="16" t="s">
        <v>76</v>
      </c>
    </row>
    <row r="335" spans="2:65" s="1" customFormat="1" ht="22.5" customHeight="1">
      <c r="B335" s="162"/>
      <c r="C335" s="191" t="s">
        <v>627</v>
      </c>
      <c r="D335" s="191" t="s">
        <v>252</v>
      </c>
      <c r="E335" s="192" t="s">
        <v>628</v>
      </c>
      <c r="F335" s="193" t="s">
        <v>629</v>
      </c>
      <c r="G335" s="194" t="s">
        <v>176</v>
      </c>
      <c r="H335" s="195">
        <v>25</v>
      </c>
      <c r="I335" s="196"/>
      <c r="J335" s="197">
        <f>ROUND(I335*H335,2)</f>
        <v>0</v>
      </c>
      <c r="K335" s="193" t="s">
        <v>214</v>
      </c>
      <c r="L335" s="198"/>
      <c r="M335" s="199" t="s">
        <v>3</v>
      </c>
      <c r="N335" s="200" t="s">
        <v>41</v>
      </c>
      <c r="O335" s="34"/>
      <c r="P335" s="172">
        <f>O335*H335</f>
        <v>0</v>
      </c>
      <c r="Q335" s="172">
        <v>0.00425</v>
      </c>
      <c r="R335" s="172">
        <f>Q335*H335</f>
        <v>0.10625000000000001</v>
      </c>
      <c r="S335" s="172">
        <v>0</v>
      </c>
      <c r="T335" s="173">
        <f>S335*H335</f>
        <v>0</v>
      </c>
      <c r="AR335" s="16" t="s">
        <v>117</v>
      </c>
      <c r="AT335" s="16" t="s">
        <v>252</v>
      </c>
      <c r="AU335" s="16" t="s">
        <v>76</v>
      </c>
      <c r="AY335" s="16" t="s">
        <v>169</v>
      </c>
      <c r="BE335" s="174">
        <f>IF(N335="základní",J335,0)</f>
        <v>0</v>
      </c>
      <c r="BF335" s="174">
        <f>IF(N335="snížená",J335,0)</f>
        <v>0</v>
      </c>
      <c r="BG335" s="174">
        <f>IF(N335="zákl. přenesená",J335,0)</f>
        <v>0</v>
      </c>
      <c r="BH335" s="174">
        <f>IF(N335="sníž. přenesená",J335,0)</f>
        <v>0</v>
      </c>
      <c r="BI335" s="174">
        <f>IF(N335="nulová",J335,0)</f>
        <v>0</v>
      </c>
      <c r="BJ335" s="16" t="s">
        <v>19</v>
      </c>
      <c r="BK335" s="174">
        <f>ROUND(I335*H335,2)</f>
        <v>0</v>
      </c>
      <c r="BL335" s="16" t="s">
        <v>172</v>
      </c>
      <c r="BM335" s="16" t="s">
        <v>630</v>
      </c>
    </row>
    <row r="336" spans="2:47" s="1" customFormat="1" ht="13.5">
      <c r="B336" s="33"/>
      <c r="D336" s="179" t="s">
        <v>179</v>
      </c>
      <c r="F336" s="190" t="s">
        <v>629</v>
      </c>
      <c r="I336" s="177"/>
      <c r="L336" s="33"/>
      <c r="M336" s="62"/>
      <c r="N336" s="34"/>
      <c r="O336" s="34"/>
      <c r="P336" s="34"/>
      <c r="Q336" s="34"/>
      <c r="R336" s="34"/>
      <c r="S336" s="34"/>
      <c r="T336" s="63"/>
      <c r="AT336" s="16" t="s">
        <v>179</v>
      </c>
      <c r="AU336" s="16" t="s">
        <v>76</v>
      </c>
    </row>
    <row r="337" spans="2:65" s="1" customFormat="1" ht="22.5" customHeight="1">
      <c r="B337" s="162"/>
      <c r="C337" s="191" t="s">
        <v>631</v>
      </c>
      <c r="D337" s="191" t="s">
        <v>252</v>
      </c>
      <c r="E337" s="192" t="s">
        <v>632</v>
      </c>
      <c r="F337" s="193" t="s">
        <v>633</v>
      </c>
      <c r="G337" s="194" t="s">
        <v>176</v>
      </c>
      <c r="H337" s="195">
        <v>25</v>
      </c>
      <c r="I337" s="196"/>
      <c r="J337" s="197">
        <f>ROUND(I337*H337,2)</f>
        <v>0</v>
      </c>
      <c r="K337" s="193" t="s">
        <v>214</v>
      </c>
      <c r="L337" s="198"/>
      <c r="M337" s="199" t="s">
        <v>3</v>
      </c>
      <c r="N337" s="200" t="s">
        <v>41</v>
      </c>
      <c r="O337" s="34"/>
      <c r="P337" s="172">
        <f>O337*H337</f>
        <v>0</v>
      </c>
      <c r="Q337" s="172">
        <v>0.006</v>
      </c>
      <c r="R337" s="172">
        <f>Q337*H337</f>
        <v>0.15</v>
      </c>
      <c r="S337" s="172">
        <v>0</v>
      </c>
      <c r="T337" s="173">
        <f>S337*H337</f>
        <v>0</v>
      </c>
      <c r="AR337" s="16" t="s">
        <v>117</v>
      </c>
      <c r="AT337" s="16" t="s">
        <v>252</v>
      </c>
      <c r="AU337" s="16" t="s">
        <v>76</v>
      </c>
      <c r="AY337" s="16" t="s">
        <v>169</v>
      </c>
      <c r="BE337" s="174">
        <f>IF(N337="základní",J337,0)</f>
        <v>0</v>
      </c>
      <c r="BF337" s="174">
        <f>IF(N337="snížená",J337,0)</f>
        <v>0</v>
      </c>
      <c r="BG337" s="174">
        <f>IF(N337="zákl. přenesená",J337,0)</f>
        <v>0</v>
      </c>
      <c r="BH337" s="174">
        <f>IF(N337="sníž. přenesená",J337,0)</f>
        <v>0</v>
      </c>
      <c r="BI337" s="174">
        <f>IF(N337="nulová",J337,0)</f>
        <v>0</v>
      </c>
      <c r="BJ337" s="16" t="s">
        <v>19</v>
      </c>
      <c r="BK337" s="174">
        <f>ROUND(I337*H337,2)</f>
        <v>0</v>
      </c>
      <c r="BL337" s="16" t="s">
        <v>172</v>
      </c>
      <c r="BM337" s="16" t="s">
        <v>634</v>
      </c>
    </row>
    <row r="338" spans="2:47" s="1" customFormat="1" ht="13.5">
      <c r="B338" s="33"/>
      <c r="D338" s="179" t="s">
        <v>179</v>
      </c>
      <c r="F338" s="190" t="s">
        <v>633</v>
      </c>
      <c r="I338" s="177"/>
      <c r="L338" s="33"/>
      <c r="M338" s="62"/>
      <c r="N338" s="34"/>
      <c r="O338" s="34"/>
      <c r="P338" s="34"/>
      <c r="Q338" s="34"/>
      <c r="R338" s="34"/>
      <c r="S338" s="34"/>
      <c r="T338" s="63"/>
      <c r="AT338" s="16" t="s">
        <v>179</v>
      </c>
      <c r="AU338" s="16" t="s">
        <v>76</v>
      </c>
    </row>
    <row r="339" spans="2:65" s="1" customFormat="1" ht="22.5" customHeight="1">
      <c r="B339" s="162"/>
      <c r="C339" s="191" t="s">
        <v>635</v>
      </c>
      <c r="D339" s="191" t="s">
        <v>252</v>
      </c>
      <c r="E339" s="192" t="s">
        <v>636</v>
      </c>
      <c r="F339" s="193" t="s">
        <v>637</v>
      </c>
      <c r="G339" s="194" t="s">
        <v>176</v>
      </c>
      <c r="H339" s="195">
        <v>100</v>
      </c>
      <c r="I339" s="196"/>
      <c r="J339" s="197">
        <f>ROUND(I339*H339,2)</f>
        <v>0</v>
      </c>
      <c r="K339" s="193" t="s">
        <v>214</v>
      </c>
      <c r="L339" s="198"/>
      <c r="M339" s="199" t="s">
        <v>3</v>
      </c>
      <c r="N339" s="200" t="s">
        <v>41</v>
      </c>
      <c r="O339" s="34"/>
      <c r="P339" s="172">
        <f>O339*H339</f>
        <v>0</v>
      </c>
      <c r="Q339" s="172">
        <v>0.006</v>
      </c>
      <c r="R339" s="172">
        <f>Q339*H339</f>
        <v>0.6</v>
      </c>
      <c r="S339" s="172">
        <v>0</v>
      </c>
      <c r="T339" s="173">
        <f>S339*H339</f>
        <v>0</v>
      </c>
      <c r="AR339" s="16" t="s">
        <v>117</v>
      </c>
      <c r="AT339" s="16" t="s">
        <v>252</v>
      </c>
      <c r="AU339" s="16" t="s">
        <v>76</v>
      </c>
      <c r="AY339" s="16" t="s">
        <v>169</v>
      </c>
      <c r="BE339" s="174">
        <f>IF(N339="základní",J339,0)</f>
        <v>0</v>
      </c>
      <c r="BF339" s="174">
        <f>IF(N339="snížená",J339,0)</f>
        <v>0</v>
      </c>
      <c r="BG339" s="174">
        <f>IF(N339="zákl. přenesená",J339,0)</f>
        <v>0</v>
      </c>
      <c r="BH339" s="174">
        <f>IF(N339="sníž. přenesená",J339,0)</f>
        <v>0</v>
      </c>
      <c r="BI339" s="174">
        <f>IF(N339="nulová",J339,0)</f>
        <v>0</v>
      </c>
      <c r="BJ339" s="16" t="s">
        <v>19</v>
      </c>
      <c r="BK339" s="174">
        <f>ROUND(I339*H339,2)</f>
        <v>0</v>
      </c>
      <c r="BL339" s="16" t="s">
        <v>172</v>
      </c>
      <c r="BM339" s="16" t="s">
        <v>638</v>
      </c>
    </row>
    <row r="340" spans="2:47" s="1" customFormat="1" ht="13.5">
      <c r="B340" s="33"/>
      <c r="D340" s="179" t="s">
        <v>179</v>
      </c>
      <c r="F340" s="190" t="s">
        <v>637</v>
      </c>
      <c r="I340" s="177"/>
      <c r="L340" s="33"/>
      <c r="M340" s="62"/>
      <c r="N340" s="34"/>
      <c r="O340" s="34"/>
      <c r="P340" s="34"/>
      <c r="Q340" s="34"/>
      <c r="R340" s="34"/>
      <c r="S340" s="34"/>
      <c r="T340" s="63"/>
      <c r="AT340" s="16" t="s">
        <v>179</v>
      </c>
      <c r="AU340" s="16" t="s">
        <v>76</v>
      </c>
    </row>
    <row r="341" spans="2:65" s="1" customFormat="1" ht="22.5" customHeight="1">
      <c r="B341" s="162"/>
      <c r="C341" s="191" t="s">
        <v>639</v>
      </c>
      <c r="D341" s="191" t="s">
        <v>252</v>
      </c>
      <c r="E341" s="192" t="s">
        <v>640</v>
      </c>
      <c r="F341" s="193" t="s">
        <v>641</v>
      </c>
      <c r="G341" s="194" t="s">
        <v>176</v>
      </c>
      <c r="H341" s="195">
        <v>15</v>
      </c>
      <c r="I341" s="196"/>
      <c r="J341" s="197">
        <f>ROUND(I341*H341,2)</f>
        <v>0</v>
      </c>
      <c r="K341" s="193" t="s">
        <v>214</v>
      </c>
      <c r="L341" s="198"/>
      <c r="M341" s="199" t="s">
        <v>3</v>
      </c>
      <c r="N341" s="200" t="s">
        <v>41</v>
      </c>
      <c r="O341" s="34"/>
      <c r="P341" s="172">
        <f>O341*H341</f>
        <v>0</v>
      </c>
      <c r="Q341" s="172">
        <v>0.00425</v>
      </c>
      <c r="R341" s="172">
        <f>Q341*H341</f>
        <v>0.06375</v>
      </c>
      <c r="S341" s="172">
        <v>0</v>
      </c>
      <c r="T341" s="173">
        <f>S341*H341</f>
        <v>0</v>
      </c>
      <c r="AR341" s="16" t="s">
        <v>117</v>
      </c>
      <c r="AT341" s="16" t="s">
        <v>252</v>
      </c>
      <c r="AU341" s="16" t="s">
        <v>76</v>
      </c>
      <c r="AY341" s="16" t="s">
        <v>169</v>
      </c>
      <c r="BE341" s="174">
        <f>IF(N341="základní",J341,0)</f>
        <v>0</v>
      </c>
      <c r="BF341" s="174">
        <f>IF(N341="snížená",J341,0)</f>
        <v>0</v>
      </c>
      <c r="BG341" s="174">
        <f>IF(N341="zákl. přenesená",J341,0)</f>
        <v>0</v>
      </c>
      <c r="BH341" s="174">
        <f>IF(N341="sníž. přenesená",J341,0)</f>
        <v>0</v>
      </c>
      <c r="BI341" s="174">
        <f>IF(N341="nulová",J341,0)</f>
        <v>0</v>
      </c>
      <c r="BJ341" s="16" t="s">
        <v>19</v>
      </c>
      <c r="BK341" s="174">
        <f>ROUND(I341*H341,2)</f>
        <v>0</v>
      </c>
      <c r="BL341" s="16" t="s">
        <v>172</v>
      </c>
      <c r="BM341" s="16" t="s">
        <v>642</v>
      </c>
    </row>
    <row r="342" spans="2:47" s="1" customFormat="1" ht="13.5">
      <c r="B342" s="33"/>
      <c r="D342" s="179" t="s">
        <v>179</v>
      </c>
      <c r="F342" s="190" t="s">
        <v>641</v>
      </c>
      <c r="I342" s="177"/>
      <c r="L342" s="33"/>
      <c r="M342" s="62"/>
      <c r="N342" s="34"/>
      <c r="O342" s="34"/>
      <c r="P342" s="34"/>
      <c r="Q342" s="34"/>
      <c r="R342" s="34"/>
      <c r="S342" s="34"/>
      <c r="T342" s="63"/>
      <c r="AT342" s="16" t="s">
        <v>179</v>
      </c>
      <c r="AU342" s="16" t="s">
        <v>76</v>
      </c>
    </row>
    <row r="343" spans="2:65" s="1" customFormat="1" ht="22.5" customHeight="1">
      <c r="B343" s="162"/>
      <c r="C343" s="191" t="s">
        <v>643</v>
      </c>
      <c r="D343" s="191" t="s">
        <v>252</v>
      </c>
      <c r="E343" s="192" t="s">
        <v>644</v>
      </c>
      <c r="F343" s="193" t="s">
        <v>645</v>
      </c>
      <c r="G343" s="194" t="s">
        <v>176</v>
      </c>
      <c r="H343" s="195">
        <v>2</v>
      </c>
      <c r="I343" s="196"/>
      <c r="J343" s="197">
        <f>ROUND(I343*H343,2)</f>
        <v>0</v>
      </c>
      <c r="K343" s="193" t="s">
        <v>214</v>
      </c>
      <c r="L343" s="198"/>
      <c r="M343" s="199" t="s">
        <v>3</v>
      </c>
      <c r="N343" s="200" t="s">
        <v>41</v>
      </c>
      <c r="O343" s="34"/>
      <c r="P343" s="172">
        <f>O343*H343</f>
        <v>0</v>
      </c>
      <c r="Q343" s="172">
        <v>0.00425</v>
      </c>
      <c r="R343" s="172">
        <f>Q343*H343</f>
        <v>0.0085</v>
      </c>
      <c r="S343" s="172">
        <v>0</v>
      </c>
      <c r="T343" s="173">
        <f>S343*H343</f>
        <v>0</v>
      </c>
      <c r="AR343" s="16" t="s">
        <v>117</v>
      </c>
      <c r="AT343" s="16" t="s">
        <v>252</v>
      </c>
      <c r="AU343" s="16" t="s">
        <v>76</v>
      </c>
      <c r="AY343" s="16" t="s">
        <v>169</v>
      </c>
      <c r="BE343" s="174">
        <f>IF(N343="základní",J343,0)</f>
        <v>0</v>
      </c>
      <c r="BF343" s="174">
        <f>IF(N343="snížená",J343,0)</f>
        <v>0</v>
      </c>
      <c r="BG343" s="174">
        <f>IF(N343="zákl. přenesená",J343,0)</f>
        <v>0</v>
      </c>
      <c r="BH343" s="174">
        <f>IF(N343="sníž. přenesená",J343,0)</f>
        <v>0</v>
      </c>
      <c r="BI343" s="174">
        <f>IF(N343="nulová",J343,0)</f>
        <v>0</v>
      </c>
      <c r="BJ343" s="16" t="s">
        <v>19</v>
      </c>
      <c r="BK343" s="174">
        <f>ROUND(I343*H343,2)</f>
        <v>0</v>
      </c>
      <c r="BL343" s="16" t="s">
        <v>172</v>
      </c>
      <c r="BM343" s="16" t="s">
        <v>646</v>
      </c>
    </row>
    <row r="344" spans="2:47" s="1" customFormat="1" ht="13.5">
      <c r="B344" s="33"/>
      <c r="D344" s="179" t="s">
        <v>179</v>
      </c>
      <c r="F344" s="190" t="s">
        <v>645</v>
      </c>
      <c r="I344" s="177"/>
      <c r="L344" s="33"/>
      <c r="M344" s="62"/>
      <c r="N344" s="34"/>
      <c r="O344" s="34"/>
      <c r="P344" s="34"/>
      <c r="Q344" s="34"/>
      <c r="R344" s="34"/>
      <c r="S344" s="34"/>
      <c r="T344" s="63"/>
      <c r="AT344" s="16" t="s">
        <v>179</v>
      </c>
      <c r="AU344" s="16" t="s">
        <v>76</v>
      </c>
    </row>
    <row r="345" spans="2:65" s="1" customFormat="1" ht="22.5" customHeight="1">
      <c r="B345" s="162"/>
      <c r="C345" s="191" t="s">
        <v>647</v>
      </c>
      <c r="D345" s="191" t="s">
        <v>252</v>
      </c>
      <c r="E345" s="192" t="s">
        <v>648</v>
      </c>
      <c r="F345" s="193" t="s">
        <v>649</v>
      </c>
      <c r="G345" s="194" t="s">
        <v>176</v>
      </c>
      <c r="H345" s="195">
        <v>150</v>
      </c>
      <c r="I345" s="196"/>
      <c r="J345" s="197">
        <f>ROUND(I345*H345,2)</f>
        <v>0</v>
      </c>
      <c r="K345" s="193" t="s">
        <v>214</v>
      </c>
      <c r="L345" s="198"/>
      <c r="M345" s="199" t="s">
        <v>3</v>
      </c>
      <c r="N345" s="200" t="s">
        <v>41</v>
      </c>
      <c r="O345" s="34"/>
      <c r="P345" s="172">
        <f>O345*H345</f>
        <v>0</v>
      </c>
      <c r="Q345" s="172">
        <v>0.003</v>
      </c>
      <c r="R345" s="172">
        <f>Q345*H345</f>
        <v>0.45</v>
      </c>
      <c r="S345" s="172">
        <v>0</v>
      </c>
      <c r="T345" s="173">
        <f>S345*H345</f>
        <v>0</v>
      </c>
      <c r="AR345" s="16" t="s">
        <v>117</v>
      </c>
      <c r="AT345" s="16" t="s">
        <v>252</v>
      </c>
      <c r="AU345" s="16" t="s">
        <v>76</v>
      </c>
      <c r="AY345" s="16" t="s">
        <v>169</v>
      </c>
      <c r="BE345" s="174">
        <f>IF(N345="základní",J345,0)</f>
        <v>0</v>
      </c>
      <c r="BF345" s="174">
        <f>IF(N345="snížená",J345,0)</f>
        <v>0</v>
      </c>
      <c r="BG345" s="174">
        <f>IF(N345="zákl. přenesená",J345,0)</f>
        <v>0</v>
      </c>
      <c r="BH345" s="174">
        <f>IF(N345="sníž. přenesená",J345,0)</f>
        <v>0</v>
      </c>
      <c r="BI345" s="174">
        <f>IF(N345="nulová",J345,0)</f>
        <v>0</v>
      </c>
      <c r="BJ345" s="16" t="s">
        <v>19</v>
      </c>
      <c r="BK345" s="174">
        <f>ROUND(I345*H345,2)</f>
        <v>0</v>
      </c>
      <c r="BL345" s="16" t="s">
        <v>172</v>
      </c>
      <c r="BM345" s="16" t="s">
        <v>650</v>
      </c>
    </row>
    <row r="346" spans="2:47" s="1" customFormat="1" ht="13.5">
      <c r="B346" s="33"/>
      <c r="D346" s="179" t="s">
        <v>179</v>
      </c>
      <c r="F346" s="190" t="s">
        <v>649</v>
      </c>
      <c r="I346" s="177"/>
      <c r="L346" s="33"/>
      <c r="M346" s="62"/>
      <c r="N346" s="34"/>
      <c r="O346" s="34"/>
      <c r="P346" s="34"/>
      <c r="Q346" s="34"/>
      <c r="R346" s="34"/>
      <c r="S346" s="34"/>
      <c r="T346" s="63"/>
      <c r="AT346" s="16" t="s">
        <v>179</v>
      </c>
      <c r="AU346" s="16" t="s">
        <v>76</v>
      </c>
    </row>
    <row r="347" spans="2:65" s="1" customFormat="1" ht="22.5" customHeight="1">
      <c r="B347" s="162"/>
      <c r="C347" s="191" t="s">
        <v>651</v>
      </c>
      <c r="D347" s="191" t="s">
        <v>252</v>
      </c>
      <c r="E347" s="192" t="s">
        <v>652</v>
      </c>
      <c r="F347" s="193" t="s">
        <v>653</v>
      </c>
      <c r="G347" s="194" t="s">
        <v>176</v>
      </c>
      <c r="H347" s="195">
        <v>25</v>
      </c>
      <c r="I347" s="196"/>
      <c r="J347" s="197">
        <f>ROUND(I347*H347,2)</f>
        <v>0</v>
      </c>
      <c r="K347" s="193" t="s">
        <v>214</v>
      </c>
      <c r="L347" s="198"/>
      <c r="M347" s="199" t="s">
        <v>3</v>
      </c>
      <c r="N347" s="200" t="s">
        <v>41</v>
      </c>
      <c r="O347" s="34"/>
      <c r="P347" s="172">
        <f>O347*H347</f>
        <v>0</v>
      </c>
      <c r="Q347" s="172">
        <v>0.003</v>
      </c>
      <c r="R347" s="172">
        <f>Q347*H347</f>
        <v>0.075</v>
      </c>
      <c r="S347" s="172">
        <v>0</v>
      </c>
      <c r="T347" s="173">
        <f>S347*H347</f>
        <v>0</v>
      </c>
      <c r="AR347" s="16" t="s">
        <v>117</v>
      </c>
      <c r="AT347" s="16" t="s">
        <v>252</v>
      </c>
      <c r="AU347" s="16" t="s">
        <v>76</v>
      </c>
      <c r="AY347" s="16" t="s">
        <v>169</v>
      </c>
      <c r="BE347" s="174">
        <f>IF(N347="základní",J347,0)</f>
        <v>0</v>
      </c>
      <c r="BF347" s="174">
        <f>IF(N347="snížená",J347,0)</f>
        <v>0</v>
      </c>
      <c r="BG347" s="174">
        <f>IF(N347="zákl. přenesená",J347,0)</f>
        <v>0</v>
      </c>
      <c r="BH347" s="174">
        <f>IF(N347="sníž. přenesená",J347,0)</f>
        <v>0</v>
      </c>
      <c r="BI347" s="174">
        <f>IF(N347="nulová",J347,0)</f>
        <v>0</v>
      </c>
      <c r="BJ347" s="16" t="s">
        <v>19</v>
      </c>
      <c r="BK347" s="174">
        <f>ROUND(I347*H347,2)</f>
        <v>0</v>
      </c>
      <c r="BL347" s="16" t="s">
        <v>172</v>
      </c>
      <c r="BM347" s="16" t="s">
        <v>654</v>
      </c>
    </row>
    <row r="348" spans="2:47" s="1" customFormat="1" ht="13.5">
      <c r="B348" s="33"/>
      <c r="D348" s="179" t="s">
        <v>179</v>
      </c>
      <c r="F348" s="190" t="s">
        <v>655</v>
      </c>
      <c r="I348" s="177"/>
      <c r="L348" s="33"/>
      <c r="M348" s="62"/>
      <c r="N348" s="34"/>
      <c r="O348" s="34"/>
      <c r="P348" s="34"/>
      <c r="Q348" s="34"/>
      <c r="R348" s="34"/>
      <c r="S348" s="34"/>
      <c r="T348" s="63"/>
      <c r="AT348" s="16" t="s">
        <v>179</v>
      </c>
      <c r="AU348" s="16" t="s">
        <v>76</v>
      </c>
    </row>
    <row r="349" spans="2:65" s="1" customFormat="1" ht="22.5" customHeight="1">
      <c r="B349" s="162"/>
      <c r="C349" s="191" t="s">
        <v>656</v>
      </c>
      <c r="D349" s="191" t="s">
        <v>252</v>
      </c>
      <c r="E349" s="192" t="s">
        <v>657</v>
      </c>
      <c r="F349" s="193" t="s">
        <v>658</v>
      </c>
      <c r="G349" s="194" t="s">
        <v>176</v>
      </c>
      <c r="H349" s="195">
        <v>4</v>
      </c>
      <c r="I349" s="196"/>
      <c r="J349" s="197">
        <f>ROUND(I349*H349,2)</f>
        <v>0</v>
      </c>
      <c r="K349" s="193" t="s">
        <v>214</v>
      </c>
      <c r="L349" s="198"/>
      <c r="M349" s="199" t="s">
        <v>3</v>
      </c>
      <c r="N349" s="200" t="s">
        <v>41</v>
      </c>
      <c r="O349" s="34"/>
      <c r="P349" s="172">
        <f>O349*H349</f>
        <v>0</v>
      </c>
      <c r="Q349" s="172">
        <v>0.003</v>
      </c>
      <c r="R349" s="172">
        <f>Q349*H349</f>
        <v>0.012</v>
      </c>
      <c r="S349" s="172">
        <v>0</v>
      </c>
      <c r="T349" s="173">
        <f>S349*H349</f>
        <v>0</v>
      </c>
      <c r="AR349" s="16" t="s">
        <v>117</v>
      </c>
      <c r="AT349" s="16" t="s">
        <v>252</v>
      </c>
      <c r="AU349" s="16" t="s">
        <v>76</v>
      </c>
      <c r="AY349" s="16" t="s">
        <v>169</v>
      </c>
      <c r="BE349" s="174">
        <f>IF(N349="základní",J349,0)</f>
        <v>0</v>
      </c>
      <c r="BF349" s="174">
        <f>IF(N349="snížená",J349,0)</f>
        <v>0</v>
      </c>
      <c r="BG349" s="174">
        <f>IF(N349="zákl. přenesená",J349,0)</f>
        <v>0</v>
      </c>
      <c r="BH349" s="174">
        <f>IF(N349="sníž. přenesená",J349,0)</f>
        <v>0</v>
      </c>
      <c r="BI349" s="174">
        <f>IF(N349="nulová",J349,0)</f>
        <v>0</v>
      </c>
      <c r="BJ349" s="16" t="s">
        <v>19</v>
      </c>
      <c r="BK349" s="174">
        <f>ROUND(I349*H349,2)</f>
        <v>0</v>
      </c>
      <c r="BL349" s="16" t="s">
        <v>172</v>
      </c>
      <c r="BM349" s="16" t="s">
        <v>659</v>
      </c>
    </row>
    <row r="350" spans="2:47" s="1" customFormat="1" ht="13.5">
      <c r="B350" s="33"/>
      <c r="D350" s="179" t="s">
        <v>179</v>
      </c>
      <c r="F350" s="190" t="s">
        <v>658</v>
      </c>
      <c r="I350" s="177"/>
      <c r="L350" s="33"/>
      <c r="M350" s="62"/>
      <c r="N350" s="34"/>
      <c r="O350" s="34"/>
      <c r="P350" s="34"/>
      <c r="Q350" s="34"/>
      <c r="R350" s="34"/>
      <c r="S350" s="34"/>
      <c r="T350" s="63"/>
      <c r="AT350" s="16" t="s">
        <v>179</v>
      </c>
      <c r="AU350" s="16" t="s">
        <v>76</v>
      </c>
    </row>
    <row r="351" spans="2:65" s="1" customFormat="1" ht="22.5" customHeight="1">
      <c r="B351" s="162"/>
      <c r="C351" s="191" t="s">
        <v>660</v>
      </c>
      <c r="D351" s="191" t="s">
        <v>252</v>
      </c>
      <c r="E351" s="192" t="s">
        <v>661</v>
      </c>
      <c r="F351" s="193" t="s">
        <v>662</v>
      </c>
      <c r="G351" s="194" t="s">
        <v>176</v>
      </c>
      <c r="H351" s="195">
        <v>20</v>
      </c>
      <c r="I351" s="196"/>
      <c r="J351" s="197">
        <f>ROUND(I351*H351,2)</f>
        <v>0</v>
      </c>
      <c r="K351" s="193" t="s">
        <v>214</v>
      </c>
      <c r="L351" s="198"/>
      <c r="M351" s="199" t="s">
        <v>3</v>
      </c>
      <c r="N351" s="200" t="s">
        <v>41</v>
      </c>
      <c r="O351" s="34"/>
      <c r="P351" s="172">
        <f>O351*H351</f>
        <v>0</v>
      </c>
      <c r="Q351" s="172">
        <v>0.003</v>
      </c>
      <c r="R351" s="172">
        <f>Q351*H351</f>
        <v>0.06</v>
      </c>
      <c r="S351" s="172">
        <v>0</v>
      </c>
      <c r="T351" s="173">
        <f>S351*H351</f>
        <v>0</v>
      </c>
      <c r="AR351" s="16" t="s">
        <v>117</v>
      </c>
      <c r="AT351" s="16" t="s">
        <v>252</v>
      </c>
      <c r="AU351" s="16" t="s">
        <v>76</v>
      </c>
      <c r="AY351" s="16" t="s">
        <v>169</v>
      </c>
      <c r="BE351" s="174">
        <f>IF(N351="základní",J351,0)</f>
        <v>0</v>
      </c>
      <c r="BF351" s="174">
        <f>IF(N351="snížená",J351,0)</f>
        <v>0</v>
      </c>
      <c r="BG351" s="174">
        <f>IF(N351="zákl. přenesená",J351,0)</f>
        <v>0</v>
      </c>
      <c r="BH351" s="174">
        <f>IF(N351="sníž. přenesená",J351,0)</f>
        <v>0</v>
      </c>
      <c r="BI351" s="174">
        <f>IF(N351="nulová",J351,0)</f>
        <v>0</v>
      </c>
      <c r="BJ351" s="16" t="s">
        <v>19</v>
      </c>
      <c r="BK351" s="174">
        <f>ROUND(I351*H351,2)</f>
        <v>0</v>
      </c>
      <c r="BL351" s="16" t="s">
        <v>172</v>
      </c>
      <c r="BM351" s="16" t="s">
        <v>663</v>
      </c>
    </row>
    <row r="352" spans="2:47" s="1" customFormat="1" ht="13.5">
      <c r="B352" s="33"/>
      <c r="D352" s="179" t="s">
        <v>179</v>
      </c>
      <c r="F352" s="190" t="s">
        <v>662</v>
      </c>
      <c r="I352" s="177"/>
      <c r="L352" s="33"/>
      <c r="M352" s="62"/>
      <c r="N352" s="34"/>
      <c r="O352" s="34"/>
      <c r="P352" s="34"/>
      <c r="Q352" s="34"/>
      <c r="R352" s="34"/>
      <c r="S352" s="34"/>
      <c r="T352" s="63"/>
      <c r="AT352" s="16" t="s">
        <v>179</v>
      </c>
      <c r="AU352" s="16" t="s">
        <v>76</v>
      </c>
    </row>
    <row r="353" spans="2:65" s="1" customFormat="1" ht="22.5" customHeight="1">
      <c r="B353" s="162"/>
      <c r="C353" s="191" t="s">
        <v>664</v>
      </c>
      <c r="D353" s="191" t="s">
        <v>252</v>
      </c>
      <c r="E353" s="192" t="s">
        <v>665</v>
      </c>
      <c r="F353" s="193" t="s">
        <v>666</v>
      </c>
      <c r="G353" s="194" t="s">
        <v>89</v>
      </c>
      <c r="H353" s="195">
        <v>40</v>
      </c>
      <c r="I353" s="196"/>
      <c r="J353" s="197">
        <f>ROUND(I353*H353,2)</f>
        <v>0</v>
      </c>
      <c r="K353" s="193" t="s">
        <v>214</v>
      </c>
      <c r="L353" s="198"/>
      <c r="M353" s="199" t="s">
        <v>3</v>
      </c>
      <c r="N353" s="200" t="s">
        <v>41</v>
      </c>
      <c r="O353" s="34"/>
      <c r="P353" s="172">
        <f>O353*H353</f>
        <v>0</v>
      </c>
      <c r="Q353" s="172">
        <v>0.003</v>
      </c>
      <c r="R353" s="172">
        <f>Q353*H353</f>
        <v>0.12</v>
      </c>
      <c r="S353" s="172">
        <v>0</v>
      </c>
      <c r="T353" s="173">
        <f>S353*H353</f>
        <v>0</v>
      </c>
      <c r="AR353" s="16" t="s">
        <v>117</v>
      </c>
      <c r="AT353" s="16" t="s">
        <v>252</v>
      </c>
      <c r="AU353" s="16" t="s">
        <v>76</v>
      </c>
      <c r="AY353" s="16" t="s">
        <v>169</v>
      </c>
      <c r="BE353" s="174">
        <f>IF(N353="základní",J353,0)</f>
        <v>0</v>
      </c>
      <c r="BF353" s="174">
        <f>IF(N353="snížená",J353,0)</f>
        <v>0</v>
      </c>
      <c r="BG353" s="174">
        <f>IF(N353="zákl. přenesená",J353,0)</f>
        <v>0</v>
      </c>
      <c r="BH353" s="174">
        <f>IF(N353="sníž. přenesená",J353,0)</f>
        <v>0</v>
      </c>
      <c r="BI353" s="174">
        <f>IF(N353="nulová",J353,0)</f>
        <v>0</v>
      </c>
      <c r="BJ353" s="16" t="s">
        <v>19</v>
      </c>
      <c r="BK353" s="174">
        <f>ROUND(I353*H353,2)</f>
        <v>0</v>
      </c>
      <c r="BL353" s="16" t="s">
        <v>172</v>
      </c>
      <c r="BM353" s="16" t="s">
        <v>667</v>
      </c>
    </row>
    <row r="354" spans="2:47" s="1" customFormat="1" ht="13.5">
      <c r="B354" s="33"/>
      <c r="D354" s="179" t="s">
        <v>179</v>
      </c>
      <c r="F354" s="190" t="s">
        <v>666</v>
      </c>
      <c r="I354" s="177"/>
      <c r="L354" s="33"/>
      <c r="M354" s="62"/>
      <c r="N354" s="34"/>
      <c r="O354" s="34"/>
      <c r="P354" s="34"/>
      <c r="Q354" s="34"/>
      <c r="R354" s="34"/>
      <c r="S354" s="34"/>
      <c r="T354" s="63"/>
      <c r="AT354" s="16" t="s">
        <v>179</v>
      </c>
      <c r="AU354" s="16" t="s">
        <v>76</v>
      </c>
    </row>
    <row r="355" spans="2:65" s="1" customFormat="1" ht="22.5" customHeight="1">
      <c r="B355" s="162"/>
      <c r="C355" s="191" t="s">
        <v>668</v>
      </c>
      <c r="D355" s="191" t="s">
        <v>252</v>
      </c>
      <c r="E355" s="192" t="s">
        <v>669</v>
      </c>
      <c r="F355" s="193" t="s">
        <v>670</v>
      </c>
      <c r="G355" s="194" t="s">
        <v>176</v>
      </c>
      <c r="H355" s="195">
        <v>15</v>
      </c>
      <c r="I355" s="196"/>
      <c r="J355" s="197">
        <f>ROUND(I355*H355,2)</f>
        <v>0</v>
      </c>
      <c r="K355" s="193" t="s">
        <v>214</v>
      </c>
      <c r="L355" s="198"/>
      <c r="M355" s="199" t="s">
        <v>3</v>
      </c>
      <c r="N355" s="200" t="s">
        <v>41</v>
      </c>
      <c r="O355" s="34"/>
      <c r="P355" s="172">
        <f>O355*H355</f>
        <v>0</v>
      </c>
      <c r="Q355" s="172">
        <v>0.00325</v>
      </c>
      <c r="R355" s="172">
        <f>Q355*H355</f>
        <v>0.048749999999999995</v>
      </c>
      <c r="S355" s="172">
        <v>0</v>
      </c>
      <c r="T355" s="173">
        <f>S355*H355</f>
        <v>0</v>
      </c>
      <c r="AR355" s="16" t="s">
        <v>117</v>
      </c>
      <c r="AT355" s="16" t="s">
        <v>252</v>
      </c>
      <c r="AU355" s="16" t="s">
        <v>76</v>
      </c>
      <c r="AY355" s="16" t="s">
        <v>169</v>
      </c>
      <c r="BE355" s="174">
        <f>IF(N355="základní",J355,0)</f>
        <v>0</v>
      </c>
      <c r="BF355" s="174">
        <f>IF(N355="snížená",J355,0)</f>
        <v>0</v>
      </c>
      <c r="BG355" s="174">
        <f>IF(N355="zákl. přenesená",J355,0)</f>
        <v>0</v>
      </c>
      <c r="BH355" s="174">
        <f>IF(N355="sníž. přenesená",J355,0)</f>
        <v>0</v>
      </c>
      <c r="BI355" s="174">
        <f>IF(N355="nulová",J355,0)</f>
        <v>0</v>
      </c>
      <c r="BJ355" s="16" t="s">
        <v>19</v>
      </c>
      <c r="BK355" s="174">
        <f>ROUND(I355*H355,2)</f>
        <v>0</v>
      </c>
      <c r="BL355" s="16" t="s">
        <v>172</v>
      </c>
      <c r="BM355" s="16" t="s">
        <v>671</v>
      </c>
    </row>
    <row r="356" spans="2:47" s="1" customFormat="1" ht="13.5">
      <c r="B356" s="33"/>
      <c r="D356" s="179" t="s">
        <v>179</v>
      </c>
      <c r="F356" s="190" t="s">
        <v>670</v>
      </c>
      <c r="I356" s="177"/>
      <c r="L356" s="33"/>
      <c r="M356" s="62"/>
      <c r="N356" s="34"/>
      <c r="O356" s="34"/>
      <c r="P356" s="34"/>
      <c r="Q356" s="34"/>
      <c r="R356" s="34"/>
      <c r="S356" s="34"/>
      <c r="T356" s="63"/>
      <c r="AT356" s="16" t="s">
        <v>179</v>
      </c>
      <c r="AU356" s="16" t="s">
        <v>76</v>
      </c>
    </row>
    <row r="357" spans="2:65" s="1" customFormat="1" ht="22.5" customHeight="1">
      <c r="B357" s="162"/>
      <c r="C357" s="191" t="s">
        <v>672</v>
      </c>
      <c r="D357" s="191" t="s">
        <v>252</v>
      </c>
      <c r="E357" s="192" t="s">
        <v>673</v>
      </c>
      <c r="F357" s="193" t="s">
        <v>674</v>
      </c>
      <c r="G357" s="194" t="s">
        <v>176</v>
      </c>
      <c r="H357" s="195">
        <v>50</v>
      </c>
      <c r="I357" s="196"/>
      <c r="J357" s="197">
        <f>ROUND(I357*H357,2)</f>
        <v>0</v>
      </c>
      <c r="K357" s="193" t="s">
        <v>214</v>
      </c>
      <c r="L357" s="198"/>
      <c r="M357" s="199" t="s">
        <v>3</v>
      </c>
      <c r="N357" s="200" t="s">
        <v>41</v>
      </c>
      <c r="O357" s="34"/>
      <c r="P357" s="172">
        <f>O357*H357</f>
        <v>0</v>
      </c>
      <c r="Q357" s="172">
        <v>0.003</v>
      </c>
      <c r="R357" s="172">
        <f>Q357*H357</f>
        <v>0.15</v>
      </c>
      <c r="S357" s="172">
        <v>0</v>
      </c>
      <c r="T357" s="173">
        <f>S357*H357</f>
        <v>0</v>
      </c>
      <c r="AR357" s="16" t="s">
        <v>117</v>
      </c>
      <c r="AT357" s="16" t="s">
        <v>252</v>
      </c>
      <c r="AU357" s="16" t="s">
        <v>76</v>
      </c>
      <c r="AY357" s="16" t="s">
        <v>169</v>
      </c>
      <c r="BE357" s="174">
        <f>IF(N357="základní",J357,0)</f>
        <v>0</v>
      </c>
      <c r="BF357" s="174">
        <f>IF(N357="snížená",J357,0)</f>
        <v>0</v>
      </c>
      <c r="BG357" s="174">
        <f>IF(N357="zákl. přenesená",J357,0)</f>
        <v>0</v>
      </c>
      <c r="BH357" s="174">
        <f>IF(N357="sníž. přenesená",J357,0)</f>
        <v>0</v>
      </c>
      <c r="BI357" s="174">
        <f>IF(N357="nulová",J357,0)</f>
        <v>0</v>
      </c>
      <c r="BJ357" s="16" t="s">
        <v>19</v>
      </c>
      <c r="BK357" s="174">
        <f>ROUND(I357*H357,2)</f>
        <v>0</v>
      </c>
      <c r="BL357" s="16" t="s">
        <v>172</v>
      </c>
      <c r="BM357" s="16" t="s">
        <v>675</v>
      </c>
    </row>
    <row r="358" spans="2:47" s="1" customFormat="1" ht="13.5">
      <c r="B358" s="33"/>
      <c r="D358" s="179" t="s">
        <v>179</v>
      </c>
      <c r="F358" s="190" t="s">
        <v>676</v>
      </c>
      <c r="I358" s="177"/>
      <c r="L358" s="33"/>
      <c r="M358" s="62"/>
      <c r="N358" s="34"/>
      <c r="O358" s="34"/>
      <c r="P358" s="34"/>
      <c r="Q358" s="34"/>
      <c r="R358" s="34"/>
      <c r="S358" s="34"/>
      <c r="T358" s="63"/>
      <c r="AT358" s="16" t="s">
        <v>179</v>
      </c>
      <c r="AU358" s="16" t="s">
        <v>76</v>
      </c>
    </row>
    <row r="359" spans="2:65" s="1" customFormat="1" ht="22.5" customHeight="1">
      <c r="B359" s="162"/>
      <c r="C359" s="191" t="s">
        <v>677</v>
      </c>
      <c r="D359" s="191" t="s">
        <v>252</v>
      </c>
      <c r="E359" s="192" t="s">
        <v>678</v>
      </c>
      <c r="F359" s="193" t="s">
        <v>679</v>
      </c>
      <c r="G359" s="194" t="s">
        <v>176</v>
      </c>
      <c r="H359" s="195">
        <v>50</v>
      </c>
      <c r="I359" s="196"/>
      <c r="J359" s="197">
        <f>ROUND(I359*H359,2)</f>
        <v>0</v>
      </c>
      <c r="K359" s="193" t="s">
        <v>214</v>
      </c>
      <c r="L359" s="198"/>
      <c r="M359" s="199" t="s">
        <v>3</v>
      </c>
      <c r="N359" s="200" t="s">
        <v>41</v>
      </c>
      <c r="O359" s="34"/>
      <c r="P359" s="172">
        <f>O359*H359</f>
        <v>0</v>
      </c>
      <c r="Q359" s="172">
        <v>0.007</v>
      </c>
      <c r="R359" s="172">
        <f>Q359*H359</f>
        <v>0.35000000000000003</v>
      </c>
      <c r="S359" s="172">
        <v>0</v>
      </c>
      <c r="T359" s="173">
        <f>S359*H359</f>
        <v>0</v>
      </c>
      <c r="AR359" s="16" t="s">
        <v>117</v>
      </c>
      <c r="AT359" s="16" t="s">
        <v>252</v>
      </c>
      <c r="AU359" s="16" t="s">
        <v>76</v>
      </c>
      <c r="AY359" s="16" t="s">
        <v>169</v>
      </c>
      <c r="BE359" s="174">
        <f>IF(N359="základní",J359,0)</f>
        <v>0</v>
      </c>
      <c r="BF359" s="174">
        <f>IF(N359="snížená",J359,0)</f>
        <v>0</v>
      </c>
      <c r="BG359" s="174">
        <f>IF(N359="zákl. přenesená",J359,0)</f>
        <v>0</v>
      </c>
      <c r="BH359" s="174">
        <f>IF(N359="sníž. přenesená",J359,0)</f>
        <v>0</v>
      </c>
      <c r="BI359" s="174">
        <f>IF(N359="nulová",J359,0)</f>
        <v>0</v>
      </c>
      <c r="BJ359" s="16" t="s">
        <v>19</v>
      </c>
      <c r="BK359" s="174">
        <f>ROUND(I359*H359,2)</f>
        <v>0</v>
      </c>
      <c r="BL359" s="16" t="s">
        <v>172</v>
      </c>
      <c r="BM359" s="16" t="s">
        <v>680</v>
      </c>
    </row>
    <row r="360" spans="2:47" s="1" customFormat="1" ht="13.5">
      <c r="B360" s="33"/>
      <c r="D360" s="179" t="s">
        <v>179</v>
      </c>
      <c r="F360" s="190" t="s">
        <v>679</v>
      </c>
      <c r="I360" s="177"/>
      <c r="L360" s="33"/>
      <c r="M360" s="62"/>
      <c r="N360" s="34"/>
      <c r="O360" s="34"/>
      <c r="P360" s="34"/>
      <c r="Q360" s="34"/>
      <c r="R360" s="34"/>
      <c r="S360" s="34"/>
      <c r="T360" s="63"/>
      <c r="AT360" s="16" t="s">
        <v>179</v>
      </c>
      <c r="AU360" s="16" t="s">
        <v>76</v>
      </c>
    </row>
    <row r="361" spans="2:65" s="1" customFormat="1" ht="22.5" customHeight="1">
      <c r="B361" s="162"/>
      <c r="C361" s="191" t="s">
        <v>681</v>
      </c>
      <c r="D361" s="191" t="s">
        <v>252</v>
      </c>
      <c r="E361" s="192" t="s">
        <v>682</v>
      </c>
      <c r="F361" s="193" t="s">
        <v>683</v>
      </c>
      <c r="G361" s="194" t="s">
        <v>176</v>
      </c>
      <c r="H361" s="195">
        <v>100</v>
      </c>
      <c r="I361" s="196"/>
      <c r="J361" s="197">
        <f>ROUND(I361*H361,2)</f>
        <v>0</v>
      </c>
      <c r="K361" s="193" t="s">
        <v>214</v>
      </c>
      <c r="L361" s="198"/>
      <c r="M361" s="199" t="s">
        <v>3</v>
      </c>
      <c r="N361" s="200" t="s">
        <v>41</v>
      </c>
      <c r="O361" s="34"/>
      <c r="P361" s="172">
        <f>O361*H361</f>
        <v>0</v>
      </c>
      <c r="Q361" s="172">
        <v>0.025</v>
      </c>
      <c r="R361" s="172">
        <f>Q361*H361</f>
        <v>2.5</v>
      </c>
      <c r="S361" s="172">
        <v>0</v>
      </c>
      <c r="T361" s="173">
        <f>S361*H361</f>
        <v>0</v>
      </c>
      <c r="AR361" s="16" t="s">
        <v>117</v>
      </c>
      <c r="AT361" s="16" t="s">
        <v>252</v>
      </c>
      <c r="AU361" s="16" t="s">
        <v>76</v>
      </c>
      <c r="AY361" s="16" t="s">
        <v>169</v>
      </c>
      <c r="BE361" s="174">
        <f>IF(N361="základní",J361,0)</f>
        <v>0</v>
      </c>
      <c r="BF361" s="174">
        <f>IF(N361="snížená",J361,0)</f>
        <v>0</v>
      </c>
      <c r="BG361" s="174">
        <f>IF(N361="zákl. přenesená",J361,0)</f>
        <v>0</v>
      </c>
      <c r="BH361" s="174">
        <f>IF(N361="sníž. přenesená",J361,0)</f>
        <v>0</v>
      </c>
      <c r="BI361" s="174">
        <f>IF(N361="nulová",J361,0)</f>
        <v>0</v>
      </c>
      <c r="BJ361" s="16" t="s">
        <v>19</v>
      </c>
      <c r="BK361" s="174">
        <f>ROUND(I361*H361,2)</f>
        <v>0</v>
      </c>
      <c r="BL361" s="16" t="s">
        <v>172</v>
      </c>
      <c r="BM361" s="16" t="s">
        <v>684</v>
      </c>
    </row>
    <row r="362" spans="2:47" s="1" customFormat="1" ht="13.5">
      <c r="B362" s="33"/>
      <c r="D362" s="179" t="s">
        <v>179</v>
      </c>
      <c r="F362" s="190" t="s">
        <v>683</v>
      </c>
      <c r="I362" s="177"/>
      <c r="L362" s="33"/>
      <c r="M362" s="62"/>
      <c r="N362" s="34"/>
      <c r="O362" s="34"/>
      <c r="P362" s="34"/>
      <c r="Q362" s="34"/>
      <c r="R362" s="34"/>
      <c r="S362" s="34"/>
      <c r="T362" s="63"/>
      <c r="AT362" s="16" t="s">
        <v>179</v>
      </c>
      <c r="AU362" s="16" t="s">
        <v>76</v>
      </c>
    </row>
    <row r="363" spans="2:65" s="1" customFormat="1" ht="22.5" customHeight="1">
      <c r="B363" s="162"/>
      <c r="C363" s="191" t="s">
        <v>685</v>
      </c>
      <c r="D363" s="191" t="s">
        <v>252</v>
      </c>
      <c r="E363" s="192" t="s">
        <v>686</v>
      </c>
      <c r="F363" s="193" t="s">
        <v>687</v>
      </c>
      <c r="G363" s="194" t="s">
        <v>176</v>
      </c>
      <c r="H363" s="195">
        <v>2</v>
      </c>
      <c r="I363" s="196"/>
      <c r="J363" s="197">
        <f>ROUND(I363*H363,2)</f>
        <v>0</v>
      </c>
      <c r="K363" s="193" t="s">
        <v>214</v>
      </c>
      <c r="L363" s="198"/>
      <c r="M363" s="199" t="s">
        <v>3</v>
      </c>
      <c r="N363" s="200" t="s">
        <v>41</v>
      </c>
      <c r="O363" s="34"/>
      <c r="P363" s="172">
        <f>O363*H363</f>
        <v>0</v>
      </c>
      <c r="Q363" s="172">
        <v>0.00425</v>
      </c>
      <c r="R363" s="172">
        <f>Q363*H363</f>
        <v>0.0085</v>
      </c>
      <c r="S363" s="172">
        <v>0</v>
      </c>
      <c r="T363" s="173">
        <f>S363*H363</f>
        <v>0</v>
      </c>
      <c r="AR363" s="16" t="s">
        <v>117</v>
      </c>
      <c r="AT363" s="16" t="s">
        <v>252</v>
      </c>
      <c r="AU363" s="16" t="s">
        <v>76</v>
      </c>
      <c r="AY363" s="16" t="s">
        <v>169</v>
      </c>
      <c r="BE363" s="174">
        <f>IF(N363="základní",J363,0)</f>
        <v>0</v>
      </c>
      <c r="BF363" s="174">
        <f>IF(N363="snížená",J363,0)</f>
        <v>0</v>
      </c>
      <c r="BG363" s="174">
        <f>IF(N363="zákl. přenesená",J363,0)</f>
        <v>0</v>
      </c>
      <c r="BH363" s="174">
        <f>IF(N363="sníž. přenesená",J363,0)</f>
        <v>0</v>
      </c>
      <c r="BI363" s="174">
        <f>IF(N363="nulová",J363,0)</f>
        <v>0</v>
      </c>
      <c r="BJ363" s="16" t="s">
        <v>19</v>
      </c>
      <c r="BK363" s="174">
        <f>ROUND(I363*H363,2)</f>
        <v>0</v>
      </c>
      <c r="BL363" s="16" t="s">
        <v>172</v>
      </c>
      <c r="BM363" s="16" t="s">
        <v>688</v>
      </c>
    </row>
    <row r="364" spans="2:47" s="1" customFormat="1" ht="13.5">
      <c r="B364" s="33"/>
      <c r="D364" s="179" t="s">
        <v>179</v>
      </c>
      <c r="F364" s="190" t="s">
        <v>687</v>
      </c>
      <c r="I364" s="177"/>
      <c r="L364" s="33"/>
      <c r="M364" s="62"/>
      <c r="N364" s="34"/>
      <c r="O364" s="34"/>
      <c r="P364" s="34"/>
      <c r="Q364" s="34"/>
      <c r="R364" s="34"/>
      <c r="S364" s="34"/>
      <c r="T364" s="63"/>
      <c r="AT364" s="16" t="s">
        <v>179</v>
      </c>
      <c r="AU364" s="16" t="s">
        <v>76</v>
      </c>
    </row>
    <row r="365" spans="2:65" s="1" customFormat="1" ht="22.5" customHeight="1">
      <c r="B365" s="162"/>
      <c r="C365" s="163" t="s">
        <v>689</v>
      </c>
      <c r="D365" s="163" t="s">
        <v>173</v>
      </c>
      <c r="E365" s="164" t="s">
        <v>690</v>
      </c>
      <c r="F365" s="165" t="s">
        <v>691</v>
      </c>
      <c r="G365" s="166" t="s">
        <v>255</v>
      </c>
      <c r="H365" s="167">
        <v>30.064</v>
      </c>
      <c r="I365" s="168"/>
      <c r="J365" s="169">
        <f>ROUND(I365*H365,2)</f>
        <v>0</v>
      </c>
      <c r="K365" s="165" t="s">
        <v>177</v>
      </c>
      <c r="L365" s="33"/>
      <c r="M365" s="170" t="s">
        <v>3</v>
      </c>
      <c r="N365" s="171" t="s">
        <v>41</v>
      </c>
      <c r="O365" s="34"/>
      <c r="P365" s="172">
        <f>O365*H365</f>
        <v>0</v>
      </c>
      <c r="Q365" s="172">
        <v>0</v>
      </c>
      <c r="R365" s="172">
        <f>Q365*H365</f>
        <v>0</v>
      </c>
      <c r="S365" s="172">
        <v>0</v>
      </c>
      <c r="T365" s="173">
        <f>S365*H365</f>
        <v>0</v>
      </c>
      <c r="AR365" s="16" t="s">
        <v>172</v>
      </c>
      <c r="AT365" s="16" t="s">
        <v>173</v>
      </c>
      <c r="AU365" s="16" t="s">
        <v>76</v>
      </c>
      <c r="AY365" s="16" t="s">
        <v>169</v>
      </c>
      <c r="BE365" s="174">
        <f>IF(N365="základní",J365,0)</f>
        <v>0</v>
      </c>
      <c r="BF365" s="174">
        <f>IF(N365="snížená",J365,0)</f>
        <v>0</v>
      </c>
      <c r="BG365" s="174">
        <f>IF(N365="zákl. přenesená",J365,0)</f>
        <v>0</v>
      </c>
      <c r="BH365" s="174">
        <f>IF(N365="sníž. přenesená",J365,0)</f>
        <v>0</v>
      </c>
      <c r="BI365" s="174">
        <f>IF(N365="nulová",J365,0)</f>
        <v>0</v>
      </c>
      <c r="BJ365" s="16" t="s">
        <v>19</v>
      </c>
      <c r="BK365" s="174">
        <f>ROUND(I365*H365,2)</f>
        <v>0</v>
      </c>
      <c r="BL365" s="16" t="s">
        <v>172</v>
      </c>
      <c r="BM365" s="16" t="s">
        <v>692</v>
      </c>
    </row>
    <row r="366" spans="2:47" s="1" customFormat="1" ht="13.5">
      <c r="B366" s="33"/>
      <c r="D366" s="179" t="s">
        <v>179</v>
      </c>
      <c r="F366" s="190" t="s">
        <v>693</v>
      </c>
      <c r="I366" s="177"/>
      <c r="L366" s="33"/>
      <c r="M366" s="62"/>
      <c r="N366" s="34"/>
      <c r="O366" s="34"/>
      <c r="P366" s="34"/>
      <c r="Q366" s="34"/>
      <c r="R366" s="34"/>
      <c r="S366" s="34"/>
      <c r="T366" s="63"/>
      <c r="AT366" s="16" t="s">
        <v>179</v>
      </c>
      <c r="AU366" s="16" t="s">
        <v>76</v>
      </c>
    </row>
    <row r="367" spans="2:65" s="1" customFormat="1" ht="22.5" customHeight="1">
      <c r="B367" s="162"/>
      <c r="C367" s="163" t="s">
        <v>694</v>
      </c>
      <c r="D367" s="163" t="s">
        <v>173</v>
      </c>
      <c r="E367" s="164" t="s">
        <v>695</v>
      </c>
      <c r="F367" s="165" t="s">
        <v>696</v>
      </c>
      <c r="G367" s="166" t="s">
        <v>255</v>
      </c>
      <c r="H367" s="167">
        <v>30.064</v>
      </c>
      <c r="I367" s="168"/>
      <c r="J367" s="169">
        <f>ROUND(I367*H367,2)</f>
        <v>0</v>
      </c>
      <c r="K367" s="165" t="s">
        <v>177</v>
      </c>
      <c r="L367" s="33"/>
      <c r="M367" s="170" t="s">
        <v>3</v>
      </c>
      <c r="N367" s="171" t="s">
        <v>41</v>
      </c>
      <c r="O367" s="34"/>
      <c r="P367" s="172">
        <f>O367*H367</f>
        <v>0</v>
      </c>
      <c r="Q367" s="172">
        <v>0</v>
      </c>
      <c r="R367" s="172">
        <f>Q367*H367</f>
        <v>0</v>
      </c>
      <c r="S367" s="172">
        <v>0</v>
      </c>
      <c r="T367" s="173">
        <f>S367*H367</f>
        <v>0</v>
      </c>
      <c r="AR367" s="16" t="s">
        <v>172</v>
      </c>
      <c r="AT367" s="16" t="s">
        <v>173</v>
      </c>
      <c r="AU367" s="16" t="s">
        <v>76</v>
      </c>
      <c r="AY367" s="16" t="s">
        <v>169</v>
      </c>
      <c r="BE367" s="174">
        <f>IF(N367="základní",J367,0)</f>
        <v>0</v>
      </c>
      <c r="BF367" s="174">
        <f>IF(N367="snížená",J367,0)</f>
        <v>0</v>
      </c>
      <c r="BG367" s="174">
        <f>IF(N367="zákl. přenesená",J367,0)</f>
        <v>0</v>
      </c>
      <c r="BH367" s="174">
        <f>IF(N367="sníž. přenesená",J367,0)</f>
        <v>0</v>
      </c>
      <c r="BI367" s="174">
        <f>IF(N367="nulová",J367,0)</f>
        <v>0</v>
      </c>
      <c r="BJ367" s="16" t="s">
        <v>19</v>
      </c>
      <c r="BK367" s="174">
        <f>ROUND(I367*H367,2)</f>
        <v>0</v>
      </c>
      <c r="BL367" s="16" t="s">
        <v>172</v>
      </c>
      <c r="BM367" s="16" t="s">
        <v>697</v>
      </c>
    </row>
    <row r="368" spans="2:47" s="1" customFormat="1" ht="27">
      <c r="B368" s="33"/>
      <c r="D368" s="175" t="s">
        <v>179</v>
      </c>
      <c r="F368" s="176" t="s">
        <v>698</v>
      </c>
      <c r="I368" s="177"/>
      <c r="L368" s="33"/>
      <c r="M368" s="62"/>
      <c r="N368" s="34"/>
      <c r="O368" s="34"/>
      <c r="P368" s="34"/>
      <c r="Q368" s="34"/>
      <c r="R368" s="34"/>
      <c r="S368" s="34"/>
      <c r="T368" s="63"/>
      <c r="AT368" s="16" t="s">
        <v>179</v>
      </c>
      <c r="AU368" s="16" t="s">
        <v>76</v>
      </c>
    </row>
    <row r="369" spans="2:63" s="10" customFormat="1" ht="29.25" customHeight="1">
      <c r="B369" s="148"/>
      <c r="D369" s="149" t="s">
        <v>67</v>
      </c>
      <c r="E369" s="210" t="s">
        <v>699</v>
      </c>
      <c r="F369" s="210" t="s">
        <v>700</v>
      </c>
      <c r="I369" s="151"/>
      <c r="J369" s="211">
        <f>BK369</f>
        <v>0</v>
      </c>
      <c r="L369" s="148"/>
      <c r="M369" s="153"/>
      <c r="N369" s="154"/>
      <c r="O369" s="154"/>
      <c r="P369" s="155">
        <f>P370+P400+P413</f>
        <v>0</v>
      </c>
      <c r="Q369" s="154"/>
      <c r="R369" s="155">
        <f>R370+R400+R413</f>
        <v>0.003</v>
      </c>
      <c r="S369" s="154"/>
      <c r="T369" s="156">
        <f>T370+T400+T413</f>
        <v>0</v>
      </c>
      <c r="AR369" s="149" t="s">
        <v>172</v>
      </c>
      <c r="AT369" s="157" t="s">
        <v>67</v>
      </c>
      <c r="AU369" s="157" t="s">
        <v>19</v>
      </c>
      <c r="AY369" s="149" t="s">
        <v>169</v>
      </c>
      <c r="BK369" s="158">
        <f>BK370+BK400+BK413</f>
        <v>0</v>
      </c>
    </row>
    <row r="370" spans="2:63" s="10" customFormat="1" ht="14.25" customHeight="1">
      <c r="B370" s="148"/>
      <c r="D370" s="159" t="s">
        <v>67</v>
      </c>
      <c r="E370" s="160" t="s">
        <v>701</v>
      </c>
      <c r="F370" s="160" t="s">
        <v>702</v>
      </c>
      <c r="I370" s="151"/>
      <c r="J370" s="161">
        <f>BK370</f>
        <v>0</v>
      </c>
      <c r="L370" s="148"/>
      <c r="M370" s="153"/>
      <c r="N370" s="154"/>
      <c r="O370" s="154"/>
      <c r="P370" s="155">
        <f>SUM(P371:P399)</f>
        <v>0</v>
      </c>
      <c r="Q370" s="154"/>
      <c r="R370" s="155">
        <f>SUM(R371:R399)</f>
        <v>0.003</v>
      </c>
      <c r="S370" s="154"/>
      <c r="T370" s="156">
        <f>SUM(T371:T399)</f>
        <v>0</v>
      </c>
      <c r="AR370" s="149" t="s">
        <v>172</v>
      </c>
      <c r="AT370" s="157" t="s">
        <v>67</v>
      </c>
      <c r="AU370" s="157" t="s">
        <v>76</v>
      </c>
      <c r="AY370" s="149" t="s">
        <v>169</v>
      </c>
      <c r="BK370" s="158">
        <f>SUM(BK371:BK399)</f>
        <v>0</v>
      </c>
    </row>
    <row r="371" spans="2:65" s="1" customFormat="1" ht="31.5" customHeight="1">
      <c r="B371" s="162"/>
      <c r="C371" s="163" t="s">
        <v>25</v>
      </c>
      <c r="D371" s="163" t="s">
        <v>173</v>
      </c>
      <c r="E371" s="164" t="s">
        <v>703</v>
      </c>
      <c r="F371" s="165" t="s">
        <v>704</v>
      </c>
      <c r="G371" s="166" t="s">
        <v>94</v>
      </c>
      <c r="H371" s="167">
        <v>324</v>
      </c>
      <c r="I371" s="168"/>
      <c r="J371" s="169">
        <f>ROUND(I371*H371,2)</f>
        <v>0</v>
      </c>
      <c r="K371" s="165" t="s">
        <v>177</v>
      </c>
      <c r="L371" s="33"/>
      <c r="M371" s="170" t="s">
        <v>3</v>
      </c>
      <c r="N371" s="171" t="s">
        <v>41</v>
      </c>
      <c r="O371" s="34"/>
      <c r="P371" s="172">
        <f>O371*H371</f>
        <v>0</v>
      </c>
      <c r="Q371" s="172">
        <v>0</v>
      </c>
      <c r="R371" s="172">
        <f>Q371*H371</f>
        <v>0</v>
      </c>
      <c r="S371" s="172">
        <v>0</v>
      </c>
      <c r="T371" s="173">
        <f>S371*H371</f>
        <v>0</v>
      </c>
      <c r="AR371" s="16" t="s">
        <v>172</v>
      </c>
      <c r="AT371" s="16" t="s">
        <v>173</v>
      </c>
      <c r="AU371" s="16" t="s">
        <v>91</v>
      </c>
      <c r="AY371" s="16" t="s">
        <v>169</v>
      </c>
      <c r="BE371" s="174">
        <f>IF(N371="základní",J371,0)</f>
        <v>0</v>
      </c>
      <c r="BF371" s="174">
        <f>IF(N371="snížená",J371,0)</f>
        <v>0</v>
      </c>
      <c r="BG371" s="174">
        <f>IF(N371="zákl. přenesená",J371,0)</f>
        <v>0</v>
      </c>
      <c r="BH371" s="174">
        <f>IF(N371="sníž. přenesená",J371,0)</f>
        <v>0</v>
      </c>
      <c r="BI371" s="174">
        <f>IF(N371="nulová",J371,0)</f>
        <v>0</v>
      </c>
      <c r="BJ371" s="16" t="s">
        <v>19</v>
      </c>
      <c r="BK371" s="174">
        <f>ROUND(I371*H371,2)</f>
        <v>0</v>
      </c>
      <c r="BL371" s="16" t="s">
        <v>172</v>
      </c>
      <c r="BM371" s="16" t="s">
        <v>705</v>
      </c>
    </row>
    <row r="372" spans="2:47" s="1" customFormat="1" ht="13.5">
      <c r="B372" s="33"/>
      <c r="D372" s="175" t="s">
        <v>179</v>
      </c>
      <c r="F372" s="176" t="s">
        <v>706</v>
      </c>
      <c r="I372" s="177"/>
      <c r="L372" s="33"/>
      <c r="M372" s="62"/>
      <c r="N372" s="34"/>
      <c r="O372" s="34"/>
      <c r="P372" s="34"/>
      <c r="Q372" s="34"/>
      <c r="R372" s="34"/>
      <c r="S372" s="34"/>
      <c r="T372" s="63"/>
      <c r="AT372" s="16" t="s">
        <v>179</v>
      </c>
      <c r="AU372" s="16" t="s">
        <v>91</v>
      </c>
    </row>
    <row r="373" spans="2:51" s="11" customFormat="1" ht="13.5">
      <c r="B373" s="178"/>
      <c r="D373" s="179" t="s">
        <v>181</v>
      </c>
      <c r="E373" s="180" t="s">
        <v>3</v>
      </c>
      <c r="F373" s="181" t="s">
        <v>707</v>
      </c>
      <c r="H373" s="182">
        <v>324</v>
      </c>
      <c r="I373" s="183"/>
      <c r="L373" s="178"/>
      <c r="M373" s="184"/>
      <c r="N373" s="185"/>
      <c r="O373" s="185"/>
      <c r="P373" s="185"/>
      <c r="Q373" s="185"/>
      <c r="R373" s="185"/>
      <c r="S373" s="185"/>
      <c r="T373" s="186"/>
      <c r="AT373" s="187" t="s">
        <v>181</v>
      </c>
      <c r="AU373" s="187" t="s">
        <v>91</v>
      </c>
      <c r="AV373" s="11" t="s">
        <v>76</v>
      </c>
      <c r="AW373" s="11" t="s">
        <v>34</v>
      </c>
      <c r="AX373" s="11" t="s">
        <v>19</v>
      </c>
      <c r="AY373" s="187" t="s">
        <v>169</v>
      </c>
    </row>
    <row r="374" spans="2:65" s="1" customFormat="1" ht="22.5" customHeight="1">
      <c r="B374" s="162"/>
      <c r="C374" s="163" t="s">
        <v>708</v>
      </c>
      <c r="D374" s="163" t="s">
        <v>173</v>
      </c>
      <c r="E374" s="164" t="s">
        <v>709</v>
      </c>
      <c r="F374" s="165" t="s">
        <v>710</v>
      </c>
      <c r="G374" s="166" t="s">
        <v>94</v>
      </c>
      <c r="H374" s="167">
        <v>3</v>
      </c>
      <c r="I374" s="168"/>
      <c r="J374" s="169">
        <f>ROUND(I374*H374,2)</f>
        <v>0</v>
      </c>
      <c r="K374" s="165" t="s">
        <v>177</v>
      </c>
      <c r="L374" s="33"/>
      <c r="M374" s="170" t="s">
        <v>3</v>
      </c>
      <c r="N374" s="171" t="s">
        <v>41</v>
      </c>
      <c r="O374" s="34"/>
      <c r="P374" s="172">
        <f>O374*H374</f>
        <v>0</v>
      </c>
      <c r="Q374" s="172">
        <v>0</v>
      </c>
      <c r="R374" s="172">
        <f>Q374*H374</f>
        <v>0</v>
      </c>
      <c r="S374" s="172">
        <v>0</v>
      </c>
      <c r="T374" s="173">
        <f>S374*H374</f>
        <v>0</v>
      </c>
      <c r="AR374" s="16" t="s">
        <v>172</v>
      </c>
      <c r="AT374" s="16" t="s">
        <v>173</v>
      </c>
      <c r="AU374" s="16" t="s">
        <v>91</v>
      </c>
      <c r="AY374" s="16" t="s">
        <v>169</v>
      </c>
      <c r="BE374" s="174">
        <f>IF(N374="základní",J374,0)</f>
        <v>0</v>
      </c>
      <c r="BF374" s="174">
        <f>IF(N374="snížená",J374,0)</f>
        <v>0</v>
      </c>
      <c r="BG374" s="174">
        <f>IF(N374="zákl. přenesená",J374,0)</f>
        <v>0</v>
      </c>
      <c r="BH374" s="174">
        <f>IF(N374="sníž. přenesená",J374,0)</f>
        <v>0</v>
      </c>
      <c r="BI374" s="174">
        <f>IF(N374="nulová",J374,0)</f>
        <v>0</v>
      </c>
      <c r="BJ374" s="16" t="s">
        <v>19</v>
      </c>
      <c r="BK374" s="174">
        <f>ROUND(I374*H374,2)</f>
        <v>0</v>
      </c>
      <c r="BL374" s="16" t="s">
        <v>172</v>
      </c>
      <c r="BM374" s="16" t="s">
        <v>711</v>
      </c>
    </row>
    <row r="375" spans="2:47" s="1" customFormat="1" ht="13.5">
      <c r="B375" s="33"/>
      <c r="D375" s="175" t="s">
        <v>179</v>
      </c>
      <c r="F375" s="176" t="s">
        <v>710</v>
      </c>
      <c r="I375" s="177"/>
      <c r="L375" s="33"/>
      <c r="M375" s="62"/>
      <c r="N375" s="34"/>
      <c r="O375" s="34"/>
      <c r="P375" s="34"/>
      <c r="Q375" s="34"/>
      <c r="R375" s="34"/>
      <c r="S375" s="34"/>
      <c r="T375" s="63"/>
      <c r="AT375" s="16" t="s">
        <v>179</v>
      </c>
      <c r="AU375" s="16" t="s">
        <v>91</v>
      </c>
    </row>
    <row r="376" spans="2:51" s="11" customFormat="1" ht="13.5">
      <c r="B376" s="178"/>
      <c r="D376" s="179" t="s">
        <v>181</v>
      </c>
      <c r="E376" s="180" t="s">
        <v>3</v>
      </c>
      <c r="F376" s="181" t="s">
        <v>712</v>
      </c>
      <c r="H376" s="182">
        <v>3</v>
      </c>
      <c r="I376" s="183"/>
      <c r="L376" s="178"/>
      <c r="M376" s="184"/>
      <c r="N376" s="185"/>
      <c r="O376" s="185"/>
      <c r="P376" s="185"/>
      <c r="Q376" s="185"/>
      <c r="R376" s="185"/>
      <c r="S376" s="185"/>
      <c r="T376" s="186"/>
      <c r="AT376" s="187" t="s">
        <v>181</v>
      </c>
      <c r="AU376" s="187" t="s">
        <v>91</v>
      </c>
      <c r="AV376" s="11" t="s">
        <v>76</v>
      </c>
      <c r="AW376" s="11" t="s">
        <v>34</v>
      </c>
      <c r="AX376" s="11" t="s">
        <v>19</v>
      </c>
      <c r="AY376" s="187" t="s">
        <v>169</v>
      </c>
    </row>
    <row r="377" spans="2:65" s="1" customFormat="1" ht="22.5" customHeight="1">
      <c r="B377" s="162"/>
      <c r="C377" s="191" t="s">
        <v>713</v>
      </c>
      <c r="D377" s="191" t="s">
        <v>252</v>
      </c>
      <c r="E377" s="192" t="s">
        <v>714</v>
      </c>
      <c r="F377" s="193" t="s">
        <v>715</v>
      </c>
      <c r="G377" s="194" t="s">
        <v>89</v>
      </c>
      <c r="H377" s="195">
        <v>3</v>
      </c>
      <c r="I377" s="196"/>
      <c r="J377" s="197">
        <f>ROUND(I377*H377,2)</f>
        <v>0</v>
      </c>
      <c r="K377" s="193" t="s">
        <v>177</v>
      </c>
      <c r="L377" s="198"/>
      <c r="M377" s="199" t="s">
        <v>3</v>
      </c>
      <c r="N377" s="200" t="s">
        <v>41</v>
      </c>
      <c r="O377" s="34"/>
      <c r="P377" s="172">
        <f>O377*H377</f>
        <v>0</v>
      </c>
      <c r="Q377" s="172">
        <v>0.001</v>
      </c>
      <c r="R377" s="172">
        <f>Q377*H377</f>
        <v>0.003</v>
      </c>
      <c r="S377" s="172">
        <v>0</v>
      </c>
      <c r="T377" s="173">
        <f>S377*H377</f>
        <v>0</v>
      </c>
      <c r="AR377" s="16" t="s">
        <v>117</v>
      </c>
      <c r="AT377" s="16" t="s">
        <v>252</v>
      </c>
      <c r="AU377" s="16" t="s">
        <v>91</v>
      </c>
      <c r="AY377" s="16" t="s">
        <v>169</v>
      </c>
      <c r="BE377" s="174">
        <f>IF(N377="základní",J377,0)</f>
        <v>0</v>
      </c>
      <c r="BF377" s="174">
        <f>IF(N377="snížená",J377,0)</f>
        <v>0</v>
      </c>
      <c r="BG377" s="174">
        <f>IF(N377="zákl. přenesená",J377,0)</f>
        <v>0</v>
      </c>
      <c r="BH377" s="174">
        <f>IF(N377="sníž. přenesená",J377,0)</f>
        <v>0</v>
      </c>
      <c r="BI377" s="174">
        <f>IF(N377="nulová",J377,0)</f>
        <v>0</v>
      </c>
      <c r="BJ377" s="16" t="s">
        <v>19</v>
      </c>
      <c r="BK377" s="174">
        <f>ROUND(I377*H377,2)</f>
        <v>0</v>
      </c>
      <c r="BL377" s="16" t="s">
        <v>172</v>
      </c>
      <c r="BM377" s="16" t="s">
        <v>716</v>
      </c>
    </row>
    <row r="378" spans="2:47" s="1" customFormat="1" ht="13.5">
      <c r="B378" s="33"/>
      <c r="D378" s="175" t="s">
        <v>179</v>
      </c>
      <c r="F378" s="176" t="s">
        <v>717</v>
      </c>
      <c r="I378" s="177"/>
      <c r="L378" s="33"/>
      <c r="M378" s="62"/>
      <c r="N378" s="34"/>
      <c r="O378" s="34"/>
      <c r="P378" s="34"/>
      <c r="Q378" s="34"/>
      <c r="R378" s="34"/>
      <c r="S378" s="34"/>
      <c r="T378" s="63"/>
      <c r="AT378" s="16" t="s">
        <v>179</v>
      </c>
      <c r="AU378" s="16" t="s">
        <v>91</v>
      </c>
    </row>
    <row r="379" spans="2:51" s="11" customFormat="1" ht="13.5">
      <c r="B379" s="178"/>
      <c r="D379" s="179" t="s">
        <v>181</v>
      </c>
      <c r="E379" s="180" t="s">
        <v>3</v>
      </c>
      <c r="F379" s="181" t="s">
        <v>718</v>
      </c>
      <c r="H379" s="182">
        <v>3</v>
      </c>
      <c r="I379" s="183"/>
      <c r="L379" s="178"/>
      <c r="M379" s="184"/>
      <c r="N379" s="185"/>
      <c r="O379" s="185"/>
      <c r="P379" s="185"/>
      <c r="Q379" s="185"/>
      <c r="R379" s="185"/>
      <c r="S379" s="185"/>
      <c r="T379" s="186"/>
      <c r="AT379" s="187" t="s">
        <v>181</v>
      </c>
      <c r="AU379" s="187" t="s">
        <v>91</v>
      </c>
      <c r="AV379" s="11" t="s">
        <v>76</v>
      </c>
      <c r="AW379" s="11" t="s">
        <v>34</v>
      </c>
      <c r="AX379" s="11" t="s">
        <v>19</v>
      </c>
      <c r="AY379" s="187" t="s">
        <v>169</v>
      </c>
    </row>
    <row r="380" spans="2:65" s="1" customFormat="1" ht="22.5" customHeight="1">
      <c r="B380" s="162"/>
      <c r="C380" s="163" t="s">
        <v>719</v>
      </c>
      <c r="D380" s="163" t="s">
        <v>173</v>
      </c>
      <c r="E380" s="164" t="s">
        <v>501</v>
      </c>
      <c r="F380" s="165" t="s">
        <v>502</v>
      </c>
      <c r="G380" s="166" t="s">
        <v>102</v>
      </c>
      <c r="H380" s="167">
        <v>54</v>
      </c>
      <c r="I380" s="168"/>
      <c r="J380" s="169">
        <f>ROUND(I380*H380,2)</f>
        <v>0</v>
      </c>
      <c r="K380" s="165" t="s">
        <v>177</v>
      </c>
      <c r="L380" s="33"/>
      <c r="M380" s="170" t="s">
        <v>3</v>
      </c>
      <c r="N380" s="171" t="s">
        <v>41</v>
      </c>
      <c r="O380" s="34"/>
      <c r="P380" s="172">
        <f>O380*H380</f>
        <v>0</v>
      </c>
      <c r="Q380" s="172">
        <v>0</v>
      </c>
      <c r="R380" s="172">
        <f>Q380*H380</f>
        <v>0</v>
      </c>
      <c r="S380" s="172">
        <v>0</v>
      </c>
      <c r="T380" s="173">
        <f>S380*H380</f>
        <v>0</v>
      </c>
      <c r="AR380" s="16" t="s">
        <v>172</v>
      </c>
      <c r="AT380" s="16" t="s">
        <v>173</v>
      </c>
      <c r="AU380" s="16" t="s">
        <v>91</v>
      </c>
      <c r="AY380" s="16" t="s">
        <v>169</v>
      </c>
      <c r="BE380" s="174">
        <f>IF(N380="základní",J380,0)</f>
        <v>0</v>
      </c>
      <c r="BF380" s="174">
        <f>IF(N380="snížená",J380,0)</f>
        <v>0</v>
      </c>
      <c r="BG380" s="174">
        <f>IF(N380="zákl. přenesená",J380,0)</f>
        <v>0</v>
      </c>
      <c r="BH380" s="174">
        <f>IF(N380="sníž. přenesená",J380,0)</f>
        <v>0</v>
      </c>
      <c r="BI380" s="174">
        <f>IF(N380="nulová",J380,0)</f>
        <v>0</v>
      </c>
      <c r="BJ380" s="16" t="s">
        <v>19</v>
      </c>
      <c r="BK380" s="174">
        <f>ROUND(I380*H380,2)</f>
        <v>0</v>
      </c>
      <c r="BL380" s="16" t="s">
        <v>172</v>
      </c>
      <c r="BM380" s="16" t="s">
        <v>720</v>
      </c>
    </row>
    <row r="381" spans="2:47" s="1" customFormat="1" ht="13.5">
      <c r="B381" s="33"/>
      <c r="D381" s="175" t="s">
        <v>179</v>
      </c>
      <c r="F381" s="176" t="s">
        <v>504</v>
      </c>
      <c r="I381" s="177"/>
      <c r="L381" s="33"/>
      <c r="M381" s="62"/>
      <c r="N381" s="34"/>
      <c r="O381" s="34"/>
      <c r="P381" s="34"/>
      <c r="Q381" s="34"/>
      <c r="R381" s="34"/>
      <c r="S381" s="34"/>
      <c r="T381" s="63"/>
      <c r="AT381" s="16" t="s">
        <v>179</v>
      </c>
      <c r="AU381" s="16" t="s">
        <v>91</v>
      </c>
    </row>
    <row r="382" spans="2:51" s="11" customFormat="1" ht="27">
      <c r="B382" s="178"/>
      <c r="D382" s="179" t="s">
        <v>181</v>
      </c>
      <c r="E382" s="180" t="s">
        <v>3</v>
      </c>
      <c r="F382" s="181" t="s">
        <v>721</v>
      </c>
      <c r="H382" s="182">
        <v>54</v>
      </c>
      <c r="I382" s="183"/>
      <c r="L382" s="178"/>
      <c r="M382" s="184"/>
      <c r="N382" s="185"/>
      <c r="O382" s="185"/>
      <c r="P382" s="185"/>
      <c r="Q382" s="185"/>
      <c r="R382" s="185"/>
      <c r="S382" s="185"/>
      <c r="T382" s="186"/>
      <c r="AT382" s="187" t="s">
        <v>181</v>
      </c>
      <c r="AU382" s="187" t="s">
        <v>91</v>
      </c>
      <c r="AV382" s="11" t="s">
        <v>76</v>
      </c>
      <c r="AW382" s="11" t="s">
        <v>34</v>
      </c>
      <c r="AX382" s="11" t="s">
        <v>19</v>
      </c>
      <c r="AY382" s="187" t="s">
        <v>169</v>
      </c>
    </row>
    <row r="383" spans="2:65" s="1" customFormat="1" ht="22.5" customHeight="1">
      <c r="B383" s="162"/>
      <c r="C383" s="163" t="s">
        <v>722</v>
      </c>
      <c r="D383" s="163" t="s">
        <v>173</v>
      </c>
      <c r="E383" s="164" t="s">
        <v>510</v>
      </c>
      <c r="F383" s="165" t="s">
        <v>511</v>
      </c>
      <c r="G383" s="166" t="s">
        <v>102</v>
      </c>
      <c r="H383" s="167">
        <v>54</v>
      </c>
      <c r="I383" s="168"/>
      <c r="J383" s="169">
        <f>ROUND(I383*H383,2)</f>
        <v>0</v>
      </c>
      <c r="K383" s="165" t="s">
        <v>177</v>
      </c>
      <c r="L383" s="33"/>
      <c r="M383" s="170" t="s">
        <v>3</v>
      </c>
      <c r="N383" s="171" t="s">
        <v>41</v>
      </c>
      <c r="O383" s="34"/>
      <c r="P383" s="172">
        <f>O383*H383</f>
        <v>0</v>
      </c>
      <c r="Q383" s="172">
        <v>0</v>
      </c>
      <c r="R383" s="172">
        <f>Q383*H383</f>
        <v>0</v>
      </c>
      <c r="S383" s="172">
        <v>0</v>
      </c>
      <c r="T383" s="173">
        <f>S383*H383</f>
        <v>0</v>
      </c>
      <c r="AR383" s="16" t="s">
        <v>172</v>
      </c>
      <c r="AT383" s="16" t="s">
        <v>173</v>
      </c>
      <c r="AU383" s="16" t="s">
        <v>91</v>
      </c>
      <c r="AY383" s="16" t="s">
        <v>169</v>
      </c>
      <c r="BE383" s="174">
        <f>IF(N383="základní",J383,0)</f>
        <v>0</v>
      </c>
      <c r="BF383" s="174">
        <f>IF(N383="snížená",J383,0)</f>
        <v>0</v>
      </c>
      <c r="BG383" s="174">
        <f>IF(N383="zákl. přenesená",J383,0)</f>
        <v>0</v>
      </c>
      <c r="BH383" s="174">
        <f>IF(N383="sníž. přenesená",J383,0)</f>
        <v>0</v>
      </c>
      <c r="BI383" s="174">
        <f>IF(N383="nulová",J383,0)</f>
        <v>0</v>
      </c>
      <c r="BJ383" s="16" t="s">
        <v>19</v>
      </c>
      <c r="BK383" s="174">
        <f>ROUND(I383*H383,2)</f>
        <v>0</v>
      </c>
      <c r="BL383" s="16" t="s">
        <v>172</v>
      </c>
      <c r="BM383" s="16" t="s">
        <v>723</v>
      </c>
    </row>
    <row r="384" spans="2:47" s="1" customFormat="1" ht="13.5">
      <c r="B384" s="33"/>
      <c r="D384" s="179" t="s">
        <v>179</v>
      </c>
      <c r="F384" s="190" t="s">
        <v>513</v>
      </c>
      <c r="I384" s="177"/>
      <c r="L384" s="33"/>
      <c r="M384" s="62"/>
      <c r="N384" s="34"/>
      <c r="O384" s="34"/>
      <c r="P384" s="34"/>
      <c r="Q384" s="34"/>
      <c r="R384" s="34"/>
      <c r="S384" s="34"/>
      <c r="T384" s="63"/>
      <c r="AT384" s="16" t="s">
        <v>179</v>
      </c>
      <c r="AU384" s="16" t="s">
        <v>91</v>
      </c>
    </row>
    <row r="385" spans="2:65" s="1" customFormat="1" ht="22.5" customHeight="1">
      <c r="B385" s="162"/>
      <c r="C385" s="163" t="s">
        <v>724</v>
      </c>
      <c r="D385" s="163" t="s">
        <v>173</v>
      </c>
      <c r="E385" s="164" t="s">
        <v>515</v>
      </c>
      <c r="F385" s="165" t="s">
        <v>516</v>
      </c>
      <c r="G385" s="166" t="s">
        <v>102</v>
      </c>
      <c r="H385" s="167">
        <v>54</v>
      </c>
      <c r="I385" s="168"/>
      <c r="J385" s="169">
        <f>ROUND(I385*H385,2)</f>
        <v>0</v>
      </c>
      <c r="K385" s="165" t="s">
        <v>177</v>
      </c>
      <c r="L385" s="33"/>
      <c r="M385" s="170" t="s">
        <v>3</v>
      </c>
      <c r="N385" s="171" t="s">
        <v>41</v>
      </c>
      <c r="O385" s="34"/>
      <c r="P385" s="172">
        <f>O385*H385</f>
        <v>0</v>
      </c>
      <c r="Q385" s="172">
        <v>0</v>
      </c>
      <c r="R385" s="172">
        <f>Q385*H385</f>
        <v>0</v>
      </c>
      <c r="S385" s="172">
        <v>0</v>
      </c>
      <c r="T385" s="173">
        <f>S385*H385</f>
        <v>0</v>
      </c>
      <c r="AR385" s="16" t="s">
        <v>172</v>
      </c>
      <c r="AT385" s="16" t="s">
        <v>173</v>
      </c>
      <c r="AU385" s="16" t="s">
        <v>91</v>
      </c>
      <c r="AY385" s="16" t="s">
        <v>169</v>
      </c>
      <c r="BE385" s="174">
        <f>IF(N385="základní",J385,0)</f>
        <v>0</v>
      </c>
      <c r="BF385" s="174">
        <f>IF(N385="snížená",J385,0)</f>
        <v>0</v>
      </c>
      <c r="BG385" s="174">
        <f>IF(N385="zákl. přenesená",J385,0)</f>
        <v>0</v>
      </c>
      <c r="BH385" s="174">
        <f>IF(N385="sníž. přenesená",J385,0)</f>
        <v>0</v>
      </c>
      <c r="BI385" s="174">
        <f>IF(N385="nulová",J385,0)</f>
        <v>0</v>
      </c>
      <c r="BJ385" s="16" t="s">
        <v>19</v>
      </c>
      <c r="BK385" s="174">
        <f>ROUND(I385*H385,2)</f>
        <v>0</v>
      </c>
      <c r="BL385" s="16" t="s">
        <v>172</v>
      </c>
      <c r="BM385" s="16" t="s">
        <v>725</v>
      </c>
    </row>
    <row r="386" spans="2:47" s="1" customFormat="1" ht="13.5">
      <c r="B386" s="33"/>
      <c r="D386" s="179" t="s">
        <v>179</v>
      </c>
      <c r="F386" s="190" t="s">
        <v>518</v>
      </c>
      <c r="I386" s="177"/>
      <c r="L386" s="33"/>
      <c r="M386" s="62"/>
      <c r="N386" s="34"/>
      <c r="O386" s="34"/>
      <c r="P386" s="34"/>
      <c r="Q386" s="34"/>
      <c r="R386" s="34"/>
      <c r="S386" s="34"/>
      <c r="T386" s="63"/>
      <c r="AT386" s="16" t="s">
        <v>179</v>
      </c>
      <c r="AU386" s="16" t="s">
        <v>91</v>
      </c>
    </row>
    <row r="387" spans="2:65" s="1" customFormat="1" ht="22.5" customHeight="1">
      <c r="B387" s="162"/>
      <c r="C387" s="191" t="s">
        <v>726</v>
      </c>
      <c r="D387" s="191" t="s">
        <v>252</v>
      </c>
      <c r="E387" s="192" t="s">
        <v>520</v>
      </c>
      <c r="F387" s="193" t="s">
        <v>521</v>
      </c>
      <c r="G387" s="194" t="s">
        <v>102</v>
      </c>
      <c r="H387" s="195">
        <v>54</v>
      </c>
      <c r="I387" s="196"/>
      <c r="J387" s="197">
        <f>ROUND(I387*H387,2)</f>
        <v>0</v>
      </c>
      <c r="K387" s="193" t="s">
        <v>214</v>
      </c>
      <c r="L387" s="198"/>
      <c r="M387" s="199" t="s">
        <v>3</v>
      </c>
      <c r="N387" s="200" t="s">
        <v>41</v>
      </c>
      <c r="O387" s="34"/>
      <c r="P387" s="172">
        <f>O387*H387</f>
        <v>0</v>
      </c>
      <c r="Q387" s="172">
        <v>0</v>
      </c>
      <c r="R387" s="172">
        <f>Q387*H387</f>
        <v>0</v>
      </c>
      <c r="S387" s="172">
        <v>0</v>
      </c>
      <c r="T387" s="173">
        <f>S387*H387</f>
        <v>0</v>
      </c>
      <c r="AR387" s="16" t="s">
        <v>117</v>
      </c>
      <c r="AT387" s="16" t="s">
        <v>252</v>
      </c>
      <c r="AU387" s="16" t="s">
        <v>91</v>
      </c>
      <c r="AY387" s="16" t="s">
        <v>169</v>
      </c>
      <c r="BE387" s="174">
        <f>IF(N387="základní",J387,0)</f>
        <v>0</v>
      </c>
      <c r="BF387" s="174">
        <f>IF(N387="snížená",J387,0)</f>
        <v>0</v>
      </c>
      <c r="BG387" s="174">
        <f>IF(N387="zákl. přenesená",J387,0)</f>
        <v>0</v>
      </c>
      <c r="BH387" s="174">
        <f>IF(N387="sníž. přenesená",J387,0)</f>
        <v>0</v>
      </c>
      <c r="BI387" s="174">
        <f>IF(N387="nulová",J387,0)</f>
        <v>0</v>
      </c>
      <c r="BJ387" s="16" t="s">
        <v>19</v>
      </c>
      <c r="BK387" s="174">
        <f>ROUND(I387*H387,2)</f>
        <v>0</v>
      </c>
      <c r="BL387" s="16" t="s">
        <v>172</v>
      </c>
      <c r="BM387" s="16" t="s">
        <v>727</v>
      </c>
    </row>
    <row r="388" spans="2:47" s="1" customFormat="1" ht="13.5">
      <c r="B388" s="33"/>
      <c r="D388" s="179" t="s">
        <v>179</v>
      </c>
      <c r="F388" s="190" t="s">
        <v>523</v>
      </c>
      <c r="I388" s="177"/>
      <c r="L388" s="33"/>
      <c r="M388" s="62"/>
      <c r="N388" s="34"/>
      <c r="O388" s="34"/>
      <c r="P388" s="34"/>
      <c r="Q388" s="34"/>
      <c r="R388" s="34"/>
      <c r="S388" s="34"/>
      <c r="T388" s="63"/>
      <c r="AT388" s="16" t="s">
        <v>179</v>
      </c>
      <c r="AU388" s="16" t="s">
        <v>91</v>
      </c>
    </row>
    <row r="389" spans="2:65" s="1" customFormat="1" ht="22.5" customHeight="1">
      <c r="B389" s="162"/>
      <c r="C389" s="163" t="s">
        <v>728</v>
      </c>
      <c r="D389" s="163" t="s">
        <v>173</v>
      </c>
      <c r="E389" s="164" t="s">
        <v>729</v>
      </c>
      <c r="F389" s="165" t="s">
        <v>730</v>
      </c>
      <c r="G389" s="166" t="s">
        <v>176</v>
      </c>
      <c r="H389" s="167">
        <v>324</v>
      </c>
      <c r="I389" s="168"/>
      <c r="J389" s="169">
        <f>ROUND(I389*H389,2)</f>
        <v>0</v>
      </c>
      <c r="K389" s="165" t="s">
        <v>214</v>
      </c>
      <c r="L389" s="33"/>
      <c r="M389" s="170" t="s">
        <v>3</v>
      </c>
      <c r="N389" s="171" t="s">
        <v>41</v>
      </c>
      <c r="O389" s="34"/>
      <c r="P389" s="172">
        <f>O389*H389</f>
        <v>0</v>
      </c>
      <c r="Q389" s="172">
        <v>0</v>
      </c>
      <c r="R389" s="172">
        <f>Q389*H389</f>
        <v>0</v>
      </c>
      <c r="S389" s="172">
        <v>0</v>
      </c>
      <c r="T389" s="173">
        <f>S389*H389</f>
        <v>0</v>
      </c>
      <c r="AR389" s="16" t="s">
        <v>172</v>
      </c>
      <c r="AT389" s="16" t="s">
        <v>173</v>
      </c>
      <c r="AU389" s="16" t="s">
        <v>91</v>
      </c>
      <c r="AY389" s="16" t="s">
        <v>169</v>
      </c>
      <c r="BE389" s="174">
        <f>IF(N389="základní",J389,0)</f>
        <v>0</v>
      </c>
      <c r="BF389" s="174">
        <f>IF(N389="snížená",J389,0)</f>
        <v>0</v>
      </c>
      <c r="BG389" s="174">
        <f>IF(N389="zákl. přenesená",J389,0)</f>
        <v>0</v>
      </c>
      <c r="BH389" s="174">
        <f>IF(N389="sníž. přenesená",J389,0)</f>
        <v>0</v>
      </c>
      <c r="BI389" s="174">
        <f>IF(N389="nulová",J389,0)</f>
        <v>0</v>
      </c>
      <c r="BJ389" s="16" t="s">
        <v>19</v>
      </c>
      <c r="BK389" s="174">
        <f>ROUND(I389*H389,2)</f>
        <v>0</v>
      </c>
      <c r="BL389" s="16" t="s">
        <v>172</v>
      </c>
      <c r="BM389" s="16" t="s">
        <v>731</v>
      </c>
    </row>
    <row r="390" spans="2:47" s="1" customFormat="1" ht="13.5">
      <c r="B390" s="33"/>
      <c r="D390" s="175" t="s">
        <v>179</v>
      </c>
      <c r="F390" s="176" t="s">
        <v>730</v>
      </c>
      <c r="I390" s="177"/>
      <c r="L390" s="33"/>
      <c r="M390" s="62"/>
      <c r="N390" s="34"/>
      <c r="O390" s="34"/>
      <c r="P390" s="34"/>
      <c r="Q390" s="34"/>
      <c r="R390" s="34"/>
      <c r="S390" s="34"/>
      <c r="T390" s="63"/>
      <c r="AT390" s="16" t="s">
        <v>179</v>
      </c>
      <c r="AU390" s="16" t="s">
        <v>91</v>
      </c>
    </row>
    <row r="391" spans="2:51" s="11" customFormat="1" ht="13.5">
      <c r="B391" s="178"/>
      <c r="D391" s="179" t="s">
        <v>181</v>
      </c>
      <c r="E391" s="180" t="s">
        <v>3</v>
      </c>
      <c r="F391" s="181" t="s">
        <v>732</v>
      </c>
      <c r="H391" s="182">
        <v>324</v>
      </c>
      <c r="I391" s="183"/>
      <c r="L391" s="178"/>
      <c r="M391" s="184"/>
      <c r="N391" s="185"/>
      <c r="O391" s="185"/>
      <c r="P391" s="185"/>
      <c r="Q391" s="185"/>
      <c r="R391" s="185"/>
      <c r="S391" s="185"/>
      <c r="T391" s="186"/>
      <c r="AT391" s="187" t="s">
        <v>181</v>
      </c>
      <c r="AU391" s="187" t="s">
        <v>91</v>
      </c>
      <c r="AV391" s="11" t="s">
        <v>76</v>
      </c>
      <c r="AW391" s="11" t="s">
        <v>34</v>
      </c>
      <c r="AX391" s="11" t="s">
        <v>19</v>
      </c>
      <c r="AY391" s="187" t="s">
        <v>169</v>
      </c>
    </row>
    <row r="392" spans="2:65" s="1" customFormat="1" ht="22.5" customHeight="1">
      <c r="B392" s="162"/>
      <c r="C392" s="163" t="s">
        <v>733</v>
      </c>
      <c r="D392" s="163" t="s">
        <v>173</v>
      </c>
      <c r="E392" s="164" t="s">
        <v>734</v>
      </c>
      <c r="F392" s="165" t="s">
        <v>735</v>
      </c>
      <c r="G392" s="166" t="s">
        <v>176</v>
      </c>
      <c r="H392" s="167">
        <v>122</v>
      </c>
      <c r="I392" s="168"/>
      <c r="J392" s="169">
        <f>ROUND(I392*H392,2)</f>
        <v>0</v>
      </c>
      <c r="K392" s="165" t="s">
        <v>177</v>
      </c>
      <c r="L392" s="33"/>
      <c r="M392" s="170" t="s">
        <v>3</v>
      </c>
      <c r="N392" s="171" t="s">
        <v>41</v>
      </c>
      <c r="O392" s="34"/>
      <c r="P392" s="172">
        <f>O392*H392</f>
        <v>0</v>
      </c>
      <c r="Q392" s="172">
        <v>0</v>
      </c>
      <c r="R392" s="172">
        <f>Q392*H392</f>
        <v>0</v>
      </c>
      <c r="S392" s="172">
        <v>0</v>
      </c>
      <c r="T392" s="173">
        <f>S392*H392</f>
        <v>0</v>
      </c>
      <c r="AR392" s="16" t="s">
        <v>172</v>
      </c>
      <c r="AT392" s="16" t="s">
        <v>173</v>
      </c>
      <c r="AU392" s="16" t="s">
        <v>91</v>
      </c>
      <c r="AY392" s="16" t="s">
        <v>169</v>
      </c>
      <c r="BE392" s="174">
        <f>IF(N392="základní",J392,0)</f>
        <v>0</v>
      </c>
      <c r="BF392" s="174">
        <f>IF(N392="snížená",J392,0)</f>
        <v>0</v>
      </c>
      <c r="BG392" s="174">
        <f>IF(N392="zákl. přenesená",J392,0)</f>
        <v>0</v>
      </c>
      <c r="BH392" s="174">
        <f>IF(N392="sníž. přenesená",J392,0)</f>
        <v>0</v>
      </c>
      <c r="BI392" s="174">
        <f>IF(N392="nulová",J392,0)</f>
        <v>0</v>
      </c>
      <c r="BJ392" s="16" t="s">
        <v>19</v>
      </c>
      <c r="BK392" s="174">
        <f>ROUND(I392*H392,2)</f>
        <v>0</v>
      </c>
      <c r="BL392" s="16" t="s">
        <v>172</v>
      </c>
      <c r="BM392" s="16" t="s">
        <v>736</v>
      </c>
    </row>
    <row r="393" spans="2:47" s="1" customFormat="1" ht="13.5">
      <c r="B393" s="33"/>
      <c r="D393" s="175" t="s">
        <v>179</v>
      </c>
      <c r="F393" s="176" t="s">
        <v>737</v>
      </c>
      <c r="I393" s="177"/>
      <c r="L393" s="33"/>
      <c r="M393" s="62"/>
      <c r="N393" s="34"/>
      <c r="O393" s="34"/>
      <c r="P393" s="34"/>
      <c r="Q393" s="34"/>
      <c r="R393" s="34"/>
      <c r="S393" s="34"/>
      <c r="T393" s="63"/>
      <c r="AT393" s="16" t="s">
        <v>179</v>
      </c>
      <c r="AU393" s="16" t="s">
        <v>91</v>
      </c>
    </row>
    <row r="394" spans="2:51" s="11" customFormat="1" ht="13.5">
      <c r="B394" s="178"/>
      <c r="D394" s="175" t="s">
        <v>181</v>
      </c>
      <c r="E394" s="187" t="s">
        <v>3</v>
      </c>
      <c r="F394" s="188" t="s">
        <v>738</v>
      </c>
      <c r="H394" s="189">
        <v>102</v>
      </c>
      <c r="I394" s="183"/>
      <c r="L394" s="178"/>
      <c r="M394" s="184"/>
      <c r="N394" s="185"/>
      <c r="O394" s="185"/>
      <c r="P394" s="185"/>
      <c r="Q394" s="185"/>
      <c r="R394" s="185"/>
      <c r="S394" s="185"/>
      <c r="T394" s="186"/>
      <c r="AT394" s="187" t="s">
        <v>181</v>
      </c>
      <c r="AU394" s="187" t="s">
        <v>91</v>
      </c>
      <c r="AV394" s="11" t="s">
        <v>76</v>
      </c>
      <c r="AW394" s="11" t="s">
        <v>34</v>
      </c>
      <c r="AX394" s="11" t="s">
        <v>68</v>
      </c>
      <c r="AY394" s="187" t="s">
        <v>169</v>
      </c>
    </row>
    <row r="395" spans="2:51" s="11" customFormat="1" ht="13.5">
      <c r="B395" s="178"/>
      <c r="D395" s="175" t="s">
        <v>181</v>
      </c>
      <c r="E395" s="187" t="s">
        <v>3</v>
      </c>
      <c r="F395" s="188" t="s">
        <v>739</v>
      </c>
      <c r="H395" s="189">
        <v>20</v>
      </c>
      <c r="I395" s="183"/>
      <c r="L395" s="178"/>
      <c r="M395" s="184"/>
      <c r="N395" s="185"/>
      <c r="O395" s="185"/>
      <c r="P395" s="185"/>
      <c r="Q395" s="185"/>
      <c r="R395" s="185"/>
      <c r="S395" s="185"/>
      <c r="T395" s="186"/>
      <c r="AT395" s="187" t="s">
        <v>181</v>
      </c>
      <c r="AU395" s="187" t="s">
        <v>91</v>
      </c>
      <c r="AV395" s="11" t="s">
        <v>76</v>
      </c>
      <c r="AW395" s="11" t="s">
        <v>34</v>
      </c>
      <c r="AX395" s="11" t="s">
        <v>68</v>
      </c>
      <c r="AY395" s="187" t="s">
        <v>169</v>
      </c>
    </row>
    <row r="396" spans="2:51" s="12" customFormat="1" ht="13.5">
      <c r="B396" s="201"/>
      <c r="D396" s="179" t="s">
        <v>181</v>
      </c>
      <c r="E396" s="202" t="s">
        <v>3</v>
      </c>
      <c r="F396" s="203" t="s">
        <v>433</v>
      </c>
      <c r="H396" s="204">
        <v>122</v>
      </c>
      <c r="I396" s="205"/>
      <c r="L396" s="201"/>
      <c r="M396" s="206"/>
      <c r="N396" s="207"/>
      <c r="O396" s="207"/>
      <c r="P396" s="207"/>
      <c r="Q396" s="207"/>
      <c r="R396" s="207"/>
      <c r="S396" s="207"/>
      <c r="T396" s="208"/>
      <c r="AT396" s="209" t="s">
        <v>181</v>
      </c>
      <c r="AU396" s="209" t="s">
        <v>91</v>
      </c>
      <c r="AV396" s="12" t="s">
        <v>172</v>
      </c>
      <c r="AW396" s="12" t="s">
        <v>34</v>
      </c>
      <c r="AX396" s="12" t="s">
        <v>19</v>
      </c>
      <c r="AY396" s="209" t="s">
        <v>169</v>
      </c>
    </row>
    <row r="397" spans="2:65" s="1" customFormat="1" ht="22.5" customHeight="1">
      <c r="B397" s="162"/>
      <c r="C397" s="163" t="s">
        <v>740</v>
      </c>
      <c r="D397" s="163" t="s">
        <v>173</v>
      </c>
      <c r="E397" s="164" t="s">
        <v>741</v>
      </c>
      <c r="F397" s="165" t="s">
        <v>742</v>
      </c>
      <c r="G397" s="166" t="s">
        <v>176</v>
      </c>
      <c r="H397" s="167">
        <v>34</v>
      </c>
      <c r="I397" s="168"/>
      <c r="J397" s="169">
        <f>ROUND(I397*H397,2)</f>
        <v>0</v>
      </c>
      <c r="K397" s="165" t="s">
        <v>177</v>
      </c>
      <c r="L397" s="33"/>
      <c r="M397" s="170" t="s">
        <v>3</v>
      </c>
      <c r="N397" s="171" t="s">
        <v>41</v>
      </c>
      <c r="O397" s="34"/>
      <c r="P397" s="172">
        <f>O397*H397</f>
        <v>0</v>
      </c>
      <c r="Q397" s="172">
        <v>0</v>
      </c>
      <c r="R397" s="172">
        <f>Q397*H397</f>
        <v>0</v>
      </c>
      <c r="S397" s="172">
        <v>0</v>
      </c>
      <c r="T397" s="173">
        <f>S397*H397</f>
        <v>0</v>
      </c>
      <c r="AR397" s="16" t="s">
        <v>172</v>
      </c>
      <c r="AT397" s="16" t="s">
        <v>173</v>
      </c>
      <c r="AU397" s="16" t="s">
        <v>91</v>
      </c>
      <c r="AY397" s="16" t="s">
        <v>169</v>
      </c>
      <c r="BE397" s="174">
        <f>IF(N397="základní",J397,0)</f>
        <v>0</v>
      </c>
      <c r="BF397" s="174">
        <f>IF(N397="snížená",J397,0)</f>
        <v>0</v>
      </c>
      <c r="BG397" s="174">
        <f>IF(N397="zákl. přenesená",J397,0)</f>
        <v>0</v>
      </c>
      <c r="BH397" s="174">
        <f>IF(N397="sníž. přenesená",J397,0)</f>
        <v>0</v>
      </c>
      <c r="BI397" s="174">
        <f>IF(N397="nulová",J397,0)</f>
        <v>0</v>
      </c>
      <c r="BJ397" s="16" t="s">
        <v>19</v>
      </c>
      <c r="BK397" s="174">
        <f>ROUND(I397*H397,2)</f>
        <v>0</v>
      </c>
      <c r="BL397" s="16" t="s">
        <v>172</v>
      </c>
      <c r="BM397" s="16" t="s">
        <v>743</v>
      </c>
    </row>
    <row r="398" spans="2:47" s="1" customFormat="1" ht="13.5">
      <c r="B398" s="33"/>
      <c r="D398" s="175" t="s">
        <v>179</v>
      </c>
      <c r="F398" s="176" t="s">
        <v>744</v>
      </c>
      <c r="I398" s="177"/>
      <c r="L398" s="33"/>
      <c r="M398" s="62"/>
      <c r="N398" s="34"/>
      <c r="O398" s="34"/>
      <c r="P398" s="34"/>
      <c r="Q398" s="34"/>
      <c r="R398" s="34"/>
      <c r="S398" s="34"/>
      <c r="T398" s="63"/>
      <c r="AT398" s="16" t="s">
        <v>179</v>
      </c>
      <c r="AU398" s="16" t="s">
        <v>91</v>
      </c>
    </row>
    <row r="399" spans="2:51" s="11" customFormat="1" ht="13.5">
      <c r="B399" s="178"/>
      <c r="D399" s="175" t="s">
        <v>181</v>
      </c>
      <c r="E399" s="187" t="s">
        <v>3</v>
      </c>
      <c r="F399" s="188" t="s">
        <v>124</v>
      </c>
      <c r="H399" s="189">
        <v>34</v>
      </c>
      <c r="I399" s="183"/>
      <c r="L399" s="178"/>
      <c r="M399" s="184"/>
      <c r="N399" s="185"/>
      <c r="O399" s="185"/>
      <c r="P399" s="185"/>
      <c r="Q399" s="185"/>
      <c r="R399" s="185"/>
      <c r="S399" s="185"/>
      <c r="T399" s="186"/>
      <c r="AT399" s="187" t="s">
        <v>181</v>
      </c>
      <c r="AU399" s="187" t="s">
        <v>91</v>
      </c>
      <c r="AV399" s="11" t="s">
        <v>76</v>
      </c>
      <c r="AW399" s="11" t="s">
        <v>34</v>
      </c>
      <c r="AX399" s="11" t="s">
        <v>19</v>
      </c>
      <c r="AY399" s="187" t="s">
        <v>169</v>
      </c>
    </row>
    <row r="400" spans="2:63" s="10" customFormat="1" ht="21.75" customHeight="1">
      <c r="B400" s="148"/>
      <c r="D400" s="159" t="s">
        <v>67</v>
      </c>
      <c r="E400" s="160" t="s">
        <v>745</v>
      </c>
      <c r="F400" s="160" t="s">
        <v>746</v>
      </c>
      <c r="I400" s="151"/>
      <c r="J400" s="161">
        <f>BK400</f>
        <v>0</v>
      </c>
      <c r="L400" s="148"/>
      <c r="M400" s="153"/>
      <c r="N400" s="154"/>
      <c r="O400" s="154"/>
      <c r="P400" s="155">
        <f>SUM(P401:P412)</f>
        <v>0</v>
      </c>
      <c r="Q400" s="154"/>
      <c r="R400" s="155">
        <f>SUM(R401:R412)</f>
        <v>0</v>
      </c>
      <c r="S400" s="154"/>
      <c r="T400" s="156">
        <f>SUM(T401:T412)</f>
        <v>0</v>
      </c>
      <c r="AR400" s="149" t="s">
        <v>172</v>
      </c>
      <c r="AT400" s="157" t="s">
        <v>67</v>
      </c>
      <c r="AU400" s="157" t="s">
        <v>76</v>
      </c>
      <c r="AY400" s="149" t="s">
        <v>169</v>
      </c>
      <c r="BK400" s="158">
        <f>SUM(BK401:BK412)</f>
        <v>0</v>
      </c>
    </row>
    <row r="401" spans="2:65" s="1" customFormat="1" ht="31.5" customHeight="1">
      <c r="B401" s="162"/>
      <c r="C401" s="163" t="s">
        <v>747</v>
      </c>
      <c r="D401" s="163" t="s">
        <v>173</v>
      </c>
      <c r="E401" s="164" t="s">
        <v>703</v>
      </c>
      <c r="F401" s="165" t="s">
        <v>704</v>
      </c>
      <c r="G401" s="166" t="s">
        <v>94</v>
      </c>
      <c r="H401" s="167">
        <v>48</v>
      </c>
      <c r="I401" s="168"/>
      <c r="J401" s="169">
        <f>ROUND(I401*H401,2)</f>
        <v>0</v>
      </c>
      <c r="K401" s="165" t="s">
        <v>177</v>
      </c>
      <c r="L401" s="33"/>
      <c r="M401" s="170" t="s">
        <v>3</v>
      </c>
      <c r="N401" s="171" t="s">
        <v>41</v>
      </c>
      <c r="O401" s="34"/>
      <c r="P401" s="172">
        <f>O401*H401</f>
        <v>0</v>
      </c>
      <c r="Q401" s="172">
        <v>0</v>
      </c>
      <c r="R401" s="172">
        <f>Q401*H401</f>
        <v>0</v>
      </c>
      <c r="S401" s="172">
        <v>0</v>
      </c>
      <c r="T401" s="173">
        <f>S401*H401</f>
        <v>0</v>
      </c>
      <c r="AR401" s="16" t="s">
        <v>748</v>
      </c>
      <c r="AT401" s="16" t="s">
        <v>173</v>
      </c>
      <c r="AU401" s="16" t="s">
        <v>91</v>
      </c>
      <c r="AY401" s="16" t="s">
        <v>169</v>
      </c>
      <c r="BE401" s="174">
        <f>IF(N401="základní",J401,0)</f>
        <v>0</v>
      </c>
      <c r="BF401" s="174">
        <f>IF(N401="snížená",J401,0)</f>
        <v>0</v>
      </c>
      <c r="BG401" s="174">
        <f>IF(N401="zákl. přenesená",J401,0)</f>
        <v>0</v>
      </c>
      <c r="BH401" s="174">
        <f>IF(N401="sníž. přenesená",J401,0)</f>
        <v>0</v>
      </c>
      <c r="BI401" s="174">
        <f>IF(N401="nulová",J401,0)</f>
        <v>0</v>
      </c>
      <c r="BJ401" s="16" t="s">
        <v>19</v>
      </c>
      <c r="BK401" s="174">
        <f>ROUND(I401*H401,2)</f>
        <v>0</v>
      </c>
      <c r="BL401" s="16" t="s">
        <v>748</v>
      </c>
      <c r="BM401" s="16" t="s">
        <v>749</v>
      </c>
    </row>
    <row r="402" spans="2:47" s="1" customFormat="1" ht="13.5">
      <c r="B402" s="33"/>
      <c r="D402" s="175" t="s">
        <v>179</v>
      </c>
      <c r="F402" s="176" t="s">
        <v>706</v>
      </c>
      <c r="I402" s="177"/>
      <c r="L402" s="33"/>
      <c r="M402" s="62"/>
      <c r="N402" s="34"/>
      <c r="O402" s="34"/>
      <c r="P402" s="34"/>
      <c r="Q402" s="34"/>
      <c r="R402" s="34"/>
      <c r="S402" s="34"/>
      <c r="T402" s="63"/>
      <c r="AT402" s="16" t="s">
        <v>179</v>
      </c>
      <c r="AU402" s="16" t="s">
        <v>91</v>
      </c>
    </row>
    <row r="403" spans="2:51" s="11" customFormat="1" ht="13.5">
      <c r="B403" s="178"/>
      <c r="D403" s="179" t="s">
        <v>181</v>
      </c>
      <c r="E403" s="180" t="s">
        <v>3</v>
      </c>
      <c r="F403" s="181" t="s">
        <v>750</v>
      </c>
      <c r="H403" s="182">
        <v>48</v>
      </c>
      <c r="I403" s="183"/>
      <c r="L403" s="178"/>
      <c r="M403" s="184"/>
      <c r="N403" s="185"/>
      <c r="O403" s="185"/>
      <c r="P403" s="185"/>
      <c r="Q403" s="185"/>
      <c r="R403" s="185"/>
      <c r="S403" s="185"/>
      <c r="T403" s="186"/>
      <c r="AT403" s="187" t="s">
        <v>181</v>
      </c>
      <c r="AU403" s="187" t="s">
        <v>91</v>
      </c>
      <c r="AV403" s="11" t="s">
        <v>76</v>
      </c>
      <c r="AW403" s="11" t="s">
        <v>34</v>
      </c>
      <c r="AX403" s="11" t="s">
        <v>19</v>
      </c>
      <c r="AY403" s="187" t="s">
        <v>169</v>
      </c>
    </row>
    <row r="404" spans="2:65" s="1" customFormat="1" ht="22.5" customHeight="1">
      <c r="B404" s="162"/>
      <c r="C404" s="163" t="s">
        <v>751</v>
      </c>
      <c r="D404" s="163" t="s">
        <v>173</v>
      </c>
      <c r="E404" s="164" t="s">
        <v>501</v>
      </c>
      <c r="F404" s="165" t="s">
        <v>502</v>
      </c>
      <c r="G404" s="166" t="s">
        <v>102</v>
      </c>
      <c r="H404" s="167">
        <v>4</v>
      </c>
      <c r="I404" s="168"/>
      <c r="J404" s="169">
        <f>ROUND(I404*H404,2)</f>
        <v>0</v>
      </c>
      <c r="K404" s="165" t="s">
        <v>177</v>
      </c>
      <c r="L404" s="33"/>
      <c r="M404" s="170" t="s">
        <v>3</v>
      </c>
      <c r="N404" s="171" t="s">
        <v>41</v>
      </c>
      <c r="O404" s="34"/>
      <c r="P404" s="172">
        <f>O404*H404</f>
        <v>0</v>
      </c>
      <c r="Q404" s="172">
        <v>0</v>
      </c>
      <c r="R404" s="172">
        <f>Q404*H404</f>
        <v>0</v>
      </c>
      <c r="S404" s="172">
        <v>0</v>
      </c>
      <c r="T404" s="173">
        <f>S404*H404</f>
        <v>0</v>
      </c>
      <c r="AR404" s="16" t="s">
        <v>748</v>
      </c>
      <c r="AT404" s="16" t="s">
        <v>173</v>
      </c>
      <c r="AU404" s="16" t="s">
        <v>91</v>
      </c>
      <c r="AY404" s="16" t="s">
        <v>169</v>
      </c>
      <c r="BE404" s="174">
        <f>IF(N404="základní",J404,0)</f>
        <v>0</v>
      </c>
      <c r="BF404" s="174">
        <f>IF(N404="snížená",J404,0)</f>
        <v>0</v>
      </c>
      <c r="BG404" s="174">
        <f>IF(N404="zákl. přenesená",J404,0)</f>
        <v>0</v>
      </c>
      <c r="BH404" s="174">
        <f>IF(N404="sníž. přenesená",J404,0)</f>
        <v>0</v>
      </c>
      <c r="BI404" s="174">
        <f>IF(N404="nulová",J404,0)</f>
        <v>0</v>
      </c>
      <c r="BJ404" s="16" t="s">
        <v>19</v>
      </c>
      <c r="BK404" s="174">
        <f>ROUND(I404*H404,2)</f>
        <v>0</v>
      </c>
      <c r="BL404" s="16" t="s">
        <v>748</v>
      </c>
      <c r="BM404" s="16" t="s">
        <v>752</v>
      </c>
    </row>
    <row r="405" spans="2:47" s="1" customFormat="1" ht="13.5">
      <c r="B405" s="33"/>
      <c r="D405" s="175" t="s">
        <v>179</v>
      </c>
      <c r="F405" s="176" t="s">
        <v>504</v>
      </c>
      <c r="I405" s="177"/>
      <c r="L405" s="33"/>
      <c r="M405" s="62"/>
      <c r="N405" s="34"/>
      <c r="O405" s="34"/>
      <c r="P405" s="34"/>
      <c r="Q405" s="34"/>
      <c r="R405" s="34"/>
      <c r="S405" s="34"/>
      <c r="T405" s="63"/>
      <c r="AT405" s="16" t="s">
        <v>179</v>
      </c>
      <c r="AU405" s="16" t="s">
        <v>91</v>
      </c>
    </row>
    <row r="406" spans="2:51" s="11" customFormat="1" ht="13.5">
      <c r="B406" s="178"/>
      <c r="D406" s="179" t="s">
        <v>181</v>
      </c>
      <c r="E406" s="180" t="s">
        <v>3</v>
      </c>
      <c r="F406" s="181" t="s">
        <v>753</v>
      </c>
      <c r="H406" s="182">
        <v>4</v>
      </c>
      <c r="I406" s="183"/>
      <c r="L406" s="178"/>
      <c r="M406" s="184"/>
      <c r="N406" s="185"/>
      <c r="O406" s="185"/>
      <c r="P406" s="185"/>
      <c r="Q406" s="185"/>
      <c r="R406" s="185"/>
      <c r="S406" s="185"/>
      <c r="T406" s="186"/>
      <c r="AT406" s="187" t="s">
        <v>181</v>
      </c>
      <c r="AU406" s="187" t="s">
        <v>91</v>
      </c>
      <c r="AV406" s="11" t="s">
        <v>76</v>
      </c>
      <c r="AW406" s="11" t="s">
        <v>34</v>
      </c>
      <c r="AX406" s="11" t="s">
        <v>19</v>
      </c>
      <c r="AY406" s="187" t="s">
        <v>169</v>
      </c>
    </row>
    <row r="407" spans="2:65" s="1" customFormat="1" ht="22.5" customHeight="1">
      <c r="B407" s="162"/>
      <c r="C407" s="163" t="s">
        <v>754</v>
      </c>
      <c r="D407" s="163" t="s">
        <v>173</v>
      </c>
      <c r="E407" s="164" t="s">
        <v>510</v>
      </c>
      <c r="F407" s="165" t="s">
        <v>511</v>
      </c>
      <c r="G407" s="166" t="s">
        <v>102</v>
      </c>
      <c r="H407" s="167">
        <v>4</v>
      </c>
      <c r="I407" s="168"/>
      <c r="J407" s="169">
        <f>ROUND(I407*H407,2)</f>
        <v>0</v>
      </c>
      <c r="K407" s="165" t="s">
        <v>177</v>
      </c>
      <c r="L407" s="33"/>
      <c r="M407" s="170" t="s">
        <v>3</v>
      </c>
      <c r="N407" s="171" t="s">
        <v>41</v>
      </c>
      <c r="O407" s="34"/>
      <c r="P407" s="172">
        <f>O407*H407</f>
        <v>0</v>
      </c>
      <c r="Q407" s="172">
        <v>0</v>
      </c>
      <c r="R407" s="172">
        <f>Q407*H407</f>
        <v>0</v>
      </c>
      <c r="S407" s="172">
        <v>0</v>
      </c>
      <c r="T407" s="173">
        <f>S407*H407</f>
        <v>0</v>
      </c>
      <c r="AR407" s="16" t="s">
        <v>748</v>
      </c>
      <c r="AT407" s="16" t="s">
        <v>173</v>
      </c>
      <c r="AU407" s="16" t="s">
        <v>91</v>
      </c>
      <c r="AY407" s="16" t="s">
        <v>169</v>
      </c>
      <c r="BE407" s="174">
        <f>IF(N407="základní",J407,0)</f>
        <v>0</v>
      </c>
      <c r="BF407" s="174">
        <f>IF(N407="snížená",J407,0)</f>
        <v>0</v>
      </c>
      <c r="BG407" s="174">
        <f>IF(N407="zákl. přenesená",J407,0)</f>
        <v>0</v>
      </c>
      <c r="BH407" s="174">
        <f>IF(N407="sníž. přenesená",J407,0)</f>
        <v>0</v>
      </c>
      <c r="BI407" s="174">
        <f>IF(N407="nulová",J407,0)</f>
        <v>0</v>
      </c>
      <c r="BJ407" s="16" t="s">
        <v>19</v>
      </c>
      <c r="BK407" s="174">
        <f>ROUND(I407*H407,2)</f>
        <v>0</v>
      </c>
      <c r="BL407" s="16" t="s">
        <v>748</v>
      </c>
      <c r="BM407" s="16" t="s">
        <v>755</v>
      </c>
    </row>
    <row r="408" spans="2:47" s="1" customFormat="1" ht="13.5">
      <c r="B408" s="33"/>
      <c r="D408" s="179" t="s">
        <v>179</v>
      </c>
      <c r="F408" s="190" t="s">
        <v>513</v>
      </c>
      <c r="I408" s="177"/>
      <c r="L408" s="33"/>
      <c r="M408" s="62"/>
      <c r="N408" s="34"/>
      <c r="O408" s="34"/>
      <c r="P408" s="34"/>
      <c r="Q408" s="34"/>
      <c r="R408" s="34"/>
      <c r="S408" s="34"/>
      <c r="T408" s="63"/>
      <c r="AT408" s="16" t="s">
        <v>179</v>
      </c>
      <c r="AU408" s="16" t="s">
        <v>91</v>
      </c>
    </row>
    <row r="409" spans="2:65" s="1" customFormat="1" ht="22.5" customHeight="1">
      <c r="B409" s="162"/>
      <c r="C409" s="163" t="s">
        <v>756</v>
      </c>
      <c r="D409" s="163" t="s">
        <v>173</v>
      </c>
      <c r="E409" s="164" t="s">
        <v>515</v>
      </c>
      <c r="F409" s="165" t="s">
        <v>516</v>
      </c>
      <c r="G409" s="166" t="s">
        <v>102</v>
      </c>
      <c r="H409" s="167">
        <v>4</v>
      </c>
      <c r="I409" s="168"/>
      <c r="J409" s="169">
        <f>ROUND(I409*H409,2)</f>
        <v>0</v>
      </c>
      <c r="K409" s="165" t="s">
        <v>177</v>
      </c>
      <c r="L409" s="33"/>
      <c r="M409" s="170" t="s">
        <v>3</v>
      </c>
      <c r="N409" s="171" t="s">
        <v>41</v>
      </c>
      <c r="O409" s="34"/>
      <c r="P409" s="172">
        <f>O409*H409</f>
        <v>0</v>
      </c>
      <c r="Q409" s="172">
        <v>0</v>
      </c>
      <c r="R409" s="172">
        <f>Q409*H409</f>
        <v>0</v>
      </c>
      <c r="S409" s="172">
        <v>0</v>
      </c>
      <c r="T409" s="173">
        <f>S409*H409</f>
        <v>0</v>
      </c>
      <c r="AR409" s="16" t="s">
        <v>748</v>
      </c>
      <c r="AT409" s="16" t="s">
        <v>173</v>
      </c>
      <c r="AU409" s="16" t="s">
        <v>91</v>
      </c>
      <c r="AY409" s="16" t="s">
        <v>169</v>
      </c>
      <c r="BE409" s="174">
        <f>IF(N409="základní",J409,0)</f>
        <v>0</v>
      </c>
      <c r="BF409" s="174">
        <f>IF(N409="snížená",J409,0)</f>
        <v>0</v>
      </c>
      <c r="BG409" s="174">
        <f>IF(N409="zákl. přenesená",J409,0)</f>
        <v>0</v>
      </c>
      <c r="BH409" s="174">
        <f>IF(N409="sníž. přenesená",J409,0)</f>
        <v>0</v>
      </c>
      <c r="BI409" s="174">
        <f>IF(N409="nulová",J409,0)</f>
        <v>0</v>
      </c>
      <c r="BJ409" s="16" t="s">
        <v>19</v>
      </c>
      <c r="BK409" s="174">
        <f>ROUND(I409*H409,2)</f>
        <v>0</v>
      </c>
      <c r="BL409" s="16" t="s">
        <v>748</v>
      </c>
      <c r="BM409" s="16" t="s">
        <v>757</v>
      </c>
    </row>
    <row r="410" spans="2:47" s="1" customFormat="1" ht="13.5">
      <c r="B410" s="33"/>
      <c r="D410" s="179" t="s">
        <v>179</v>
      </c>
      <c r="F410" s="190" t="s">
        <v>518</v>
      </c>
      <c r="I410" s="177"/>
      <c r="L410" s="33"/>
      <c r="M410" s="62"/>
      <c r="N410" s="34"/>
      <c r="O410" s="34"/>
      <c r="P410" s="34"/>
      <c r="Q410" s="34"/>
      <c r="R410" s="34"/>
      <c r="S410" s="34"/>
      <c r="T410" s="63"/>
      <c r="AT410" s="16" t="s">
        <v>179</v>
      </c>
      <c r="AU410" s="16" t="s">
        <v>91</v>
      </c>
    </row>
    <row r="411" spans="2:65" s="1" customFormat="1" ht="22.5" customHeight="1">
      <c r="B411" s="162"/>
      <c r="C411" s="191" t="s">
        <v>758</v>
      </c>
      <c r="D411" s="191" t="s">
        <v>252</v>
      </c>
      <c r="E411" s="192" t="s">
        <v>520</v>
      </c>
      <c r="F411" s="193" t="s">
        <v>521</v>
      </c>
      <c r="G411" s="194" t="s">
        <v>102</v>
      </c>
      <c r="H411" s="195">
        <v>4</v>
      </c>
      <c r="I411" s="196"/>
      <c r="J411" s="197">
        <f>ROUND(I411*H411,2)</f>
        <v>0</v>
      </c>
      <c r="K411" s="193" t="s">
        <v>214</v>
      </c>
      <c r="L411" s="198"/>
      <c r="M411" s="199" t="s">
        <v>3</v>
      </c>
      <c r="N411" s="200" t="s">
        <v>41</v>
      </c>
      <c r="O411" s="34"/>
      <c r="P411" s="172">
        <f>O411*H411</f>
        <v>0</v>
      </c>
      <c r="Q411" s="172">
        <v>0</v>
      </c>
      <c r="R411" s="172">
        <f>Q411*H411</f>
        <v>0</v>
      </c>
      <c r="S411" s="172">
        <v>0</v>
      </c>
      <c r="T411" s="173">
        <f>S411*H411</f>
        <v>0</v>
      </c>
      <c r="AR411" s="16" t="s">
        <v>748</v>
      </c>
      <c r="AT411" s="16" t="s">
        <v>252</v>
      </c>
      <c r="AU411" s="16" t="s">
        <v>91</v>
      </c>
      <c r="AY411" s="16" t="s">
        <v>169</v>
      </c>
      <c r="BE411" s="174">
        <f>IF(N411="základní",J411,0)</f>
        <v>0</v>
      </c>
      <c r="BF411" s="174">
        <f>IF(N411="snížená",J411,0)</f>
        <v>0</v>
      </c>
      <c r="BG411" s="174">
        <f>IF(N411="zákl. přenesená",J411,0)</f>
        <v>0</v>
      </c>
      <c r="BH411" s="174">
        <f>IF(N411="sníž. přenesená",J411,0)</f>
        <v>0</v>
      </c>
      <c r="BI411" s="174">
        <f>IF(N411="nulová",J411,0)</f>
        <v>0</v>
      </c>
      <c r="BJ411" s="16" t="s">
        <v>19</v>
      </c>
      <c r="BK411" s="174">
        <f>ROUND(I411*H411,2)</f>
        <v>0</v>
      </c>
      <c r="BL411" s="16" t="s">
        <v>748</v>
      </c>
      <c r="BM411" s="16" t="s">
        <v>759</v>
      </c>
    </row>
    <row r="412" spans="2:47" s="1" customFormat="1" ht="13.5">
      <c r="B412" s="33"/>
      <c r="D412" s="175" t="s">
        <v>179</v>
      </c>
      <c r="F412" s="176" t="s">
        <v>523</v>
      </c>
      <c r="I412" s="177"/>
      <c r="L412" s="33"/>
      <c r="M412" s="62"/>
      <c r="N412" s="34"/>
      <c r="O412" s="34"/>
      <c r="P412" s="34"/>
      <c r="Q412" s="34"/>
      <c r="R412" s="34"/>
      <c r="S412" s="34"/>
      <c r="T412" s="63"/>
      <c r="AT412" s="16" t="s">
        <v>179</v>
      </c>
      <c r="AU412" s="16" t="s">
        <v>91</v>
      </c>
    </row>
    <row r="413" spans="2:63" s="10" customFormat="1" ht="21.75" customHeight="1">
      <c r="B413" s="148"/>
      <c r="D413" s="159" t="s">
        <v>67</v>
      </c>
      <c r="E413" s="160" t="s">
        <v>760</v>
      </c>
      <c r="F413" s="160" t="s">
        <v>761</v>
      </c>
      <c r="I413" s="151"/>
      <c r="J413" s="161">
        <f>BK413</f>
        <v>0</v>
      </c>
      <c r="L413" s="148"/>
      <c r="M413" s="153"/>
      <c r="N413" s="154"/>
      <c r="O413" s="154"/>
      <c r="P413" s="155">
        <f>SUM(P414:P425)</f>
        <v>0</v>
      </c>
      <c r="Q413" s="154"/>
      <c r="R413" s="155">
        <f>SUM(R414:R425)</f>
        <v>0</v>
      </c>
      <c r="S413" s="154"/>
      <c r="T413" s="156">
        <f>SUM(T414:T425)</f>
        <v>0</v>
      </c>
      <c r="AR413" s="149" t="s">
        <v>172</v>
      </c>
      <c r="AT413" s="157" t="s">
        <v>67</v>
      </c>
      <c r="AU413" s="157" t="s">
        <v>76</v>
      </c>
      <c r="AY413" s="149" t="s">
        <v>169</v>
      </c>
      <c r="BK413" s="158">
        <f>SUM(BK414:BK425)</f>
        <v>0</v>
      </c>
    </row>
    <row r="414" spans="2:65" s="1" customFormat="1" ht="31.5" customHeight="1">
      <c r="B414" s="162"/>
      <c r="C414" s="163" t="s">
        <v>762</v>
      </c>
      <c r="D414" s="163" t="s">
        <v>173</v>
      </c>
      <c r="E414" s="164" t="s">
        <v>763</v>
      </c>
      <c r="F414" s="165" t="s">
        <v>764</v>
      </c>
      <c r="G414" s="166" t="s">
        <v>94</v>
      </c>
      <c r="H414" s="167">
        <v>1410</v>
      </c>
      <c r="I414" s="168"/>
      <c r="J414" s="169">
        <f>ROUND(I414*H414,2)</f>
        <v>0</v>
      </c>
      <c r="K414" s="165" t="s">
        <v>177</v>
      </c>
      <c r="L414" s="33"/>
      <c r="M414" s="170" t="s">
        <v>3</v>
      </c>
      <c r="N414" s="171" t="s">
        <v>41</v>
      </c>
      <c r="O414" s="34"/>
      <c r="P414" s="172">
        <f>O414*H414</f>
        <v>0</v>
      </c>
      <c r="Q414" s="172">
        <v>0</v>
      </c>
      <c r="R414" s="172">
        <f>Q414*H414</f>
        <v>0</v>
      </c>
      <c r="S414" s="172">
        <v>0</v>
      </c>
      <c r="T414" s="173">
        <f>S414*H414</f>
        <v>0</v>
      </c>
      <c r="AR414" s="16" t="s">
        <v>172</v>
      </c>
      <c r="AT414" s="16" t="s">
        <v>173</v>
      </c>
      <c r="AU414" s="16" t="s">
        <v>91</v>
      </c>
      <c r="AY414" s="16" t="s">
        <v>169</v>
      </c>
      <c r="BE414" s="174">
        <f>IF(N414="základní",J414,0)</f>
        <v>0</v>
      </c>
      <c r="BF414" s="174">
        <f>IF(N414="snížená",J414,0)</f>
        <v>0</v>
      </c>
      <c r="BG414" s="174">
        <f>IF(N414="zákl. přenesená",J414,0)</f>
        <v>0</v>
      </c>
      <c r="BH414" s="174">
        <f>IF(N414="sníž. přenesená",J414,0)</f>
        <v>0</v>
      </c>
      <c r="BI414" s="174">
        <f>IF(N414="nulová",J414,0)</f>
        <v>0</v>
      </c>
      <c r="BJ414" s="16" t="s">
        <v>19</v>
      </c>
      <c r="BK414" s="174">
        <f>ROUND(I414*H414,2)</f>
        <v>0</v>
      </c>
      <c r="BL414" s="16" t="s">
        <v>172</v>
      </c>
      <c r="BM414" s="16" t="s">
        <v>765</v>
      </c>
    </row>
    <row r="415" spans="2:47" s="1" customFormat="1" ht="13.5">
      <c r="B415" s="33"/>
      <c r="D415" s="175" t="s">
        <v>179</v>
      </c>
      <c r="F415" s="176" t="s">
        <v>766</v>
      </c>
      <c r="I415" s="177"/>
      <c r="L415" s="33"/>
      <c r="M415" s="62"/>
      <c r="N415" s="34"/>
      <c r="O415" s="34"/>
      <c r="P415" s="34"/>
      <c r="Q415" s="34"/>
      <c r="R415" s="34"/>
      <c r="S415" s="34"/>
      <c r="T415" s="63"/>
      <c r="AT415" s="16" t="s">
        <v>179</v>
      </c>
      <c r="AU415" s="16" t="s">
        <v>91</v>
      </c>
    </row>
    <row r="416" spans="2:51" s="11" customFormat="1" ht="13.5">
      <c r="B416" s="178"/>
      <c r="D416" s="179" t="s">
        <v>181</v>
      </c>
      <c r="E416" s="180" t="s">
        <v>3</v>
      </c>
      <c r="F416" s="181" t="s">
        <v>767</v>
      </c>
      <c r="H416" s="182">
        <v>1410</v>
      </c>
      <c r="I416" s="183"/>
      <c r="L416" s="178"/>
      <c r="M416" s="184"/>
      <c r="N416" s="185"/>
      <c r="O416" s="185"/>
      <c r="P416" s="185"/>
      <c r="Q416" s="185"/>
      <c r="R416" s="185"/>
      <c r="S416" s="185"/>
      <c r="T416" s="186"/>
      <c r="AT416" s="187" t="s">
        <v>181</v>
      </c>
      <c r="AU416" s="187" t="s">
        <v>91</v>
      </c>
      <c r="AV416" s="11" t="s">
        <v>76</v>
      </c>
      <c r="AW416" s="11" t="s">
        <v>34</v>
      </c>
      <c r="AX416" s="11" t="s">
        <v>19</v>
      </c>
      <c r="AY416" s="187" t="s">
        <v>169</v>
      </c>
    </row>
    <row r="417" spans="2:65" s="1" customFormat="1" ht="22.5" customHeight="1">
      <c r="B417" s="162"/>
      <c r="C417" s="163" t="s">
        <v>768</v>
      </c>
      <c r="D417" s="163" t="s">
        <v>173</v>
      </c>
      <c r="E417" s="164" t="s">
        <v>501</v>
      </c>
      <c r="F417" s="165" t="s">
        <v>502</v>
      </c>
      <c r="G417" s="166" t="s">
        <v>102</v>
      </c>
      <c r="H417" s="167">
        <v>47</v>
      </c>
      <c r="I417" s="168"/>
      <c r="J417" s="169">
        <f>ROUND(I417*H417,2)</f>
        <v>0</v>
      </c>
      <c r="K417" s="165" t="s">
        <v>177</v>
      </c>
      <c r="L417" s="33"/>
      <c r="M417" s="170" t="s">
        <v>3</v>
      </c>
      <c r="N417" s="171" t="s">
        <v>41</v>
      </c>
      <c r="O417" s="34"/>
      <c r="P417" s="172">
        <f>O417*H417</f>
        <v>0</v>
      </c>
      <c r="Q417" s="172">
        <v>0</v>
      </c>
      <c r="R417" s="172">
        <f>Q417*H417</f>
        <v>0</v>
      </c>
      <c r="S417" s="172">
        <v>0</v>
      </c>
      <c r="T417" s="173">
        <f>S417*H417</f>
        <v>0</v>
      </c>
      <c r="AR417" s="16" t="s">
        <v>172</v>
      </c>
      <c r="AT417" s="16" t="s">
        <v>173</v>
      </c>
      <c r="AU417" s="16" t="s">
        <v>91</v>
      </c>
      <c r="AY417" s="16" t="s">
        <v>169</v>
      </c>
      <c r="BE417" s="174">
        <f>IF(N417="základní",J417,0)</f>
        <v>0</v>
      </c>
      <c r="BF417" s="174">
        <f>IF(N417="snížená",J417,0)</f>
        <v>0</v>
      </c>
      <c r="BG417" s="174">
        <f>IF(N417="zákl. přenesená",J417,0)</f>
        <v>0</v>
      </c>
      <c r="BH417" s="174">
        <f>IF(N417="sníž. přenesená",J417,0)</f>
        <v>0</v>
      </c>
      <c r="BI417" s="174">
        <f>IF(N417="nulová",J417,0)</f>
        <v>0</v>
      </c>
      <c r="BJ417" s="16" t="s">
        <v>19</v>
      </c>
      <c r="BK417" s="174">
        <f>ROUND(I417*H417,2)</f>
        <v>0</v>
      </c>
      <c r="BL417" s="16" t="s">
        <v>172</v>
      </c>
      <c r="BM417" s="16" t="s">
        <v>769</v>
      </c>
    </row>
    <row r="418" spans="2:47" s="1" customFormat="1" ht="13.5">
      <c r="B418" s="33"/>
      <c r="D418" s="175" t="s">
        <v>179</v>
      </c>
      <c r="F418" s="176" t="s">
        <v>504</v>
      </c>
      <c r="I418" s="177"/>
      <c r="L418" s="33"/>
      <c r="M418" s="62"/>
      <c r="N418" s="34"/>
      <c r="O418" s="34"/>
      <c r="P418" s="34"/>
      <c r="Q418" s="34"/>
      <c r="R418" s="34"/>
      <c r="S418" s="34"/>
      <c r="T418" s="63"/>
      <c r="AT418" s="16" t="s">
        <v>179</v>
      </c>
      <c r="AU418" s="16" t="s">
        <v>91</v>
      </c>
    </row>
    <row r="419" spans="2:51" s="11" customFormat="1" ht="27">
      <c r="B419" s="178"/>
      <c r="D419" s="179" t="s">
        <v>181</v>
      </c>
      <c r="E419" s="180" t="s">
        <v>3</v>
      </c>
      <c r="F419" s="181" t="s">
        <v>770</v>
      </c>
      <c r="H419" s="182">
        <v>47</v>
      </c>
      <c r="I419" s="183"/>
      <c r="L419" s="178"/>
      <c r="M419" s="184"/>
      <c r="N419" s="185"/>
      <c r="O419" s="185"/>
      <c r="P419" s="185"/>
      <c r="Q419" s="185"/>
      <c r="R419" s="185"/>
      <c r="S419" s="185"/>
      <c r="T419" s="186"/>
      <c r="AT419" s="187" t="s">
        <v>181</v>
      </c>
      <c r="AU419" s="187" t="s">
        <v>91</v>
      </c>
      <c r="AV419" s="11" t="s">
        <v>76</v>
      </c>
      <c r="AW419" s="11" t="s">
        <v>34</v>
      </c>
      <c r="AX419" s="11" t="s">
        <v>19</v>
      </c>
      <c r="AY419" s="187" t="s">
        <v>169</v>
      </c>
    </row>
    <row r="420" spans="2:65" s="1" customFormat="1" ht="22.5" customHeight="1">
      <c r="B420" s="162"/>
      <c r="C420" s="163" t="s">
        <v>771</v>
      </c>
      <c r="D420" s="163" t="s">
        <v>173</v>
      </c>
      <c r="E420" s="164" t="s">
        <v>510</v>
      </c>
      <c r="F420" s="165" t="s">
        <v>511</v>
      </c>
      <c r="G420" s="166" t="s">
        <v>102</v>
      </c>
      <c r="H420" s="167">
        <v>47</v>
      </c>
      <c r="I420" s="168"/>
      <c r="J420" s="169">
        <f>ROUND(I420*H420,2)</f>
        <v>0</v>
      </c>
      <c r="K420" s="165" t="s">
        <v>177</v>
      </c>
      <c r="L420" s="33"/>
      <c r="M420" s="170" t="s">
        <v>3</v>
      </c>
      <c r="N420" s="171" t="s">
        <v>41</v>
      </c>
      <c r="O420" s="34"/>
      <c r="P420" s="172">
        <f>O420*H420</f>
        <v>0</v>
      </c>
      <c r="Q420" s="172">
        <v>0</v>
      </c>
      <c r="R420" s="172">
        <f>Q420*H420</f>
        <v>0</v>
      </c>
      <c r="S420" s="172">
        <v>0</v>
      </c>
      <c r="T420" s="173">
        <f>S420*H420</f>
        <v>0</v>
      </c>
      <c r="AR420" s="16" t="s">
        <v>172</v>
      </c>
      <c r="AT420" s="16" t="s">
        <v>173</v>
      </c>
      <c r="AU420" s="16" t="s">
        <v>91</v>
      </c>
      <c r="AY420" s="16" t="s">
        <v>169</v>
      </c>
      <c r="BE420" s="174">
        <f>IF(N420="základní",J420,0)</f>
        <v>0</v>
      </c>
      <c r="BF420" s="174">
        <f>IF(N420="snížená",J420,0)</f>
        <v>0</v>
      </c>
      <c r="BG420" s="174">
        <f>IF(N420="zákl. přenesená",J420,0)</f>
        <v>0</v>
      </c>
      <c r="BH420" s="174">
        <f>IF(N420="sníž. přenesená",J420,0)</f>
        <v>0</v>
      </c>
      <c r="BI420" s="174">
        <f>IF(N420="nulová",J420,0)</f>
        <v>0</v>
      </c>
      <c r="BJ420" s="16" t="s">
        <v>19</v>
      </c>
      <c r="BK420" s="174">
        <f>ROUND(I420*H420,2)</f>
        <v>0</v>
      </c>
      <c r="BL420" s="16" t="s">
        <v>172</v>
      </c>
      <c r="BM420" s="16" t="s">
        <v>772</v>
      </c>
    </row>
    <row r="421" spans="2:47" s="1" customFormat="1" ht="13.5">
      <c r="B421" s="33"/>
      <c r="D421" s="179" t="s">
        <v>179</v>
      </c>
      <c r="F421" s="190" t="s">
        <v>513</v>
      </c>
      <c r="I421" s="177"/>
      <c r="L421" s="33"/>
      <c r="M421" s="62"/>
      <c r="N421" s="34"/>
      <c r="O421" s="34"/>
      <c r="P421" s="34"/>
      <c r="Q421" s="34"/>
      <c r="R421" s="34"/>
      <c r="S421" s="34"/>
      <c r="T421" s="63"/>
      <c r="AT421" s="16" t="s">
        <v>179</v>
      </c>
      <c r="AU421" s="16" t="s">
        <v>91</v>
      </c>
    </row>
    <row r="422" spans="2:65" s="1" customFormat="1" ht="22.5" customHeight="1">
      <c r="B422" s="162"/>
      <c r="C422" s="163" t="s">
        <v>773</v>
      </c>
      <c r="D422" s="163" t="s">
        <v>173</v>
      </c>
      <c r="E422" s="164" t="s">
        <v>515</v>
      </c>
      <c r="F422" s="165" t="s">
        <v>516</v>
      </c>
      <c r="G422" s="166" t="s">
        <v>102</v>
      </c>
      <c r="H422" s="167">
        <v>47</v>
      </c>
      <c r="I422" s="168"/>
      <c r="J422" s="169">
        <f>ROUND(I422*H422,2)</f>
        <v>0</v>
      </c>
      <c r="K422" s="165" t="s">
        <v>177</v>
      </c>
      <c r="L422" s="33"/>
      <c r="M422" s="170" t="s">
        <v>3</v>
      </c>
      <c r="N422" s="171" t="s">
        <v>41</v>
      </c>
      <c r="O422" s="34"/>
      <c r="P422" s="172">
        <f>O422*H422</f>
        <v>0</v>
      </c>
      <c r="Q422" s="172">
        <v>0</v>
      </c>
      <c r="R422" s="172">
        <f>Q422*H422</f>
        <v>0</v>
      </c>
      <c r="S422" s="172">
        <v>0</v>
      </c>
      <c r="T422" s="173">
        <f>S422*H422</f>
        <v>0</v>
      </c>
      <c r="AR422" s="16" t="s">
        <v>172</v>
      </c>
      <c r="AT422" s="16" t="s">
        <v>173</v>
      </c>
      <c r="AU422" s="16" t="s">
        <v>91</v>
      </c>
      <c r="AY422" s="16" t="s">
        <v>169</v>
      </c>
      <c r="BE422" s="174">
        <f>IF(N422="základní",J422,0)</f>
        <v>0</v>
      </c>
      <c r="BF422" s="174">
        <f>IF(N422="snížená",J422,0)</f>
        <v>0</v>
      </c>
      <c r="BG422" s="174">
        <f>IF(N422="zákl. přenesená",J422,0)</f>
        <v>0</v>
      </c>
      <c r="BH422" s="174">
        <f>IF(N422="sníž. přenesená",J422,0)</f>
        <v>0</v>
      </c>
      <c r="BI422" s="174">
        <f>IF(N422="nulová",J422,0)</f>
        <v>0</v>
      </c>
      <c r="BJ422" s="16" t="s">
        <v>19</v>
      </c>
      <c r="BK422" s="174">
        <f>ROUND(I422*H422,2)</f>
        <v>0</v>
      </c>
      <c r="BL422" s="16" t="s">
        <v>172</v>
      </c>
      <c r="BM422" s="16" t="s">
        <v>774</v>
      </c>
    </row>
    <row r="423" spans="2:47" s="1" customFormat="1" ht="13.5">
      <c r="B423" s="33"/>
      <c r="D423" s="179" t="s">
        <v>179</v>
      </c>
      <c r="F423" s="190" t="s">
        <v>518</v>
      </c>
      <c r="I423" s="177"/>
      <c r="L423" s="33"/>
      <c r="M423" s="62"/>
      <c r="N423" s="34"/>
      <c r="O423" s="34"/>
      <c r="P423" s="34"/>
      <c r="Q423" s="34"/>
      <c r="R423" s="34"/>
      <c r="S423" s="34"/>
      <c r="T423" s="63"/>
      <c r="AT423" s="16" t="s">
        <v>179</v>
      </c>
      <c r="AU423" s="16" t="s">
        <v>91</v>
      </c>
    </row>
    <row r="424" spans="2:65" s="1" customFormat="1" ht="22.5" customHeight="1">
      <c r="B424" s="162"/>
      <c r="C424" s="191" t="s">
        <v>775</v>
      </c>
      <c r="D424" s="191" t="s">
        <v>252</v>
      </c>
      <c r="E424" s="192" t="s">
        <v>520</v>
      </c>
      <c r="F424" s="193" t="s">
        <v>521</v>
      </c>
      <c r="G424" s="194" t="s">
        <v>102</v>
      </c>
      <c r="H424" s="195">
        <v>47</v>
      </c>
      <c r="I424" s="196"/>
      <c r="J424" s="197">
        <f>ROUND(I424*H424,2)</f>
        <v>0</v>
      </c>
      <c r="K424" s="193" t="s">
        <v>214</v>
      </c>
      <c r="L424" s="198"/>
      <c r="M424" s="199" t="s">
        <v>3</v>
      </c>
      <c r="N424" s="200" t="s">
        <v>41</v>
      </c>
      <c r="O424" s="34"/>
      <c r="P424" s="172">
        <f>O424*H424</f>
        <v>0</v>
      </c>
      <c r="Q424" s="172">
        <v>0</v>
      </c>
      <c r="R424" s="172">
        <f>Q424*H424</f>
        <v>0</v>
      </c>
      <c r="S424" s="172">
        <v>0</v>
      </c>
      <c r="T424" s="173">
        <f>S424*H424</f>
        <v>0</v>
      </c>
      <c r="AR424" s="16" t="s">
        <v>117</v>
      </c>
      <c r="AT424" s="16" t="s">
        <v>252</v>
      </c>
      <c r="AU424" s="16" t="s">
        <v>91</v>
      </c>
      <c r="AY424" s="16" t="s">
        <v>169</v>
      </c>
      <c r="BE424" s="174">
        <f>IF(N424="základní",J424,0)</f>
        <v>0</v>
      </c>
      <c r="BF424" s="174">
        <f>IF(N424="snížená",J424,0)</f>
        <v>0</v>
      </c>
      <c r="BG424" s="174">
        <f>IF(N424="zákl. přenesená",J424,0)</f>
        <v>0</v>
      </c>
      <c r="BH424" s="174">
        <f>IF(N424="sníž. přenesená",J424,0)</f>
        <v>0</v>
      </c>
      <c r="BI424" s="174">
        <f>IF(N424="nulová",J424,0)</f>
        <v>0</v>
      </c>
      <c r="BJ424" s="16" t="s">
        <v>19</v>
      </c>
      <c r="BK424" s="174">
        <f>ROUND(I424*H424,2)</f>
        <v>0</v>
      </c>
      <c r="BL424" s="16" t="s">
        <v>172</v>
      </c>
      <c r="BM424" s="16" t="s">
        <v>776</v>
      </c>
    </row>
    <row r="425" spans="2:47" s="1" customFormat="1" ht="13.5">
      <c r="B425" s="33"/>
      <c r="D425" s="175" t="s">
        <v>179</v>
      </c>
      <c r="F425" s="176" t="s">
        <v>523</v>
      </c>
      <c r="I425" s="177"/>
      <c r="L425" s="33"/>
      <c r="M425" s="212"/>
      <c r="N425" s="213"/>
      <c r="O425" s="213"/>
      <c r="P425" s="213"/>
      <c r="Q425" s="213"/>
      <c r="R425" s="213"/>
      <c r="S425" s="213"/>
      <c r="T425" s="214"/>
      <c r="AT425" s="16" t="s">
        <v>179</v>
      </c>
      <c r="AU425" s="16" t="s">
        <v>91</v>
      </c>
    </row>
    <row r="426" spans="2:12" s="1" customFormat="1" ht="6.75" customHeight="1">
      <c r="B426" s="48"/>
      <c r="C426" s="49"/>
      <c r="D426" s="49"/>
      <c r="E426" s="49"/>
      <c r="F426" s="49"/>
      <c r="G426" s="49"/>
      <c r="H426" s="49"/>
      <c r="I426" s="115"/>
      <c r="J426" s="49"/>
      <c r="K426" s="49"/>
      <c r="L426" s="33"/>
    </row>
    <row r="427" ht="13.5">
      <c r="AT427" s="215"/>
    </row>
  </sheetData>
  <sheetProtection/>
  <autoFilter ref="C88:K88"/>
  <mergeCells count="9">
    <mergeCell ref="E81:H81"/>
    <mergeCell ref="G1:H1"/>
    <mergeCell ref="L2:V2"/>
    <mergeCell ref="E7:H7"/>
    <mergeCell ref="E9:H9"/>
    <mergeCell ref="E24:H24"/>
    <mergeCell ref="E45:H45"/>
    <mergeCell ref="E47:H47"/>
    <mergeCell ref="E79:H79"/>
  </mergeCells>
  <hyperlinks>
    <hyperlink ref="F1:G1" location="C2" tooltip="Krycí list soupisu" display="1) Krycí list soupisu"/>
    <hyperlink ref="G1:H1" location="C54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7"/>
  <sheetViews>
    <sheetView showGridLines="0" zoomScalePageLayoutView="0" workbookViewId="0" topLeftCell="A1">
      <pane ySplit="1" topLeftCell="A70" activePane="bottomLeft" state="frozen"/>
      <selection pane="topLeft" activeCell="A1" sqref="A1"/>
      <selection pane="bottomLeft" activeCell="K87" sqref="K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917</v>
      </c>
      <c r="G1" s="348" t="s">
        <v>918</v>
      </c>
      <c r="H1" s="348"/>
      <c r="I1" s="228"/>
      <c r="J1" s="223" t="s">
        <v>919</v>
      </c>
      <c r="K1" s="221" t="s">
        <v>86</v>
      </c>
      <c r="L1" s="223" t="s">
        <v>1077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79</v>
      </c>
      <c r="AZ2" s="16" t="s">
        <v>87</v>
      </c>
      <c r="BA2" s="16" t="s">
        <v>88</v>
      </c>
      <c r="BB2" s="16" t="s">
        <v>89</v>
      </c>
      <c r="BC2" s="16" t="s">
        <v>719</v>
      </c>
      <c r="BD2" s="16" t="s">
        <v>91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76</v>
      </c>
      <c r="AZ3" s="16" t="s">
        <v>92</v>
      </c>
      <c r="BA3" s="16" t="s">
        <v>93</v>
      </c>
      <c r="BB3" s="16" t="s">
        <v>94</v>
      </c>
      <c r="BC3" s="16" t="s">
        <v>777</v>
      </c>
      <c r="BD3" s="16" t="s">
        <v>91</v>
      </c>
    </row>
    <row r="4" spans="2:56" ht="36.75" customHeight="1">
      <c r="B4" s="20"/>
      <c r="C4" s="21"/>
      <c r="D4" s="22" t="s">
        <v>96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  <c r="AZ4" s="16" t="s">
        <v>97</v>
      </c>
      <c r="BA4" s="16" t="s">
        <v>98</v>
      </c>
      <c r="BB4" s="16" t="s">
        <v>94</v>
      </c>
      <c r="BC4" s="16" t="s">
        <v>387</v>
      </c>
      <c r="BD4" s="16" t="s">
        <v>91</v>
      </c>
    </row>
    <row r="5" spans="2:56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  <c r="AZ5" s="16" t="s">
        <v>100</v>
      </c>
      <c r="BA5" s="16" t="s">
        <v>101</v>
      </c>
      <c r="BB5" s="16" t="s">
        <v>102</v>
      </c>
      <c r="BC5" s="16" t="s">
        <v>778</v>
      </c>
      <c r="BD5" s="16" t="s">
        <v>91</v>
      </c>
    </row>
    <row r="6" spans="2:56" ht="15">
      <c r="B6" s="20"/>
      <c r="C6" s="21"/>
      <c r="D6" s="29" t="s">
        <v>1074</v>
      </c>
      <c r="E6" s="21"/>
      <c r="F6" s="21"/>
      <c r="G6" s="21"/>
      <c r="H6" s="21"/>
      <c r="I6" s="93"/>
      <c r="J6" s="21"/>
      <c r="K6" s="23"/>
      <c r="AZ6" s="16" t="s">
        <v>104</v>
      </c>
      <c r="BA6" s="16" t="s">
        <v>105</v>
      </c>
      <c r="BB6" s="16" t="s">
        <v>94</v>
      </c>
      <c r="BC6" s="16" t="s">
        <v>779</v>
      </c>
      <c r="BD6" s="16" t="s">
        <v>91</v>
      </c>
    </row>
    <row r="7" spans="2:56" ht="22.5" customHeight="1">
      <c r="B7" s="20"/>
      <c r="C7" s="21"/>
      <c r="D7" s="21"/>
      <c r="E7" s="349" t="str">
        <f>Rekapitulace!K6</f>
        <v>Revitalizace zeleně hřbitova sv. Alžběty v Třeboni</v>
      </c>
      <c r="F7" s="341"/>
      <c r="G7" s="341"/>
      <c r="H7" s="341"/>
      <c r="I7" s="93"/>
      <c r="J7" s="21"/>
      <c r="K7" s="23"/>
      <c r="AZ7" s="16" t="s">
        <v>107</v>
      </c>
      <c r="BA7" s="16" t="s">
        <v>108</v>
      </c>
      <c r="BB7" s="16" t="s">
        <v>89</v>
      </c>
      <c r="BC7" s="16" t="s">
        <v>95</v>
      </c>
      <c r="BD7" s="16" t="s">
        <v>91</v>
      </c>
    </row>
    <row r="8" spans="2:56" s="1" customFormat="1" ht="15">
      <c r="B8" s="33"/>
      <c r="C8" s="34"/>
      <c r="D8" s="29" t="s">
        <v>110</v>
      </c>
      <c r="E8" s="34"/>
      <c r="F8" s="34"/>
      <c r="G8" s="34"/>
      <c r="H8" s="34"/>
      <c r="I8" s="94"/>
      <c r="J8" s="34"/>
      <c r="K8" s="37"/>
      <c r="AZ8" s="16" t="s">
        <v>111</v>
      </c>
      <c r="BA8" s="16" t="s">
        <v>112</v>
      </c>
      <c r="BB8" s="16" t="s">
        <v>94</v>
      </c>
      <c r="BC8" s="16" t="s">
        <v>780</v>
      </c>
      <c r="BD8" s="16" t="s">
        <v>91</v>
      </c>
    </row>
    <row r="9" spans="2:56" s="1" customFormat="1" ht="36.75" customHeight="1">
      <c r="B9" s="33"/>
      <c r="C9" s="34"/>
      <c r="D9" s="34"/>
      <c r="E9" s="350" t="s">
        <v>781</v>
      </c>
      <c r="F9" s="334"/>
      <c r="G9" s="334"/>
      <c r="H9" s="334"/>
      <c r="I9" s="94"/>
      <c r="J9" s="34"/>
      <c r="K9" s="37"/>
      <c r="AZ9" s="16" t="s">
        <v>115</v>
      </c>
      <c r="BA9" s="16" t="s">
        <v>116</v>
      </c>
      <c r="BB9" s="16" t="s">
        <v>89</v>
      </c>
      <c r="BC9" s="16" t="s">
        <v>397</v>
      </c>
      <c r="BD9" s="16" t="s">
        <v>91</v>
      </c>
    </row>
    <row r="10" spans="2:56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  <c r="AZ10" s="16" t="s">
        <v>118</v>
      </c>
      <c r="BA10" s="16" t="s">
        <v>119</v>
      </c>
      <c r="BB10" s="16" t="s">
        <v>89</v>
      </c>
      <c r="BC10" s="16" t="s">
        <v>308</v>
      </c>
      <c r="BD10" s="16" t="s">
        <v>91</v>
      </c>
    </row>
    <row r="11" spans="2:56" s="1" customFormat="1" ht="14.25" customHeight="1">
      <c r="B11" s="33"/>
      <c r="C11" s="34"/>
      <c r="D11" s="29" t="s">
        <v>17</v>
      </c>
      <c r="E11" s="34"/>
      <c r="F11" s="27" t="s">
        <v>3</v>
      </c>
      <c r="G11" s="34"/>
      <c r="H11" s="34"/>
      <c r="I11" s="95" t="s">
        <v>18</v>
      </c>
      <c r="J11" s="27" t="s">
        <v>3</v>
      </c>
      <c r="K11" s="37"/>
      <c r="AZ11" s="16" t="s">
        <v>121</v>
      </c>
      <c r="BA11" s="16" t="s">
        <v>122</v>
      </c>
      <c r="BB11" s="16" t="s">
        <v>89</v>
      </c>
      <c r="BC11" s="16" t="s">
        <v>211</v>
      </c>
      <c r="BD11" s="16" t="s">
        <v>91</v>
      </c>
    </row>
    <row r="12" spans="2:56" s="1" customFormat="1" ht="14.25" customHeight="1">
      <c r="B12" s="33"/>
      <c r="C12" s="34"/>
      <c r="D12" s="29" t="s">
        <v>20</v>
      </c>
      <c r="E12" s="34"/>
      <c r="F12" s="27" t="s">
        <v>21</v>
      </c>
      <c r="G12" s="34"/>
      <c r="H12" s="34"/>
      <c r="I12" s="95" t="s">
        <v>22</v>
      </c>
      <c r="J12" s="96" t="str">
        <f>Rekapitulace!AN8</f>
        <v>14.3.2016</v>
      </c>
      <c r="K12" s="37"/>
      <c r="AZ12" s="16" t="s">
        <v>124</v>
      </c>
      <c r="BA12" s="16" t="s">
        <v>125</v>
      </c>
      <c r="BB12" s="16" t="s">
        <v>89</v>
      </c>
      <c r="BC12" s="16" t="s">
        <v>268</v>
      </c>
      <c r="BD12" s="16" t="s">
        <v>91</v>
      </c>
    </row>
    <row r="13" spans="2:56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  <c r="AZ13" s="16" t="s">
        <v>129</v>
      </c>
      <c r="BA13" s="16" t="s">
        <v>130</v>
      </c>
      <c r="BB13" s="16" t="s">
        <v>94</v>
      </c>
      <c r="BC13" s="16" t="s">
        <v>782</v>
      </c>
      <c r="BD13" s="16" t="s">
        <v>91</v>
      </c>
    </row>
    <row r="14" spans="2:56" s="1" customFormat="1" ht="14.25" customHeight="1">
      <c r="B14" s="33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7"/>
      <c r="AZ14" s="16" t="s">
        <v>132</v>
      </c>
      <c r="BA14" s="16" t="s">
        <v>133</v>
      </c>
      <c r="BB14" s="16" t="s">
        <v>89</v>
      </c>
      <c r="BC14" s="16" t="s">
        <v>134</v>
      </c>
      <c r="BD14" s="16" t="s">
        <v>91</v>
      </c>
    </row>
    <row r="15" spans="2:11" s="1" customFormat="1" ht="18" customHeight="1">
      <c r="B15" s="33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30</v>
      </c>
      <c r="E17" s="34"/>
      <c r="F17" s="34"/>
      <c r="G17" s="34"/>
      <c r="H17" s="34"/>
      <c r="I17" s="95" t="s">
        <v>27</v>
      </c>
      <c r="J17" s="27">
        <f>IF(Rekapitulace!AN13="Vyplň údaj","",IF(Rekapitulace!AN13="","",Rekapitulace!AN13))</f>
      </c>
      <c r="K17" s="37"/>
    </row>
    <row r="18" spans="2:11" s="1" customFormat="1" ht="18" customHeight="1">
      <c r="B18" s="33"/>
      <c r="C18" s="34"/>
      <c r="D18" s="34"/>
      <c r="E18" s="27">
        <f>IF(Rekapitulace!E14="Vyplň údaj","",IF(Rekapitulace!E14="","",Rekapitulace!E14))</f>
      </c>
      <c r="F18" s="34"/>
      <c r="G18" s="34"/>
      <c r="H18" s="34"/>
      <c r="I18" s="95" t="s">
        <v>29</v>
      </c>
      <c r="J18" s="27">
        <f>IF(Rekapitulace!AN14="Vyplň údaj","",IF(Rekapitulace!AN14="","",Rekapitulace!AN14))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35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36</v>
      </c>
      <c r="E27" s="34"/>
      <c r="F27" s="34"/>
      <c r="G27" s="34"/>
      <c r="H27" s="34"/>
      <c r="I27" s="94"/>
      <c r="J27" s="104">
        <f>ROUND(J88,2)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38</v>
      </c>
      <c r="G29" s="34"/>
      <c r="H29" s="34"/>
      <c r="I29" s="105" t="s">
        <v>37</v>
      </c>
      <c r="J29" s="38" t="s">
        <v>39</v>
      </c>
      <c r="K29" s="37"/>
    </row>
    <row r="30" spans="2:11" s="1" customFormat="1" ht="14.25" customHeight="1">
      <c r="B30" s="33"/>
      <c r="C30" s="34"/>
      <c r="D30" s="41" t="s">
        <v>40</v>
      </c>
      <c r="E30" s="41" t="s">
        <v>41</v>
      </c>
      <c r="F30" s="106">
        <f>ROUND(SUM(BE88:BE353),2)</f>
        <v>0</v>
      </c>
      <c r="G30" s="34"/>
      <c r="H30" s="34"/>
      <c r="I30" s="107">
        <v>0.21</v>
      </c>
      <c r="J30" s="106">
        <f>ROUND(ROUND((SUM(BE88:BE353)),2)*I30,2)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42</v>
      </c>
      <c r="F31" s="106">
        <f>ROUND(SUM(BF88:BF353),2)</f>
        <v>0</v>
      </c>
      <c r="G31" s="34"/>
      <c r="H31" s="34"/>
      <c r="I31" s="107">
        <v>0.15</v>
      </c>
      <c r="J31" s="106">
        <f>ROUND(ROUND((SUM(BF88:BF353)),2)*I31,2)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43</v>
      </c>
      <c r="F32" s="106">
        <f>ROUND(SUM(BG88:BG353),2)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44</v>
      </c>
      <c r="F33" s="106">
        <f>ROUND(SUM(BH88:BH353),2)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45</v>
      </c>
      <c r="F34" s="106">
        <f>ROUND(SUM(BI88:BI353),2)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135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1074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Revitalizace zeleně hřbitova sv. Alžběty v Třeboni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110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122/2 - II.etapa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20</v>
      </c>
      <c r="D49" s="34"/>
      <c r="E49" s="34"/>
      <c r="F49" s="27" t="str">
        <f>F12</f>
        <v>k.ú. Třeboň</v>
      </c>
      <c r="G49" s="34"/>
      <c r="H49" s="34"/>
      <c r="I49" s="95" t="s">
        <v>22</v>
      </c>
      <c r="J49" s="96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26</v>
      </c>
      <c r="D51" s="34"/>
      <c r="E51" s="34"/>
      <c r="F51" s="27" t="str">
        <f>E15</f>
        <v>Město Třeboň, Palackého nám.46/II, 379 01 Třeboň  </v>
      </c>
      <c r="G51" s="34"/>
      <c r="H51" s="34"/>
      <c r="I51" s="95" t="s">
        <v>32</v>
      </c>
      <c r="J51" s="27" t="str">
        <f>E21</f>
        <v>Atregia, s.r.o., Šebrov 215, 679 22</v>
      </c>
      <c r="K51" s="37"/>
    </row>
    <row r="52" spans="2:11" s="1" customFormat="1" ht="14.25" customHeight="1">
      <c r="B52" s="33"/>
      <c r="C52" s="29" t="s">
        <v>30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138</v>
      </c>
      <c r="D56" s="34"/>
      <c r="E56" s="34"/>
      <c r="F56" s="34"/>
      <c r="G56" s="34"/>
      <c r="H56" s="34"/>
      <c r="I56" s="94"/>
      <c r="J56" s="104">
        <f>J88</f>
        <v>0</v>
      </c>
      <c r="K56" s="37"/>
      <c r="AU56" s="16" t="s">
        <v>139</v>
      </c>
    </row>
    <row r="57" spans="2:11" s="7" customFormat="1" ht="24.75" customHeight="1">
      <c r="B57" s="123"/>
      <c r="C57" s="124"/>
      <c r="D57" s="125" t="s">
        <v>140</v>
      </c>
      <c r="E57" s="126"/>
      <c r="F57" s="126"/>
      <c r="G57" s="126"/>
      <c r="H57" s="126"/>
      <c r="I57" s="127"/>
      <c r="J57" s="128">
        <f>J89</f>
        <v>0</v>
      </c>
      <c r="K57" s="129"/>
    </row>
    <row r="58" spans="2:11" s="8" customFormat="1" ht="19.5" customHeight="1">
      <c r="B58" s="130"/>
      <c r="C58" s="131"/>
      <c r="D58" s="132" t="s">
        <v>141</v>
      </c>
      <c r="E58" s="133"/>
      <c r="F58" s="133"/>
      <c r="G58" s="133"/>
      <c r="H58" s="133"/>
      <c r="I58" s="134"/>
      <c r="J58" s="135">
        <f>J90</f>
        <v>0</v>
      </c>
      <c r="K58" s="136"/>
    </row>
    <row r="59" spans="2:11" s="8" customFormat="1" ht="19.5" customHeight="1">
      <c r="B59" s="130"/>
      <c r="C59" s="131"/>
      <c r="D59" s="132" t="s">
        <v>142</v>
      </c>
      <c r="E59" s="133"/>
      <c r="F59" s="133"/>
      <c r="G59" s="133"/>
      <c r="H59" s="133"/>
      <c r="I59" s="134"/>
      <c r="J59" s="135">
        <f>J106</f>
        <v>0</v>
      </c>
      <c r="K59" s="136"/>
    </row>
    <row r="60" spans="2:11" s="8" customFormat="1" ht="19.5" customHeight="1">
      <c r="B60" s="130"/>
      <c r="C60" s="131"/>
      <c r="D60" s="132" t="s">
        <v>144</v>
      </c>
      <c r="E60" s="133"/>
      <c r="F60" s="133"/>
      <c r="G60" s="133"/>
      <c r="H60" s="133"/>
      <c r="I60" s="134"/>
      <c r="J60" s="135">
        <f>J128</f>
        <v>0</v>
      </c>
      <c r="K60" s="136"/>
    </row>
    <row r="61" spans="2:11" s="8" customFormat="1" ht="19.5" customHeight="1">
      <c r="B61" s="130"/>
      <c r="C61" s="131"/>
      <c r="D61" s="132" t="s">
        <v>145</v>
      </c>
      <c r="E61" s="133"/>
      <c r="F61" s="133"/>
      <c r="G61" s="133"/>
      <c r="H61" s="133"/>
      <c r="I61" s="134"/>
      <c r="J61" s="135">
        <f>J135</f>
        <v>0</v>
      </c>
      <c r="K61" s="136"/>
    </row>
    <row r="62" spans="2:11" s="8" customFormat="1" ht="19.5" customHeight="1">
      <c r="B62" s="130"/>
      <c r="C62" s="131"/>
      <c r="D62" s="132" t="s">
        <v>146</v>
      </c>
      <c r="E62" s="133"/>
      <c r="F62" s="133"/>
      <c r="G62" s="133"/>
      <c r="H62" s="133"/>
      <c r="I62" s="134"/>
      <c r="J62" s="135">
        <f>J175</f>
        <v>0</v>
      </c>
      <c r="K62" s="136"/>
    </row>
    <row r="63" spans="2:11" s="8" customFormat="1" ht="19.5" customHeight="1">
      <c r="B63" s="130"/>
      <c r="C63" s="131"/>
      <c r="D63" s="132" t="s">
        <v>148</v>
      </c>
      <c r="E63" s="133"/>
      <c r="F63" s="133"/>
      <c r="G63" s="133"/>
      <c r="H63" s="133"/>
      <c r="I63" s="134"/>
      <c r="J63" s="135">
        <f>J254</f>
        <v>0</v>
      </c>
      <c r="K63" s="136"/>
    </row>
    <row r="64" spans="2:11" s="8" customFormat="1" ht="19.5" customHeight="1">
      <c r="B64" s="130"/>
      <c r="C64" s="131"/>
      <c r="D64" s="132" t="s">
        <v>147</v>
      </c>
      <c r="E64" s="133"/>
      <c r="F64" s="133"/>
      <c r="G64" s="133"/>
      <c r="H64" s="133"/>
      <c r="I64" s="134"/>
      <c r="J64" s="135">
        <f>J293</f>
        <v>0</v>
      </c>
      <c r="K64" s="136"/>
    </row>
    <row r="65" spans="2:11" s="8" customFormat="1" ht="19.5" customHeight="1">
      <c r="B65" s="130"/>
      <c r="C65" s="131"/>
      <c r="D65" s="132" t="s">
        <v>149</v>
      </c>
      <c r="E65" s="133"/>
      <c r="F65" s="133"/>
      <c r="G65" s="133"/>
      <c r="H65" s="133"/>
      <c r="I65" s="134"/>
      <c r="J65" s="135">
        <f>J303</f>
        <v>0</v>
      </c>
      <c r="K65" s="136"/>
    </row>
    <row r="66" spans="2:11" s="8" customFormat="1" ht="14.25" customHeight="1">
      <c r="B66" s="130"/>
      <c r="C66" s="131"/>
      <c r="D66" s="132" t="s">
        <v>150</v>
      </c>
      <c r="E66" s="133"/>
      <c r="F66" s="133"/>
      <c r="G66" s="133"/>
      <c r="H66" s="133"/>
      <c r="I66" s="134"/>
      <c r="J66" s="135">
        <f>J304</f>
        <v>0</v>
      </c>
      <c r="K66" s="136"/>
    </row>
    <row r="67" spans="2:11" s="8" customFormat="1" ht="14.25" customHeight="1">
      <c r="B67" s="130"/>
      <c r="C67" s="131"/>
      <c r="D67" s="132" t="s">
        <v>151</v>
      </c>
      <c r="E67" s="133"/>
      <c r="F67" s="133"/>
      <c r="G67" s="133"/>
      <c r="H67" s="133"/>
      <c r="I67" s="134"/>
      <c r="J67" s="135">
        <f>J328</f>
        <v>0</v>
      </c>
      <c r="K67" s="136"/>
    </row>
    <row r="68" spans="2:11" s="8" customFormat="1" ht="14.25" customHeight="1">
      <c r="B68" s="130"/>
      <c r="C68" s="131"/>
      <c r="D68" s="132" t="s">
        <v>152</v>
      </c>
      <c r="E68" s="133"/>
      <c r="F68" s="133"/>
      <c r="G68" s="133"/>
      <c r="H68" s="133"/>
      <c r="I68" s="134"/>
      <c r="J68" s="135">
        <f>J341</f>
        <v>0</v>
      </c>
      <c r="K68" s="136"/>
    </row>
    <row r="69" spans="2:11" s="1" customFormat="1" ht="21.75" customHeight="1">
      <c r="B69" s="33"/>
      <c r="C69" s="34"/>
      <c r="D69" s="34"/>
      <c r="E69" s="34"/>
      <c r="F69" s="34"/>
      <c r="G69" s="34"/>
      <c r="H69" s="34"/>
      <c r="I69" s="94"/>
      <c r="J69" s="34"/>
      <c r="K69" s="37"/>
    </row>
    <row r="70" spans="2:11" s="1" customFormat="1" ht="6.75" customHeight="1">
      <c r="B70" s="48"/>
      <c r="C70" s="49"/>
      <c r="D70" s="49"/>
      <c r="E70" s="49"/>
      <c r="F70" s="49"/>
      <c r="G70" s="49"/>
      <c r="H70" s="49"/>
      <c r="I70" s="115"/>
      <c r="J70" s="49"/>
      <c r="K70" s="50"/>
    </row>
    <row r="74" spans="2:12" s="1" customFormat="1" ht="6.75" customHeight="1">
      <c r="B74" s="51"/>
      <c r="C74" s="52"/>
      <c r="D74" s="52"/>
      <c r="E74" s="52"/>
      <c r="F74" s="52"/>
      <c r="G74" s="52"/>
      <c r="H74" s="52"/>
      <c r="I74" s="116"/>
      <c r="J74" s="52"/>
      <c r="K74" s="52"/>
      <c r="L74" s="33"/>
    </row>
    <row r="75" spans="2:12" s="1" customFormat="1" ht="36.75" customHeight="1">
      <c r="B75" s="33"/>
      <c r="C75" s="53" t="s">
        <v>153</v>
      </c>
      <c r="L75" s="33"/>
    </row>
    <row r="76" spans="2:12" s="1" customFormat="1" ht="6.75" customHeight="1">
      <c r="B76" s="33"/>
      <c r="L76" s="33"/>
    </row>
    <row r="77" spans="2:12" s="1" customFormat="1" ht="14.25" customHeight="1">
      <c r="B77" s="33"/>
      <c r="C77" s="55" t="s">
        <v>1074</v>
      </c>
      <c r="L77" s="33"/>
    </row>
    <row r="78" spans="2:12" s="1" customFormat="1" ht="22.5" customHeight="1">
      <c r="B78" s="33"/>
      <c r="E78" s="352" t="str">
        <f>E7</f>
        <v>Revitalizace zeleně hřbitova sv. Alžběty v Třeboni</v>
      </c>
      <c r="F78" s="329"/>
      <c r="G78" s="329"/>
      <c r="H78" s="329"/>
      <c r="L78" s="33"/>
    </row>
    <row r="79" spans="2:12" s="1" customFormat="1" ht="14.25" customHeight="1">
      <c r="B79" s="33"/>
      <c r="C79" s="55" t="s">
        <v>110</v>
      </c>
      <c r="L79" s="33"/>
    </row>
    <row r="80" spans="2:12" s="1" customFormat="1" ht="23.25" customHeight="1">
      <c r="B80" s="33"/>
      <c r="E80" s="326" t="str">
        <f>E9</f>
        <v>122/2 - II.etapa</v>
      </c>
      <c r="F80" s="329"/>
      <c r="G80" s="329"/>
      <c r="H80" s="329"/>
      <c r="L80" s="33"/>
    </row>
    <row r="81" spans="2:12" s="1" customFormat="1" ht="6.75" customHeight="1">
      <c r="B81" s="33"/>
      <c r="L81" s="33"/>
    </row>
    <row r="82" spans="2:12" s="1" customFormat="1" ht="18" customHeight="1">
      <c r="B82" s="33"/>
      <c r="C82" s="55" t="s">
        <v>20</v>
      </c>
      <c r="F82" s="137" t="str">
        <f>F12</f>
        <v>k.ú. Třeboň</v>
      </c>
      <c r="I82" s="138" t="s">
        <v>22</v>
      </c>
      <c r="J82" s="59" t="str">
        <f>IF(J12="","",J12)</f>
        <v>14.3.2016</v>
      </c>
      <c r="L82" s="33"/>
    </row>
    <row r="83" spans="2:12" s="1" customFormat="1" ht="6.75" customHeight="1">
      <c r="B83" s="33"/>
      <c r="L83" s="33"/>
    </row>
    <row r="84" spans="2:12" s="1" customFormat="1" ht="15">
      <c r="B84" s="33"/>
      <c r="C84" s="55" t="s">
        <v>26</v>
      </c>
      <c r="F84" s="137" t="str">
        <f>E15</f>
        <v>Město Třeboň, Palackého nám.46/II, 379 01 Třeboň  </v>
      </c>
      <c r="I84" s="138" t="s">
        <v>32</v>
      </c>
      <c r="J84" s="137" t="str">
        <f>E21</f>
        <v>Atregia, s.r.o., Šebrov 215, 679 22</v>
      </c>
      <c r="L84" s="33"/>
    </row>
    <row r="85" spans="2:12" s="1" customFormat="1" ht="14.25" customHeight="1">
      <c r="B85" s="33"/>
      <c r="C85" s="55" t="s">
        <v>30</v>
      </c>
      <c r="F85" s="137">
        <f>IF(E18="","",E18)</f>
      </c>
      <c r="L85" s="33"/>
    </row>
    <row r="86" spans="2:12" s="1" customFormat="1" ht="9.75" customHeight="1">
      <c r="B86" s="33"/>
      <c r="L86" s="33"/>
    </row>
    <row r="87" spans="2:20" s="9" customFormat="1" ht="29.25" customHeight="1">
      <c r="B87" s="139"/>
      <c r="C87" s="140" t="s">
        <v>154</v>
      </c>
      <c r="D87" s="141" t="s">
        <v>54</v>
      </c>
      <c r="E87" s="141" t="s">
        <v>50</v>
      </c>
      <c r="F87" s="141" t="s">
        <v>155</v>
      </c>
      <c r="G87" s="141" t="s">
        <v>156</v>
      </c>
      <c r="H87" s="141" t="s">
        <v>157</v>
      </c>
      <c r="I87" s="142" t="s">
        <v>158</v>
      </c>
      <c r="J87" s="141" t="s">
        <v>137</v>
      </c>
      <c r="K87" s="143" t="s">
        <v>159</v>
      </c>
      <c r="L87" s="139"/>
      <c r="M87" s="66" t="s">
        <v>160</v>
      </c>
      <c r="N87" s="67" t="s">
        <v>40</v>
      </c>
      <c r="O87" s="67" t="s">
        <v>161</v>
      </c>
      <c r="P87" s="67" t="s">
        <v>162</v>
      </c>
      <c r="Q87" s="67" t="s">
        <v>163</v>
      </c>
      <c r="R87" s="67" t="s">
        <v>164</v>
      </c>
      <c r="S87" s="67" t="s">
        <v>165</v>
      </c>
      <c r="T87" s="68" t="s">
        <v>166</v>
      </c>
    </row>
    <row r="88" spans="2:63" s="1" customFormat="1" ht="29.25" customHeight="1">
      <c r="B88" s="33"/>
      <c r="C88" s="70" t="s">
        <v>138</v>
      </c>
      <c r="J88" s="144">
        <f>BK88</f>
        <v>0</v>
      </c>
      <c r="L88" s="33"/>
      <c r="M88" s="69"/>
      <c r="N88" s="60"/>
      <c r="O88" s="60"/>
      <c r="P88" s="145">
        <f>P89</f>
        <v>0</v>
      </c>
      <c r="Q88" s="60"/>
      <c r="R88" s="145">
        <f>R89</f>
        <v>21.705060999999997</v>
      </c>
      <c r="S88" s="60"/>
      <c r="T88" s="146">
        <f>T89</f>
        <v>0</v>
      </c>
      <c r="AT88" s="16" t="s">
        <v>67</v>
      </c>
      <c r="AU88" s="16" t="s">
        <v>139</v>
      </c>
      <c r="BK88" s="147">
        <f>BK89</f>
        <v>0</v>
      </c>
    </row>
    <row r="89" spans="2:63" s="10" customFormat="1" ht="36.75" customHeight="1">
      <c r="B89" s="148"/>
      <c r="D89" s="149" t="s">
        <v>67</v>
      </c>
      <c r="E89" s="150" t="s">
        <v>167</v>
      </c>
      <c r="F89" s="150" t="s">
        <v>168</v>
      </c>
      <c r="I89" s="151"/>
      <c r="J89" s="152">
        <f>BK89</f>
        <v>0</v>
      </c>
      <c r="L89" s="148"/>
      <c r="M89" s="153"/>
      <c r="N89" s="154"/>
      <c r="O89" s="154"/>
      <c r="P89" s="155">
        <f>P90+P106+P128+P135+P175+P254+P293+P303</f>
        <v>0</v>
      </c>
      <c r="Q89" s="154"/>
      <c r="R89" s="155">
        <f>R90+R106+R128+R135+R175+R254+R293+R303</f>
        <v>21.705060999999997</v>
      </c>
      <c r="S89" s="154"/>
      <c r="T89" s="156">
        <f>T90+T106+T128+T135+T175+T254+T293+T303</f>
        <v>0</v>
      </c>
      <c r="AR89" s="149" t="s">
        <v>19</v>
      </c>
      <c r="AT89" s="157" t="s">
        <v>67</v>
      </c>
      <c r="AU89" s="157" t="s">
        <v>68</v>
      </c>
      <c r="AY89" s="149" t="s">
        <v>169</v>
      </c>
      <c r="BK89" s="158">
        <f>BK90+BK106+BK128+BK135+BK175+BK254+BK293+BK303</f>
        <v>0</v>
      </c>
    </row>
    <row r="90" spans="2:63" s="10" customFormat="1" ht="19.5" customHeight="1">
      <c r="B90" s="148"/>
      <c r="D90" s="159" t="s">
        <v>67</v>
      </c>
      <c r="E90" s="160" t="s">
        <v>170</v>
      </c>
      <c r="F90" s="160" t="s">
        <v>171</v>
      </c>
      <c r="I90" s="151"/>
      <c r="J90" s="161">
        <f>BK90</f>
        <v>0</v>
      </c>
      <c r="L90" s="148"/>
      <c r="M90" s="153"/>
      <c r="N90" s="154"/>
      <c r="O90" s="154"/>
      <c r="P90" s="155">
        <f>SUM(P91:P105)</f>
        <v>0</v>
      </c>
      <c r="Q90" s="154"/>
      <c r="R90" s="155">
        <f>SUM(R91:R105)</f>
        <v>0</v>
      </c>
      <c r="S90" s="154"/>
      <c r="T90" s="156">
        <f>SUM(T91:T105)</f>
        <v>0</v>
      </c>
      <c r="AR90" s="149" t="s">
        <v>172</v>
      </c>
      <c r="AT90" s="157" t="s">
        <v>67</v>
      </c>
      <c r="AU90" s="157" t="s">
        <v>19</v>
      </c>
      <c r="AY90" s="149" t="s">
        <v>169</v>
      </c>
      <c r="BK90" s="158">
        <f>SUM(BK91:BK105)</f>
        <v>0</v>
      </c>
    </row>
    <row r="91" spans="2:65" s="1" customFormat="1" ht="22.5" customHeight="1">
      <c r="B91" s="162"/>
      <c r="C91" s="163" t="s">
        <v>19</v>
      </c>
      <c r="D91" s="163" t="s">
        <v>173</v>
      </c>
      <c r="E91" s="164" t="s">
        <v>174</v>
      </c>
      <c r="F91" s="165" t="s">
        <v>175</v>
      </c>
      <c r="G91" s="166" t="s">
        <v>176</v>
      </c>
      <c r="H91" s="167">
        <v>5</v>
      </c>
      <c r="I91" s="168"/>
      <c r="J91" s="169">
        <f>ROUND(I91*H91,2)</f>
        <v>0</v>
      </c>
      <c r="K91" s="165" t="s">
        <v>177</v>
      </c>
      <c r="L91" s="33"/>
      <c r="M91" s="170" t="s">
        <v>3</v>
      </c>
      <c r="N91" s="171" t="s">
        <v>41</v>
      </c>
      <c r="O91" s="34"/>
      <c r="P91" s="172">
        <f>O91*H91</f>
        <v>0</v>
      </c>
      <c r="Q91" s="172">
        <v>0</v>
      </c>
      <c r="R91" s="172">
        <f>Q91*H91</f>
        <v>0</v>
      </c>
      <c r="S91" s="172">
        <v>0</v>
      </c>
      <c r="T91" s="173">
        <f>S91*H91</f>
        <v>0</v>
      </c>
      <c r="AR91" s="16" t="s">
        <v>172</v>
      </c>
      <c r="AT91" s="16" t="s">
        <v>173</v>
      </c>
      <c r="AU91" s="16" t="s">
        <v>76</v>
      </c>
      <c r="AY91" s="16" t="s">
        <v>169</v>
      </c>
      <c r="BE91" s="174">
        <f>IF(N91="základní",J91,0)</f>
        <v>0</v>
      </c>
      <c r="BF91" s="174">
        <f>IF(N91="snížená",J91,0)</f>
        <v>0</v>
      </c>
      <c r="BG91" s="174">
        <f>IF(N91="zákl. přenesená",J91,0)</f>
        <v>0</v>
      </c>
      <c r="BH91" s="174">
        <f>IF(N91="sníž. přenesená",J91,0)</f>
        <v>0</v>
      </c>
      <c r="BI91" s="174">
        <f>IF(N91="nulová",J91,0)</f>
        <v>0</v>
      </c>
      <c r="BJ91" s="16" t="s">
        <v>19</v>
      </c>
      <c r="BK91" s="174">
        <f>ROUND(I91*H91,2)</f>
        <v>0</v>
      </c>
      <c r="BL91" s="16" t="s">
        <v>172</v>
      </c>
      <c r="BM91" s="16" t="s">
        <v>178</v>
      </c>
    </row>
    <row r="92" spans="2:47" s="1" customFormat="1" ht="27">
      <c r="B92" s="33"/>
      <c r="D92" s="175" t="s">
        <v>179</v>
      </c>
      <c r="F92" s="176" t="s">
        <v>180</v>
      </c>
      <c r="I92" s="177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179</v>
      </c>
      <c r="AU92" s="16" t="s">
        <v>76</v>
      </c>
    </row>
    <row r="93" spans="2:51" s="11" customFormat="1" ht="13.5">
      <c r="B93" s="178"/>
      <c r="D93" s="179" t="s">
        <v>181</v>
      </c>
      <c r="E93" s="180" t="s">
        <v>3</v>
      </c>
      <c r="F93" s="181" t="s">
        <v>783</v>
      </c>
      <c r="H93" s="182">
        <v>5</v>
      </c>
      <c r="I93" s="183"/>
      <c r="L93" s="178"/>
      <c r="M93" s="184"/>
      <c r="N93" s="185"/>
      <c r="O93" s="185"/>
      <c r="P93" s="185"/>
      <c r="Q93" s="185"/>
      <c r="R93" s="185"/>
      <c r="S93" s="185"/>
      <c r="T93" s="186"/>
      <c r="AT93" s="187" t="s">
        <v>181</v>
      </c>
      <c r="AU93" s="187" t="s">
        <v>76</v>
      </c>
      <c r="AV93" s="11" t="s">
        <v>76</v>
      </c>
      <c r="AW93" s="11" t="s">
        <v>34</v>
      </c>
      <c r="AX93" s="11" t="s">
        <v>19</v>
      </c>
      <c r="AY93" s="187" t="s">
        <v>169</v>
      </c>
    </row>
    <row r="94" spans="2:65" s="1" customFormat="1" ht="22.5" customHeight="1">
      <c r="B94" s="162"/>
      <c r="C94" s="163" t="s">
        <v>76</v>
      </c>
      <c r="D94" s="163" t="s">
        <v>173</v>
      </c>
      <c r="E94" s="164" t="s">
        <v>183</v>
      </c>
      <c r="F94" s="165" t="s">
        <v>184</v>
      </c>
      <c r="G94" s="166" t="s">
        <v>176</v>
      </c>
      <c r="H94" s="167">
        <v>5</v>
      </c>
      <c r="I94" s="168"/>
      <c r="J94" s="169">
        <f>ROUND(I94*H94,2)</f>
        <v>0</v>
      </c>
      <c r="K94" s="165" t="s">
        <v>177</v>
      </c>
      <c r="L94" s="33"/>
      <c r="M94" s="170" t="s">
        <v>3</v>
      </c>
      <c r="N94" s="171" t="s">
        <v>41</v>
      </c>
      <c r="O94" s="34"/>
      <c r="P94" s="172">
        <f>O94*H94</f>
        <v>0</v>
      </c>
      <c r="Q94" s="172">
        <v>0</v>
      </c>
      <c r="R94" s="172">
        <f>Q94*H94</f>
        <v>0</v>
      </c>
      <c r="S94" s="172">
        <v>0</v>
      </c>
      <c r="T94" s="173">
        <f>S94*H94</f>
        <v>0</v>
      </c>
      <c r="AR94" s="16" t="s">
        <v>172</v>
      </c>
      <c r="AT94" s="16" t="s">
        <v>173</v>
      </c>
      <c r="AU94" s="16" t="s">
        <v>76</v>
      </c>
      <c r="AY94" s="16" t="s">
        <v>169</v>
      </c>
      <c r="BE94" s="174">
        <f>IF(N94="základní",J94,0)</f>
        <v>0</v>
      </c>
      <c r="BF94" s="174">
        <f>IF(N94="snížená",J94,0)</f>
        <v>0</v>
      </c>
      <c r="BG94" s="174">
        <f>IF(N94="zákl. přenesená",J94,0)</f>
        <v>0</v>
      </c>
      <c r="BH94" s="174">
        <f>IF(N94="sníž. přenesená",J94,0)</f>
        <v>0</v>
      </c>
      <c r="BI94" s="174">
        <f>IF(N94="nulová",J94,0)</f>
        <v>0</v>
      </c>
      <c r="BJ94" s="16" t="s">
        <v>19</v>
      </c>
      <c r="BK94" s="174">
        <f>ROUND(I94*H94,2)</f>
        <v>0</v>
      </c>
      <c r="BL94" s="16" t="s">
        <v>172</v>
      </c>
      <c r="BM94" s="16" t="s">
        <v>185</v>
      </c>
    </row>
    <row r="95" spans="2:47" s="1" customFormat="1" ht="27">
      <c r="B95" s="33"/>
      <c r="D95" s="175" t="s">
        <v>179</v>
      </c>
      <c r="F95" s="176" t="s">
        <v>186</v>
      </c>
      <c r="I95" s="177"/>
      <c r="L95" s="33"/>
      <c r="M95" s="62"/>
      <c r="N95" s="34"/>
      <c r="O95" s="34"/>
      <c r="P95" s="34"/>
      <c r="Q95" s="34"/>
      <c r="R95" s="34"/>
      <c r="S95" s="34"/>
      <c r="T95" s="63"/>
      <c r="AT95" s="16" t="s">
        <v>179</v>
      </c>
      <c r="AU95" s="16" t="s">
        <v>76</v>
      </c>
    </row>
    <row r="96" spans="2:51" s="11" customFormat="1" ht="13.5">
      <c r="B96" s="178"/>
      <c r="D96" s="179" t="s">
        <v>181</v>
      </c>
      <c r="E96" s="180" t="s">
        <v>3</v>
      </c>
      <c r="F96" s="181" t="s">
        <v>784</v>
      </c>
      <c r="H96" s="182">
        <v>5</v>
      </c>
      <c r="I96" s="183"/>
      <c r="L96" s="178"/>
      <c r="M96" s="184"/>
      <c r="N96" s="185"/>
      <c r="O96" s="185"/>
      <c r="P96" s="185"/>
      <c r="Q96" s="185"/>
      <c r="R96" s="185"/>
      <c r="S96" s="185"/>
      <c r="T96" s="186"/>
      <c r="AT96" s="187" t="s">
        <v>181</v>
      </c>
      <c r="AU96" s="187" t="s">
        <v>76</v>
      </c>
      <c r="AV96" s="11" t="s">
        <v>76</v>
      </c>
      <c r="AW96" s="11" t="s">
        <v>34</v>
      </c>
      <c r="AX96" s="11" t="s">
        <v>19</v>
      </c>
      <c r="AY96" s="187" t="s">
        <v>169</v>
      </c>
    </row>
    <row r="97" spans="2:65" s="1" customFormat="1" ht="22.5" customHeight="1">
      <c r="B97" s="162"/>
      <c r="C97" s="163" t="s">
        <v>91</v>
      </c>
      <c r="D97" s="163" t="s">
        <v>173</v>
      </c>
      <c r="E97" s="164" t="s">
        <v>188</v>
      </c>
      <c r="F97" s="165" t="s">
        <v>189</v>
      </c>
      <c r="G97" s="166" t="s">
        <v>176</v>
      </c>
      <c r="H97" s="167">
        <v>6</v>
      </c>
      <c r="I97" s="168"/>
      <c r="J97" s="169">
        <f>ROUND(I97*H97,2)</f>
        <v>0</v>
      </c>
      <c r="K97" s="165" t="s">
        <v>177</v>
      </c>
      <c r="L97" s="33"/>
      <c r="M97" s="170" t="s">
        <v>3</v>
      </c>
      <c r="N97" s="171" t="s">
        <v>41</v>
      </c>
      <c r="O97" s="34"/>
      <c r="P97" s="172">
        <f>O97*H97</f>
        <v>0</v>
      </c>
      <c r="Q97" s="172">
        <v>0</v>
      </c>
      <c r="R97" s="172">
        <f>Q97*H97</f>
        <v>0</v>
      </c>
      <c r="S97" s="172">
        <v>0</v>
      </c>
      <c r="T97" s="173">
        <f>S97*H97</f>
        <v>0</v>
      </c>
      <c r="AR97" s="16" t="s">
        <v>172</v>
      </c>
      <c r="AT97" s="16" t="s">
        <v>173</v>
      </c>
      <c r="AU97" s="16" t="s">
        <v>76</v>
      </c>
      <c r="AY97" s="16" t="s">
        <v>169</v>
      </c>
      <c r="BE97" s="174">
        <f>IF(N97="základní",J97,0)</f>
        <v>0</v>
      </c>
      <c r="BF97" s="174">
        <f>IF(N97="snížená",J97,0)</f>
        <v>0</v>
      </c>
      <c r="BG97" s="174">
        <f>IF(N97="zákl. přenesená",J97,0)</f>
        <v>0</v>
      </c>
      <c r="BH97" s="174">
        <f>IF(N97="sníž. přenesená",J97,0)</f>
        <v>0</v>
      </c>
      <c r="BI97" s="174">
        <f>IF(N97="nulová",J97,0)</f>
        <v>0</v>
      </c>
      <c r="BJ97" s="16" t="s">
        <v>19</v>
      </c>
      <c r="BK97" s="174">
        <f>ROUND(I97*H97,2)</f>
        <v>0</v>
      </c>
      <c r="BL97" s="16" t="s">
        <v>172</v>
      </c>
      <c r="BM97" s="16" t="s">
        <v>190</v>
      </c>
    </row>
    <row r="98" spans="2:47" s="1" customFormat="1" ht="27">
      <c r="B98" s="33"/>
      <c r="D98" s="175" t="s">
        <v>179</v>
      </c>
      <c r="F98" s="176" t="s">
        <v>191</v>
      </c>
      <c r="I98" s="177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179</v>
      </c>
      <c r="AU98" s="16" t="s">
        <v>76</v>
      </c>
    </row>
    <row r="99" spans="2:51" s="11" customFormat="1" ht="13.5">
      <c r="B99" s="178"/>
      <c r="D99" s="179" t="s">
        <v>181</v>
      </c>
      <c r="E99" s="180" t="s">
        <v>3</v>
      </c>
      <c r="F99" s="181" t="s">
        <v>785</v>
      </c>
      <c r="H99" s="182">
        <v>6</v>
      </c>
      <c r="I99" s="183"/>
      <c r="L99" s="178"/>
      <c r="M99" s="184"/>
      <c r="N99" s="185"/>
      <c r="O99" s="185"/>
      <c r="P99" s="185"/>
      <c r="Q99" s="185"/>
      <c r="R99" s="185"/>
      <c r="S99" s="185"/>
      <c r="T99" s="186"/>
      <c r="AT99" s="187" t="s">
        <v>181</v>
      </c>
      <c r="AU99" s="187" t="s">
        <v>76</v>
      </c>
      <c r="AV99" s="11" t="s">
        <v>76</v>
      </c>
      <c r="AW99" s="11" t="s">
        <v>34</v>
      </c>
      <c r="AX99" s="11" t="s">
        <v>19</v>
      </c>
      <c r="AY99" s="187" t="s">
        <v>169</v>
      </c>
    </row>
    <row r="100" spans="2:65" s="1" customFormat="1" ht="22.5" customHeight="1">
      <c r="B100" s="162"/>
      <c r="C100" s="163" t="s">
        <v>172</v>
      </c>
      <c r="D100" s="163" t="s">
        <v>173</v>
      </c>
      <c r="E100" s="164" t="s">
        <v>193</v>
      </c>
      <c r="F100" s="165" t="s">
        <v>194</v>
      </c>
      <c r="G100" s="166" t="s">
        <v>176</v>
      </c>
      <c r="H100" s="167">
        <v>3</v>
      </c>
      <c r="I100" s="168"/>
      <c r="J100" s="169">
        <f>ROUND(I100*H100,2)</f>
        <v>0</v>
      </c>
      <c r="K100" s="165" t="s">
        <v>177</v>
      </c>
      <c r="L100" s="33"/>
      <c r="M100" s="170" t="s">
        <v>3</v>
      </c>
      <c r="N100" s="171" t="s">
        <v>41</v>
      </c>
      <c r="O100" s="34"/>
      <c r="P100" s="172">
        <f>O100*H100</f>
        <v>0</v>
      </c>
      <c r="Q100" s="172">
        <v>0</v>
      </c>
      <c r="R100" s="172">
        <f>Q100*H100</f>
        <v>0</v>
      </c>
      <c r="S100" s="172">
        <v>0</v>
      </c>
      <c r="T100" s="173">
        <f>S100*H100</f>
        <v>0</v>
      </c>
      <c r="AR100" s="16" t="s">
        <v>172</v>
      </c>
      <c r="AT100" s="16" t="s">
        <v>173</v>
      </c>
      <c r="AU100" s="16" t="s">
        <v>76</v>
      </c>
      <c r="AY100" s="16" t="s">
        <v>169</v>
      </c>
      <c r="BE100" s="174">
        <f>IF(N100="základní",J100,0)</f>
        <v>0</v>
      </c>
      <c r="BF100" s="174">
        <f>IF(N100="snížená",J100,0)</f>
        <v>0</v>
      </c>
      <c r="BG100" s="174">
        <f>IF(N100="zákl. přenesená",J100,0)</f>
        <v>0</v>
      </c>
      <c r="BH100" s="174">
        <f>IF(N100="sníž. přenesená",J100,0)</f>
        <v>0</v>
      </c>
      <c r="BI100" s="174">
        <f>IF(N100="nulová",J100,0)</f>
        <v>0</v>
      </c>
      <c r="BJ100" s="16" t="s">
        <v>19</v>
      </c>
      <c r="BK100" s="174">
        <f>ROUND(I100*H100,2)</f>
        <v>0</v>
      </c>
      <c r="BL100" s="16" t="s">
        <v>172</v>
      </c>
      <c r="BM100" s="16" t="s">
        <v>195</v>
      </c>
    </row>
    <row r="101" spans="2:47" s="1" customFormat="1" ht="27">
      <c r="B101" s="33"/>
      <c r="D101" s="175" t="s">
        <v>179</v>
      </c>
      <c r="F101" s="176" t="s">
        <v>196</v>
      </c>
      <c r="I101" s="177"/>
      <c r="L101" s="33"/>
      <c r="M101" s="62"/>
      <c r="N101" s="34"/>
      <c r="O101" s="34"/>
      <c r="P101" s="34"/>
      <c r="Q101" s="34"/>
      <c r="R101" s="34"/>
      <c r="S101" s="34"/>
      <c r="T101" s="63"/>
      <c r="AT101" s="16" t="s">
        <v>179</v>
      </c>
      <c r="AU101" s="16" t="s">
        <v>76</v>
      </c>
    </row>
    <row r="102" spans="2:51" s="11" customFormat="1" ht="13.5">
      <c r="B102" s="178"/>
      <c r="D102" s="179" t="s">
        <v>181</v>
      </c>
      <c r="E102" s="180" t="s">
        <v>3</v>
      </c>
      <c r="F102" s="181" t="s">
        <v>786</v>
      </c>
      <c r="H102" s="182">
        <v>3</v>
      </c>
      <c r="I102" s="183"/>
      <c r="L102" s="178"/>
      <c r="M102" s="184"/>
      <c r="N102" s="185"/>
      <c r="O102" s="185"/>
      <c r="P102" s="185"/>
      <c r="Q102" s="185"/>
      <c r="R102" s="185"/>
      <c r="S102" s="185"/>
      <c r="T102" s="186"/>
      <c r="AT102" s="187" t="s">
        <v>181</v>
      </c>
      <c r="AU102" s="187" t="s">
        <v>76</v>
      </c>
      <c r="AV102" s="11" t="s">
        <v>76</v>
      </c>
      <c r="AW102" s="11" t="s">
        <v>34</v>
      </c>
      <c r="AX102" s="11" t="s">
        <v>19</v>
      </c>
      <c r="AY102" s="187" t="s">
        <v>169</v>
      </c>
    </row>
    <row r="103" spans="2:65" s="1" customFormat="1" ht="31.5" customHeight="1">
      <c r="B103" s="162"/>
      <c r="C103" s="163" t="s">
        <v>198</v>
      </c>
      <c r="D103" s="163" t="s">
        <v>173</v>
      </c>
      <c r="E103" s="164" t="s">
        <v>205</v>
      </c>
      <c r="F103" s="165" t="s">
        <v>206</v>
      </c>
      <c r="G103" s="166" t="s">
        <v>176</v>
      </c>
      <c r="H103" s="167">
        <v>103</v>
      </c>
      <c r="I103" s="168"/>
      <c r="J103" s="169">
        <f>ROUND(I103*H103,2)</f>
        <v>0</v>
      </c>
      <c r="K103" s="165" t="s">
        <v>177</v>
      </c>
      <c r="L103" s="33"/>
      <c r="M103" s="170" t="s">
        <v>3</v>
      </c>
      <c r="N103" s="171" t="s">
        <v>41</v>
      </c>
      <c r="O103" s="34"/>
      <c r="P103" s="172">
        <f>O103*H103</f>
        <v>0</v>
      </c>
      <c r="Q103" s="172">
        <v>0</v>
      </c>
      <c r="R103" s="172">
        <f>Q103*H103</f>
        <v>0</v>
      </c>
      <c r="S103" s="172">
        <v>0</v>
      </c>
      <c r="T103" s="173">
        <f>S103*H103</f>
        <v>0</v>
      </c>
      <c r="AR103" s="16" t="s">
        <v>172</v>
      </c>
      <c r="AT103" s="16" t="s">
        <v>173</v>
      </c>
      <c r="AU103" s="16" t="s">
        <v>76</v>
      </c>
      <c r="AY103" s="16" t="s">
        <v>169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6" t="s">
        <v>19</v>
      </c>
      <c r="BK103" s="174">
        <f>ROUND(I103*H103,2)</f>
        <v>0</v>
      </c>
      <c r="BL103" s="16" t="s">
        <v>172</v>
      </c>
      <c r="BM103" s="16" t="s">
        <v>207</v>
      </c>
    </row>
    <row r="104" spans="2:47" s="1" customFormat="1" ht="27">
      <c r="B104" s="33"/>
      <c r="D104" s="175" t="s">
        <v>179</v>
      </c>
      <c r="F104" s="176" t="s">
        <v>208</v>
      </c>
      <c r="I104" s="177"/>
      <c r="L104" s="33"/>
      <c r="M104" s="62"/>
      <c r="N104" s="34"/>
      <c r="O104" s="34"/>
      <c r="P104" s="34"/>
      <c r="Q104" s="34"/>
      <c r="R104" s="34"/>
      <c r="S104" s="34"/>
      <c r="T104" s="63"/>
      <c r="AT104" s="16" t="s">
        <v>179</v>
      </c>
      <c r="AU104" s="16" t="s">
        <v>76</v>
      </c>
    </row>
    <row r="105" spans="2:51" s="11" customFormat="1" ht="13.5">
      <c r="B105" s="178"/>
      <c r="D105" s="175" t="s">
        <v>181</v>
      </c>
      <c r="E105" s="187" t="s">
        <v>3</v>
      </c>
      <c r="F105" s="188" t="s">
        <v>87</v>
      </c>
      <c r="H105" s="189">
        <v>103</v>
      </c>
      <c r="I105" s="183"/>
      <c r="L105" s="178"/>
      <c r="M105" s="184"/>
      <c r="N105" s="185"/>
      <c r="O105" s="185"/>
      <c r="P105" s="185"/>
      <c r="Q105" s="185"/>
      <c r="R105" s="185"/>
      <c r="S105" s="185"/>
      <c r="T105" s="186"/>
      <c r="AT105" s="187" t="s">
        <v>181</v>
      </c>
      <c r="AU105" s="187" t="s">
        <v>76</v>
      </c>
      <c r="AV105" s="11" t="s">
        <v>76</v>
      </c>
      <c r="AW105" s="11" t="s">
        <v>34</v>
      </c>
      <c r="AX105" s="11" t="s">
        <v>19</v>
      </c>
      <c r="AY105" s="187" t="s">
        <v>169</v>
      </c>
    </row>
    <row r="106" spans="2:63" s="10" customFormat="1" ht="29.25" customHeight="1">
      <c r="B106" s="148"/>
      <c r="D106" s="159" t="s">
        <v>67</v>
      </c>
      <c r="E106" s="160" t="s">
        <v>209</v>
      </c>
      <c r="F106" s="160" t="s">
        <v>210</v>
      </c>
      <c r="I106" s="151"/>
      <c r="J106" s="161">
        <f>BK106</f>
        <v>0</v>
      </c>
      <c r="L106" s="148"/>
      <c r="M106" s="153"/>
      <c r="N106" s="154"/>
      <c r="O106" s="154"/>
      <c r="P106" s="155">
        <f>SUM(P107:P127)</f>
        <v>0</v>
      </c>
      <c r="Q106" s="154"/>
      <c r="R106" s="155">
        <f>SUM(R107:R127)</f>
        <v>0</v>
      </c>
      <c r="S106" s="154"/>
      <c r="T106" s="156">
        <f>SUM(T107:T127)</f>
        <v>0</v>
      </c>
      <c r="AR106" s="149" t="s">
        <v>172</v>
      </c>
      <c r="AT106" s="157" t="s">
        <v>67</v>
      </c>
      <c r="AU106" s="157" t="s">
        <v>19</v>
      </c>
      <c r="AY106" s="149" t="s">
        <v>169</v>
      </c>
      <c r="BK106" s="158">
        <f>SUM(BK107:BK127)</f>
        <v>0</v>
      </c>
    </row>
    <row r="107" spans="2:65" s="1" customFormat="1" ht="31.5" customHeight="1">
      <c r="B107" s="162"/>
      <c r="C107" s="163" t="s">
        <v>204</v>
      </c>
      <c r="D107" s="163" t="s">
        <v>173</v>
      </c>
      <c r="E107" s="164" t="s">
        <v>212</v>
      </c>
      <c r="F107" s="165" t="s">
        <v>213</v>
      </c>
      <c r="G107" s="166" t="s">
        <v>94</v>
      </c>
      <c r="H107" s="167">
        <v>0.031</v>
      </c>
      <c r="I107" s="168"/>
      <c r="J107" s="169">
        <f>ROUND(I107*H107,2)</f>
        <v>0</v>
      </c>
      <c r="K107" s="165" t="s">
        <v>214</v>
      </c>
      <c r="L107" s="33"/>
      <c r="M107" s="170" t="s">
        <v>3</v>
      </c>
      <c r="N107" s="171" t="s">
        <v>41</v>
      </c>
      <c r="O107" s="34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6" t="s">
        <v>172</v>
      </c>
      <c r="AT107" s="16" t="s">
        <v>173</v>
      </c>
      <c r="AU107" s="16" t="s">
        <v>76</v>
      </c>
      <c r="AY107" s="16" t="s">
        <v>169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6" t="s">
        <v>19</v>
      </c>
      <c r="BK107" s="174">
        <f>ROUND(I107*H107,2)</f>
        <v>0</v>
      </c>
      <c r="BL107" s="16" t="s">
        <v>172</v>
      </c>
      <c r="BM107" s="16" t="s">
        <v>215</v>
      </c>
    </row>
    <row r="108" spans="2:47" s="1" customFormat="1" ht="13.5">
      <c r="B108" s="33"/>
      <c r="D108" s="175" t="s">
        <v>179</v>
      </c>
      <c r="F108" s="176" t="s">
        <v>216</v>
      </c>
      <c r="I108" s="17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179</v>
      </c>
      <c r="AU108" s="16" t="s">
        <v>76</v>
      </c>
    </row>
    <row r="109" spans="2:51" s="11" customFormat="1" ht="13.5">
      <c r="B109" s="178"/>
      <c r="D109" s="179" t="s">
        <v>181</v>
      </c>
      <c r="E109" s="180" t="s">
        <v>3</v>
      </c>
      <c r="F109" s="181" t="s">
        <v>787</v>
      </c>
      <c r="H109" s="182">
        <v>0.031</v>
      </c>
      <c r="I109" s="183"/>
      <c r="L109" s="178"/>
      <c r="M109" s="184"/>
      <c r="N109" s="185"/>
      <c r="O109" s="185"/>
      <c r="P109" s="185"/>
      <c r="Q109" s="185"/>
      <c r="R109" s="185"/>
      <c r="S109" s="185"/>
      <c r="T109" s="186"/>
      <c r="AT109" s="187" t="s">
        <v>181</v>
      </c>
      <c r="AU109" s="187" t="s">
        <v>76</v>
      </c>
      <c r="AV109" s="11" t="s">
        <v>76</v>
      </c>
      <c r="AW109" s="11" t="s">
        <v>34</v>
      </c>
      <c r="AX109" s="11" t="s">
        <v>19</v>
      </c>
      <c r="AY109" s="187" t="s">
        <v>169</v>
      </c>
    </row>
    <row r="110" spans="2:65" s="1" customFormat="1" ht="31.5" customHeight="1">
      <c r="B110" s="162"/>
      <c r="C110" s="163" t="s">
        <v>211</v>
      </c>
      <c r="D110" s="163" t="s">
        <v>173</v>
      </c>
      <c r="E110" s="164" t="s">
        <v>218</v>
      </c>
      <c r="F110" s="165" t="s">
        <v>219</v>
      </c>
      <c r="G110" s="166" t="s">
        <v>94</v>
      </c>
      <c r="H110" s="167">
        <v>0.283</v>
      </c>
      <c r="I110" s="168"/>
      <c r="J110" s="169">
        <f>ROUND(I110*H110,2)</f>
        <v>0</v>
      </c>
      <c r="K110" s="165" t="s">
        <v>214</v>
      </c>
      <c r="L110" s="33"/>
      <c r="M110" s="170" t="s">
        <v>3</v>
      </c>
      <c r="N110" s="171" t="s">
        <v>41</v>
      </c>
      <c r="O110" s="34"/>
      <c r="P110" s="172">
        <f>O110*H110</f>
        <v>0</v>
      </c>
      <c r="Q110" s="172">
        <v>0</v>
      </c>
      <c r="R110" s="172">
        <f>Q110*H110</f>
        <v>0</v>
      </c>
      <c r="S110" s="172">
        <v>0</v>
      </c>
      <c r="T110" s="173">
        <f>S110*H110</f>
        <v>0</v>
      </c>
      <c r="AR110" s="16" t="s">
        <v>172</v>
      </c>
      <c r="AT110" s="16" t="s">
        <v>173</v>
      </c>
      <c r="AU110" s="16" t="s">
        <v>76</v>
      </c>
      <c r="AY110" s="16" t="s">
        <v>169</v>
      </c>
      <c r="BE110" s="174">
        <f>IF(N110="základní",J110,0)</f>
        <v>0</v>
      </c>
      <c r="BF110" s="174">
        <f>IF(N110="snížená",J110,0)</f>
        <v>0</v>
      </c>
      <c r="BG110" s="174">
        <f>IF(N110="zákl. přenesená",J110,0)</f>
        <v>0</v>
      </c>
      <c r="BH110" s="174">
        <f>IF(N110="sníž. přenesená",J110,0)</f>
        <v>0</v>
      </c>
      <c r="BI110" s="174">
        <f>IF(N110="nulová",J110,0)</f>
        <v>0</v>
      </c>
      <c r="BJ110" s="16" t="s">
        <v>19</v>
      </c>
      <c r="BK110" s="174">
        <f>ROUND(I110*H110,2)</f>
        <v>0</v>
      </c>
      <c r="BL110" s="16" t="s">
        <v>172</v>
      </c>
      <c r="BM110" s="16" t="s">
        <v>220</v>
      </c>
    </row>
    <row r="111" spans="2:47" s="1" customFormat="1" ht="27">
      <c r="B111" s="33"/>
      <c r="D111" s="175" t="s">
        <v>179</v>
      </c>
      <c r="F111" s="176" t="s">
        <v>221</v>
      </c>
      <c r="I111" s="177"/>
      <c r="L111" s="33"/>
      <c r="M111" s="62"/>
      <c r="N111" s="34"/>
      <c r="O111" s="34"/>
      <c r="P111" s="34"/>
      <c r="Q111" s="34"/>
      <c r="R111" s="34"/>
      <c r="S111" s="34"/>
      <c r="T111" s="63"/>
      <c r="AT111" s="16" t="s">
        <v>179</v>
      </c>
      <c r="AU111" s="16" t="s">
        <v>76</v>
      </c>
    </row>
    <row r="112" spans="2:51" s="11" customFormat="1" ht="13.5">
      <c r="B112" s="178"/>
      <c r="D112" s="179" t="s">
        <v>181</v>
      </c>
      <c r="E112" s="180" t="s">
        <v>3</v>
      </c>
      <c r="F112" s="181" t="s">
        <v>788</v>
      </c>
      <c r="H112" s="182">
        <v>0.283</v>
      </c>
      <c r="I112" s="183"/>
      <c r="L112" s="178"/>
      <c r="M112" s="184"/>
      <c r="N112" s="185"/>
      <c r="O112" s="185"/>
      <c r="P112" s="185"/>
      <c r="Q112" s="185"/>
      <c r="R112" s="185"/>
      <c r="S112" s="185"/>
      <c r="T112" s="186"/>
      <c r="AT112" s="187" t="s">
        <v>181</v>
      </c>
      <c r="AU112" s="187" t="s">
        <v>76</v>
      </c>
      <c r="AV112" s="11" t="s">
        <v>76</v>
      </c>
      <c r="AW112" s="11" t="s">
        <v>34</v>
      </c>
      <c r="AX112" s="11" t="s">
        <v>19</v>
      </c>
      <c r="AY112" s="187" t="s">
        <v>169</v>
      </c>
    </row>
    <row r="113" spans="2:65" s="1" customFormat="1" ht="31.5" customHeight="1">
      <c r="B113" s="162"/>
      <c r="C113" s="163" t="s">
        <v>117</v>
      </c>
      <c r="D113" s="163" t="s">
        <v>173</v>
      </c>
      <c r="E113" s="164" t="s">
        <v>229</v>
      </c>
      <c r="F113" s="165" t="s">
        <v>230</v>
      </c>
      <c r="G113" s="166" t="s">
        <v>94</v>
      </c>
      <c r="H113" s="167">
        <v>0.785</v>
      </c>
      <c r="I113" s="168"/>
      <c r="J113" s="169">
        <f>ROUND(I113*H113,2)</f>
        <v>0</v>
      </c>
      <c r="K113" s="165" t="s">
        <v>214</v>
      </c>
      <c r="L113" s="33"/>
      <c r="M113" s="170" t="s">
        <v>3</v>
      </c>
      <c r="N113" s="171" t="s">
        <v>41</v>
      </c>
      <c r="O113" s="34"/>
      <c r="P113" s="172">
        <f>O113*H113</f>
        <v>0</v>
      </c>
      <c r="Q113" s="172">
        <v>0</v>
      </c>
      <c r="R113" s="172">
        <f>Q113*H113</f>
        <v>0</v>
      </c>
      <c r="S113" s="172">
        <v>0</v>
      </c>
      <c r="T113" s="173">
        <f>S113*H113</f>
        <v>0</v>
      </c>
      <c r="AR113" s="16" t="s">
        <v>172</v>
      </c>
      <c r="AT113" s="16" t="s">
        <v>173</v>
      </c>
      <c r="AU113" s="16" t="s">
        <v>76</v>
      </c>
      <c r="AY113" s="16" t="s">
        <v>169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6" t="s">
        <v>19</v>
      </c>
      <c r="BK113" s="174">
        <f>ROUND(I113*H113,2)</f>
        <v>0</v>
      </c>
      <c r="BL113" s="16" t="s">
        <v>172</v>
      </c>
      <c r="BM113" s="16" t="s">
        <v>231</v>
      </c>
    </row>
    <row r="114" spans="2:47" s="1" customFormat="1" ht="27">
      <c r="B114" s="33"/>
      <c r="D114" s="175" t="s">
        <v>179</v>
      </c>
      <c r="F114" s="176" t="s">
        <v>232</v>
      </c>
      <c r="I114" s="177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179</v>
      </c>
      <c r="AU114" s="16" t="s">
        <v>76</v>
      </c>
    </row>
    <row r="115" spans="2:51" s="11" customFormat="1" ht="13.5">
      <c r="B115" s="178"/>
      <c r="D115" s="179" t="s">
        <v>181</v>
      </c>
      <c r="E115" s="180" t="s">
        <v>3</v>
      </c>
      <c r="F115" s="181" t="s">
        <v>789</v>
      </c>
      <c r="H115" s="182">
        <v>0.785</v>
      </c>
      <c r="I115" s="183"/>
      <c r="L115" s="178"/>
      <c r="M115" s="184"/>
      <c r="N115" s="185"/>
      <c r="O115" s="185"/>
      <c r="P115" s="185"/>
      <c r="Q115" s="185"/>
      <c r="R115" s="185"/>
      <c r="S115" s="185"/>
      <c r="T115" s="186"/>
      <c r="AT115" s="187" t="s">
        <v>181</v>
      </c>
      <c r="AU115" s="187" t="s">
        <v>76</v>
      </c>
      <c r="AV115" s="11" t="s">
        <v>76</v>
      </c>
      <c r="AW115" s="11" t="s">
        <v>34</v>
      </c>
      <c r="AX115" s="11" t="s">
        <v>19</v>
      </c>
      <c r="AY115" s="187" t="s">
        <v>169</v>
      </c>
    </row>
    <row r="116" spans="2:65" s="1" customFormat="1" ht="31.5" customHeight="1">
      <c r="B116" s="162"/>
      <c r="C116" s="163" t="s">
        <v>223</v>
      </c>
      <c r="D116" s="163" t="s">
        <v>173</v>
      </c>
      <c r="E116" s="164" t="s">
        <v>235</v>
      </c>
      <c r="F116" s="165" t="s">
        <v>236</v>
      </c>
      <c r="G116" s="166" t="s">
        <v>94</v>
      </c>
      <c r="H116" s="167">
        <v>0.565</v>
      </c>
      <c r="I116" s="168"/>
      <c r="J116" s="169">
        <f>ROUND(I116*H116,2)</f>
        <v>0</v>
      </c>
      <c r="K116" s="165" t="s">
        <v>214</v>
      </c>
      <c r="L116" s="33"/>
      <c r="M116" s="170" t="s">
        <v>3</v>
      </c>
      <c r="N116" s="171" t="s">
        <v>41</v>
      </c>
      <c r="O116" s="34"/>
      <c r="P116" s="172">
        <f>O116*H116</f>
        <v>0</v>
      </c>
      <c r="Q116" s="172">
        <v>0</v>
      </c>
      <c r="R116" s="172">
        <f>Q116*H116</f>
        <v>0</v>
      </c>
      <c r="S116" s="172">
        <v>0</v>
      </c>
      <c r="T116" s="173">
        <f>S116*H116</f>
        <v>0</v>
      </c>
      <c r="AR116" s="16" t="s">
        <v>172</v>
      </c>
      <c r="AT116" s="16" t="s">
        <v>173</v>
      </c>
      <c r="AU116" s="16" t="s">
        <v>76</v>
      </c>
      <c r="AY116" s="16" t="s">
        <v>169</v>
      </c>
      <c r="BE116" s="174">
        <f>IF(N116="základní",J116,0)</f>
        <v>0</v>
      </c>
      <c r="BF116" s="174">
        <f>IF(N116="snížená",J116,0)</f>
        <v>0</v>
      </c>
      <c r="BG116" s="174">
        <f>IF(N116="zákl. přenesená",J116,0)</f>
        <v>0</v>
      </c>
      <c r="BH116" s="174">
        <f>IF(N116="sníž. přenesená",J116,0)</f>
        <v>0</v>
      </c>
      <c r="BI116" s="174">
        <f>IF(N116="nulová",J116,0)</f>
        <v>0</v>
      </c>
      <c r="BJ116" s="16" t="s">
        <v>19</v>
      </c>
      <c r="BK116" s="174">
        <f>ROUND(I116*H116,2)</f>
        <v>0</v>
      </c>
      <c r="BL116" s="16" t="s">
        <v>172</v>
      </c>
      <c r="BM116" s="16" t="s">
        <v>237</v>
      </c>
    </row>
    <row r="117" spans="2:47" s="1" customFormat="1" ht="27">
      <c r="B117" s="33"/>
      <c r="D117" s="175" t="s">
        <v>179</v>
      </c>
      <c r="F117" s="176" t="s">
        <v>238</v>
      </c>
      <c r="I117" s="177"/>
      <c r="L117" s="33"/>
      <c r="M117" s="62"/>
      <c r="N117" s="34"/>
      <c r="O117" s="34"/>
      <c r="P117" s="34"/>
      <c r="Q117" s="34"/>
      <c r="R117" s="34"/>
      <c r="S117" s="34"/>
      <c r="T117" s="63"/>
      <c r="AT117" s="16" t="s">
        <v>179</v>
      </c>
      <c r="AU117" s="16" t="s">
        <v>76</v>
      </c>
    </row>
    <row r="118" spans="2:51" s="11" customFormat="1" ht="13.5">
      <c r="B118" s="178"/>
      <c r="D118" s="179" t="s">
        <v>181</v>
      </c>
      <c r="E118" s="180" t="s">
        <v>3</v>
      </c>
      <c r="F118" s="181" t="s">
        <v>790</v>
      </c>
      <c r="H118" s="182">
        <v>0.565</v>
      </c>
      <c r="I118" s="183"/>
      <c r="L118" s="178"/>
      <c r="M118" s="184"/>
      <c r="N118" s="185"/>
      <c r="O118" s="185"/>
      <c r="P118" s="185"/>
      <c r="Q118" s="185"/>
      <c r="R118" s="185"/>
      <c r="S118" s="185"/>
      <c r="T118" s="186"/>
      <c r="AT118" s="187" t="s">
        <v>181</v>
      </c>
      <c r="AU118" s="187" t="s">
        <v>76</v>
      </c>
      <c r="AV118" s="11" t="s">
        <v>76</v>
      </c>
      <c r="AW118" s="11" t="s">
        <v>34</v>
      </c>
      <c r="AX118" s="11" t="s">
        <v>19</v>
      </c>
      <c r="AY118" s="187" t="s">
        <v>169</v>
      </c>
    </row>
    <row r="119" spans="2:65" s="1" customFormat="1" ht="31.5" customHeight="1">
      <c r="B119" s="162"/>
      <c r="C119" s="163" t="s">
        <v>24</v>
      </c>
      <c r="D119" s="163" t="s">
        <v>173</v>
      </c>
      <c r="E119" s="164" t="s">
        <v>241</v>
      </c>
      <c r="F119" s="165" t="s">
        <v>242</v>
      </c>
      <c r="G119" s="166" t="s">
        <v>94</v>
      </c>
      <c r="H119" s="167">
        <v>0.385</v>
      </c>
      <c r="I119" s="168"/>
      <c r="J119" s="169">
        <f>ROUND(I119*H119,2)</f>
        <v>0</v>
      </c>
      <c r="K119" s="165" t="s">
        <v>214</v>
      </c>
      <c r="L119" s="33"/>
      <c r="M119" s="170" t="s">
        <v>3</v>
      </c>
      <c r="N119" s="171" t="s">
        <v>41</v>
      </c>
      <c r="O119" s="34"/>
      <c r="P119" s="172">
        <f>O119*H119</f>
        <v>0</v>
      </c>
      <c r="Q119" s="172">
        <v>0</v>
      </c>
      <c r="R119" s="172">
        <f>Q119*H119</f>
        <v>0</v>
      </c>
      <c r="S119" s="172">
        <v>0</v>
      </c>
      <c r="T119" s="173">
        <f>S119*H119</f>
        <v>0</v>
      </c>
      <c r="AR119" s="16" t="s">
        <v>172</v>
      </c>
      <c r="AT119" s="16" t="s">
        <v>173</v>
      </c>
      <c r="AU119" s="16" t="s">
        <v>76</v>
      </c>
      <c r="AY119" s="16" t="s">
        <v>169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6" t="s">
        <v>19</v>
      </c>
      <c r="BK119" s="174">
        <f>ROUND(I119*H119,2)</f>
        <v>0</v>
      </c>
      <c r="BL119" s="16" t="s">
        <v>172</v>
      </c>
      <c r="BM119" s="16" t="s">
        <v>243</v>
      </c>
    </row>
    <row r="120" spans="2:47" s="1" customFormat="1" ht="27">
      <c r="B120" s="33"/>
      <c r="D120" s="175" t="s">
        <v>179</v>
      </c>
      <c r="F120" s="176" t="s">
        <v>244</v>
      </c>
      <c r="I120" s="177"/>
      <c r="L120" s="33"/>
      <c r="M120" s="62"/>
      <c r="N120" s="34"/>
      <c r="O120" s="34"/>
      <c r="P120" s="34"/>
      <c r="Q120" s="34"/>
      <c r="R120" s="34"/>
      <c r="S120" s="34"/>
      <c r="T120" s="63"/>
      <c r="AT120" s="16" t="s">
        <v>179</v>
      </c>
      <c r="AU120" s="16" t="s">
        <v>76</v>
      </c>
    </row>
    <row r="121" spans="2:51" s="11" customFormat="1" ht="13.5">
      <c r="B121" s="178"/>
      <c r="D121" s="179" t="s">
        <v>181</v>
      </c>
      <c r="E121" s="180" t="s">
        <v>3</v>
      </c>
      <c r="F121" s="181" t="s">
        <v>791</v>
      </c>
      <c r="H121" s="182">
        <v>0.385</v>
      </c>
      <c r="I121" s="183"/>
      <c r="L121" s="178"/>
      <c r="M121" s="184"/>
      <c r="N121" s="185"/>
      <c r="O121" s="185"/>
      <c r="P121" s="185"/>
      <c r="Q121" s="185"/>
      <c r="R121" s="185"/>
      <c r="S121" s="185"/>
      <c r="T121" s="186"/>
      <c r="AT121" s="187" t="s">
        <v>181</v>
      </c>
      <c r="AU121" s="187" t="s">
        <v>76</v>
      </c>
      <c r="AV121" s="11" t="s">
        <v>76</v>
      </c>
      <c r="AW121" s="11" t="s">
        <v>34</v>
      </c>
      <c r="AX121" s="11" t="s">
        <v>19</v>
      </c>
      <c r="AY121" s="187" t="s">
        <v>169</v>
      </c>
    </row>
    <row r="122" spans="2:65" s="1" customFormat="1" ht="31.5" customHeight="1">
      <c r="B122" s="162"/>
      <c r="C122" s="163" t="s">
        <v>234</v>
      </c>
      <c r="D122" s="163" t="s">
        <v>173</v>
      </c>
      <c r="E122" s="164" t="s">
        <v>247</v>
      </c>
      <c r="F122" s="165" t="s">
        <v>248</v>
      </c>
      <c r="G122" s="166" t="s">
        <v>94</v>
      </c>
      <c r="H122" s="167">
        <v>20.214</v>
      </c>
      <c r="I122" s="168"/>
      <c r="J122" s="169">
        <f>ROUND(I122*H122,2)</f>
        <v>0</v>
      </c>
      <c r="K122" s="165" t="s">
        <v>214</v>
      </c>
      <c r="L122" s="33"/>
      <c r="M122" s="170" t="s">
        <v>3</v>
      </c>
      <c r="N122" s="171" t="s">
        <v>41</v>
      </c>
      <c r="O122" s="3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6" t="s">
        <v>172</v>
      </c>
      <c r="AT122" s="16" t="s">
        <v>173</v>
      </c>
      <c r="AU122" s="16" t="s">
        <v>76</v>
      </c>
      <c r="AY122" s="16" t="s">
        <v>169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19</v>
      </c>
      <c r="BK122" s="174">
        <f>ROUND(I122*H122,2)</f>
        <v>0</v>
      </c>
      <c r="BL122" s="16" t="s">
        <v>172</v>
      </c>
      <c r="BM122" s="16" t="s">
        <v>249</v>
      </c>
    </row>
    <row r="123" spans="2:47" s="1" customFormat="1" ht="27">
      <c r="B123" s="33"/>
      <c r="D123" s="179" t="s">
        <v>179</v>
      </c>
      <c r="F123" s="190" t="s">
        <v>792</v>
      </c>
      <c r="I123" s="17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179</v>
      </c>
      <c r="AU123" s="16" t="s">
        <v>76</v>
      </c>
    </row>
    <row r="124" spans="2:65" s="1" customFormat="1" ht="22.5" customHeight="1">
      <c r="B124" s="162"/>
      <c r="C124" s="191" t="s">
        <v>240</v>
      </c>
      <c r="D124" s="191" t="s">
        <v>252</v>
      </c>
      <c r="E124" s="192" t="s">
        <v>253</v>
      </c>
      <c r="F124" s="193" t="s">
        <v>254</v>
      </c>
      <c r="G124" s="194" t="s">
        <v>255</v>
      </c>
      <c r="H124" s="195">
        <v>22.6</v>
      </c>
      <c r="I124" s="196"/>
      <c r="J124" s="197">
        <f>ROUND(I124*H124,2)</f>
        <v>0</v>
      </c>
      <c r="K124" s="193" t="s">
        <v>214</v>
      </c>
      <c r="L124" s="198"/>
      <c r="M124" s="199" t="s">
        <v>3</v>
      </c>
      <c r="N124" s="200" t="s">
        <v>41</v>
      </c>
      <c r="O124" s="34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6" t="s">
        <v>76</v>
      </c>
      <c r="AT124" s="16" t="s">
        <v>252</v>
      </c>
      <c r="AU124" s="16" t="s">
        <v>76</v>
      </c>
      <c r="AY124" s="16" t="s">
        <v>169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19</v>
      </c>
      <c r="BK124" s="174">
        <f>ROUND(I124*H124,2)</f>
        <v>0</v>
      </c>
      <c r="BL124" s="16" t="s">
        <v>19</v>
      </c>
      <c r="BM124" s="16" t="s">
        <v>256</v>
      </c>
    </row>
    <row r="125" spans="2:47" s="1" customFormat="1" ht="13.5">
      <c r="B125" s="33"/>
      <c r="D125" s="175" t="s">
        <v>179</v>
      </c>
      <c r="F125" s="176" t="s">
        <v>257</v>
      </c>
      <c r="I125" s="17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179</v>
      </c>
      <c r="AU125" s="16" t="s">
        <v>76</v>
      </c>
    </row>
    <row r="126" spans="2:51" s="11" customFormat="1" ht="13.5">
      <c r="B126" s="178"/>
      <c r="D126" s="175" t="s">
        <v>181</v>
      </c>
      <c r="E126" s="187" t="s">
        <v>258</v>
      </c>
      <c r="F126" s="188" t="s">
        <v>259</v>
      </c>
      <c r="H126" s="189">
        <v>11.3</v>
      </c>
      <c r="I126" s="183"/>
      <c r="L126" s="178"/>
      <c r="M126" s="184"/>
      <c r="N126" s="185"/>
      <c r="O126" s="185"/>
      <c r="P126" s="185"/>
      <c r="Q126" s="185"/>
      <c r="R126" s="185"/>
      <c r="S126" s="185"/>
      <c r="T126" s="186"/>
      <c r="AT126" s="187" t="s">
        <v>181</v>
      </c>
      <c r="AU126" s="187" t="s">
        <v>76</v>
      </c>
      <c r="AV126" s="11" t="s">
        <v>76</v>
      </c>
      <c r="AW126" s="11" t="s">
        <v>34</v>
      </c>
      <c r="AX126" s="11" t="s">
        <v>68</v>
      </c>
      <c r="AY126" s="187" t="s">
        <v>169</v>
      </c>
    </row>
    <row r="127" spans="2:51" s="11" customFormat="1" ht="13.5">
      <c r="B127" s="178"/>
      <c r="D127" s="175" t="s">
        <v>181</v>
      </c>
      <c r="E127" s="187" t="s">
        <v>3</v>
      </c>
      <c r="F127" s="188" t="s">
        <v>260</v>
      </c>
      <c r="H127" s="189">
        <v>22.6</v>
      </c>
      <c r="I127" s="183"/>
      <c r="L127" s="178"/>
      <c r="M127" s="184"/>
      <c r="N127" s="185"/>
      <c r="O127" s="185"/>
      <c r="P127" s="185"/>
      <c r="Q127" s="185"/>
      <c r="R127" s="185"/>
      <c r="S127" s="185"/>
      <c r="T127" s="186"/>
      <c r="AT127" s="187" t="s">
        <v>181</v>
      </c>
      <c r="AU127" s="187" t="s">
        <v>76</v>
      </c>
      <c r="AV127" s="11" t="s">
        <v>76</v>
      </c>
      <c r="AW127" s="11" t="s">
        <v>34</v>
      </c>
      <c r="AX127" s="11" t="s">
        <v>19</v>
      </c>
      <c r="AY127" s="187" t="s">
        <v>169</v>
      </c>
    </row>
    <row r="128" spans="2:63" s="10" customFormat="1" ht="29.25" customHeight="1">
      <c r="B128" s="148"/>
      <c r="D128" s="159" t="s">
        <v>67</v>
      </c>
      <c r="E128" s="160" t="s">
        <v>234</v>
      </c>
      <c r="F128" s="160" t="s">
        <v>307</v>
      </c>
      <c r="I128" s="151"/>
      <c r="J128" s="161">
        <f>BK128</f>
        <v>0</v>
      </c>
      <c r="L128" s="148"/>
      <c r="M128" s="153"/>
      <c r="N128" s="154"/>
      <c r="O128" s="154"/>
      <c r="P128" s="155">
        <f>SUM(P129:P134)</f>
        <v>0</v>
      </c>
      <c r="Q128" s="154"/>
      <c r="R128" s="155">
        <f>SUM(R129:R134)</f>
        <v>0</v>
      </c>
      <c r="S128" s="154"/>
      <c r="T128" s="156">
        <f>SUM(T129:T134)</f>
        <v>0</v>
      </c>
      <c r="AR128" s="149" t="s">
        <v>19</v>
      </c>
      <c r="AT128" s="157" t="s">
        <v>67</v>
      </c>
      <c r="AU128" s="157" t="s">
        <v>19</v>
      </c>
      <c r="AY128" s="149" t="s">
        <v>169</v>
      </c>
      <c r="BK128" s="158">
        <f>SUM(BK129:BK134)</f>
        <v>0</v>
      </c>
    </row>
    <row r="129" spans="2:65" s="1" customFormat="1" ht="31.5" customHeight="1">
      <c r="B129" s="162"/>
      <c r="C129" s="163" t="s">
        <v>246</v>
      </c>
      <c r="D129" s="163" t="s">
        <v>173</v>
      </c>
      <c r="E129" s="164" t="s">
        <v>309</v>
      </c>
      <c r="F129" s="165" t="s">
        <v>310</v>
      </c>
      <c r="G129" s="166" t="s">
        <v>94</v>
      </c>
      <c r="H129" s="167">
        <v>453</v>
      </c>
      <c r="I129" s="168"/>
      <c r="J129" s="169">
        <f>ROUND(I129*H129,2)</f>
        <v>0</v>
      </c>
      <c r="K129" s="165" t="s">
        <v>177</v>
      </c>
      <c r="L129" s="33"/>
      <c r="M129" s="170" t="s">
        <v>3</v>
      </c>
      <c r="N129" s="171" t="s">
        <v>41</v>
      </c>
      <c r="O129" s="34"/>
      <c r="P129" s="172">
        <f>O129*H129</f>
        <v>0</v>
      </c>
      <c r="Q129" s="172">
        <v>0</v>
      </c>
      <c r="R129" s="172">
        <f>Q129*H129</f>
        <v>0</v>
      </c>
      <c r="S129" s="172">
        <v>0</v>
      </c>
      <c r="T129" s="173">
        <f>S129*H129</f>
        <v>0</v>
      </c>
      <c r="AR129" s="16" t="s">
        <v>172</v>
      </c>
      <c r="AT129" s="16" t="s">
        <v>173</v>
      </c>
      <c r="AU129" s="16" t="s">
        <v>76</v>
      </c>
      <c r="AY129" s="16" t="s">
        <v>169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6" t="s">
        <v>19</v>
      </c>
      <c r="BK129" s="174">
        <f>ROUND(I129*H129,2)</f>
        <v>0</v>
      </c>
      <c r="BL129" s="16" t="s">
        <v>172</v>
      </c>
      <c r="BM129" s="16" t="s">
        <v>311</v>
      </c>
    </row>
    <row r="130" spans="2:47" s="1" customFormat="1" ht="27">
      <c r="B130" s="33"/>
      <c r="D130" s="175" t="s">
        <v>179</v>
      </c>
      <c r="F130" s="176" t="s">
        <v>312</v>
      </c>
      <c r="I130" s="177"/>
      <c r="L130" s="33"/>
      <c r="M130" s="62"/>
      <c r="N130" s="34"/>
      <c r="O130" s="34"/>
      <c r="P130" s="34"/>
      <c r="Q130" s="34"/>
      <c r="R130" s="34"/>
      <c r="S130" s="34"/>
      <c r="T130" s="63"/>
      <c r="AT130" s="16" t="s">
        <v>179</v>
      </c>
      <c r="AU130" s="16" t="s">
        <v>76</v>
      </c>
    </row>
    <row r="131" spans="2:51" s="11" customFormat="1" ht="13.5">
      <c r="B131" s="178"/>
      <c r="D131" s="179" t="s">
        <v>181</v>
      </c>
      <c r="E131" s="180" t="s">
        <v>3</v>
      </c>
      <c r="F131" s="181" t="s">
        <v>313</v>
      </c>
      <c r="H131" s="182">
        <v>453</v>
      </c>
      <c r="I131" s="183"/>
      <c r="L131" s="178"/>
      <c r="M131" s="184"/>
      <c r="N131" s="185"/>
      <c r="O131" s="185"/>
      <c r="P131" s="185"/>
      <c r="Q131" s="185"/>
      <c r="R131" s="185"/>
      <c r="S131" s="185"/>
      <c r="T131" s="186"/>
      <c r="AT131" s="187" t="s">
        <v>181</v>
      </c>
      <c r="AU131" s="187" t="s">
        <v>76</v>
      </c>
      <c r="AV131" s="11" t="s">
        <v>76</v>
      </c>
      <c r="AW131" s="11" t="s">
        <v>34</v>
      </c>
      <c r="AX131" s="11" t="s">
        <v>19</v>
      </c>
      <c r="AY131" s="187" t="s">
        <v>169</v>
      </c>
    </row>
    <row r="132" spans="2:65" s="1" customFormat="1" ht="22.5" customHeight="1">
      <c r="B132" s="162"/>
      <c r="C132" s="163" t="s">
        <v>251</v>
      </c>
      <c r="D132" s="163" t="s">
        <v>173</v>
      </c>
      <c r="E132" s="164" t="s">
        <v>315</v>
      </c>
      <c r="F132" s="165" t="s">
        <v>316</v>
      </c>
      <c r="G132" s="166" t="s">
        <v>102</v>
      </c>
      <c r="H132" s="167">
        <v>15.795</v>
      </c>
      <c r="I132" s="168"/>
      <c r="J132" s="169">
        <f>ROUND(I132*H132,2)</f>
        <v>0</v>
      </c>
      <c r="K132" s="165" t="s">
        <v>177</v>
      </c>
      <c r="L132" s="33"/>
      <c r="M132" s="170" t="s">
        <v>3</v>
      </c>
      <c r="N132" s="171" t="s">
        <v>41</v>
      </c>
      <c r="O132" s="34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6" t="s">
        <v>172</v>
      </c>
      <c r="AT132" s="16" t="s">
        <v>173</v>
      </c>
      <c r="AU132" s="16" t="s">
        <v>76</v>
      </c>
      <c r="AY132" s="16" t="s">
        <v>169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6" t="s">
        <v>19</v>
      </c>
      <c r="BK132" s="174">
        <f>ROUND(I132*H132,2)</f>
        <v>0</v>
      </c>
      <c r="BL132" s="16" t="s">
        <v>172</v>
      </c>
      <c r="BM132" s="16" t="s">
        <v>317</v>
      </c>
    </row>
    <row r="133" spans="2:47" s="1" customFormat="1" ht="13.5">
      <c r="B133" s="33"/>
      <c r="D133" s="175" t="s">
        <v>179</v>
      </c>
      <c r="F133" s="176" t="s">
        <v>318</v>
      </c>
      <c r="I133" s="177"/>
      <c r="L133" s="33"/>
      <c r="M133" s="62"/>
      <c r="N133" s="34"/>
      <c r="O133" s="34"/>
      <c r="P133" s="34"/>
      <c r="Q133" s="34"/>
      <c r="R133" s="34"/>
      <c r="S133" s="34"/>
      <c r="T133" s="63"/>
      <c r="AT133" s="16" t="s">
        <v>179</v>
      </c>
      <c r="AU133" s="16" t="s">
        <v>76</v>
      </c>
    </row>
    <row r="134" spans="2:51" s="11" customFormat="1" ht="13.5">
      <c r="B134" s="178"/>
      <c r="D134" s="175" t="s">
        <v>181</v>
      </c>
      <c r="E134" s="187" t="s">
        <v>3</v>
      </c>
      <c r="F134" s="188" t="s">
        <v>100</v>
      </c>
      <c r="H134" s="189">
        <v>15.795</v>
      </c>
      <c r="I134" s="183"/>
      <c r="L134" s="178"/>
      <c r="M134" s="184"/>
      <c r="N134" s="185"/>
      <c r="O134" s="185"/>
      <c r="P134" s="185"/>
      <c r="Q134" s="185"/>
      <c r="R134" s="185"/>
      <c r="S134" s="185"/>
      <c r="T134" s="186"/>
      <c r="AT134" s="187" t="s">
        <v>181</v>
      </c>
      <c r="AU134" s="187" t="s">
        <v>76</v>
      </c>
      <c r="AV134" s="11" t="s">
        <v>76</v>
      </c>
      <c r="AW134" s="11" t="s">
        <v>34</v>
      </c>
      <c r="AX134" s="11" t="s">
        <v>19</v>
      </c>
      <c r="AY134" s="187" t="s">
        <v>169</v>
      </c>
    </row>
    <row r="135" spans="2:63" s="10" customFormat="1" ht="29.25" customHeight="1">
      <c r="B135" s="148"/>
      <c r="D135" s="159" t="s">
        <v>67</v>
      </c>
      <c r="E135" s="160" t="s">
        <v>123</v>
      </c>
      <c r="F135" s="160" t="s">
        <v>319</v>
      </c>
      <c r="I135" s="151"/>
      <c r="J135" s="161">
        <f>BK135</f>
        <v>0</v>
      </c>
      <c r="L135" s="148"/>
      <c r="M135" s="153"/>
      <c r="N135" s="154"/>
      <c r="O135" s="154"/>
      <c r="P135" s="155">
        <f>SUM(P136:P174)</f>
        <v>0</v>
      </c>
      <c r="Q135" s="154"/>
      <c r="R135" s="155">
        <f>SUM(R136:R174)</f>
        <v>0.000243</v>
      </c>
      <c r="S135" s="154"/>
      <c r="T135" s="156">
        <f>SUM(T136:T174)</f>
        <v>0</v>
      </c>
      <c r="AR135" s="149" t="s">
        <v>19</v>
      </c>
      <c r="AT135" s="157" t="s">
        <v>67</v>
      </c>
      <c r="AU135" s="157" t="s">
        <v>19</v>
      </c>
      <c r="AY135" s="149" t="s">
        <v>169</v>
      </c>
      <c r="BK135" s="158">
        <f>SUM(BK136:BK174)</f>
        <v>0</v>
      </c>
    </row>
    <row r="136" spans="2:65" s="1" customFormat="1" ht="22.5" customHeight="1">
      <c r="B136" s="162"/>
      <c r="C136" s="163" t="s">
        <v>9</v>
      </c>
      <c r="D136" s="163" t="s">
        <v>173</v>
      </c>
      <c r="E136" s="164" t="s">
        <v>321</v>
      </c>
      <c r="F136" s="165" t="s">
        <v>322</v>
      </c>
      <c r="G136" s="166" t="s">
        <v>94</v>
      </c>
      <c r="H136" s="167">
        <v>226</v>
      </c>
      <c r="I136" s="168"/>
      <c r="J136" s="169">
        <f>ROUND(I136*H136,2)</f>
        <v>0</v>
      </c>
      <c r="K136" s="165" t="s">
        <v>177</v>
      </c>
      <c r="L136" s="33"/>
      <c r="M136" s="170" t="s">
        <v>3</v>
      </c>
      <c r="N136" s="171" t="s">
        <v>41</v>
      </c>
      <c r="O136" s="3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6" t="s">
        <v>172</v>
      </c>
      <c r="AT136" s="16" t="s">
        <v>173</v>
      </c>
      <c r="AU136" s="16" t="s">
        <v>76</v>
      </c>
      <c r="AY136" s="16" t="s">
        <v>169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19</v>
      </c>
      <c r="BK136" s="174">
        <f>ROUND(I136*H136,2)</f>
        <v>0</v>
      </c>
      <c r="BL136" s="16" t="s">
        <v>172</v>
      </c>
      <c r="BM136" s="16" t="s">
        <v>323</v>
      </c>
    </row>
    <row r="137" spans="2:47" s="1" customFormat="1" ht="13.5">
      <c r="B137" s="33"/>
      <c r="D137" s="175" t="s">
        <v>179</v>
      </c>
      <c r="F137" s="176" t="s">
        <v>324</v>
      </c>
      <c r="I137" s="17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179</v>
      </c>
      <c r="AU137" s="16" t="s">
        <v>76</v>
      </c>
    </row>
    <row r="138" spans="2:51" s="11" customFormat="1" ht="13.5">
      <c r="B138" s="178"/>
      <c r="D138" s="179" t="s">
        <v>181</v>
      </c>
      <c r="E138" s="180" t="s">
        <v>3</v>
      </c>
      <c r="F138" s="181" t="s">
        <v>104</v>
      </c>
      <c r="H138" s="182">
        <v>226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7" t="s">
        <v>181</v>
      </c>
      <c r="AU138" s="187" t="s">
        <v>76</v>
      </c>
      <c r="AV138" s="11" t="s">
        <v>76</v>
      </c>
      <c r="AW138" s="11" t="s">
        <v>34</v>
      </c>
      <c r="AX138" s="11" t="s">
        <v>19</v>
      </c>
      <c r="AY138" s="187" t="s">
        <v>169</v>
      </c>
    </row>
    <row r="139" spans="2:65" s="1" customFormat="1" ht="22.5" customHeight="1">
      <c r="B139" s="162"/>
      <c r="C139" s="163" t="s">
        <v>268</v>
      </c>
      <c r="D139" s="163" t="s">
        <v>173</v>
      </c>
      <c r="E139" s="164" t="s">
        <v>326</v>
      </c>
      <c r="F139" s="165" t="s">
        <v>327</v>
      </c>
      <c r="G139" s="166" t="s">
        <v>94</v>
      </c>
      <c r="H139" s="167">
        <v>226</v>
      </c>
      <c r="I139" s="168"/>
      <c r="J139" s="169">
        <f>ROUND(I139*H139,2)</f>
        <v>0</v>
      </c>
      <c r="K139" s="165" t="s">
        <v>177</v>
      </c>
      <c r="L139" s="33"/>
      <c r="M139" s="170" t="s">
        <v>3</v>
      </c>
      <c r="N139" s="171" t="s">
        <v>41</v>
      </c>
      <c r="O139" s="34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6" t="s">
        <v>172</v>
      </c>
      <c r="AT139" s="16" t="s">
        <v>173</v>
      </c>
      <c r="AU139" s="16" t="s">
        <v>76</v>
      </c>
      <c r="AY139" s="16" t="s">
        <v>169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19</v>
      </c>
      <c r="BK139" s="174">
        <f>ROUND(I139*H139,2)</f>
        <v>0</v>
      </c>
      <c r="BL139" s="16" t="s">
        <v>172</v>
      </c>
      <c r="BM139" s="16" t="s">
        <v>328</v>
      </c>
    </row>
    <row r="140" spans="2:47" s="1" customFormat="1" ht="13.5">
      <c r="B140" s="33"/>
      <c r="D140" s="175" t="s">
        <v>179</v>
      </c>
      <c r="F140" s="176" t="s">
        <v>329</v>
      </c>
      <c r="I140" s="17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179</v>
      </c>
      <c r="AU140" s="16" t="s">
        <v>76</v>
      </c>
    </row>
    <row r="141" spans="2:51" s="11" customFormat="1" ht="13.5">
      <c r="B141" s="178"/>
      <c r="D141" s="179" t="s">
        <v>181</v>
      </c>
      <c r="E141" s="180" t="s">
        <v>3</v>
      </c>
      <c r="F141" s="181" t="s">
        <v>104</v>
      </c>
      <c r="H141" s="182">
        <v>226</v>
      </c>
      <c r="I141" s="183"/>
      <c r="L141" s="178"/>
      <c r="M141" s="184"/>
      <c r="N141" s="185"/>
      <c r="O141" s="185"/>
      <c r="P141" s="185"/>
      <c r="Q141" s="185"/>
      <c r="R141" s="185"/>
      <c r="S141" s="185"/>
      <c r="T141" s="186"/>
      <c r="AT141" s="187" t="s">
        <v>181</v>
      </c>
      <c r="AU141" s="187" t="s">
        <v>76</v>
      </c>
      <c r="AV141" s="11" t="s">
        <v>76</v>
      </c>
      <c r="AW141" s="11" t="s">
        <v>34</v>
      </c>
      <c r="AX141" s="11" t="s">
        <v>19</v>
      </c>
      <c r="AY141" s="187" t="s">
        <v>169</v>
      </c>
    </row>
    <row r="142" spans="2:65" s="1" customFormat="1" ht="22.5" customHeight="1">
      <c r="B142" s="162"/>
      <c r="C142" s="163" t="s">
        <v>274</v>
      </c>
      <c r="D142" s="163" t="s">
        <v>173</v>
      </c>
      <c r="E142" s="164" t="s">
        <v>331</v>
      </c>
      <c r="F142" s="165" t="s">
        <v>332</v>
      </c>
      <c r="G142" s="166" t="s">
        <v>94</v>
      </c>
      <c r="H142" s="167">
        <v>226</v>
      </c>
      <c r="I142" s="168"/>
      <c r="J142" s="169">
        <f>ROUND(I142*H142,2)</f>
        <v>0</v>
      </c>
      <c r="K142" s="165" t="s">
        <v>177</v>
      </c>
      <c r="L142" s="33"/>
      <c r="M142" s="170" t="s">
        <v>3</v>
      </c>
      <c r="N142" s="171" t="s">
        <v>41</v>
      </c>
      <c r="O142" s="34"/>
      <c r="P142" s="172">
        <f>O142*H142</f>
        <v>0</v>
      </c>
      <c r="Q142" s="172">
        <v>0</v>
      </c>
      <c r="R142" s="172">
        <f>Q142*H142</f>
        <v>0</v>
      </c>
      <c r="S142" s="172">
        <v>0</v>
      </c>
      <c r="T142" s="173">
        <f>S142*H142</f>
        <v>0</v>
      </c>
      <c r="AR142" s="16" t="s">
        <v>172</v>
      </c>
      <c r="AT142" s="16" t="s">
        <v>173</v>
      </c>
      <c r="AU142" s="16" t="s">
        <v>76</v>
      </c>
      <c r="AY142" s="16" t="s">
        <v>169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6" t="s">
        <v>19</v>
      </c>
      <c r="BK142" s="174">
        <f>ROUND(I142*H142,2)</f>
        <v>0</v>
      </c>
      <c r="BL142" s="16" t="s">
        <v>172</v>
      </c>
      <c r="BM142" s="16" t="s">
        <v>333</v>
      </c>
    </row>
    <row r="143" spans="2:47" s="1" customFormat="1" ht="13.5">
      <c r="B143" s="33"/>
      <c r="D143" s="175" t="s">
        <v>179</v>
      </c>
      <c r="F143" s="176" t="s">
        <v>334</v>
      </c>
      <c r="I143" s="177"/>
      <c r="L143" s="33"/>
      <c r="M143" s="62"/>
      <c r="N143" s="34"/>
      <c r="O143" s="34"/>
      <c r="P143" s="34"/>
      <c r="Q143" s="34"/>
      <c r="R143" s="34"/>
      <c r="S143" s="34"/>
      <c r="T143" s="63"/>
      <c r="AT143" s="16" t="s">
        <v>179</v>
      </c>
      <c r="AU143" s="16" t="s">
        <v>76</v>
      </c>
    </row>
    <row r="144" spans="2:51" s="11" customFormat="1" ht="13.5">
      <c r="B144" s="178"/>
      <c r="D144" s="179" t="s">
        <v>181</v>
      </c>
      <c r="E144" s="180" t="s">
        <v>3</v>
      </c>
      <c r="F144" s="181" t="s">
        <v>104</v>
      </c>
      <c r="H144" s="182">
        <v>226</v>
      </c>
      <c r="I144" s="183"/>
      <c r="L144" s="178"/>
      <c r="M144" s="184"/>
      <c r="N144" s="185"/>
      <c r="O144" s="185"/>
      <c r="P144" s="185"/>
      <c r="Q144" s="185"/>
      <c r="R144" s="185"/>
      <c r="S144" s="185"/>
      <c r="T144" s="186"/>
      <c r="AT144" s="187" t="s">
        <v>181</v>
      </c>
      <c r="AU144" s="187" t="s">
        <v>76</v>
      </c>
      <c r="AV144" s="11" t="s">
        <v>76</v>
      </c>
      <c r="AW144" s="11" t="s">
        <v>34</v>
      </c>
      <c r="AX144" s="11" t="s">
        <v>19</v>
      </c>
      <c r="AY144" s="187" t="s">
        <v>169</v>
      </c>
    </row>
    <row r="145" spans="2:65" s="1" customFormat="1" ht="31.5" customHeight="1">
      <c r="B145" s="162"/>
      <c r="C145" s="163" t="s">
        <v>123</v>
      </c>
      <c r="D145" s="163" t="s">
        <v>173</v>
      </c>
      <c r="E145" s="164" t="s">
        <v>336</v>
      </c>
      <c r="F145" s="165" t="s">
        <v>337</v>
      </c>
      <c r="G145" s="166" t="s">
        <v>94</v>
      </c>
      <c r="H145" s="167">
        <v>226</v>
      </c>
      <c r="I145" s="168"/>
      <c r="J145" s="169">
        <f>ROUND(I145*H145,2)</f>
        <v>0</v>
      </c>
      <c r="K145" s="165" t="s">
        <v>177</v>
      </c>
      <c r="L145" s="33"/>
      <c r="M145" s="170" t="s">
        <v>3</v>
      </c>
      <c r="N145" s="171" t="s">
        <v>41</v>
      </c>
      <c r="O145" s="34"/>
      <c r="P145" s="172">
        <f>O145*H145</f>
        <v>0</v>
      </c>
      <c r="Q145" s="172">
        <v>0</v>
      </c>
      <c r="R145" s="172">
        <f>Q145*H145</f>
        <v>0</v>
      </c>
      <c r="S145" s="172">
        <v>0</v>
      </c>
      <c r="T145" s="173">
        <f>S145*H145</f>
        <v>0</v>
      </c>
      <c r="AR145" s="16" t="s">
        <v>172</v>
      </c>
      <c r="AT145" s="16" t="s">
        <v>173</v>
      </c>
      <c r="AU145" s="16" t="s">
        <v>76</v>
      </c>
      <c r="AY145" s="16" t="s">
        <v>169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19</v>
      </c>
      <c r="BK145" s="174">
        <f>ROUND(I145*H145,2)</f>
        <v>0</v>
      </c>
      <c r="BL145" s="16" t="s">
        <v>172</v>
      </c>
      <c r="BM145" s="16" t="s">
        <v>338</v>
      </c>
    </row>
    <row r="146" spans="2:47" s="1" customFormat="1" ht="27">
      <c r="B146" s="33"/>
      <c r="D146" s="175" t="s">
        <v>179</v>
      </c>
      <c r="F146" s="176" t="s">
        <v>339</v>
      </c>
      <c r="I146" s="177"/>
      <c r="L146" s="33"/>
      <c r="M146" s="62"/>
      <c r="N146" s="34"/>
      <c r="O146" s="34"/>
      <c r="P146" s="34"/>
      <c r="Q146" s="34"/>
      <c r="R146" s="34"/>
      <c r="S146" s="34"/>
      <c r="T146" s="63"/>
      <c r="AT146" s="16" t="s">
        <v>179</v>
      </c>
      <c r="AU146" s="16" t="s">
        <v>76</v>
      </c>
    </row>
    <row r="147" spans="2:51" s="11" customFormat="1" ht="13.5">
      <c r="B147" s="178"/>
      <c r="D147" s="179" t="s">
        <v>181</v>
      </c>
      <c r="E147" s="180" t="s">
        <v>3</v>
      </c>
      <c r="F147" s="181" t="s">
        <v>104</v>
      </c>
      <c r="H147" s="182">
        <v>226</v>
      </c>
      <c r="I147" s="183"/>
      <c r="L147" s="178"/>
      <c r="M147" s="184"/>
      <c r="N147" s="185"/>
      <c r="O147" s="185"/>
      <c r="P147" s="185"/>
      <c r="Q147" s="185"/>
      <c r="R147" s="185"/>
      <c r="S147" s="185"/>
      <c r="T147" s="186"/>
      <c r="AT147" s="187" t="s">
        <v>181</v>
      </c>
      <c r="AU147" s="187" t="s">
        <v>76</v>
      </c>
      <c r="AV147" s="11" t="s">
        <v>76</v>
      </c>
      <c r="AW147" s="11" t="s">
        <v>34</v>
      </c>
      <c r="AX147" s="11" t="s">
        <v>19</v>
      </c>
      <c r="AY147" s="187" t="s">
        <v>169</v>
      </c>
    </row>
    <row r="148" spans="2:65" s="1" customFormat="1" ht="22.5" customHeight="1">
      <c r="B148" s="162"/>
      <c r="C148" s="191" t="s">
        <v>285</v>
      </c>
      <c r="D148" s="191" t="s">
        <v>252</v>
      </c>
      <c r="E148" s="192" t="s">
        <v>341</v>
      </c>
      <c r="F148" s="193" t="s">
        <v>342</v>
      </c>
      <c r="G148" s="194" t="s">
        <v>255</v>
      </c>
      <c r="H148" s="195">
        <v>45.2</v>
      </c>
      <c r="I148" s="196"/>
      <c r="J148" s="197">
        <f>ROUND(I148*H148,2)</f>
        <v>0</v>
      </c>
      <c r="K148" s="193" t="s">
        <v>214</v>
      </c>
      <c r="L148" s="198"/>
      <c r="M148" s="199" t="s">
        <v>3</v>
      </c>
      <c r="N148" s="200" t="s">
        <v>41</v>
      </c>
      <c r="O148" s="34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6" t="s">
        <v>117</v>
      </c>
      <c r="AT148" s="16" t="s">
        <v>252</v>
      </c>
      <c r="AU148" s="16" t="s">
        <v>76</v>
      </c>
      <c r="AY148" s="16" t="s">
        <v>169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19</v>
      </c>
      <c r="BK148" s="174">
        <f>ROUND(I148*H148,2)</f>
        <v>0</v>
      </c>
      <c r="BL148" s="16" t="s">
        <v>172</v>
      </c>
      <c r="BM148" s="16" t="s">
        <v>343</v>
      </c>
    </row>
    <row r="149" spans="2:47" s="1" customFormat="1" ht="13.5">
      <c r="B149" s="33"/>
      <c r="D149" s="175" t="s">
        <v>179</v>
      </c>
      <c r="F149" s="176" t="s">
        <v>344</v>
      </c>
      <c r="I149" s="177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179</v>
      </c>
      <c r="AU149" s="16" t="s">
        <v>76</v>
      </c>
    </row>
    <row r="150" spans="2:51" s="11" customFormat="1" ht="13.5">
      <c r="B150" s="178"/>
      <c r="D150" s="179" t="s">
        <v>181</v>
      </c>
      <c r="E150" s="180" t="s">
        <v>3</v>
      </c>
      <c r="F150" s="181" t="s">
        <v>345</v>
      </c>
      <c r="H150" s="182">
        <v>45.2</v>
      </c>
      <c r="I150" s="183"/>
      <c r="L150" s="178"/>
      <c r="M150" s="184"/>
      <c r="N150" s="185"/>
      <c r="O150" s="185"/>
      <c r="P150" s="185"/>
      <c r="Q150" s="185"/>
      <c r="R150" s="185"/>
      <c r="S150" s="185"/>
      <c r="T150" s="186"/>
      <c r="AT150" s="187" t="s">
        <v>181</v>
      </c>
      <c r="AU150" s="187" t="s">
        <v>76</v>
      </c>
      <c r="AV150" s="11" t="s">
        <v>76</v>
      </c>
      <c r="AW150" s="11" t="s">
        <v>34</v>
      </c>
      <c r="AX150" s="11" t="s">
        <v>19</v>
      </c>
      <c r="AY150" s="187" t="s">
        <v>169</v>
      </c>
    </row>
    <row r="151" spans="2:65" s="1" customFormat="1" ht="31.5" customHeight="1">
      <c r="B151" s="162"/>
      <c r="C151" s="163" t="s">
        <v>134</v>
      </c>
      <c r="D151" s="163" t="s">
        <v>173</v>
      </c>
      <c r="E151" s="164" t="s">
        <v>347</v>
      </c>
      <c r="F151" s="165" t="s">
        <v>348</v>
      </c>
      <c r="G151" s="166" t="s">
        <v>94</v>
      </c>
      <c r="H151" s="167">
        <v>486</v>
      </c>
      <c r="I151" s="168"/>
      <c r="J151" s="169">
        <f>ROUND(I151*H151,2)</f>
        <v>0</v>
      </c>
      <c r="K151" s="165" t="s">
        <v>177</v>
      </c>
      <c r="L151" s="33"/>
      <c r="M151" s="170" t="s">
        <v>3</v>
      </c>
      <c r="N151" s="171" t="s">
        <v>41</v>
      </c>
      <c r="O151" s="34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6" t="s">
        <v>172</v>
      </c>
      <c r="AT151" s="16" t="s">
        <v>173</v>
      </c>
      <c r="AU151" s="16" t="s">
        <v>76</v>
      </c>
      <c r="AY151" s="16" t="s">
        <v>169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19</v>
      </c>
      <c r="BK151" s="174">
        <f>ROUND(I151*H151,2)</f>
        <v>0</v>
      </c>
      <c r="BL151" s="16" t="s">
        <v>172</v>
      </c>
      <c r="BM151" s="16" t="s">
        <v>349</v>
      </c>
    </row>
    <row r="152" spans="2:47" s="1" customFormat="1" ht="27">
      <c r="B152" s="33"/>
      <c r="D152" s="175" t="s">
        <v>179</v>
      </c>
      <c r="F152" s="176" t="s">
        <v>350</v>
      </c>
      <c r="I152" s="17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179</v>
      </c>
      <c r="AU152" s="16" t="s">
        <v>76</v>
      </c>
    </row>
    <row r="153" spans="2:51" s="11" customFormat="1" ht="13.5">
      <c r="B153" s="178"/>
      <c r="D153" s="179" t="s">
        <v>181</v>
      </c>
      <c r="E153" s="180" t="s">
        <v>3</v>
      </c>
      <c r="F153" s="181" t="s">
        <v>351</v>
      </c>
      <c r="H153" s="182">
        <v>486</v>
      </c>
      <c r="I153" s="183"/>
      <c r="L153" s="178"/>
      <c r="M153" s="184"/>
      <c r="N153" s="185"/>
      <c r="O153" s="185"/>
      <c r="P153" s="185"/>
      <c r="Q153" s="185"/>
      <c r="R153" s="185"/>
      <c r="S153" s="185"/>
      <c r="T153" s="186"/>
      <c r="AT153" s="187" t="s">
        <v>181</v>
      </c>
      <c r="AU153" s="187" t="s">
        <v>76</v>
      </c>
      <c r="AV153" s="11" t="s">
        <v>76</v>
      </c>
      <c r="AW153" s="11" t="s">
        <v>34</v>
      </c>
      <c r="AX153" s="11" t="s">
        <v>19</v>
      </c>
      <c r="AY153" s="187" t="s">
        <v>169</v>
      </c>
    </row>
    <row r="154" spans="2:65" s="1" customFormat="1" ht="22.5" customHeight="1">
      <c r="B154" s="162"/>
      <c r="C154" s="191" t="s">
        <v>8</v>
      </c>
      <c r="D154" s="191" t="s">
        <v>252</v>
      </c>
      <c r="E154" s="192" t="s">
        <v>352</v>
      </c>
      <c r="F154" s="193" t="s">
        <v>353</v>
      </c>
      <c r="G154" s="194" t="s">
        <v>354</v>
      </c>
      <c r="H154" s="195">
        <v>0.243</v>
      </c>
      <c r="I154" s="196"/>
      <c r="J154" s="197">
        <f>ROUND(I154*H154,2)</f>
        <v>0</v>
      </c>
      <c r="K154" s="193" t="s">
        <v>177</v>
      </c>
      <c r="L154" s="198"/>
      <c r="M154" s="199" t="s">
        <v>3</v>
      </c>
      <c r="N154" s="200" t="s">
        <v>41</v>
      </c>
      <c r="O154" s="34"/>
      <c r="P154" s="172">
        <f>O154*H154</f>
        <v>0</v>
      </c>
      <c r="Q154" s="172">
        <v>0.001</v>
      </c>
      <c r="R154" s="172">
        <f>Q154*H154</f>
        <v>0.000243</v>
      </c>
      <c r="S154" s="172">
        <v>0</v>
      </c>
      <c r="T154" s="173">
        <f>S154*H154</f>
        <v>0</v>
      </c>
      <c r="AR154" s="16" t="s">
        <v>117</v>
      </c>
      <c r="AT154" s="16" t="s">
        <v>252</v>
      </c>
      <c r="AU154" s="16" t="s">
        <v>76</v>
      </c>
      <c r="AY154" s="16" t="s">
        <v>169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19</v>
      </c>
      <c r="BK154" s="174">
        <f>ROUND(I154*H154,2)</f>
        <v>0</v>
      </c>
      <c r="BL154" s="16" t="s">
        <v>172</v>
      </c>
      <c r="BM154" s="16" t="s">
        <v>355</v>
      </c>
    </row>
    <row r="155" spans="2:47" s="1" customFormat="1" ht="13.5">
      <c r="B155" s="33"/>
      <c r="D155" s="175" t="s">
        <v>179</v>
      </c>
      <c r="F155" s="176" t="s">
        <v>356</v>
      </c>
      <c r="I155" s="177"/>
      <c r="L155" s="33"/>
      <c r="M155" s="62"/>
      <c r="N155" s="34"/>
      <c r="O155" s="34"/>
      <c r="P155" s="34"/>
      <c r="Q155" s="34"/>
      <c r="R155" s="34"/>
      <c r="S155" s="34"/>
      <c r="T155" s="63"/>
      <c r="AT155" s="16" t="s">
        <v>179</v>
      </c>
      <c r="AU155" s="16" t="s">
        <v>76</v>
      </c>
    </row>
    <row r="156" spans="2:51" s="11" customFormat="1" ht="13.5">
      <c r="B156" s="178"/>
      <c r="D156" s="179" t="s">
        <v>181</v>
      </c>
      <c r="F156" s="181" t="s">
        <v>793</v>
      </c>
      <c r="H156" s="182">
        <v>0.243</v>
      </c>
      <c r="I156" s="183"/>
      <c r="L156" s="178"/>
      <c r="M156" s="184"/>
      <c r="N156" s="185"/>
      <c r="O156" s="185"/>
      <c r="P156" s="185"/>
      <c r="Q156" s="185"/>
      <c r="R156" s="185"/>
      <c r="S156" s="185"/>
      <c r="T156" s="186"/>
      <c r="AT156" s="187" t="s">
        <v>181</v>
      </c>
      <c r="AU156" s="187" t="s">
        <v>76</v>
      </c>
      <c r="AV156" s="11" t="s">
        <v>76</v>
      </c>
      <c r="AW156" s="11" t="s">
        <v>4</v>
      </c>
      <c r="AX156" s="11" t="s">
        <v>19</v>
      </c>
      <c r="AY156" s="187" t="s">
        <v>169</v>
      </c>
    </row>
    <row r="157" spans="2:65" s="1" customFormat="1" ht="22.5" customHeight="1">
      <c r="B157" s="162"/>
      <c r="C157" s="163" t="s">
        <v>301</v>
      </c>
      <c r="D157" s="163" t="s">
        <v>173</v>
      </c>
      <c r="E157" s="164" t="s">
        <v>359</v>
      </c>
      <c r="F157" s="165" t="s">
        <v>360</v>
      </c>
      <c r="G157" s="166" t="s">
        <v>94</v>
      </c>
      <c r="H157" s="167">
        <v>260</v>
      </c>
      <c r="I157" s="168"/>
      <c r="J157" s="169">
        <f>ROUND(I157*H157,2)</f>
        <v>0</v>
      </c>
      <c r="K157" s="165" t="s">
        <v>177</v>
      </c>
      <c r="L157" s="33"/>
      <c r="M157" s="170" t="s">
        <v>3</v>
      </c>
      <c r="N157" s="171" t="s">
        <v>41</v>
      </c>
      <c r="O157" s="3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6" t="s">
        <v>19</v>
      </c>
      <c r="AT157" s="16" t="s">
        <v>173</v>
      </c>
      <c r="AU157" s="16" t="s">
        <v>76</v>
      </c>
      <c r="AY157" s="16" t="s">
        <v>169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19</v>
      </c>
      <c r="BK157" s="174">
        <f>ROUND(I157*H157,2)</f>
        <v>0</v>
      </c>
      <c r="BL157" s="16" t="s">
        <v>19</v>
      </c>
      <c r="BM157" s="16" t="s">
        <v>361</v>
      </c>
    </row>
    <row r="158" spans="2:47" s="1" customFormat="1" ht="27">
      <c r="B158" s="33"/>
      <c r="D158" s="175" t="s">
        <v>179</v>
      </c>
      <c r="F158" s="176" t="s">
        <v>362</v>
      </c>
      <c r="I158" s="17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179</v>
      </c>
      <c r="AU158" s="16" t="s">
        <v>76</v>
      </c>
    </row>
    <row r="159" spans="2:51" s="11" customFormat="1" ht="13.5">
      <c r="B159" s="178"/>
      <c r="D159" s="179" t="s">
        <v>181</v>
      </c>
      <c r="E159" s="180" t="s">
        <v>3</v>
      </c>
      <c r="F159" s="181" t="s">
        <v>129</v>
      </c>
      <c r="H159" s="182">
        <v>260</v>
      </c>
      <c r="I159" s="183"/>
      <c r="L159" s="178"/>
      <c r="M159" s="184"/>
      <c r="N159" s="185"/>
      <c r="O159" s="185"/>
      <c r="P159" s="185"/>
      <c r="Q159" s="185"/>
      <c r="R159" s="185"/>
      <c r="S159" s="185"/>
      <c r="T159" s="186"/>
      <c r="AT159" s="187" t="s">
        <v>181</v>
      </c>
      <c r="AU159" s="187" t="s">
        <v>76</v>
      </c>
      <c r="AV159" s="11" t="s">
        <v>76</v>
      </c>
      <c r="AW159" s="11" t="s">
        <v>34</v>
      </c>
      <c r="AX159" s="11" t="s">
        <v>19</v>
      </c>
      <c r="AY159" s="187" t="s">
        <v>169</v>
      </c>
    </row>
    <row r="160" spans="2:65" s="1" customFormat="1" ht="31.5" customHeight="1">
      <c r="B160" s="162"/>
      <c r="C160" s="163" t="s">
        <v>308</v>
      </c>
      <c r="D160" s="163" t="s">
        <v>173</v>
      </c>
      <c r="E160" s="164" t="s">
        <v>364</v>
      </c>
      <c r="F160" s="165" t="s">
        <v>365</v>
      </c>
      <c r="G160" s="166" t="s">
        <v>94</v>
      </c>
      <c r="H160" s="167">
        <v>260</v>
      </c>
      <c r="I160" s="168"/>
      <c r="J160" s="169">
        <f>ROUND(I160*H160,2)</f>
        <v>0</v>
      </c>
      <c r="K160" s="165" t="s">
        <v>177</v>
      </c>
      <c r="L160" s="33"/>
      <c r="M160" s="170" t="s">
        <v>3</v>
      </c>
      <c r="N160" s="171" t="s">
        <v>41</v>
      </c>
      <c r="O160" s="34"/>
      <c r="P160" s="172">
        <f>O160*H160</f>
        <v>0</v>
      </c>
      <c r="Q160" s="172">
        <v>0</v>
      </c>
      <c r="R160" s="172">
        <f>Q160*H160</f>
        <v>0</v>
      </c>
      <c r="S160" s="172">
        <v>0</v>
      </c>
      <c r="T160" s="173">
        <f>S160*H160</f>
        <v>0</v>
      </c>
      <c r="AR160" s="16" t="s">
        <v>19</v>
      </c>
      <c r="AT160" s="16" t="s">
        <v>173</v>
      </c>
      <c r="AU160" s="16" t="s">
        <v>76</v>
      </c>
      <c r="AY160" s="16" t="s">
        <v>169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6" t="s">
        <v>19</v>
      </c>
      <c r="BK160" s="174">
        <f>ROUND(I160*H160,2)</f>
        <v>0</v>
      </c>
      <c r="BL160" s="16" t="s">
        <v>19</v>
      </c>
      <c r="BM160" s="16" t="s">
        <v>366</v>
      </c>
    </row>
    <row r="161" spans="2:47" s="1" customFormat="1" ht="27">
      <c r="B161" s="33"/>
      <c r="D161" s="175" t="s">
        <v>179</v>
      </c>
      <c r="F161" s="176" t="s">
        <v>367</v>
      </c>
      <c r="I161" s="177"/>
      <c r="L161" s="33"/>
      <c r="M161" s="62"/>
      <c r="N161" s="34"/>
      <c r="O161" s="34"/>
      <c r="P161" s="34"/>
      <c r="Q161" s="34"/>
      <c r="R161" s="34"/>
      <c r="S161" s="34"/>
      <c r="T161" s="63"/>
      <c r="AT161" s="16" t="s">
        <v>179</v>
      </c>
      <c r="AU161" s="16" t="s">
        <v>76</v>
      </c>
    </row>
    <row r="162" spans="2:51" s="11" customFormat="1" ht="13.5">
      <c r="B162" s="178"/>
      <c r="D162" s="179" t="s">
        <v>181</v>
      </c>
      <c r="E162" s="180" t="s">
        <v>3</v>
      </c>
      <c r="F162" s="181" t="s">
        <v>129</v>
      </c>
      <c r="H162" s="182">
        <v>260</v>
      </c>
      <c r="I162" s="183"/>
      <c r="L162" s="178"/>
      <c r="M162" s="184"/>
      <c r="N162" s="185"/>
      <c r="O162" s="185"/>
      <c r="P162" s="185"/>
      <c r="Q162" s="185"/>
      <c r="R162" s="185"/>
      <c r="S162" s="185"/>
      <c r="T162" s="186"/>
      <c r="AT162" s="187" t="s">
        <v>181</v>
      </c>
      <c r="AU162" s="187" t="s">
        <v>76</v>
      </c>
      <c r="AV162" s="11" t="s">
        <v>76</v>
      </c>
      <c r="AW162" s="11" t="s">
        <v>34</v>
      </c>
      <c r="AX162" s="11" t="s">
        <v>19</v>
      </c>
      <c r="AY162" s="187" t="s">
        <v>169</v>
      </c>
    </row>
    <row r="163" spans="2:65" s="1" customFormat="1" ht="22.5" customHeight="1">
      <c r="B163" s="162"/>
      <c r="C163" s="163" t="s">
        <v>314</v>
      </c>
      <c r="D163" s="163" t="s">
        <v>173</v>
      </c>
      <c r="E163" s="164" t="s">
        <v>368</v>
      </c>
      <c r="F163" s="165" t="s">
        <v>369</v>
      </c>
      <c r="G163" s="166" t="s">
        <v>94</v>
      </c>
      <c r="H163" s="167">
        <v>260</v>
      </c>
      <c r="I163" s="168"/>
      <c r="J163" s="169">
        <f>ROUND(I163*H163,2)</f>
        <v>0</v>
      </c>
      <c r="K163" s="165" t="s">
        <v>177</v>
      </c>
      <c r="L163" s="33"/>
      <c r="M163" s="170" t="s">
        <v>3</v>
      </c>
      <c r="N163" s="171" t="s">
        <v>41</v>
      </c>
      <c r="O163" s="34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AR163" s="16" t="s">
        <v>19</v>
      </c>
      <c r="AT163" s="16" t="s">
        <v>173</v>
      </c>
      <c r="AU163" s="16" t="s">
        <v>76</v>
      </c>
      <c r="AY163" s="16" t="s">
        <v>169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19</v>
      </c>
      <c r="BK163" s="174">
        <f>ROUND(I163*H163,2)</f>
        <v>0</v>
      </c>
      <c r="BL163" s="16" t="s">
        <v>19</v>
      </c>
      <c r="BM163" s="16" t="s">
        <v>370</v>
      </c>
    </row>
    <row r="164" spans="2:47" s="1" customFormat="1" ht="27">
      <c r="B164" s="33"/>
      <c r="D164" s="175" t="s">
        <v>179</v>
      </c>
      <c r="F164" s="176" t="s">
        <v>371</v>
      </c>
      <c r="I164" s="177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179</v>
      </c>
      <c r="AU164" s="16" t="s">
        <v>76</v>
      </c>
    </row>
    <row r="165" spans="2:51" s="11" customFormat="1" ht="13.5">
      <c r="B165" s="178"/>
      <c r="D165" s="179" t="s">
        <v>181</v>
      </c>
      <c r="E165" s="180" t="s">
        <v>3</v>
      </c>
      <c r="F165" s="181" t="s">
        <v>129</v>
      </c>
      <c r="H165" s="182">
        <v>260</v>
      </c>
      <c r="I165" s="183"/>
      <c r="L165" s="178"/>
      <c r="M165" s="184"/>
      <c r="N165" s="185"/>
      <c r="O165" s="185"/>
      <c r="P165" s="185"/>
      <c r="Q165" s="185"/>
      <c r="R165" s="185"/>
      <c r="S165" s="185"/>
      <c r="T165" s="186"/>
      <c r="AT165" s="187" t="s">
        <v>181</v>
      </c>
      <c r="AU165" s="187" t="s">
        <v>76</v>
      </c>
      <c r="AV165" s="11" t="s">
        <v>76</v>
      </c>
      <c r="AW165" s="11" t="s">
        <v>34</v>
      </c>
      <c r="AX165" s="11" t="s">
        <v>19</v>
      </c>
      <c r="AY165" s="187" t="s">
        <v>169</v>
      </c>
    </row>
    <row r="166" spans="2:65" s="1" customFormat="1" ht="22.5" customHeight="1">
      <c r="B166" s="162"/>
      <c r="C166" s="191" t="s">
        <v>320</v>
      </c>
      <c r="D166" s="191" t="s">
        <v>252</v>
      </c>
      <c r="E166" s="192" t="s">
        <v>373</v>
      </c>
      <c r="F166" s="193" t="s">
        <v>374</v>
      </c>
      <c r="G166" s="194" t="s">
        <v>255</v>
      </c>
      <c r="H166" s="195">
        <v>52</v>
      </c>
      <c r="I166" s="196"/>
      <c r="J166" s="197">
        <f>ROUND(I166*H166,2)</f>
        <v>0</v>
      </c>
      <c r="K166" s="193" t="s">
        <v>214</v>
      </c>
      <c r="L166" s="198"/>
      <c r="M166" s="199" t="s">
        <v>3</v>
      </c>
      <c r="N166" s="200" t="s">
        <v>41</v>
      </c>
      <c r="O166" s="34"/>
      <c r="P166" s="172">
        <f>O166*H166</f>
        <v>0</v>
      </c>
      <c r="Q166" s="172">
        <v>0</v>
      </c>
      <c r="R166" s="172">
        <f>Q166*H166</f>
        <v>0</v>
      </c>
      <c r="S166" s="172">
        <v>0</v>
      </c>
      <c r="T166" s="173">
        <f>S166*H166</f>
        <v>0</v>
      </c>
      <c r="AR166" s="16" t="s">
        <v>76</v>
      </c>
      <c r="AT166" s="16" t="s">
        <v>252</v>
      </c>
      <c r="AU166" s="16" t="s">
        <v>76</v>
      </c>
      <c r="AY166" s="16" t="s">
        <v>169</v>
      </c>
      <c r="BE166" s="174">
        <f>IF(N166="základní",J166,0)</f>
        <v>0</v>
      </c>
      <c r="BF166" s="174">
        <f>IF(N166="snížená",J166,0)</f>
        <v>0</v>
      </c>
      <c r="BG166" s="174">
        <f>IF(N166="zákl. přenesená",J166,0)</f>
        <v>0</v>
      </c>
      <c r="BH166" s="174">
        <f>IF(N166="sníž. přenesená",J166,0)</f>
        <v>0</v>
      </c>
      <c r="BI166" s="174">
        <f>IF(N166="nulová",J166,0)</f>
        <v>0</v>
      </c>
      <c r="BJ166" s="16" t="s">
        <v>19</v>
      </c>
      <c r="BK166" s="174">
        <f>ROUND(I166*H166,2)</f>
        <v>0</v>
      </c>
      <c r="BL166" s="16" t="s">
        <v>19</v>
      </c>
      <c r="BM166" s="16" t="s">
        <v>375</v>
      </c>
    </row>
    <row r="167" spans="2:47" s="1" customFormat="1" ht="13.5">
      <c r="B167" s="33"/>
      <c r="D167" s="175" t="s">
        <v>179</v>
      </c>
      <c r="F167" s="176" t="s">
        <v>376</v>
      </c>
      <c r="I167" s="177"/>
      <c r="L167" s="33"/>
      <c r="M167" s="62"/>
      <c r="N167" s="34"/>
      <c r="O167" s="34"/>
      <c r="P167" s="34"/>
      <c r="Q167" s="34"/>
      <c r="R167" s="34"/>
      <c r="S167" s="34"/>
      <c r="T167" s="63"/>
      <c r="AT167" s="16" t="s">
        <v>179</v>
      </c>
      <c r="AU167" s="16" t="s">
        <v>76</v>
      </c>
    </row>
    <row r="168" spans="2:51" s="11" customFormat="1" ht="13.5">
      <c r="B168" s="178"/>
      <c r="D168" s="179" t="s">
        <v>181</v>
      </c>
      <c r="E168" s="180" t="s">
        <v>3</v>
      </c>
      <c r="F168" s="181" t="s">
        <v>377</v>
      </c>
      <c r="H168" s="182">
        <v>52</v>
      </c>
      <c r="I168" s="183"/>
      <c r="L168" s="178"/>
      <c r="M168" s="184"/>
      <c r="N168" s="185"/>
      <c r="O168" s="185"/>
      <c r="P168" s="185"/>
      <c r="Q168" s="185"/>
      <c r="R168" s="185"/>
      <c r="S168" s="185"/>
      <c r="T168" s="186"/>
      <c r="AT168" s="187" t="s">
        <v>181</v>
      </c>
      <c r="AU168" s="187" t="s">
        <v>76</v>
      </c>
      <c r="AV168" s="11" t="s">
        <v>76</v>
      </c>
      <c r="AW168" s="11" t="s">
        <v>34</v>
      </c>
      <c r="AX168" s="11" t="s">
        <v>19</v>
      </c>
      <c r="AY168" s="187" t="s">
        <v>169</v>
      </c>
    </row>
    <row r="169" spans="2:65" s="1" customFormat="1" ht="22.5" customHeight="1">
      <c r="B169" s="162"/>
      <c r="C169" s="163" t="s">
        <v>325</v>
      </c>
      <c r="D169" s="163" t="s">
        <v>173</v>
      </c>
      <c r="E169" s="164" t="s">
        <v>379</v>
      </c>
      <c r="F169" s="165" t="s">
        <v>380</v>
      </c>
      <c r="G169" s="166" t="s">
        <v>94</v>
      </c>
      <c r="H169" s="167">
        <v>260</v>
      </c>
      <c r="I169" s="168"/>
      <c r="J169" s="169">
        <f>ROUND(I169*H169,2)</f>
        <v>0</v>
      </c>
      <c r="K169" s="165" t="s">
        <v>177</v>
      </c>
      <c r="L169" s="33"/>
      <c r="M169" s="170" t="s">
        <v>3</v>
      </c>
      <c r="N169" s="171" t="s">
        <v>41</v>
      </c>
      <c r="O169" s="34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AR169" s="16" t="s">
        <v>19</v>
      </c>
      <c r="AT169" s="16" t="s">
        <v>173</v>
      </c>
      <c r="AU169" s="16" t="s">
        <v>76</v>
      </c>
      <c r="AY169" s="16" t="s">
        <v>169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6" t="s">
        <v>19</v>
      </c>
      <c r="BK169" s="174">
        <f>ROUND(I169*H169,2)</f>
        <v>0</v>
      </c>
      <c r="BL169" s="16" t="s">
        <v>19</v>
      </c>
      <c r="BM169" s="16" t="s">
        <v>381</v>
      </c>
    </row>
    <row r="170" spans="2:47" s="1" customFormat="1" ht="13.5">
      <c r="B170" s="33"/>
      <c r="D170" s="175" t="s">
        <v>179</v>
      </c>
      <c r="F170" s="176" t="s">
        <v>382</v>
      </c>
      <c r="I170" s="177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179</v>
      </c>
      <c r="AU170" s="16" t="s">
        <v>76</v>
      </c>
    </row>
    <row r="171" spans="2:51" s="11" customFormat="1" ht="13.5">
      <c r="B171" s="178"/>
      <c r="D171" s="179" t="s">
        <v>181</v>
      </c>
      <c r="E171" s="180" t="s">
        <v>3</v>
      </c>
      <c r="F171" s="181" t="s">
        <v>129</v>
      </c>
      <c r="H171" s="182">
        <v>260</v>
      </c>
      <c r="I171" s="183"/>
      <c r="L171" s="178"/>
      <c r="M171" s="184"/>
      <c r="N171" s="185"/>
      <c r="O171" s="185"/>
      <c r="P171" s="185"/>
      <c r="Q171" s="185"/>
      <c r="R171" s="185"/>
      <c r="S171" s="185"/>
      <c r="T171" s="186"/>
      <c r="AT171" s="187" t="s">
        <v>181</v>
      </c>
      <c r="AU171" s="187" t="s">
        <v>76</v>
      </c>
      <c r="AV171" s="11" t="s">
        <v>76</v>
      </c>
      <c r="AW171" s="11" t="s">
        <v>34</v>
      </c>
      <c r="AX171" s="11" t="s">
        <v>19</v>
      </c>
      <c r="AY171" s="187" t="s">
        <v>169</v>
      </c>
    </row>
    <row r="172" spans="2:65" s="1" customFormat="1" ht="22.5" customHeight="1">
      <c r="B172" s="162"/>
      <c r="C172" s="163" t="s">
        <v>330</v>
      </c>
      <c r="D172" s="163" t="s">
        <v>173</v>
      </c>
      <c r="E172" s="164" t="s">
        <v>331</v>
      </c>
      <c r="F172" s="165" t="s">
        <v>332</v>
      </c>
      <c r="G172" s="166" t="s">
        <v>94</v>
      </c>
      <c r="H172" s="167">
        <v>260</v>
      </c>
      <c r="I172" s="168"/>
      <c r="J172" s="169">
        <f>ROUND(I172*H172,2)</f>
        <v>0</v>
      </c>
      <c r="K172" s="165" t="s">
        <v>177</v>
      </c>
      <c r="L172" s="33"/>
      <c r="M172" s="170" t="s">
        <v>3</v>
      </c>
      <c r="N172" s="171" t="s">
        <v>41</v>
      </c>
      <c r="O172" s="34"/>
      <c r="P172" s="172">
        <f>O172*H172</f>
        <v>0</v>
      </c>
      <c r="Q172" s="172">
        <v>0</v>
      </c>
      <c r="R172" s="172">
        <f>Q172*H172</f>
        <v>0</v>
      </c>
      <c r="S172" s="172">
        <v>0</v>
      </c>
      <c r="T172" s="173">
        <f>S172*H172</f>
        <v>0</v>
      </c>
      <c r="AR172" s="16" t="s">
        <v>19</v>
      </c>
      <c r="AT172" s="16" t="s">
        <v>173</v>
      </c>
      <c r="AU172" s="16" t="s">
        <v>76</v>
      </c>
      <c r="AY172" s="16" t="s">
        <v>169</v>
      </c>
      <c r="BE172" s="174">
        <f>IF(N172="základní",J172,0)</f>
        <v>0</v>
      </c>
      <c r="BF172" s="174">
        <f>IF(N172="snížená",J172,0)</f>
        <v>0</v>
      </c>
      <c r="BG172" s="174">
        <f>IF(N172="zákl. přenesená",J172,0)</f>
        <v>0</v>
      </c>
      <c r="BH172" s="174">
        <f>IF(N172="sníž. přenesená",J172,0)</f>
        <v>0</v>
      </c>
      <c r="BI172" s="174">
        <f>IF(N172="nulová",J172,0)</f>
        <v>0</v>
      </c>
      <c r="BJ172" s="16" t="s">
        <v>19</v>
      </c>
      <c r="BK172" s="174">
        <f>ROUND(I172*H172,2)</f>
        <v>0</v>
      </c>
      <c r="BL172" s="16" t="s">
        <v>19</v>
      </c>
      <c r="BM172" s="16" t="s">
        <v>384</v>
      </c>
    </row>
    <row r="173" spans="2:47" s="1" customFormat="1" ht="13.5">
      <c r="B173" s="33"/>
      <c r="D173" s="175" t="s">
        <v>179</v>
      </c>
      <c r="F173" s="176" t="s">
        <v>334</v>
      </c>
      <c r="I173" s="177"/>
      <c r="L173" s="33"/>
      <c r="M173" s="62"/>
      <c r="N173" s="34"/>
      <c r="O173" s="34"/>
      <c r="P173" s="34"/>
      <c r="Q173" s="34"/>
      <c r="R173" s="34"/>
      <c r="S173" s="34"/>
      <c r="T173" s="63"/>
      <c r="AT173" s="16" t="s">
        <v>179</v>
      </c>
      <c r="AU173" s="16" t="s">
        <v>76</v>
      </c>
    </row>
    <row r="174" spans="2:51" s="11" customFormat="1" ht="13.5">
      <c r="B174" s="178"/>
      <c r="D174" s="175" t="s">
        <v>181</v>
      </c>
      <c r="E174" s="187" t="s">
        <v>3</v>
      </c>
      <c r="F174" s="188" t="s">
        <v>129</v>
      </c>
      <c r="H174" s="189">
        <v>260</v>
      </c>
      <c r="I174" s="183"/>
      <c r="L174" s="178"/>
      <c r="M174" s="184"/>
      <c r="N174" s="185"/>
      <c r="O174" s="185"/>
      <c r="P174" s="185"/>
      <c r="Q174" s="185"/>
      <c r="R174" s="185"/>
      <c r="S174" s="185"/>
      <c r="T174" s="186"/>
      <c r="AT174" s="187" t="s">
        <v>181</v>
      </c>
      <c r="AU174" s="187" t="s">
        <v>76</v>
      </c>
      <c r="AV174" s="11" t="s">
        <v>76</v>
      </c>
      <c r="AW174" s="11" t="s">
        <v>34</v>
      </c>
      <c r="AX174" s="11" t="s">
        <v>19</v>
      </c>
      <c r="AY174" s="187" t="s">
        <v>169</v>
      </c>
    </row>
    <row r="175" spans="2:63" s="10" customFormat="1" ht="29.25" customHeight="1">
      <c r="B175" s="148"/>
      <c r="D175" s="159" t="s">
        <v>67</v>
      </c>
      <c r="E175" s="160" t="s">
        <v>385</v>
      </c>
      <c r="F175" s="160" t="s">
        <v>386</v>
      </c>
      <c r="I175" s="151"/>
      <c r="J175" s="161">
        <f>BK175</f>
        <v>0</v>
      </c>
      <c r="L175" s="148"/>
      <c r="M175" s="153"/>
      <c r="N175" s="154"/>
      <c r="O175" s="154"/>
      <c r="P175" s="155">
        <f>SUM(P176:P253)</f>
        <v>0</v>
      </c>
      <c r="Q175" s="154"/>
      <c r="R175" s="155">
        <f>SUM(R176:R253)</f>
        <v>17.868868</v>
      </c>
      <c r="S175" s="154"/>
      <c r="T175" s="156">
        <f>SUM(T176:T253)</f>
        <v>0</v>
      </c>
      <c r="AR175" s="149" t="s">
        <v>172</v>
      </c>
      <c r="AT175" s="157" t="s">
        <v>67</v>
      </c>
      <c r="AU175" s="157" t="s">
        <v>19</v>
      </c>
      <c r="AY175" s="149" t="s">
        <v>169</v>
      </c>
      <c r="BK175" s="158">
        <f>SUM(BK176:BK253)</f>
        <v>0</v>
      </c>
    </row>
    <row r="176" spans="2:65" s="1" customFormat="1" ht="31.5" customHeight="1">
      <c r="B176" s="162"/>
      <c r="C176" s="163" t="s">
        <v>335</v>
      </c>
      <c r="D176" s="163" t="s">
        <v>173</v>
      </c>
      <c r="E176" s="164" t="s">
        <v>388</v>
      </c>
      <c r="F176" s="165" t="s">
        <v>389</v>
      </c>
      <c r="G176" s="166" t="s">
        <v>176</v>
      </c>
      <c r="H176" s="167">
        <v>375</v>
      </c>
      <c r="I176" s="168"/>
      <c r="J176" s="169">
        <f>ROUND(I176*H176,2)</f>
        <v>0</v>
      </c>
      <c r="K176" s="165" t="s">
        <v>177</v>
      </c>
      <c r="L176" s="33"/>
      <c r="M176" s="170" t="s">
        <v>3</v>
      </c>
      <c r="N176" s="171" t="s">
        <v>41</v>
      </c>
      <c r="O176" s="34"/>
      <c r="P176" s="172">
        <f>O176*H176</f>
        <v>0</v>
      </c>
      <c r="Q176" s="172">
        <v>0</v>
      </c>
      <c r="R176" s="172">
        <f>Q176*H176</f>
        <v>0</v>
      </c>
      <c r="S176" s="172">
        <v>0</v>
      </c>
      <c r="T176" s="173">
        <f>S176*H176</f>
        <v>0</v>
      </c>
      <c r="AR176" s="16" t="s">
        <v>172</v>
      </c>
      <c r="AT176" s="16" t="s">
        <v>173</v>
      </c>
      <c r="AU176" s="16" t="s">
        <v>76</v>
      </c>
      <c r="AY176" s="16" t="s">
        <v>169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6" t="s">
        <v>19</v>
      </c>
      <c r="BK176" s="174">
        <f>ROUND(I176*H176,2)</f>
        <v>0</v>
      </c>
      <c r="BL176" s="16" t="s">
        <v>172</v>
      </c>
      <c r="BM176" s="16" t="s">
        <v>390</v>
      </c>
    </row>
    <row r="177" spans="2:47" s="1" customFormat="1" ht="27">
      <c r="B177" s="33"/>
      <c r="D177" s="175" t="s">
        <v>179</v>
      </c>
      <c r="F177" s="176" t="s">
        <v>391</v>
      </c>
      <c r="I177" s="177"/>
      <c r="L177" s="33"/>
      <c r="M177" s="62"/>
      <c r="N177" s="34"/>
      <c r="O177" s="34"/>
      <c r="P177" s="34"/>
      <c r="Q177" s="34"/>
      <c r="R177" s="34"/>
      <c r="S177" s="34"/>
      <c r="T177" s="63"/>
      <c r="AT177" s="16" t="s">
        <v>179</v>
      </c>
      <c r="AU177" s="16" t="s">
        <v>76</v>
      </c>
    </row>
    <row r="178" spans="2:51" s="11" customFormat="1" ht="13.5">
      <c r="B178" s="178"/>
      <c r="D178" s="179" t="s">
        <v>181</v>
      </c>
      <c r="E178" s="180" t="s">
        <v>3</v>
      </c>
      <c r="F178" s="181" t="s">
        <v>107</v>
      </c>
      <c r="H178" s="182">
        <v>375</v>
      </c>
      <c r="I178" s="183"/>
      <c r="L178" s="178"/>
      <c r="M178" s="184"/>
      <c r="N178" s="185"/>
      <c r="O178" s="185"/>
      <c r="P178" s="185"/>
      <c r="Q178" s="185"/>
      <c r="R178" s="185"/>
      <c r="S178" s="185"/>
      <c r="T178" s="186"/>
      <c r="AT178" s="187" t="s">
        <v>181</v>
      </c>
      <c r="AU178" s="187" t="s">
        <v>76</v>
      </c>
      <c r="AV178" s="11" t="s">
        <v>76</v>
      </c>
      <c r="AW178" s="11" t="s">
        <v>34</v>
      </c>
      <c r="AX178" s="11" t="s">
        <v>19</v>
      </c>
      <c r="AY178" s="187" t="s">
        <v>169</v>
      </c>
    </row>
    <row r="179" spans="2:65" s="1" customFormat="1" ht="31.5" customHeight="1">
      <c r="B179" s="162"/>
      <c r="C179" s="163" t="s">
        <v>340</v>
      </c>
      <c r="D179" s="163" t="s">
        <v>173</v>
      </c>
      <c r="E179" s="164" t="s">
        <v>393</v>
      </c>
      <c r="F179" s="165" t="s">
        <v>394</v>
      </c>
      <c r="G179" s="166" t="s">
        <v>176</v>
      </c>
      <c r="H179" s="167">
        <v>40</v>
      </c>
      <c r="I179" s="168"/>
      <c r="J179" s="169">
        <f>ROUND(I179*H179,2)</f>
        <v>0</v>
      </c>
      <c r="K179" s="165" t="s">
        <v>177</v>
      </c>
      <c r="L179" s="33"/>
      <c r="M179" s="170" t="s">
        <v>3</v>
      </c>
      <c r="N179" s="171" t="s">
        <v>41</v>
      </c>
      <c r="O179" s="34"/>
      <c r="P179" s="172">
        <f>O179*H179</f>
        <v>0</v>
      </c>
      <c r="Q179" s="172">
        <v>0</v>
      </c>
      <c r="R179" s="172">
        <f>Q179*H179</f>
        <v>0</v>
      </c>
      <c r="S179" s="172">
        <v>0</v>
      </c>
      <c r="T179" s="173">
        <f>S179*H179</f>
        <v>0</v>
      </c>
      <c r="AR179" s="16" t="s">
        <v>172</v>
      </c>
      <c r="AT179" s="16" t="s">
        <v>173</v>
      </c>
      <c r="AU179" s="16" t="s">
        <v>76</v>
      </c>
      <c r="AY179" s="16" t="s">
        <v>169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6" t="s">
        <v>19</v>
      </c>
      <c r="BK179" s="174">
        <f>ROUND(I179*H179,2)</f>
        <v>0</v>
      </c>
      <c r="BL179" s="16" t="s">
        <v>172</v>
      </c>
      <c r="BM179" s="16" t="s">
        <v>395</v>
      </c>
    </row>
    <row r="180" spans="2:47" s="1" customFormat="1" ht="27">
      <c r="B180" s="33"/>
      <c r="D180" s="175" t="s">
        <v>179</v>
      </c>
      <c r="F180" s="176" t="s">
        <v>396</v>
      </c>
      <c r="I180" s="177"/>
      <c r="L180" s="33"/>
      <c r="M180" s="62"/>
      <c r="N180" s="34"/>
      <c r="O180" s="34"/>
      <c r="P180" s="34"/>
      <c r="Q180" s="34"/>
      <c r="R180" s="34"/>
      <c r="S180" s="34"/>
      <c r="T180" s="63"/>
      <c r="AT180" s="16" t="s">
        <v>179</v>
      </c>
      <c r="AU180" s="16" t="s">
        <v>76</v>
      </c>
    </row>
    <row r="181" spans="2:51" s="11" customFormat="1" ht="13.5">
      <c r="B181" s="178"/>
      <c r="D181" s="179" t="s">
        <v>181</v>
      </c>
      <c r="E181" s="180" t="s">
        <v>3</v>
      </c>
      <c r="F181" s="181" t="s">
        <v>115</v>
      </c>
      <c r="H181" s="182">
        <v>40</v>
      </c>
      <c r="I181" s="183"/>
      <c r="L181" s="178"/>
      <c r="M181" s="184"/>
      <c r="N181" s="185"/>
      <c r="O181" s="185"/>
      <c r="P181" s="185"/>
      <c r="Q181" s="185"/>
      <c r="R181" s="185"/>
      <c r="S181" s="185"/>
      <c r="T181" s="186"/>
      <c r="AT181" s="187" t="s">
        <v>181</v>
      </c>
      <c r="AU181" s="187" t="s">
        <v>76</v>
      </c>
      <c r="AV181" s="11" t="s">
        <v>76</v>
      </c>
      <c r="AW181" s="11" t="s">
        <v>34</v>
      </c>
      <c r="AX181" s="11" t="s">
        <v>19</v>
      </c>
      <c r="AY181" s="187" t="s">
        <v>169</v>
      </c>
    </row>
    <row r="182" spans="2:65" s="1" customFormat="1" ht="31.5" customHeight="1">
      <c r="B182" s="162"/>
      <c r="C182" s="163" t="s">
        <v>346</v>
      </c>
      <c r="D182" s="163" t="s">
        <v>173</v>
      </c>
      <c r="E182" s="164" t="s">
        <v>398</v>
      </c>
      <c r="F182" s="165" t="s">
        <v>399</v>
      </c>
      <c r="G182" s="166" t="s">
        <v>176</v>
      </c>
      <c r="H182" s="167">
        <v>23</v>
      </c>
      <c r="I182" s="168"/>
      <c r="J182" s="169">
        <f>ROUND(I182*H182,2)</f>
        <v>0</v>
      </c>
      <c r="K182" s="165" t="s">
        <v>177</v>
      </c>
      <c r="L182" s="33"/>
      <c r="M182" s="170" t="s">
        <v>3</v>
      </c>
      <c r="N182" s="171" t="s">
        <v>41</v>
      </c>
      <c r="O182" s="34"/>
      <c r="P182" s="172">
        <f>O182*H182</f>
        <v>0</v>
      </c>
      <c r="Q182" s="172">
        <v>0</v>
      </c>
      <c r="R182" s="172">
        <f>Q182*H182</f>
        <v>0</v>
      </c>
      <c r="S182" s="172">
        <v>0</v>
      </c>
      <c r="T182" s="173">
        <f>S182*H182</f>
        <v>0</v>
      </c>
      <c r="AR182" s="16" t="s">
        <v>172</v>
      </c>
      <c r="AT182" s="16" t="s">
        <v>173</v>
      </c>
      <c r="AU182" s="16" t="s">
        <v>76</v>
      </c>
      <c r="AY182" s="16" t="s">
        <v>169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6" t="s">
        <v>19</v>
      </c>
      <c r="BK182" s="174">
        <f>ROUND(I182*H182,2)</f>
        <v>0</v>
      </c>
      <c r="BL182" s="16" t="s">
        <v>172</v>
      </c>
      <c r="BM182" s="16" t="s">
        <v>400</v>
      </c>
    </row>
    <row r="183" spans="2:47" s="1" customFormat="1" ht="27">
      <c r="B183" s="33"/>
      <c r="D183" s="175" t="s">
        <v>179</v>
      </c>
      <c r="F183" s="176" t="s">
        <v>401</v>
      </c>
      <c r="I183" s="177"/>
      <c r="L183" s="33"/>
      <c r="M183" s="62"/>
      <c r="N183" s="34"/>
      <c r="O183" s="34"/>
      <c r="P183" s="34"/>
      <c r="Q183" s="34"/>
      <c r="R183" s="34"/>
      <c r="S183" s="34"/>
      <c r="T183" s="63"/>
      <c r="AT183" s="16" t="s">
        <v>179</v>
      </c>
      <c r="AU183" s="16" t="s">
        <v>76</v>
      </c>
    </row>
    <row r="184" spans="2:51" s="11" customFormat="1" ht="13.5">
      <c r="B184" s="178"/>
      <c r="D184" s="179" t="s">
        <v>181</v>
      </c>
      <c r="E184" s="180" t="s">
        <v>3</v>
      </c>
      <c r="F184" s="181" t="s">
        <v>118</v>
      </c>
      <c r="H184" s="182">
        <v>23</v>
      </c>
      <c r="I184" s="183"/>
      <c r="L184" s="178"/>
      <c r="M184" s="184"/>
      <c r="N184" s="185"/>
      <c r="O184" s="185"/>
      <c r="P184" s="185"/>
      <c r="Q184" s="185"/>
      <c r="R184" s="185"/>
      <c r="S184" s="185"/>
      <c r="T184" s="186"/>
      <c r="AT184" s="187" t="s">
        <v>181</v>
      </c>
      <c r="AU184" s="187" t="s">
        <v>76</v>
      </c>
      <c r="AV184" s="11" t="s">
        <v>76</v>
      </c>
      <c r="AW184" s="11" t="s">
        <v>34</v>
      </c>
      <c r="AX184" s="11" t="s">
        <v>19</v>
      </c>
      <c r="AY184" s="187" t="s">
        <v>169</v>
      </c>
    </row>
    <row r="185" spans="2:65" s="1" customFormat="1" ht="22.5" customHeight="1">
      <c r="B185" s="162"/>
      <c r="C185" s="191" t="s">
        <v>90</v>
      </c>
      <c r="D185" s="191" t="s">
        <v>252</v>
      </c>
      <c r="E185" s="192" t="s">
        <v>403</v>
      </c>
      <c r="F185" s="193" t="s">
        <v>404</v>
      </c>
      <c r="G185" s="194" t="s">
        <v>102</v>
      </c>
      <c r="H185" s="195">
        <v>11.5</v>
      </c>
      <c r="I185" s="196"/>
      <c r="J185" s="197">
        <f>ROUND(I185*H185,2)</f>
        <v>0</v>
      </c>
      <c r="K185" s="193" t="s">
        <v>177</v>
      </c>
      <c r="L185" s="198"/>
      <c r="M185" s="199" t="s">
        <v>3</v>
      </c>
      <c r="N185" s="200" t="s">
        <v>41</v>
      </c>
      <c r="O185" s="34"/>
      <c r="P185" s="172">
        <f>O185*H185</f>
        <v>0</v>
      </c>
      <c r="Q185" s="172">
        <v>0.22</v>
      </c>
      <c r="R185" s="172">
        <f>Q185*H185</f>
        <v>2.53</v>
      </c>
      <c r="S185" s="172">
        <v>0</v>
      </c>
      <c r="T185" s="173">
        <f>S185*H185</f>
        <v>0</v>
      </c>
      <c r="AR185" s="16" t="s">
        <v>117</v>
      </c>
      <c r="AT185" s="16" t="s">
        <v>252</v>
      </c>
      <c r="AU185" s="16" t="s">
        <v>76</v>
      </c>
      <c r="AY185" s="16" t="s">
        <v>169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6" t="s">
        <v>19</v>
      </c>
      <c r="BK185" s="174">
        <f>ROUND(I185*H185,2)</f>
        <v>0</v>
      </c>
      <c r="BL185" s="16" t="s">
        <v>172</v>
      </c>
      <c r="BM185" s="16" t="s">
        <v>405</v>
      </c>
    </row>
    <row r="186" spans="2:47" s="1" customFormat="1" ht="13.5">
      <c r="B186" s="33"/>
      <c r="D186" s="175" t="s">
        <v>179</v>
      </c>
      <c r="F186" s="176" t="s">
        <v>406</v>
      </c>
      <c r="I186" s="177"/>
      <c r="L186" s="33"/>
      <c r="M186" s="62"/>
      <c r="N186" s="34"/>
      <c r="O186" s="34"/>
      <c r="P186" s="34"/>
      <c r="Q186" s="34"/>
      <c r="R186" s="34"/>
      <c r="S186" s="34"/>
      <c r="T186" s="63"/>
      <c r="AT186" s="16" t="s">
        <v>179</v>
      </c>
      <c r="AU186" s="16" t="s">
        <v>76</v>
      </c>
    </row>
    <row r="187" spans="2:51" s="11" customFormat="1" ht="13.5">
      <c r="B187" s="178"/>
      <c r="D187" s="179" t="s">
        <v>181</v>
      </c>
      <c r="E187" s="180" t="s">
        <v>3</v>
      </c>
      <c r="F187" s="181" t="s">
        <v>407</v>
      </c>
      <c r="H187" s="182">
        <v>11.5</v>
      </c>
      <c r="I187" s="183"/>
      <c r="L187" s="178"/>
      <c r="M187" s="184"/>
      <c r="N187" s="185"/>
      <c r="O187" s="185"/>
      <c r="P187" s="185"/>
      <c r="Q187" s="185"/>
      <c r="R187" s="185"/>
      <c r="S187" s="185"/>
      <c r="T187" s="186"/>
      <c r="AT187" s="187" t="s">
        <v>181</v>
      </c>
      <c r="AU187" s="187" t="s">
        <v>76</v>
      </c>
      <c r="AV187" s="11" t="s">
        <v>76</v>
      </c>
      <c r="AW187" s="11" t="s">
        <v>34</v>
      </c>
      <c r="AX187" s="11" t="s">
        <v>19</v>
      </c>
      <c r="AY187" s="187" t="s">
        <v>169</v>
      </c>
    </row>
    <row r="188" spans="2:65" s="1" customFormat="1" ht="22.5" customHeight="1">
      <c r="B188" s="162"/>
      <c r="C188" s="163" t="s">
        <v>358</v>
      </c>
      <c r="D188" s="163" t="s">
        <v>173</v>
      </c>
      <c r="E188" s="164" t="s">
        <v>409</v>
      </c>
      <c r="F188" s="165" t="s">
        <v>410</v>
      </c>
      <c r="G188" s="166" t="s">
        <v>176</v>
      </c>
      <c r="H188" s="167">
        <v>375</v>
      </c>
      <c r="I188" s="168"/>
      <c r="J188" s="169">
        <f>ROUND(I188*H188,2)</f>
        <v>0</v>
      </c>
      <c r="K188" s="165" t="s">
        <v>177</v>
      </c>
      <c r="L188" s="33"/>
      <c r="M188" s="170" t="s">
        <v>3</v>
      </c>
      <c r="N188" s="171" t="s">
        <v>41</v>
      </c>
      <c r="O188" s="34"/>
      <c r="P188" s="172">
        <f>O188*H188</f>
        <v>0</v>
      </c>
      <c r="Q188" s="172">
        <v>0</v>
      </c>
      <c r="R188" s="172">
        <f>Q188*H188</f>
        <v>0</v>
      </c>
      <c r="S188" s="172">
        <v>0</v>
      </c>
      <c r="T188" s="173">
        <f>S188*H188</f>
        <v>0</v>
      </c>
      <c r="AR188" s="16" t="s">
        <v>172</v>
      </c>
      <c r="AT188" s="16" t="s">
        <v>173</v>
      </c>
      <c r="AU188" s="16" t="s">
        <v>76</v>
      </c>
      <c r="AY188" s="16" t="s">
        <v>169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6" t="s">
        <v>19</v>
      </c>
      <c r="BK188" s="174">
        <f>ROUND(I188*H188,2)</f>
        <v>0</v>
      </c>
      <c r="BL188" s="16" t="s">
        <v>172</v>
      </c>
      <c r="BM188" s="16" t="s">
        <v>411</v>
      </c>
    </row>
    <row r="189" spans="2:47" s="1" customFormat="1" ht="27">
      <c r="B189" s="33"/>
      <c r="D189" s="175" t="s">
        <v>179</v>
      </c>
      <c r="F189" s="176" t="s">
        <v>412</v>
      </c>
      <c r="I189" s="177"/>
      <c r="L189" s="33"/>
      <c r="M189" s="62"/>
      <c r="N189" s="34"/>
      <c r="O189" s="34"/>
      <c r="P189" s="34"/>
      <c r="Q189" s="34"/>
      <c r="R189" s="34"/>
      <c r="S189" s="34"/>
      <c r="T189" s="63"/>
      <c r="AT189" s="16" t="s">
        <v>179</v>
      </c>
      <c r="AU189" s="16" t="s">
        <v>76</v>
      </c>
    </row>
    <row r="190" spans="2:51" s="11" customFormat="1" ht="13.5">
      <c r="B190" s="178"/>
      <c r="D190" s="179" t="s">
        <v>181</v>
      </c>
      <c r="E190" s="180" t="s">
        <v>3</v>
      </c>
      <c r="F190" s="181" t="s">
        <v>107</v>
      </c>
      <c r="H190" s="182">
        <v>375</v>
      </c>
      <c r="I190" s="183"/>
      <c r="L190" s="178"/>
      <c r="M190" s="184"/>
      <c r="N190" s="185"/>
      <c r="O190" s="185"/>
      <c r="P190" s="185"/>
      <c r="Q190" s="185"/>
      <c r="R190" s="185"/>
      <c r="S190" s="185"/>
      <c r="T190" s="186"/>
      <c r="AT190" s="187" t="s">
        <v>181</v>
      </c>
      <c r="AU190" s="187" t="s">
        <v>76</v>
      </c>
      <c r="AV190" s="11" t="s">
        <v>76</v>
      </c>
      <c r="AW190" s="11" t="s">
        <v>34</v>
      </c>
      <c r="AX190" s="11" t="s">
        <v>19</v>
      </c>
      <c r="AY190" s="187" t="s">
        <v>169</v>
      </c>
    </row>
    <row r="191" spans="2:65" s="1" customFormat="1" ht="31.5" customHeight="1">
      <c r="B191" s="162"/>
      <c r="C191" s="163" t="s">
        <v>363</v>
      </c>
      <c r="D191" s="163" t="s">
        <v>173</v>
      </c>
      <c r="E191" s="164" t="s">
        <v>414</v>
      </c>
      <c r="F191" s="165" t="s">
        <v>415</v>
      </c>
      <c r="G191" s="166" t="s">
        <v>176</v>
      </c>
      <c r="H191" s="167">
        <v>63</v>
      </c>
      <c r="I191" s="168"/>
      <c r="J191" s="169">
        <f>ROUND(I191*H191,2)</f>
        <v>0</v>
      </c>
      <c r="K191" s="165" t="s">
        <v>177</v>
      </c>
      <c r="L191" s="33"/>
      <c r="M191" s="170" t="s">
        <v>3</v>
      </c>
      <c r="N191" s="171" t="s">
        <v>41</v>
      </c>
      <c r="O191" s="34"/>
      <c r="P191" s="172">
        <f>O191*H191</f>
        <v>0</v>
      </c>
      <c r="Q191" s="172">
        <v>0</v>
      </c>
      <c r="R191" s="172">
        <f>Q191*H191</f>
        <v>0</v>
      </c>
      <c r="S191" s="172">
        <v>0</v>
      </c>
      <c r="T191" s="173">
        <f>S191*H191</f>
        <v>0</v>
      </c>
      <c r="AR191" s="16" t="s">
        <v>172</v>
      </c>
      <c r="AT191" s="16" t="s">
        <v>173</v>
      </c>
      <c r="AU191" s="16" t="s">
        <v>76</v>
      </c>
      <c r="AY191" s="16" t="s">
        <v>169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6" t="s">
        <v>19</v>
      </c>
      <c r="BK191" s="174">
        <f>ROUND(I191*H191,2)</f>
        <v>0</v>
      </c>
      <c r="BL191" s="16" t="s">
        <v>172</v>
      </c>
      <c r="BM191" s="16" t="s">
        <v>416</v>
      </c>
    </row>
    <row r="192" spans="2:47" s="1" customFormat="1" ht="40.5">
      <c r="B192" s="33"/>
      <c r="D192" s="175" t="s">
        <v>179</v>
      </c>
      <c r="F192" s="176" t="s">
        <v>417</v>
      </c>
      <c r="I192" s="177"/>
      <c r="L192" s="33"/>
      <c r="M192" s="62"/>
      <c r="N192" s="34"/>
      <c r="O192" s="34"/>
      <c r="P192" s="34"/>
      <c r="Q192" s="34"/>
      <c r="R192" s="34"/>
      <c r="S192" s="34"/>
      <c r="T192" s="63"/>
      <c r="AT192" s="16" t="s">
        <v>179</v>
      </c>
      <c r="AU192" s="16" t="s">
        <v>76</v>
      </c>
    </row>
    <row r="193" spans="2:51" s="11" customFormat="1" ht="13.5">
      <c r="B193" s="178"/>
      <c r="D193" s="179" t="s">
        <v>181</v>
      </c>
      <c r="E193" s="180" t="s">
        <v>3</v>
      </c>
      <c r="F193" s="181" t="s">
        <v>418</v>
      </c>
      <c r="H193" s="182">
        <v>63</v>
      </c>
      <c r="I193" s="183"/>
      <c r="L193" s="178"/>
      <c r="M193" s="184"/>
      <c r="N193" s="185"/>
      <c r="O193" s="185"/>
      <c r="P193" s="185"/>
      <c r="Q193" s="185"/>
      <c r="R193" s="185"/>
      <c r="S193" s="185"/>
      <c r="T193" s="186"/>
      <c r="AT193" s="187" t="s">
        <v>181</v>
      </c>
      <c r="AU193" s="187" t="s">
        <v>76</v>
      </c>
      <c r="AV193" s="11" t="s">
        <v>76</v>
      </c>
      <c r="AW193" s="11" t="s">
        <v>34</v>
      </c>
      <c r="AX193" s="11" t="s">
        <v>19</v>
      </c>
      <c r="AY193" s="187" t="s">
        <v>169</v>
      </c>
    </row>
    <row r="194" spans="2:65" s="1" customFormat="1" ht="22.5" customHeight="1">
      <c r="B194" s="162"/>
      <c r="C194" s="163" t="s">
        <v>126</v>
      </c>
      <c r="D194" s="163" t="s">
        <v>173</v>
      </c>
      <c r="E194" s="164" t="s">
        <v>420</v>
      </c>
      <c r="F194" s="165" t="s">
        <v>421</v>
      </c>
      <c r="G194" s="166" t="s">
        <v>255</v>
      </c>
      <c r="H194" s="167">
        <v>0.052</v>
      </c>
      <c r="I194" s="168"/>
      <c r="J194" s="169">
        <f>ROUND(I194*H194,2)</f>
        <v>0</v>
      </c>
      <c r="K194" s="165" t="s">
        <v>177</v>
      </c>
      <c r="L194" s="33"/>
      <c r="M194" s="170" t="s">
        <v>3</v>
      </c>
      <c r="N194" s="171" t="s">
        <v>41</v>
      </c>
      <c r="O194" s="34"/>
      <c r="P194" s="172">
        <f>O194*H194</f>
        <v>0</v>
      </c>
      <c r="Q194" s="172">
        <v>0</v>
      </c>
      <c r="R194" s="172">
        <f>Q194*H194</f>
        <v>0</v>
      </c>
      <c r="S194" s="172">
        <v>0</v>
      </c>
      <c r="T194" s="173">
        <f>S194*H194</f>
        <v>0</v>
      </c>
      <c r="AR194" s="16" t="s">
        <v>172</v>
      </c>
      <c r="AT194" s="16" t="s">
        <v>173</v>
      </c>
      <c r="AU194" s="16" t="s">
        <v>76</v>
      </c>
      <c r="AY194" s="16" t="s">
        <v>169</v>
      </c>
      <c r="BE194" s="174">
        <f>IF(N194="základní",J194,0)</f>
        <v>0</v>
      </c>
      <c r="BF194" s="174">
        <f>IF(N194="snížená",J194,0)</f>
        <v>0</v>
      </c>
      <c r="BG194" s="174">
        <f>IF(N194="zákl. přenesená",J194,0)</f>
        <v>0</v>
      </c>
      <c r="BH194" s="174">
        <f>IF(N194="sníž. přenesená",J194,0)</f>
        <v>0</v>
      </c>
      <c r="BI194" s="174">
        <f>IF(N194="nulová",J194,0)</f>
        <v>0</v>
      </c>
      <c r="BJ194" s="16" t="s">
        <v>19</v>
      </c>
      <c r="BK194" s="174">
        <f>ROUND(I194*H194,2)</f>
        <v>0</v>
      </c>
      <c r="BL194" s="16" t="s">
        <v>172</v>
      </c>
      <c r="BM194" s="16" t="s">
        <v>422</v>
      </c>
    </row>
    <row r="195" spans="2:47" s="1" customFormat="1" ht="27">
      <c r="B195" s="33"/>
      <c r="D195" s="175" t="s">
        <v>179</v>
      </c>
      <c r="F195" s="176" t="s">
        <v>423</v>
      </c>
      <c r="I195" s="177"/>
      <c r="L195" s="33"/>
      <c r="M195" s="62"/>
      <c r="N195" s="34"/>
      <c r="O195" s="34"/>
      <c r="P195" s="34"/>
      <c r="Q195" s="34"/>
      <c r="R195" s="34"/>
      <c r="S195" s="34"/>
      <c r="T195" s="63"/>
      <c r="AT195" s="16" t="s">
        <v>179</v>
      </c>
      <c r="AU195" s="16" t="s">
        <v>76</v>
      </c>
    </row>
    <row r="196" spans="2:51" s="11" customFormat="1" ht="13.5">
      <c r="B196" s="178"/>
      <c r="D196" s="179" t="s">
        <v>181</v>
      </c>
      <c r="F196" s="181" t="s">
        <v>794</v>
      </c>
      <c r="H196" s="182">
        <v>0.052</v>
      </c>
      <c r="I196" s="183"/>
      <c r="L196" s="178"/>
      <c r="M196" s="184"/>
      <c r="N196" s="185"/>
      <c r="O196" s="185"/>
      <c r="P196" s="185"/>
      <c r="Q196" s="185"/>
      <c r="R196" s="185"/>
      <c r="S196" s="185"/>
      <c r="T196" s="186"/>
      <c r="AT196" s="187" t="s">
        <v>181</v>
      </c>
      <c r="AU196" s="187" t="s">
        <v>76</v>
      </c>
      <c r="AV196" s="11" t="s">
        <v>76</v>
      </c>
      <c r="AW196" s="11" t="s">
        <v>4</v>
      </c>
      <c r="AX196" s="11" t="s">
        <v>19</v>
      </c>
      <c r="AY196" s="187" t="s">
        <v>169</v>
      </c>
    </row>
    <row r="197" spans="2:65" s="1" customFormat="1" ht="22.5" customHeight="1">
      <c r="B197" s="162"/>
      <c r="C197" s="191" t="s">
        <v>372</v>
      </c>
      <c r="D197" s="191" t="s">
        <v>252</v>
      </c>
      <c r="E197" s="192" t="s">
        <v>426</v>
      </c>
      <c r="F197" s="193" t="s">
        <v>427</v>
      </c>
      <c r="G197" s="194" t="s">
        <v>428</v>
      </c>
      <c r="H197" s="195">
        <v>52</v>
      </c>
      <c r="I197" s="196"/>
      <c r="J197" s="197">
        <f>ROUND(I197*H197,2)</f>
        <v>0</v>
      </c>
      <c r="K197" s="193" t="s">
        <v>214</v>
      </c>
      <c r="L197" s="198"/>
      <c r="M197" s="199" t="s">
        <v>3</v>
      </c>
      <c r="N197" s="200" t="s">
        <v>41</v>
      </c>
      <c r="O197" s="34"/>
      <c r="P197" s="172">
        <f>O197*H197</f>
        <v>0</v>
      </c>
      <c r="Q197" s="172">
        <v>0.001</v>
      </c>
      <c r="R197" s="172">
        <f>Q197*H197</f>
        <v>0.052000000000000005</v>
      </c>
      <c r="S197" s="172">
        <v>0</v>
      </c>
      <c r="T197" s="173">
        <f>S197*H197</f>
        <v>0</v>
      </c>
      <c r="AR197" s="16" t="s">
        <v>117</v>
      </c>
      <c r="AT197" s="16" t="s">
        <v>252</v>
      </c>
      <c r="AU197" s="16" t="s">
        <v>76</v>
      </c>
      <c r="AY197" s="16" t="s">
        <v>169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6" t="s">
        <v>19</v>
      </c>
      <c r="BK197" s="174">
        <f>ROUND(I197*H197,2)</f>
        <v>0</v>
      </c>
      <c r="BL197" s="16" t="s">
        <v>172</v>
      </c>
      <c r="BM197" s="16" t="s">
        <v>429</v>
      </c>
    </row>
    <row r="198" spans="2:47" s="1" customFormat="1" ht="13.5">
      <c r="B198" s="33"/>
      <c r="D198" s="175" t="s">
        <v>179</v>
      </c>
      <c r="F198" s="176" t="s">
        <v>427</v>
      </c>
      <c r="I198" s="177"/>
      <c r="L198" s="33"/>
      <c r="M198" s="62"/>
      <c r="N198" s="34"/>
      <c r="O198" s="34"/>
      <c r="P198" s="34"/>
      <c r="Q198" s="34"/>
      <c r="R198" s="34"/>
      <c r="S198" s="34"/>
      <c r="T198" s="63"/>
      <c r="AT198" s="16" t="s">
        <v>179</v>
      </c>
      <c r="AU198" s="16" t="s">
        <v>76</v>
      </c>
    </row>
    <row r="199" spans="2:51" s="11" customFormat="1" ht="13.5">
      <c r="B199" s="178"/>
      <c r="D199" s="175" t="s">
        <v>181</v>
      </c>
      <c r="E199" s="187" t="s">
        <v>3</v>
      </c>
      <c r="F199" s="188" t="s">
        <v>430</v>
      </c>
      <c r="H199" s="189">
        <v>23</v>
      </c>
      <c r="I199" s="183"/>
      <c r="L199" s="178"/>
      <c r="M199" s="184"/>
      <c r="N199" s="185"/>
      <c r="O199" s="185"/>
      <c r="P199" s="185"/>
      <c r="Q199" s="185"/>
      <c r="R199" s="185"/>
      <c r="S199" s="185"/>
      <c r="T199" s="186"/>
      <c r="AT199" s="187" t="s">
        <v>181</v>
      </c>
      <c r="AU199" s="187" t="s">
        <v>76</v>
      </c>
      <c r="AV199" s="11" t="s">
        <v>76</v>
      </c>
      <c r="AW199" s="11" t="s">
        <v>34</v>
      </c>
      <c r="AX199" s="11" t="s">
        <v>68</v>
      </c>
      <c r="AY199" s="187" t="s">
        <v>169</v>
      </c>
    </row>
    <row r="200" spans="2:51" s="11" customFormat="1" ht="13.5">
      <c r="B200" s="178"/>
      <c r="D200" s="175" t="s">
        <v>181</v>
      </c>
      <c r="E200" s="187" t="s">
        <v>3</v>
      </c>
      <c r="F200" s="188" t="s">
        <v>431</v>
      </c>
      <c r="H200" s="189">
        <v>21</v>
      </c>
      <c r="I200" s="183"/>
      <c r="L200" s="178"/>
      <c r="M200" s="184"/>
      <c r="N200" s="185"/>
      <c r="O200" s="185"/>
      <c r="P200" s="185"/>
      <c r="Q200" s="185"/>
      <c r="R200" s="185"/>
      <c r="S200" s="185"/>
      <c r="T200" s="186"/>
      <c r="AT200" s="187" t="s">
        <v>181</v>
      </c>
      <c r="AU200" s="187" t="s">
        <v>76</v>
      </c>
      <c r="AV200" s="11" t="s">
        <v>76</v>
      </c>
      <c r="AW200" s="11" t="s">
        <v>34</v>
      </c>
      <c r="AX200" s="11" t="s">
        <v>68</v>
      </c>
      <c r="AY200" s="187" t="s">
        <v>169</v>
      </c>
    </row>
    <row r="201" spans="2:51" s="11" customFormat="1" ht="13.5">
      <c r="B201" s="178"/>
      <c r="D201" s="175" t="s">
        <v>181</v>
      </c>
      <c r="E201" s="187" t="s">
        <v>3</v>
      </c>
      <c r="F201" s="188" t="s">
        <v>432</v>
      </c>
      <c r="H201" s="189">
        <v>8</v>
      </c>
      <c r="I201" s="183"/>
      <c r="L201" s="178"/>
      <c r="M201" s="184"/>
      <c r="N201" s="185"/>
      <c r="O201" s="185"/>
      <c r="P201" s="185"/>
      <c r="Q201" s="185"/>
      <c r="R201" s="185"/>
      <c r="S201" s="185"/>
      <c r="T201" s="186"/>
      <c r="AT201" s="187" t="s">
        <v>181</v>
      </c>
      <c r="AU201" s="187" t="s">
        <v>76</v>
      </c>
      <c r="AV201" s="11" t="s">
        <v>76</v>
      </c>
      <c r="AW201" s="11" t="s">
        <v>34</v>
      </c>
      <c r="AX201" s="11" t="s">
        <v>68</v>
      </c>
      <c r="AY201" s="187" t="s">
        <v>169</v>
      </c>
    </row>
    <row r="202" spans="2:51" s="12" customFormat="1" ht="13.5">
      <c r="B202" s="201"/>
      <c r="D202" s="179" t="s">
        <v>181</v>
      </c>
      <c r="E202" s="202" t="s">
        <v>3</v>
      </c>
      <c r="F202" s="203" t="s">
        <v>433</v>
      </c>
      <c r="H202" s="204">
        <v>52</v>
      </c>
      <c r="I202" s="205"/>
      <c r="L202" s="201"/>
      <c r="M202" s="206"/>
      <c r="N202" s="207"/>
      <c r="O202" s="207"/>
      <c r="P202" s="207"/>
      <c r="Q202" s="207"/>
      <c r="R202" s="207"/>
      <c r="S202" s="207"/>
      <c r="T202" s="208"/>
      <c r="AT202" s="209" t="s">
        <v>181</v>
      </c>
      <c r="AU202" s="209" t="s">
        <v>76</v>
      </c>
      <c r="AV202" s="12" t="s">
        <v>172</v>
      </c>
      <c r="AW202" s="12" t="s">
        <v>34</v>
      </c>
      <c r="AX202" s="12" t="s">
        <v>19</v>
      </c>
      <c r="AY202" s="209" t="s">
        <v>169</v>
      </c>
    </row>
    <row r="203" spans="2:65" s="1" customFormat="1" ht="22.5" customHeight="1">
      <c r="B203" s="162"/>
      <c r="C203" s="163" t="s">
        <v>378</v>
      </c>
      <c r="D203" s="163" t="s">
        <v>173</v>
      </c>
      <c r="E203" s="164" t="s">
        <v>435</v>
      </c>
      <c r="F203" s="165" t="s">
        <v>436</v>
      </c>
      <c r="G203" s="166" t="s">
        <v>176</v>
      </c>
      <c r="H203" s="167">
        <v>16</v>
      </c>
      <c r="I203" s="168"/>
      <c r="J203" s="169">
        <f>ROUND(I203*H203,2)</f>
        <v>0</v>
      </c>
      <c r="K203" s="165" t="s">
        <v>177</v>
      </c>
      <c r="L203" s="33"/>
      <c r="M203" s="170" t="s">
        <v>3</v>
      </c>
      <c r="N203" s="171" t="s">
        <v>41</v>
      </c>
      <c r="O203" s="34"/>
      <c r="P203" s="172">
        <f>O203*H203</f>
        <v>0</v>
      </c>
      <c r="Q203" s="172">
        <v>0.00031</v>
      </c>
      <c r="R203" s="172">
        <f>Q203*H203</f>
        <v>0.00496</v>
      </c>
      <c r="S203" s="172">
        <v>0</v>
      </c>
      <c r="T203" s="173">
        <f>S203*H203</f>
        <v>0</v>
      </c>
      <c r="AR203" s="16" t="s">
        <v>172</v>
      </c>
      <c r="AT203" s="16" t="s">
        <v>173</v>
      </c>
      <c r="AU203" s="16" t="s">
        <v>76</v>
      </c>
      <c r="AY203" s="16" t="s">
        <v>169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6" t="s">
        <v>19</v>
      </c>
      <c r="BK203" s="174">
        <f>ROUND(I203*H203,2)</f>
        <v>0</v>
      </c>
      <c r="BL203" s="16" t="s">
        <v>172</v>
      </c>
      <c r="BM203" s="16" t="s">
        <v>437</v>
      </c>
    </row>
    <row r="204" spans="2:47" s="1" customFormat="1" ht="13.5">
      <c r="B204" s="33"/>
      <c r="D204" s="175" t="s">
        <v>179</v>
      </c>
      <c r="F204" s="176" t="s">
        <v>438</v>
      </c>
      <c r="I204" s="177"/>
      <c r="L204" s="33"/>
      <c r="M204" s="62"/>
      <c r="N204" s="34"/>
      <c r="O204" s="34"/>
      <c r="P204" s="34"/>
      <c r="Q204" s="34"/>
      <c r="R204" s="34"/>
      <c r="S204" s="34"/>
      <c r="T204" s="63"/>
      <c r="AT204" s="16" t="s">
        <v>179</v>
      </c>
      <c r="AU204" s="16" t="s">
        <v>76</v>
      </c>
    </row>
    <row r="205" spans="2:51" s="11" customFormat="1" ht="13.5">
      <c r="B205" s="178"/>
      <c r="D205" s="179" t="s">
        <v>181</v>
      </c>
      <c r="E205" s="180" t="s">
        <v>3</v>
      </c>
      <c r="F205" s="181" t="s">
        <v>124</v>
      </c>
      <c r="H205" s="182">
        <v>16</v>
      </c>
      <c r="I205" s="183"/>
      <c r="L205" s="178"/>
      <c r="M205" s="184"/>
      <c r="N205" s="185"/>
      <c r="O205" s="185"/>
      <c r="P205" s="185"/>
      <c r="Q205" s="185"/>
      <c r="R205" s="185"/>
      <c r="S205" s="185"/>
      <c r="T205" s="186"/>
      <c r="AT205" s="187" t="s">
        <v>181</v>
      </c>
      <c r="AU205" s="187" t="s">
        <v>76</v>
      </c>
      <c r="AV205" s="11" t="s">
        <v>76</v>
      </c>
      <c r="AW205" s="11" t="s">
        <v>34</v>
      </c>
      <c r="AX205" s="11" t="s">
        <v>19</v>
      </c>
      <c r="AY205" s="187" t="s">
        <v>169</v>
      </c>
    </row>
    <row r="206" spans="2:65" s="1" customFormat="1" ht="22.5" customHeight="1">
      <c r="B206" s="162"/>
      <c r="C206" s="163" t="s">
        <v>383</v>
      </c>
      <c r="D206" s="163" t="s">
        <v>173</v>
      </c>
      <c r="E206" s="164" t="s">
        <v>440</v>
      </c>
      <c r="F206" s="165" t="s">
        <v>441</v>
      </c>
      <c r="G206" s="166" t="s">
        <v>176</v>
      </c>
      <c r="H206" s="167">
        <v>7</v>
      </c>
      <c r="I206" s="168"/>
      <c r="J206" s="169">
        <f>ROUND(I206*H206,2)</f>
        <v>0</v>
      </c>
      <c r="K206" s="165" t="s">
        <v>177</v>
      </c>
      <c r="L206" s="33"/>
      <c r="M206" s="170" t="s">
        <v>3</v>
      </c>
      <c r="N206" s="171" t="s">
        <v>41</v>
      </c>
      <c r="O206" s="34"/>
      <c r="P206" s="172">
        <f>O206*H206</f>
        <v>0</v>
      </c>
      <c r="Q206" s="172">
        <v>0.0003</v>
      </c>
      <c r="R206" s="172">
        <f>Q206*H206</f>
        <v>0.0021</v>
      </c>
      <c r="S206" s="172">
        <v>0</v>
      </c>
      <c r="T206" s="173">
        <f>S206*H206</f>
        <v>0</v>
      </c>
      <c r="AR206" s="16" t="s">
        <v>172</v>
      </c>
      <c r="AT206" s="16" t="s">
        <v>173</v>
      </c>
      <c r="AU206" s="16" t="s">
        <v>76</v>
      </c>
      <c r="AY206" s="16" t="s">
        <v>169</v>
      </c>
      <c r="BE206" s="174">
        <f>IF(N206="základní",J206,0)</f>
        <v>0</v>
      </c>
      <c r="BF206" s="174">
        <f>IF(N206="snížená",J206,0)</f>
        <v>0</v>
      </c>
      <c r="BG206" s="174">
        <f>IF(N206="zákl. přenesená",J206,0)</f>
        <v>0</v>
      </c>
      <c r="BH206" s="174">
        <f>IF(N206="sníž. přenesená",J206,0)</f>
        <v>0</v>
      </c>
      <c r="BI206" s="174">
        <f>IF(N206="nulová",J206,0)</f>
        <v>0</v>
      </c>
      <c r="BJ206" s="16" t="s">
        <v>19</v>
      </c>
      <c r="BK206" s="174">
        <f>ROUND(I206*H206,2)</f>
        <v>0</v>
      </c>
      <c r="BL206" s="16" t="s">
        <v>172</v>
      </c>
      <c r="BM206" s="16" t="s">
        <v>442</v>
      </c>
    </row>
    <row r="207" spans="2:47" s="1" customFormat="1" ht="13.5">
      <c r="B207" s="33"/>
      <c r="D207" s="175" t="s">
        <v>179</v>
      </c>
      <c r="F207" s="176" t="s">
        <v>443</v>
      </c>
      <c r="I207" s="177"/>
      <c r="L207" s="33"/>
      <c r="M207" s="62"/>
      <c r="N207" s="34"/>
      <c r="O207" s="34"/>
      <c r="P207" s="34"/>
      <c r="Q207" s="34"/>
      <c r="R207" s="34"/>
      <c r="S207" s="34"/>
      <c r="T207" s="63"/>
      <c r="AT207" s="16" t="s">
        <v>179</v>
      </c>
      <c r="AU207" s="16" t="s">
        <v>76</v>
      </c>
    </row>
    <row r="208" spans="2:51" s="11" customFormat="1" ht="13.5">
      <c r="B208" s="178"/>
      <c r="D208" s="179" t="s">
        <v>181</v>
      </c>
      <c r="E208" s="180" t="s">
        <v>3</v>
      </c>
      <c r="F208" s="181" t="s">
        <v>121</v>
      </c>
      <c r="H208" s="182">
        <v>7</v>
      </c>
      <c r="I208" s="183"/>
      <c r="L208" s="178"/>
      <c r="M208" s="184"/>
      <c r="N208" s="185"/>
      <c r="O208" s="185"/>
      <c r="P208" s="185"/>
      <c r="Q208" s="185"/>
      <c r="R208" s="185"/>
      <c r="S208" s="185"/>
      <c r="T208" s="186"/>
      <c r="AT208" s="187" t="s">
        <v>181</v>
      </c>
      <c r="AU208" s="187" t="s">
        <v>76</v>
      </c>
      <c r="AV208" s="11" t="s">
        <v>76</v>
      </c>
      <c r="AW208" s="11" t="s">
        <v>34</v>
      </c>
      <c r="AX208" s="11" t="s">
        <v>19</v>
      </c>
      <c r="AY208" s="187" t="s">
        <v>169</v>
      </c>
    </row>
    <row r="209" spans="2:65" s="1" customFormat="1" ht="22.5" customHeight="1">
      <c r="B209" s="162"/>
      <c r="C209" s="163" t="s">
        <v>387</v>
      </c>
      <c r="D209" s="163" t="s">
        <v>173</v>
      </c>
      <c r="E209" s="164" t="s">
        <v>446</v>
      </c>
      <c r="F209" s="165" t="s">
        <v>447</v>
      </c>
      <c r="G209" s="166" t="s">
        <v>176</v>
      </c>
      <c r="H209" s="167">
        <v>23</v>
      </c>
      <c r="I209" s="168"/>
      <c r="J209" s="169">
        <f>ROUND(I209*H209,2)</f>
        <v>0</v>
      </c>
      <c r="K209" s="165" t="s">
        <v>177</v>
      </c>
      <c r="L209" s="33"/>
      <c r="M209" s="170" t="s">
        <v>3</v>
      </c>
      <c r="N209" s="171" t="s">
        <v>41</v>
      </c>
      <c r="O209" s="34"/>
      <c r="P209" s="172">
        <f>O209*H209</f>
        <v>0</v>
      </c>
      <c r="Q209" s="172">
        <v>1E-05</v>
      </c>
      <c r="R209" s="172">
        <f>Q209*H209</f>
        <v>0.00023</v>
      </c>
      <c r="S209" s="172">
        <v>0</v>
      </c>
      <c r="T209" s="173">
        <f>S209*H209</f>
        <v>0</v>
      </c>
      <c r="AR209" s="16" t="s">
        <v>172</v>
      </c>
      <c r="AT209" s="16" t="s">
        <v>173</v>
      </c>
      <c r="AU209" s="16" t="s">
        <v>76</v>
      </c>
      <c r="AY209" s="16" t="s">
        <v>169</v>
      </c>
      <c r="BE209" s="174">
        <f>IF(N209="základní",J209,0)</f>
        <v>0</v>
      </c>
      <c r="BF209" s="174">
        <f>IF(N209="snížená",J209,0)</f>
        <v>0</v>
      </c>
      <c r="BG209" s="174">
        <f>IF(N209="zákl. přenesená",J209,0)</f>
        <v>0</v>
      </c>
      <c r="BH209" s="174">
        <f>IF(N209="sníž. přenesená",J209,0)</f>
        <v>0</v>
      </c>
      <c r="BI209" s="174">
        <f>IF(N209="nulová",J209,0)</f>
        <v>0</v>
      </c>
      <c r="BJ209" s="16" t="s">
        <v>19</v>
      </c>
      <c r="BK209" s="174">
        <f>ROUND(I209*H209,2)</f>
        <v>0</v>
      </c>
      <c r="BL209" s="16" t="s">
        <v>172</v>
      </c>
      <c r="BM209" s="16" t="s">
        <v>448</v>
      </c>
    </row>
    <row r="210" spans="2:47" s="1" customFormat="1" ht="13.5">
      <c r="B210" s="33"/>
      <c r="D210" s="175" t="s">
        <v>179</v>
      </c>
      <c r="F210" s="176" t="s">
        <v>449</v>
      </c>
      <c r="I210" s="177"/>
      <c r="L210" s="33"/>
      <c r="M210" s="62"/>
      <c r="N210" s="34"/>
      <c r="O210" s="34"/>
      <c r="P210" s="34"/>
      <c r="Q210" s="34"/>
      <c r="R210" s="34"/>
      <c r="S210" s="34"/>
      <c r="T210" s="63"/>
      <c r="AT210" s="16" t="s">
        <v>179</v>
      </c>
      <c r="AU210" s="16" t="s">
        <v>76</v>
      </c>
    </row>
    <row r="211" spans="2:51" s="11" customFormat="1" ht="13.5">
      <c r="B211" s="178"/>
      <c r="D211" s="179" t="s">
        <v>181</v>
      </c>
      <c r="E211" s="180" t="s">
        <v>3</v>
      </c>
      <c r="F211" s="181" t="s">
        <v>118</v>
      </c>
      <c r="H211" s="182">
        <v>23</v>
      </c>
      <c r="I211" s="183"/>
      <c r="L211" s="178"/>
      <c r="M211" s="184"/>
      <c r="N211" s="185"/>
      <c r="O211" s="185"/>
      <c r="P211" s="185"/>
      <c r="Q211" s="185"/>
      <c r="R211" s="185"/>
      <c r="S211" s="185"/>
      <c r="T211" s="186"/>
      <c r="AT211" s="187" t="s">
        <v>181</v>
      </c>
      <c r="AU211" s="187" t="s">
        <v>76</v>
      </c>
      <c r="AV211" s="11" t="s">
        <v>76</v>
      </c>
      <c r="AW211" s="11" t="s">
        <v>34</v>
      </c>
      <c r="AX211" s="11" t="s">
        <v>19</v>
      </c>
      <c r="AY211" s="187" t="s">
        <v>169</v>
      </c>
    </row>
    <row r="212" spans="2:65" s="1" customFormat="1" ht="22.5" customHeight="1">
      <c r="B212" s="162"/>
      <c r="C212" s="191" t="s">
        <v>392</v>
      </c>
      <c r="D212" s="191" t="s">
        <v>252</v>
      </c>
      <c r="E212" s="192" t="s">
        <v>451</v>
      </c>
      <c r="F212" s="193" t="s">
        <v>452</v>
      </c>
      <c r="G212" s="194" t="s">
        <v>176</v>
      </c>
      <c r="H212" s="195">
        <v>55</v>
      </c>
      <c r="I212" s="196"/>
      <c r="J212" s="197">
        <f>ROUND(I212*H212,2)</f>
        <v>0</v>
      </c>
      <c r="K212" s="193" t="s">
        <v>214</v>
      </c>
      <c r="L212" s="198"/>
      <c r="M212" s="199" t="s">
        <v>3</v>
      </c>
      <c r="N212" s="200" t="s">
        <v>41</v>
      </c>
      <c r="O212" s="34"/>
      <c r="P212" s="172">
        <f>O212*H212</f>
        <v>0</v>
      </c>
      <c r="Q212" s="172">
        <v>0.00591</v>
      </c>
      <c r="R212" s="172">
        <f>Q212*H212</f>
        <v>0.32505</v>
      </c>
      <c r="S212" s="172">
        <v>0</v>
      </c>
      <c r="T212" s="173">
        <f>S212*H212</f>
        <v>0</v>
      </c>
      <c r="AR212" s="16" t="s">
        <v>76</v>
      </c>
      <c r="AT212" s="16" t="s">
        <v>252</v>
      </c>
      <c r="AU212" s="16" t="s">
        <v>76</v>
      </c>
      <c r="AY212" s="16" t="s">
        <v>169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6" t="s">
        <v>19</v>
      </c>
      <c r="BK212" s="174">
        <f>ROUND(I212*H212,2)</f>
        <v>0</v>
      </c>
      <c r="BL212" s="16" t="s">
        <v>19</v>
      </c>
      <c r="BM212" s="16" t="s">
        <v>453</v>
      </c>
    </row>
    <row r="213" spans="2:47" s="1" customFormat="1" ht="13.5">
      <c r="B213" s="33"/>
      <c r="D213" s="175" t="s">
        <v>179</v>
      </c>
      <c r="F213" s="176" t="s">
        <v>454</v>
      </c>
      <c r="I213" s="177"/>
      <c r="L213" s="33"/>
      <c r="M213" s="62"/>
      <c r="N213" s="34"/>
      <c r="O213" s="34"/>
      <c r="P213" s="34"/>
      <c r="Q213" s="34"/>
      <c r="R213" s="34"/>
      <c r="S213" s="34"/>
      <c r="T213" s="63"/>
      <c r="AT213" s="16" t="s">
        <v>179</v>
      </c>
      <c r="AU213" s="16" t="s">
        <v>76</v>
      </c>
    </row>
    <row r="214" spans="2:51" s="11" customFormat="1" ht="13.5">
      <c r="B214" s="178"/>
      <c r="D214" s="175" t="s">
        <v>181</v>
      </c>
      <c r="E214" s="187" t="s">
        <v>3</v>
      </c>
      <c r="F214" s="188" t="s">
        <v>455</v>
      </c>
      <c r="H214" s="189">
        <v>48</v>
      </c>
      <c r="I214" s="183"/>
      <c r="L214" s="178"/>
      <c r="M214" s="184"/>
      <c r="N214" s="185"/>
      <c r="O214" s="185"/>
      <c r="P214" s="185"/>
      <c r="Q214" s="185"/>
      <c r="R214" s="185"/>
      <c r="S214" s="185"/>
      <c r="T214" s="186"/>
      <c r="AT214" s="187" t="s">
        <v>181</v>
      </c>
      <c r="AU214" s="187" t="s">
        <v>76</v>
      </c>
      <c r="AV214" s="11" t="s">
        <v>76</v>
      </c>
      <c r="AW214" s="11" t="s">
        <v>34</v>
      </c>
      <c r="AX214" s="11" t="s">
        <v>68</v>
      </c>
      <c r="AY214" s="187" t="s">
        <v>169</v>
      </c>
    </row>
    <row r="215" spans="2:51" s="11" customFormat="1" ht="13.5">
      <c r="B215" s="178"/>
      <c r="D215" s="175" t="s">
        <v>181</v>
      </c>
      <c r="E215" s="187" t="s">
        <v>3</v>
      </c>
      <c r="F215" s="188" t="s">
        <v>795</v>
      </c>
      <c r="H215" s="189">
        <v>7</v>
      </c>
      <c r="I215" s="183"/>
      <c r="L215" s="178"/>
      <c r="M215" s="184"/>
      <c r="N215" s="185"/>
      <c r="O215" s="185"/>
      <c r="P215" s="185"/>
      <c r="Q215" s="185"/>
      <c r="R215" s="185"/>
      <c r="S215" s="185"/>
      <c r="T215" s="186"/>
      <c r="AT215" s="187" t="s">
        <v>181</v>
      </c>
      <c r="AU215" s="187" t="s">
        <v>76</v>
      </c>
      <c r="AV215" s="11" t="s">
        <v>76</v>
      </c>
      <c r="AW215" s="11" t="s">
        <v>34</v>
      </c>
      <c r="AX215" s="11" t="s">
        <v>68</v>
      </c>
      <c r="AY215" s="187" t="s">
        <v>169</v>
      </c>
    </row>
    <row r="216" spans="2:51" s="12" customFormat="1" ht="13.5">
      <c r="B216" s="201"/>
      <c r="D216" s="179" t="s">
        <v>181</v>
      </c>
      <c r="E216" s="202" t="s">
        <v>3</v>
      </c>
      <c r="F216" s="203" t="s">
        <v>433</v>
      </c>
      <c r="H216" s="204">
        <v>55</v>
      </c>
      <c r="I216" s="205"/>
      <c r="L216" s="201"/>
      <c r="M216" s="206"/>
      <c r="N216" s="207"/>
      <c r="O216" s="207"/>
      <c r="P216" s="207"/>
      <c r="Q216" s="207"/>
      <c r="R216" s="207"/>
      <c r="S216" s="207"/>
      <c r="T216" s="208"/>
      <c r="AT216" s="209" t="s">
        <v>181</v>
      </c>
      <c r="AU216" s="209" t="s">
        <v>76</v>
      </c>
      <c r="AV216" s="12" t="s">
        <v>172</v>
      </c>
      <c r="AW216" s="12" t="s">
        <v>34</v>
      </c>
      <c r="AX216" s="12" t="s">
        <v>19</v>
      </c>
      <c r="AY216" s="209" t="s">
        <v>169</v>
      </c>
    </row>
    <row r="217" spans="2:65" s="1" customFormat="1" ht="22.5" customHeight="1">
      <c r="B217" s="162"/>
      <c r="C217" s="191" t="s">
        <v>397</v>
      </c>
      <c r="D217" s="191" t="s">
        <v>252</v>
      </c>
      <c r="E217" s="192" t="s">
        <v>458</v>
      </c>
      <c r="F217" s="193" t="s">
        <v>459</v>
      </c>
      <c r="G217" s="194" t="s">
        <v>176</v>
      </c>
      <c r="H217" s="195">
        <v>48</v>
      </c>
      <c r="I217" s="196"/>
      <c r="J217" s="197">
        <f>ROUND(I217*H217,2)</f>
        <v>0</v>
      </c>
      <c r="K217" s="193" t="s">
        <v>214</v>
      </c>
      <c r="L217" s="198"/>
      <c r="M217" s="199" t="s">
        <v>3</v>
      </c>
      <c r="N217" s="200" t="s">
        <v>41</v>
      </c>
      <c r="O217" s="34"/>
      <c r="P217" s="172">
        <f>O217*H217</f>
        <v>0</v>
      </c>
      <c r="Q217" s="172">
        <v>0.0003</v>
      </c>
      <c r="R217" s="172">
        <f>Q217*H217</f>
        <v>0.0144</v>
      </c>
      <c r="S217" s="172">
        <v>0</v>
      </c>
      <c r="T217" s="173">
        <f>S217*H217</f>
        <v>0</v>
      </c>
      <c r="AR217" s="16" t="s">
        <v>76</v>
      </c>
      <c r="AT217" s="16" t="s">
        <v>252</v>
      </c>
      <c r="AU217" s="16" t="s">
        <v>76</v>
      </c>
      <c r="AY217" s="16" t="s">
        <v>169</v>
      </c>
      <c r="BE217" s="174">
        <f>IF(N217="základní",J217,0)</f>
        <v>0</v>
      </c>
      <c r="BF217" s="174">
        <f>IF(N217="snížená",J217,0)</f>
        <v>0</v>
      </c>
      <c r="BG217" s="174">
        <f>IF(N217="zákl. přenesená",J217,0)</f>
        <v>0</v>
      </c>
      <c r="BH217" s="174">
        <f>IF(N217="sníž. přenesená",J217,0)</f>
        <v>0</v>
      </c>
      <c r="BI217" s="174">
        <f>IF(N217="nulová",J217,0)</f>
        <v>0</v>
      </c>
      <c r="BJ217" s="16" t="s">
        <v>19</v>
      </c>
      <c r="BK217" s="174">
        <f>ROUND(I217*H217,2)</f>
        <v>0</v>
      </c>
      <c r="BL217" s="16" t="s">
        <v>19</v>
      </c>
      <c r="BM217" s="16" t="s">
        <v>460</v>
      </c>
    </row>
    <row r="218" spans="2:47" s="1" customFormat="1" ht="13.5">
      <c r="B218" s="33"/>
      <c r="D218" s="175" t="s">
        <v>179</v>
      </c>
      <c r="F218" s="176" t="s">
        <v>461</v>
      </c>
      <c r="I218" s="177"/>
      <c r="L218" s="33"/>
      <c r="M218" s="62"/>
      <c r="N218" s="34"/>
      <c r="O218" s="34"/>
      <c r="P218" s="34"/>
      <c r="Q218" s="34"/>
      <c r="R218" s="34"/>
      <c r="S218" s="34"/>
      <c r="T218" s="63"/>
      <c r="AT218" s="16" t="s">
        <v>179</v>
      </c>
      <c r="AU218" s="16" t="s">
        <v>76</v>
      </c>
    </row>
    <row r="219" spans="2:51" s="11" customFormat="1" ht="13.5">
      <c r="B219" s="178"/>
      <c r="D219" s="179" t="s">
        <v>181</v>
      </c>
      <c r="E219" s="180" t="s">
        <v>3</v>
      </c>
      <c r="F219" s="181" t="s">
        <v>462</v>
      </c>
      <c r="H219" s="182">
        <v>48</v>
      </c>
      <c r="I219" s="183"/>
      <c r="L219" s="178"/>
      <c r="M219" s="184"/>
      <c r="N219" s="185"/>
      <c r="O219" s="185"/>
      <c r="P219" s="185"/>
      <c r="Q219" s="185"/>
      <c r="R219" s="185"/>
      <c r="S219" s="185"/>
      <c r="T219" s="186"/>
      <c r="AT219" s="187" t="s">
        <v>181</v>
      </c>
      <c r="AU219" s="187" t="s">
        <v>76</v>
      </c>
      <c r="AV219" s="11" t="s">
        <v>76</v>
      </c>
      <c r="AW219" s="11" t="s">
        <v>34</v>
      </c>
      <c r="AX219" s="11" t="s">
        <v>19</v>
      </c>
      <c r="AY219" s="187" t="s">
        <v>169</v>
      </c>
    </row>
    <row r="220" spans="2:65" s="1" customFormat="1" ht="22.5" customHeight="1">
      <c r="B220" s="162"/>
      <c r="C220" s="191" t="s">
        <v>402</v>
      </c>
      <c r="D220" s="191" t="s">
        <v>252</v>
      </c>
      <c r="E220" s="192" t="s">
        <v>464</v>
      </c>
      <c r="F220" s="193" t="s">
        <v>465</v>
      </c>
      <c r="G220" s="194" t="s">
        <v>466</v>
      </c>
      <c r="H220" s="195">
        <v>34.5</v>
      </c>
      <c r="I220" s="196"/>
      <c r="J220" s="197">
        <f>ROUND(I220*H220,2)</f>
        <v>0</v>
      </c>
      <c r="K220" s="193" t="s">
        <v>214</v>
      </c>
      <c r="L220" s="198"/>
      <c r="M220" s="199" t="s">
        <v>3</v>
      </c>
      <c r="N220" s="200" t="s">
        <v>41</v>
      </c>
      <c r="O220" s="34"/>
      <c r="P220" s="172">
        <f>O220*H220</f>
        <v>0</v>
      </c>
      <c r="Q220" s="172">
        <v>0</v>
      </c>
      <c r="R220" s="172">
        <f>Q220*H220</f>
        <v>0</v>
      </c>
      <c r="S220" s="172">
        <v>0</v>
      </c>
      <c r="T220" s="173">
        <f>S220*H220</f>
        <v>0</v>
      </c>
      <c r="AR220" s="16" t="s">
        <v>76</v>
      </c>
      <c r="AT220" s="16" t="s">
        <v>252</v>
      </c>
      <c r="AU220" s="16" t="s">
        <v>76</v>
      </c>
      <c r="AY220" s="16" t="s">
        <v>169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6" t="s">
        <v>19</v>
      </c>
      <c r="BK220" s="174">
        <f>ROUND(I220*H220,2)</f>
        <v>0</v>
      </c>
      <c r="BL220" s="16" t="s">
        <v>19</v>
      </c>
      <c r="BM220" s="16" t="s">
        <v>467</v>
      </c>
    </row>
    <row r="221" spans="2:47" s="1" customFormat="1" ht="13.5">
      <c r="B221" s="33"/>
      <c r="D221" s="175" t="s">
        <v>179</v>
      </c>
      <c r="F221" s="176" t="s">
        <v>468</v>
      </c>
      <c r="I221" s="177"/>
      <c r="L221" s="33"/>
      <c r="M221" s="62"/>
      <c r="N221" s="34"/>
      <c r="O221" s="34"/>
      <c r="P221" s="34"/>
      <c r="Q221" s="34"/>
      <c r="R221" s="34"/>
      <c r="S221" s="34"/>
      <c r="T221" s="63"/>
      <c r="AT221" s="16" t="s">
        <v>179</v>
      </c>
      <c r="AU221" s="16" t="s">
        <v>76</v>
      </c>
    </row>
    <row r="222" spans="2:51" s="11" customFormat="1" ht="13.5">
      <c r="B222" s="178"/>
      <c r="D222" s="179" t="s">
        <v>181</v>
      </c>
      <c r="E222" s="180" t="s">
        <v>3</v>
      </c>
      <c r="F222" s="181" t="s">
        <v>469</v>
      </c>
      <c r="H222" s="182">
        <v>34.5</v>
      </c>
      <c r="I222" s="183"/>
      <c r="L222" s="178"/>
      <c r="M222" s="184"/>
      <c r="N222" s="185"/>
      <c r="O222" s="185"/>
      <c r="P222" s="185"/>
      <c r="Q222" s="185"/>
      <c r="R222" s="185"/>
      <c r="S222" s="185"/>
      <c r="T222" s="186"/>
      <c r="AT222" s="187" t="s">
        <v>181</v>
      </c>
      <c r="AU222" s="187" t="s">
        <v>76</v>
      </c>
      <c r="AV222" s="11" t="s">
        <v>76</v>
      </c>
      <c r="AW222" s="11" t="s">
        <v>34</v>
      </c>
      <c r="AX222" s="11" t="s">
        <v>19</v>
      </c>
      <c r="AY222" s="187" t="s">
        <v>169</v>
      </c>
    </row>
    <row r="223" spans="2:65" s="1" customFormat="1" ht="22.5" customHeight="1">
      <c r="B223" s="162"/>
      <c r="C223" s="163" t="s">
        <v>408</v>
      </c>
      <c r="D223" s="163" t="s">
        <v>173</v>
      </c>
      <c r="E223" s="164" t="s">
        <v>471</v>
      </c>
      <c r="F223" s="165" t="s">
        <v>472</v>
      </c>
      <c r="G223" s="166" t="s">
        <v>94</v>
      </c>
      <c r="H223" s="167">
        <v>6.4</v>
      </c>
      <c r="I223" s="168"/>
      <c r="J223" s="169">
        <f>ROUND(I223*H223,2)</f>
        <v>0</v>
      </c>
      <c r="K223" s="165" t="s">
        <v>177</v>
      </c>
      <c r="L223" s="33"/>
      <c r="M223" s="170" t="s">
        <v>3</v>
      </c>
      <c r="N223" s="171" t="s">
        <v>41</v>
      </c>
      <c r="O223" s="34"/>
      <c r="P223" s="172">
        <f>O223*H223</f>
        <v>0</v>
      </c>
      <c r="Q223" s="172">
        <v>2E-05</v>
      </c>
      <c r="R223" s="172">
        <f>Q223*H223</f>
        <v>0.00012800000000000002</v>
      </c>
      <c r="S223" s="172">
        <v>0</v>
      </c>
      <c r="T223" s="173">
        <f>S223*H223</f>
        <v>0</v>
      </c>
      <c r="AR223" s="16" t="s">
        <v>19</v>
      </c>
      <c r="AT223" s="16" t="s">
        <v>173</v>
      </c>
      <c r="AU223" s="16" t="s">
        <v>76</v>
      </c>
      <c r="AY223" s="16" t="s">
        <v>169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6" t="s">
        <v>19</v>
      </c>
      <c r="BK223" s="174">
        <f>ROUND(I223*H223,2)</f>
        <v>0</v>
      </c>
      <c r="BL223" s="16" t="s">
        <v>19</v>
      </c>
      <c r="BM223" s="16" t="s">
        <v>473</v>
      </c>
    </row>
    <row r="224" spans="2:47" s="1" customFormat="1" ht="13.5">
      <c r="B224" s="33"/>
      <c r="D224" s="175" t="s">
        <v>179</v>
      </c>
      <c r="F224" s="176" t="s">
        <v>474</v>
      </c>
      <c r="I224" s="177"/>
      <c r="L224" s="33"/>
      <c r="M224" s="62"/>
      <c r="N224" s="34"/>
      <c r="O224" s="34"/>
      <c r="P224" s="34"/>
      <c r="Q224" s="34"/>
      <c r="R224" s="34"/>
      <c r="S224" s="34"/>
      <c r="T224" s="63"/>
      <c r="AT224" s="16" t="s">
        <v>179</v>
      </c>
      <c r="AU224" s="16" t="s">
        <v>76</v>
      </c>
    </row>
    <row r="225" spans="2:51" s="11" customFormat="1" ht="13.5">
      <c r="B225" s="178"/>
      <c r="D225" s="179" t="s">
        <v>181</v>
      </c>
      <c r="E225" s="180" t="s">
        <v>3</v>
      </c>
      <c r="F225" s="181" t="s">
        <v>475</v>
      </c>
      <c r="H225" s="182">
        <v>6.4</v>
      </c>
      <c r="I225" s="183"/>
      <c r="L225" s="178"/>
      <c r="M225" s="184"/>
      <c r="N225" s="185"/>
      <c r="O225" s="185"/>
      <c r="P225" s="185"/>
      <c r="Q225" s="185"/>
      <c r="R225" s="185"/>
      <c r="S225" s="185"/>
      <c r="T225" s="186"/>
      <c r="AT225" s="187" t="s">
        <v>181</v>
      </c>
      <c r="AU225" s="187" t="s">
        <v>76</v>
      </c>
      <c r="AV225" s="11" t="s">
        <v>76</v>
      </c>
      <c r="AW225" s="11" t="s">
        <v>34</v>
      </c>
      <c r="AX225" s="11" t="s">
        <v>19</v>
      </c>
      <c r="AY225" s="187" t="s">
        <v>169</v>
      </c>
    </row>
    <row r="226" spans="2:65" s="1" customFormat="1" ht="22.5" customHeight="1">
      <c r="B226" s="162"/>
      <c r="C226" s="191" t="s">
        <v>413</v>
      </c>
      <c r="D226" s="191" t="s">
        <v>252</v>
      </c>
      <c r="E226" s="192" t="s">
        <v>477</v>
      </c>
      <c r="F226" s="193" t="s">
        <v>478</v>
      </c>
      <c r="G226" s="194" t="s">
        <v>466</v>
      </c>
      <c r="H226" s="195">
        <v>3.2</v>
      </c>
      <c r="I226" s="196"/>
      <c r="J226" s="197">
        <f>ROUND(I226*H226,2)</f>
        <v>0</v>
      </c>
      <c r="K226" s="193" t="s">
        <v>214</v>
      </c>
      <c r="L226" s="198"/>
      <c r="M226" s="199" t="s">
        <v>3</v>
      </c>
      <c r="N226" s="200" t="s">
        <v>41</v>
      </c>
      <c r="O226" s="34"/>
      <c r="P226" s="172">
        <f>O226*H226</f>
        <v>0</v>
      </c>
      <c r="Q226" s="172">
        <v>0</v>
      </c>
      <c r="R226" s="172">
        <f>Q226*H226</f>
        <v>0</v>
      </c>
      <c r="S226" s="172">
        <v>0</v>
      </c>
      <c r="T226" s="173">
        <f>S226*H226</f>
        <v>0</v>
      </c>
      <c r="AR226" s="16" t="s">
        <v>76</v>
      </c>
      <c r="AT226" s="16" t="s">
        <v>252</v>
      </c>
      <c r="AU226" s="16" t="s">
        <v>76</v>
      </c>
      <c r="AY226" s="16" t="s">
        <v>169</v>
      </c>
      <c r="BE226" s="174">
        <f>IF(N226="základní",J226,0)</f>
        <v>0</v>
      </c>
      <c r="BF226" s="174">
        <f>IF(N226="snížená",J226,0)</f>
        <v>0</v>
      </c>
      <c r="BG226" s="174">
        <f>IF(N226="zákl. přenesená",J226,0)</f>
        <v>0</v>
      </c>
      <c r="BH226" s="174">
        <f>IF(N226="sníž. přenesená",J226,0)</f>
        <v>0</v>
      </c>
      <c r="BI226" s="174">
        <f>IF(N226="nulová",J226,0)</f>
        <v>0</v>
      </c>
      <c r="BJ226" s="16" t="s">
        <v>19</v>
      </c>
      <c r="BK226" s="174">
        <f>ROUND(I226*H226,2)</f>
        <v>0</v>
      </c>
      <c r="BL226" s="16" t="s">
        <v>19</v>
      </c>
      <c r="BM226" s="16" t="s">
        <v>479</v>
      </c>
    </row>
    <row r="227" spans="2:47" s="1" customFormat="1" ht="13.5">
      <c r="B227" s="33"/>
      <c r="D227" s="175" t="s">
        <v>179</v>
      </c>
      <c r="F227" s="176" t="s">
        <v>480</v>
      </c>
      <c r="I227" s="177"/>
      <c r="L227" s="33"/>
      <c r="M227" s="62"/>
      <c r="N227" s="34"/>
      <c r="O227" s="34"/>
      <c r="P227" s="34"/>
      <c r="Q227" s="34"/>
      <c r="R227" s="34"/>
      <c r="S227" s="34"/>
      <c r="T227" s="63"/>
      <c r="AT227" s="16" t="s">
        <v>179</v>
      </c>
      <c r="AU227" s="16" t="s">
        <v>76</v>
      </c>
    </row>
    <row r="228" spans="2:51" s="11" customFormat="1" ht="13.5">
      <c r="B228" s="178"/>
      <c r="D228" s="179" t="s">
        <v>181</v>
      </c>
      <c r="E228" s="180" t="s">
        <v>3</v>
      </c>
      <c r="F228" s="181" t="s">
        <v>481</v>
      </c>
      <c r="H228" s="182">
        <v>3.2</v>
      </c>
      <c r="I228" s="183"/>
      <c r="L228" s="178"/>
      <c r="M228" s="184"/>
      <c r="N228" s="185"/>
      <c r="O228" s="185"/>
      <c r="P228" s="185"/>
      <c r="Q228" s="185"/>
      <c r="R228" s="185"/>
      <c r="S228" s="185"/>
      <c r="T228" s="186"/>
      <c r="AT228" s="187" t="s">
        <v>181</v>
      </c>
      <c r="AU228" s="187" t="s">
        <v>76</v>
      </c>
      <c r="AV228" s="11" t="s">
        <v>76</v>
      </c>
      <c r="AW228" s="11" t="s">
        <v>34</v>
      </c>
      <c r="AX228" s="11" t="s">
        <v>19</v>
      </c>
      <c r="AY228" s="187" t="s">
        <v>169</v>
      </c>
    </row>
    <row r="229" spans="2:65" s="1" customFormat="1" ht="22.5" customHeight="1">
      <c r="B229" s="162"/>
      <c r="C229" s="163" t="s">
        <v>419</v>
      </c>
      <c r="D229" s="163" t="s">
        <v>173</v>
      </c>
      <c r="E229" s="164" t="s">
        <v>482</v>
      </c>
      <c r="F229" s="165" t="s">
        <v>483</v>
      </c>
      <c r="G229" s="166" t="s">
        <v>176</v>
      </c>
      <c r="H229" s="167">
        <v>23</v>
      </c>
      <c r="I229" s="168"/>
      <c r="J229" s="169">
        <f>ROUND(I229*H229,2)</f>
        <v>0</v>
      </c>
      <c r="K229" s="165" t="s">
        <v>177</v>
      </c>
      <c r="L229" s="33"/>
      <c r="M229" s="170" t="s">
        <v>3</v>
      </c>
      <c r="N229" s="171" t="s">
        <v>41</v>
      </c>
      <c r="O229" s="34"/>
      <c r="P229" s="172">
        <f>O229*H229</f>
        <v>0</v>
      </c>
      <c r="Q229" s="172">
        <v>0</v>
      </c>
      <c r="R229" s="172">
        <f>Q229*H229</f>
        <v>0</v>
      </c>
      <c r="S229" s="172">
        <v>0</v>
      </c>
      <c r="T229" s="173">
        <f>S229*H229</f>
        <v>0</v>
      </c>
      <c r="AR229" s="16" t="s">
        <v>19</v>
      </c>
      <c r="AT229" s="16" t="s">
        <v>173</v>
      </c>
      <c r="AU229" s="16" t="s">
        <v>76</v>
      </c>
      <c r="AY229" s="16" t="s">
        <v>169</v>
      </c>
      <c r="BE229" s="174">
        <f>IF(N229="základní",J229,0)</f>
        <v>0</v>
      </c>
      <c r="BF229" s="174">
        <f>IF(N229="snížená",J229,0)</f>
        <v>0</v>
      </c>
      <c r="BG229" s="174">
        <f>IF(N229="zákl. přenesená",J229,0)</f>
        <v>0</v>
      </c>
      <c r="BH229" s="174">
        <f>IF(N229="sníž. přenesená",J229,0)</f>
        <v>0</v>
      </c>
      <c r="BI229" s="174">
        <f>IF(N229="nulová",J229,0)</f>
        <v>0</v>
      </c>
      <c r="BJ229" s="16" t="s">
        <v>19</v>
      </c>
      <c r="BK229" s="174">
        <f>ROUND(I229*H229,2)</f>
        <v>0</v>
      </c>
      <c r="BL229" s="16" t="s">
        <v>19</v>
      </c>
      <c r="BM229" s="16" t="s">
        <v>484</v>
      </c>
    </row>
    <row r="230" spans="2:47" s="1" customFormat="1" ht="27">
      <c r="B230" s="33"/>
      <c r="D230" s="175" t="s">
        <v>179</v>
      </c>
      <c r="F230" s="176" t="s">
        <v>485</v>
      </c>
      <c r="I230" s="177"/>
      <c r="L230" s="33"/>
      <c r="M230" s="62"/>
      <c r="N230" s="34"/>
      <c r="O230" s="34"/>
      <c r="P230" s="34"/>
      <c r="Q230" s="34"/>
      <c r="R230" s="34"/>
      <c r="S230" s="34"/>
      <c r="T230" s="63"/>
      <c r="AT230" s="16" t="s">
        <v>179</v>
      </c>
      <c r="AU230" s="16" t="s">
        <v>76</v>
      </c>
    </row>
    <row r="231" spans="2:51" s="11" customFormat="1" ht="13.5">
      <c r="B231" s="178"/>
      <c r="D231" s="179" t="s">
        <v>181</v>
      </c>
      <c r="E231" s="180" t="s">
        <v>3</v>
      </c>
      <c r="F231" s="181" t="s">
        <v>118</v>
      </c>
      <c r="H231" s="182">
        <v>23</v>
      </c>
      <c r="I231" s="183"/>
      <c r="L231" s="178"/>
      <c r="M231" s="184"/>
      <c r="N231" s="185"/>
      <c r="O231" s="185"/>
      <c r="P231" s="185"/>
      <c r="Q231" s="185"/>
      <c r="R231" s="185"/>
      <c r="S231" s="185"/>
      <c r="T231" s="186"/>
      <c r="AT231" s="187" t="s">
        <v>181</v>
      </c>
      <c r="AU231" s="187" t="s">
        <v>76</v>
      </c>
      <c r="AV231" s="11" t="s">
        <v>76</v>
      </c>
      <c r="AW231" s="11" t="s">
        <v>34</v>
      </c>
      <c r="AX231" s="11" t="s">
        <v>19</v>
      </c>
      <c r="AY231" s="187" t="s">
        <v>169</v>
      </c>
    </row>
    <row r="232" spans="2:65" s="1" customFormat="1" ht="22.5" customHeight="1">
      <c r="B232" s="162"/>
      <c r="C232" s="163" t="s">
        <v>425</v>
      </c>
      <c r="D232" s="163" t="s">
        <v>173</v>
      </c>
      <c r="E232" s="164" t="s">
        <v>487</v>
      </c>
      <c r="F232" s="165" t="s">
        <v>488</v>
      </c>
      <c r="G232" s="166" t="s">
        <v>94</v>
      </c>
      <c r="H232" s="167">
        <v>249</v>
      </c>
      <c r="I232" s="168"/>
      <c r="J232" s="169">
        <f>ROUND(I232*H232,2)</f>
        <v>0</v>
      </c>
      <c r="K232" s="165" t="s">
        <v>177</v>
      </c>
      <c r="L232" s="33"/>
      <c r="M232" s="170" t="s">
        <v>3</v>
      </c>
      <c r="N232" s="171" t="s">
        <v>41</v>
      </c>
      <c r="O232" s="34"/>
      <c r="P232" s="172">
        <f>O232*H232</f>
        <v>0</v>
      </c>
      <c r="Q232" s="172">
        <v>0</v>
      </c>
      <c r="R232" s="172">
        <f>Q232*H232</f>
        <v>0</v>
      </c>
      <c r="S232" s="172">
        <v>0</v>
      </c>
      <c r="T232" s="173">
        <f>S232*H232</f>
        <v>0</v>
      </c>
      <c r="AR232" s="16" t="s">
        <v>19</v>
      </c>
      <c r="AT232" s="16" t="s">
        <v>173</v>
      </c>
      <c r="AU232" s="16" t="s">
        <v>76</v>
      </c>
      <c r="AY232" s="16" t="s">
        <v>169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6" t="s">
        <v>19</v>
      </c>
      <c r="BK232" s="174">
        <f>ROUND(I232*H232,2)</f>
        <v>0</v>
      </c>
      <c r="BL232" s="16" t="s">
        <v>19</v>
      </c>
      <c r="BM232" s="16" t="s">
        <v>489</v>
      </c>
    </row>
    <row r="233" spans="2:47" s="1" customFormat="1" ht="13.5">
      <c r="B233" s="33"/>
      <c r="D233" s="175" t="s">
        <v>179</v>
      </c>
      <c r="F233" s="176" t="s">
        <v>490</v>
      </c>
      <c r="I233" s="177"/>
      <c r="L233" s="33"/>
      <c r="M233" s="62"/>
      <c r="N233" s="34"/>
      <c r="O233" s="34"/>
      <c r="P233" s="34"/>
      <c r="Q233" s="34"/>
      <c r="R233" s="34"/>
      <c r="S233" s="34"/>
      <c r="T233" s="63"/>
      <c r="AT233" s="16" t="s">
        <v>179</v>
      </c>
      <c r="AU233" s="16" t="s">
        <v>76</v>
      </c>
    </row>
    <row r="234" spans="2:51" s="11" customFormat="1" ht="13.5">
      <c r="B234" s="178"/>
      <c r="D234" s="175" t="s">
        <v>181</v>
      </c>
      <c r="E234" s="187" t="s">
        <v>3</v>
      </c>
      <c r="F234" s="188" t="s">
        <v>491</v>
      </c>
      <c r="H234" s="189">
        <v>23</v>
      </c>
      <c r="I234" s="183"/>
      <c r="L234" s="178"/>
      <c r="M234" s="184"/>
      <c r="N234" s="185"/>
      <c r="O234" s="185"/>
      <c r="P234" s="185"/>
      <c r="Q234" s="185"/>
      <c r="R234" s="185"/>
      <c r="S234" s="185"/>
      <c r="T234" s="186"/>
      <c r="AT234" s="187" t="s">
        <v>181</v>
      </c>
      <c r="AU234" s="187" t="s">
        <v>76</v>
      </c>
      <c r="AV234" s="11" t="s">
        <v>76</v>
      </c>
      <c r="AW234" s="11" t="s">
        <v>34</v>
      </c>
      <c r="AX234" s="11" t="s">
        <v>68</v>
      </c>
      <c r="AY234" s="187" t="s">
        <v>169</v>
      </c>
    </row>
    <row r="235" spans="2:51" s="11" customFormat="1" ht="13.5">
      <c r="B235" s="178"/>
      <c r="D235" s="175" t="s">
        <v>181</v>
      </c>
      <c r="E235" s="187" t="s">
        <v>3</v>
      </c>
      <c r="F235" s="188" t="s">
        <v>492</v>
      </c>
      <c r="H235" s="189">
        <v>210</v>
      </c>
      <c r="I235" s="183"/>
      <c r="L235" s="178"/>
      <c r="M235" s="184"/>
      <c r="N235" s="185"/>
      <c r="O235" s="185"/>
      <c r="P235" s="185"/>
      <c r="Q235" s="185"/>
      <c r="R235" s="185"/>
      <c r="S235" s="185"/>
      <c r="T235" s="186"/>
      <c r="AT235" s="187" t="s">
        <v>181</v>
      </c>
      <c r="AU235" s="187" t="s">
        <v>76</v>
      </c>
      <c r="AV235" s="11" t="s">
        <v>76</v>
      </c>
      <c r="AW235" s="11" t="s">
        <v>34</v>
      </c>
      <c r="AX235" s="11" t="s">
        <v>68</v>
      </c>
      <c r="AY235" s="187" t="s">
        <v>169</v>
      </c>
    </row>
    <row r="236" spans="2:51" s="11" customFormat="1" ht="13.5">
      <c r="B236" s="178"/>
      <c r="D236" s="175" t="s">
        <v>181</v>
      </c>
      <c r="E236" s="187" t="s">
        <v>3</v>
      </c>
      <c r="F236" s="188" t="s">
        <v>493</v>
      </c>
      <c r="H236" s="189">
        <v>16</v>
      </c>
      <c r="I236" s="183"/>
      <c r="L236" s="178"/>
      <c r="M236" s="184"/>
      <c r="N236" s="185"/>
      <c r="O236" s="185"/>
      <c r="P236" s="185"/>
      <c r="Q236" s="185"/>
      <c r="R236" s="185"/>
      <c r="S236" s="185"/>
      <c r="T236" s="186"/>
      <c r="AT236" s="187" t="s">
        <v>181</v>
      </c>
      <c r="AU236" s="187" t="s">
        <v>76</v>
      </c>
      <c r="AV236" s="11" t="s">
        <v>76</v>
      </c>
      <c r="AW236" s="11" t="s">
        <v>34</v>
      </c>
      <c r="AX236" s="11" t="s">
        <v>68</v>
      </c>
      <c r="AY236" s="187" t="s">
        <v>169</v>
      </c>
    </row>
    <row r="237" spans="2:51" s="12" customFormat="1" ht="13.5">
      <c r="B237" s="201"/>
      <c r="D237" s="179" t="s">
        <v>181</v>
      </c>
      <c r="E237" s="202" t="s">
        <v>3</v>
      </c>
      <c r="F237" s="203" t="s">
        <v>433</v>
      </c>
      <c r="H237" s="204">
        <v>249</v>
      </c>
      <c r="I237" s="205"/>
      <c r="L237" s="201"/>
      <c r="M237" s="206"/>
      <c r="N237" s="207"/>
      <c r="O237" s="207"/>
      <c r="P237" s="207"/>
      <c r="Q237" s="207"/>
      <c r="R237" s="207"/>
      <c r="S237" s="207"/>
      <c r="T237" s="208"/>
      <c r="AT237" s="209" t="s">
        <v>181</v>
      </c>
      <c r="AU237" s="209" t="s">
        <v>76</v>
      </c>
      <c r="AV237" s="12" t="s">
        <v>172</v>
      </c>
      <c r="AW237" s="12" t="s">
        <v>34</v>
      </c>
      <c r="AX237" s="12" t="s">
        <v>19</v>
      </c>
      <c r="AY237" s="209" t="s">
        <v>169</v>
      </c>
    </row>
    <row r="238" spans="2:65" s="1" customFormat="1" ht="22.5" customHeight="1">
      <c r="B238" s="162"/>
      <c r="C238" s="191" t="s">
        <v>434</v>
      </c>
      <c r="D238" s="191" t="s">
        <v>252</v>
      </c>
      <c r="E238" s="192" t="s">
        <v>495</v>
      </c>
      <c r="F238" s="193" t="s">
        <v>496</v>
      </c>
      <c r="G238" s="194" t="s">
        <v>102</v>
      </c>
      <c r="H238" s="195">
        <v>24.9</v>
      </c>
      <c r="I238" s="196"/>
      <c r="J238" s="197">
        <f>ROUND(I238*H238,2)</f>
        <v>0</v>
      </c>
      <c r="K238" s="193" t="s">
        <v>177</v>
      </c>
      <c r="L238" s="198"/>
      <c r="M238" s="199" t="s">
        <v>3</v>
      </c>
      <c r="N238" s="200" t="s">
        <v>41</v>
      </c>
      <c r="O238" s="34"/>
      <c r="P238" s="172">
        <f>O238*H238</f>
        <v>0</v>
      </c>
      <c r="Q238" s="172">
        <v>0.6</v>
      </c>
      <c r="R238" s="172">
        <f>Q238*H238</f>
        <v>14.939999999999998</v>
      </c>
      <c r="S238" s="172">
        <v>0</v>
      </c>
      <c r="T238" s="173">
        <f>S238*H238</f>
        <v>0</v>
      </c>
      <c r="AR238" s="16" t="s">
        <v>76</v>
      </c>
      <c r="AT238" s="16" t="s">
        <v>252</v>
      </c>
      <c r="AU238" s="16" t="s">
        <v>76</v>
      </c>
      <c r="AY238" s="16" t="s">
        <v>169</v>
      </c>
      <c r="BE238" s="174">
        <f>IF(N238="základní",J238,0)</f>
        <v>0</v>
      </c>
      <c r="BF238" s="174">
        <f>IF(N238="snížená",J238,0)</f>
        <v>0</v>
      </c>
      <c r="BG238" s="174">
        <f>IF(N238="zákl. přenesená",J238,0)</f>
        <v>0</v>
      </c>
      <c r="BH238" s="174">
        <f>IF(N238="sníž. přenesená",J238,0)</f>
        <v>0</v>
      </c>
      <c r="BI238" s="174">
        <f>IF(N238="nulová",J238,0)</f>
        <v>0</v>
      </c>
      <c r="BJ238" s="16" t="s">
        <v>19</v>
      </c>
      <c r="BK238" s="174">
        <f>ROUND(I238*H238,2)</f>
        <v>0</v>
      </c>
      <c r="BL238" s="16" t="s">
        <v>19</v>
      </c>
      <c r="BM238" s="16" t="s">
        <v>497</v>
      </c>
    </row>
    <row r="239" spans="2:47" s="1" customFormat="1" ht="13.5">
      <c r="B239" s="33"/>
      <c r="D239" s="175" t="s">
        <v>179</v>
      </c>
      <c r="F239" s="176" t="s">
        <v>498</v>
      </c>
      <c r="I239" s="177"/>
      <c r="L239" s="33"/>
      <c r="M239" s="62"/>
      <c r="N239" s="34"/>
      <c r="O239" s="34"/>
      <c r="P239" s="34"/>
      <c r="Q239" s="34"/>
      <c r="R239" s="34"/>
      <c r="S239" s="34"/>
      <c r="T239" s="63"/>
      <c r="AT239" s="16" t="s">
        <v>179</v>
      </c>
      <c r="AU239" s="16" t="s">
        <v>76</v>
      </c>
    </row>
    <row r="240" spans="2:51" s="11" customFormat="1" ht="13.5">
      <c r="B240" s="178"/>
      <c r="D240" s="179" t="s">
        <v>181</v>
      </c>
      <c r="F240" s="181" t="s">
        <v>796</v>
      </c>
      <c r="H240" s="182">
        <v>24.9</v>
      </c>
      <c r="I240" s="183"/>
      <c r="L240" s="178"/>
      <c r="M240" s="184"/>
      <c r="N240" s="185"/>
      <c r="O240" s="185"/>
      <c r="P240" s="185"/>
      <c r="Q240" s="185"/>
      <c r="R240" s="185"/>
      <c r="S240" s="185"/>
      <c r="T240" s="186"/>
      <c r="AT240" s="187" t="s">
        <v>181</v>
      </c>
      <c r="AU240" s="187" t="s">
        <v>76</v>
      </c>
      <c r="AV240" s="11" t="s">
        <v>76</v>
      </c>
      <c r="AW240" s="11" t="s">
        <v>4</v>
      </c>
      <c r="AX240" s="11" t="s">
        <v>19</v>
      </c>
      <c r="AY240" s="187" t="s">
        <v>169</v>
      </c>
    </row>
    <row r="241" spans="2:65" s="1" customFormat="1" ht="22.5" customHeight="1">
      <c r="B241" s="162"/>
      <c r="C241" s="163" t="s">
        <v>439</v>
      </c>
      <c r="D241" s="163" t="s">
        <v>173</v>
      </c>
      <c r="E241" s="164" t="s">
        <v>501</v>
      </c>
      <c r="F241" s="165" t="s">
        <v>502</v>
      </c>
      <c r="G241" s="166" t="s">
        <v>102</v>
      </c>
      <c r="H241" s="167">
        <v>8</v>
      </c>
      <c r="I241" s="168"/>
      <c r="J241" s="169">
        <f>ROUND(I241*H241,2)</f>
        <v>0</v>
      </c>
      <c r="K241" s="165" t="s">
        <v>177</v>
      </c>
      <c r="L241" s="33"/>
      <c r="M241" s="170" t="s">
        <v>3</v>
      </c>
      <c r="N241" s="171" t="s">
        <v>41</v>
      </c>
      <c r="O241" s="34"/>
      <c r="P241" s="172">
        <f>O241*H241</f>
        <v>0</v>
      </c>
      <c r="Q241" s="172">
        <v>0</v>
      </c>
      <c r="R241" s="172">
        <f>Q241*H241</f>
        <v>0</v>
      </c>
      <c r="S241" s="172">
        <v>0</v>
      </c>
      <c r="T241" s="173">
        <f>S241*H241</f>
        <v>0</v>
      </c>
      <c r="AR241" s="16" t="s">
        <v>172</v>
      </c>
      <c r="AT241" s="16" t="s">
        <v>173</v>
      </c>
      <c r="AU241" s="16" t="s">
        <v>76</v>
      </c>
      <c r="AY241" s="16" t="s">
        <v>169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6" t="s">
        <v>19</v>
      </c>
      <c r="BK241" s="174">
        <f>ROUND(I241*H241,2)</f>
        <v>0</v>
      </c>
      <c r="BL241" s="16" t="s">
        <v>172</v>
      </c>
      <c r="BM241" s="16" t="s">
        <v>503</v>
      </c>
    </row>
    <row r="242" spans="2:47" s="1" customFormat="1" ht="13.5">
      <c r="B242" s="33"/>
      <c r="D242" s="175" t="s">
        <v>179</v>
      </c>
      <c r="F242" s="176" t="s">
        <v>504</v>
      </c>
      <c r="I242" s="177"/>
      <c r="L242" s="33"/>
      <c r="M242" s="62"/>
      <c r="N242" s="34"/>
      <c r="O242" s="34"/>
      <c r="P242" s="34"/>
      <c r="Q242" s="34"/>
      <c r="R242" s="34"/>
      <c r="S242" s="34"/>
      <c r="T242" s="63"/>
      <c r="AT242" s="16" t="s">
        <v>179</v>
      </c>
      <c r="AU242" s="16" t="s">
        <v>76</v>
      </c>
    </row>
    <row r="243" spans="2:51" s="11" customFormat="1" ht="13.5">
      <c r="B243" s="178"/>
      <c r="D243" s="175" t="s">
        <v>181</v>
      </c>
      <c r="E243" s="187" t="s">
        <v>3</v>
      </c>
      <c r="F243" s="188" t="s">
        <v>505</v>
      </c>
      <c r="H243" s="189">
        <v>2.3</v>
      </c>
      <c r="I243" s="183"/>
      <c r="L243" s="178"/>
      <c r="M243" s="184"/>
      <c r="N243" s="185"/>
      <c r="O243" s="185"/>
      <c r="P243" s="185"/>
      <c r="Q243" s="185"/>
      <c r="R243" s="185"/>
      <c r="S243" s="185"/>
      <c r="T243" s="186"/>
      <c r="AT243" s="187" t="s">
        <v>181</v>
      </c>
      <c r="AU243" s="187" t="s">
        <v>76</v>
      </c>
      <c r="AV243" s="11" t="s">
        <v>76</v>
      </c>
      <c r="AW243" s="11" t="s">
        <v>34</v>
      </c>
      <c r="AX243" s="11" t="s">
        <v>68</v>
      </c>
      <c r="AY243" s="187" t="s">
        <v>169</v>
      </c>
    </row>
    <row r="244" spans="2:51" s="11" customFormat="1" ht="13.5">
      <c r="B244" s="178"/>
      <c r="D244" s="175" t="s">
        <v>181</v>
      </c>
      <c r="E244" s="187" t="s">
        <v>3</v>
      </c>
      <c r="F244" s="188" t="s">
        <v>506</v>
      </c>
      <c r="H244" s="189">
        <v>2.1</v>
      </c>
      <c r="I244" s="183"/>
      <c r="L244" s="178"/>
      <c r="M244" s="184"/>
      <c r="N244" s="185"/>
      <c r="O244" s="185"/>
      <c r="P244" s="185"/>
      <c r="Q244" s="185"/>
      <c r="R244" s="185"/>
      <c r="S244" s="185"/>
      <c r="T244" s="186"/>
      <c r="AT244" s="187" t="s">
        <v>181</v>
      </c>
      <c r="AU244" s="187" t="s">
        <v>76</v>
      </c>
      <c r="AV244" s="11" t="s">
        <v>76</v>
      </c>
      <c r="AW244" s="11" t="s">
        <v>34</v>
      </c>
      <c r="AX244" s="11" t="s">
        <v>68</v>
      </c>
      <c r="AY244" s="187" t="s">
        <v>169</v>
      </c>
    </row>
    <row r="245" spans="2:51" s="11" customFormat="1" ht="13.5">
      <c r="B245" s="178"/>
      <c r="D245" s="175" t="s">
        <v>181</v>
      </c>
      <c r="E245" s="187" t="s">
        <v>3</v>
      </c>
      <c r="F245" s="188" t="s">
        <v>507</v>
      </c>
      <c r="H245" s="189">
        <v>1</v>
      </c>
      <c r="I245" s="183"/>
      <c r="L245" s="178"/>
      <c r="M245" s="184"/>
      <c r="N245" s="185"/>
      <c r="O245" s="185"/>
      <c r="P245" s="185"/>
      <c r="Q245" s="185"/>
      <c r="R245" s="185"/>
      <c r="S245" s="185"/>
      <c r="T245" s="186"/>
      <c r="AT245" s="187" t="s">
        <v>181</v>
      </c>
      <c r="AU245" s="187" t="s">
        <v>76</v>
      </c>
      <c r="AV245" s="11" t="s">
        <v>76</v>
      </c>
      <c r="AW245" s="11" t="s">
        <v>34</v>
      </c>
      <c r="AX245" s="11" t="s">
        <v>68</v>
      </c>
      <c r="AY245" s="187" t="s">
        <v>169</v>
      </c>
    </row>
    <row r="246" spans="2:51" s="11" customFormat="1" ht="13.5">
      <c r="B246" s="178"/>
      <c r="D246" s="175" t="s">
        <v>181</v>
      </c>
      <c r="E246" s="187" t="s">
        <v>3</v>
      </c>
      <c r="F246" s="188" t="s">
        <v>508</v>
      </c>
      <c r="H246" s="189">
        <v>2.6</v>
      </c>
      <c r="I246" s="183"/>
      <c r="L246" s="178"/>
      <c r="M246" s="184"/>
      <c r="N246" s="185"/>
      <c r="O246" s="185"/>
      <c r="P246" s="185"/>
      <c r="Q246" s="185"/>
      <c r="R246" s="185"/>
      <c r="S246" s="185"/>
      <c r="T246" s="186"/>
      <c r="AT246" s="187" t="s">
        <v>181</v>
      </c>
      <c r="AU246" s="187" t="s">
        <v>76</v>
      </c>
      <c r="AV246" s="11" t="s">
        <v>76</v>
      </c>
      <c r="AW246" s="11" t="s">
        <v>34</v>
      </c>
      <c r="AX246" s="11" t="s">
        <v>68</v>
      </c>
      <c r="AY246" s="187" t="s">
        <v>169</v>
      </c>
    </row>
    <row r="247" spans="2:51" s="12" customFormat="1" ht="13.5">
      <c r="B247" s="201"/>
      <c r="D247" s="179" t="s">
        <v>181</v>
      </c>
      <c r="E247" s="202" t="s">
        <v>3</v>
      </c>
      <c r="F247" s="203" t="s">
        <v>433</v>
      </c>
      <c r="H247" s="204">
        <v>8</v>
      </c>
      <c r="I247" s="205"/>
      <c r="L247" s="201"/>
      <c r="M247" s="206"/>
      <c r="N247" s="207"/>
      <c r="O247" s="207"/>
      <c r="P247" s="207"/>
      <c r="Q247" s="207"/>
      <c r="R247" s="207"/>
      <c r="S247" s="207"/>
      <c r="T247" s="208"/>
      <c r="AT247" s="209" t="s">
        <v>181</v>
      </c>
      <c r="AU247" s="209" t="s">
        <v>76</v>
      </c>
      <c r="AV247" s="12" t="s">
        <v>172</v>
      </c>
      <c r="AW247" s="12" t="s">
        <v>34</v>
      </c>
      <c r="AX247" s="12" t="s">
        <v>19</v>
      </c>
      <c r="AY247" s="209" t="s">
        <v>169</v>
      </c>
    </row>
    <row r="248" spans="2:65" s="1" customFormat="1" ht="22.5" customHeight="1">
      <c r="B248" s="162"/>
      <c r="C248" s="163" t="s">
        <v>445</v>
      </c>
      <c r="D248" s="163" t="s">
        <v>173</v>
      </c>
      <c r="E248" s="164" t="s">
        <v>510</v>
      </c>
      <c r="F248" s="165" t="s">
        <v>511</v>
      </c>
      <c r="G248" s="166" t="s">
        <v>102</v>
      </c>
      <c r="H248" s="167">
        <v>8</v>
      </c>
      <c r="I248" s="168"/>
      <c r="J248" s="169">
        <f>ROUND(I248*H248,2)</f>
        <v>0</v>
      </c>
      <c r="K248" s="165" t="s">
        <v>177</v>
      </c>
      <c r="L248" s="33"/>
      <c r="M248" s="170" t="s">
        <v>3</v>
      </c>
      <c r="N248" s="171" t="s">
        <v>41</v>
      </c>
      <c r="O248" s="34"/>
      <c r="P248" s="172">
        <f>O248*H248</f>
        <v>0</v>
      </c>
      <c r="Q248" s="172">
        <v>0</v>
      </c>
      <c r="R248" s="172">
        <f>Q248*H248</f>
        <v>0</v>
      </c>
      <c r="S248" s="172">
        <v>0</v>
      </c>
      <c r="T248" s="173">
        <f>S248*H248</f>
        <v>0</v>
      </c>
      <c r="AR248" s="16" t="s">
        <v>172</v>
      </c>
      <c r="AT248" s="16" t="s">
        <v>173</v>
      </c>
      <c r="AU248" s="16" t="s">
        <v>76</v>
      </c>
      <c r="AY248" s="16" t="s">
        <v>169</v>
      </c>
      <c r="BE248" s="174">
        <f>IF(N248="základní",J248,0)</f>
        <v>0</v>
      </c>
      <c r="BF248" s="174">
        <f>IF(N248="snížená",J248,0)</f>
        <v>0</v>
      </c>
      <c r="BG248" s="174">
        <f>IF(N248="zákl. přenesená",J248,0)</f>
        <v>0</v>
      </c>
      <c r="BH248" s="174">
        <f>IF(N248="sníž. přenesená",J248,0)</f>
        <v>0</v>
      </c>
      <c r="BI248" s="174">
        <f>IF(N248="nulová",J248,0)</f>
        <v>0</v>
      </c>
      <c r="BJ248" s="16" t="s">
        <v>19</v>
      </c>
      <c r="BK248" s="174">
        <f>ROUND(I248*H248,2)</f>
        <v>0</v>
      </c>
      <c r="BL248" s="16" t="s">
        <v>172</v>
      </c>
      <c r="BM248" s="16" t="s">
        <v>512</v>
      </c>
    </row>
    <row r="249" spans="2:47" s="1" customFormat="1" ht="13.5">
      <c r="B249" s="33"/>
      <c r="D249" s="179" t="s">
        <v>179</v>
      </c>
      <c r="F249" s="190" t="s">
        <v>513</v>
      </c>
      <c r="I249" s="177"/>
      <c r="L249" s="33"/>
      <c r="M249" s="62"/>
      <c r="N249" s="34"/>
      <c r="O249" s="34"/>
      <c r="P249" s="34"/>
      <c r="Q249" s="34"/>
      <c r="R249" s="34"/>
      <c r="S249" s="34"/>
      <c r="T249" s="63"/>
      <c r="AT249" s="16" t="s">
        <v>179</v>
      </c>
      <c r="AU249" s="16" t="s">
        <v>76</v>
      </c>
    </row>
    <row r="250" spans="2:65" s="1" customFormat="1" ht="22.5" customHeight="1">
      <c r="B250" s="162"/>
      <c r="C250" s="163" t="s">
        <v>450</v>
      </c>
      <c r="D250" s="163" t="s">
        <v>173</v>
      </c>
      <c r="E250" s="164" t="s">
        <v>515</v>
      </c>
      <c r="F250" s="165" t="s">
        <v>516</v>
      </c>
      <c r="G250" s="166" t="s">
        <v>102</v>
      </c>
      <c r="H250" s="167">
        <v>8</v>
      </c>
      <c r="I250" s="168"/>
      <c r="J250" s="169">
        <f>ROUND(I250*H250,2)</f>
        <v>0</v>
      </c>
      <c r="K250" s="165" t="s">
        <v>177</v>
      </c>
      <c r="L250" s="33"/>
      <c r="M250" s="170" t="s">
        <v>3</v>
      </c>
      <c r="N250" s="171" t="s">
        <v>41</v>
      </c>
      <c r="O250" s="34"/>
      <c r="P250" s="172">
        <f>O250*H250</f>
        <v>0</v>
      </c>
      <c r="Q250" s="172">
        <v>0</v>
      </c>
      <c r="R250" s="172">
        <f>Q250*H250</f>
        <v>0</v>
      </c>
      <c r="S250" s="172">
        <v>0</v>
      </c>
      <c r="T250" s="173">
        <f>S250*H250</f>
        <v>0</v>
      </c>
      <c r="AR250" s="16" t="s">
        <v>172</v>
      </c>
      <c r="AT250" s="16" t="s">
        <v>173</v>
      </c>
      <c r="AU250" s="16" t="s">
        <v>76</v>
      </c>
      <c r="AY250" s="16" t="s">
        <v>169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6" t="s">
        <v>19</v>
      </c>
      <c r="BK250" s="174">
        <f>ROUND(I250*H250,2)</f>
        <v>0</v>
      </c>
      <c r="BL250" s="16" t="s">
        <v>172</v>
      </c>
      <c r="BM250" s="16" t="s">
        <v>517</v>
      </c>
    </row>
    <row r="251" spans="2:47" s="1" customFormat="1" ht="13.5">
      <c r="B251" s="33"/>
      <c r="D251" s="179" t="s">
        <v>179</v>
      </c>
      <c r="F251" s="190" t="s">
        <v>518</v>
      </c>
      <c r="I251" s="177"/>
      <c r="L251" s="33"/>
      <c r="M251" s="62"/>
      <c r="N251" s="34"/>
      <c r="O251" s="34"/>
      <c r="P251" s="34"/>
      <c r="Q251" s="34"/>
      <c r="R251" s="34"/>
      <c r="S251" s="34"/>
      <c r="T251" s="63"/>
      <c r="AT251" s="16" t="s">
        <v>179</v>
      </c>
      <c r="AU251" s="16" t="s">
        <v>76</v>
      </c>
    </row>
    <row r="252" spans="2:65" s="1" customFormat="1" ht="22.5" customHeight="1">
      <c r="B252" s="162"/>
      <c r="C252" s="191" t="s">
        <v>457</v>
      </c>
      <c r="D252" s="191" t="s">
        <v>252</v>
      </c>
      <c r="E252" s="192" t="s">
        <v>520</v>
      </c>
      <c r="F252" s="193" t="s">
        <v>521</v>
      </c>
      <c r="G252" s="194" t="s">
        <v>102</v>
      </c>
      <c r="H252" s="195">
        <v>8</v>
      </c>
      <c r="I252" s="196"/>
      <c r="J252" s="197">
        <f>ROUND(I252*H252,2)</f>
        <v>0</v>
      </c>
      <c r="K252" s="193" t="s">
        <v>214</v>
      </c>
      <c r="L252" s="198"/>
      <c r="M252" s="199" t="s">
        <v>3</v>
      </c>
      <c r="N252" s="200" t="s">
        <v>41</v>
      </c>
      <c r="O252" s="34"/>
      <c r="P252" s="172">
        <f>O252*H252</f>
        <v>0</v>
      </c>
      <c r="Q252" s="172">
        <v>0</v>
      </c>
      <c r="R252" s="172">
        <f>Q252*H252</f>
        <v>0</v>
      </c>
      <c r="S252" s="172">
        <v>0</v>
      </c>
      <c r="T252" s="173">
        <f>S252*H252</f>
        <v>0</v>
      </c>
      <c r="AR252" s="16" t="s">
        <v>117</v>
      </c>
      <c r="AT252" s="16" t="s">
        <v>252</v>
      </c>
      <c r="AU252" s="16" t="s">
        <v>76</v>
      </c>
      <c r="AY252" s="16" t="s">
        <v>169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6" t="s">
        <v>19</v>
      </c>
      <c r="BK252" s="174">
        <f>ROUND(I252*H252,2)</f>
        <v>0</v>
      </c>
      <c r="BL252" s="16" t="s">
        <v>172</v>
      </c>
      <c r="BM252" s="16" t="s">
        <v>522</v>
      </c>
    </row>
    <row r="253" spans="2:47" s="1" customFormat="1" ht="13.5">
      <c r="B253" s="33"/>
      <c r="D253" s="175" t="s">
        <v>179</v>
      </c>
      <c r="F253" s="176" t="s">
        <v>523</v>
      </c>
      <c r="I253" s="177"/>
      <c r="L253" s="33"/>
      <c r="M253" s="62"/>
      <c r="N253" s="34"/>
      <c r="O253" s="34"/>
      <c r="P253" s="34"/>
      <c r="Q253" s="34"/>
      <c r="R253" s="34"/>
      <c r="S253" s="34"/>
      <c r="T253" s="63"/>
      <c r="AT253" s="16" t="s">
        <v>179</v>
      </c>
      <c r="AU253" s="16" t="s">
        <v>76</v>
      </c>
    </row>
    <row r="254" spans="2:63" s="10" customFormat="1" ht="29.25" customHeight="1">
      <c r="B254" s="148"/>
      <c r="D254" s="159" t="s">
        <v>67</v>
      </c>
      <c r="E254" s="160" t="s">
        <v>542</v>
      </c>
      <c r="F254" s="160" t="s">
        <v>543</v>
      </c>
      <c r="I254" s="151"/>
      <c r="J254" s="161">
        <f>BK254</f>
        <v>0</v>
      </c>
      <c r="L254" s="148"/>
      <c r="M254" s="153"/>
      <c r="N254" s="154"/>
      <c r="O254" s="154"/>
      <c r="P254" s="155">
        <f>SUM(P255:P292)</f>
        <v>0</v>
      </c>
      <c r="Q254" s="154"/>
      <c r="R254" s="155">
        <f>SUM(R255:R292)</f>
        <v>3.83075</v>
      </c>
      <c r="S254" s="154"/>
      <c r="T254" s="156">
        <f>SUM(T255:T292)</f>
        <v>0</v>
      </c>
      <c r="AR254" s="149" t="s">
        <v>172</v>
      </c>
      <c r="AT254" s="157" t="s">
        <v>67</v>
      </c>
      <c r="AU254" s="157" t="s">
        <v>19</v>
      </c>
      <c r="AY254" s="149" t="s">
        <v>169</v>
      </c>
      <c r="BK254" s="158">
        <f>SUM(BK255:BK292)</f>
        <v>0</v>
      </c>
    </row>
    <row r="255" spans="2:65" s="1" customFormat="1" ht="22.5" customHeight="1">
      <c r="B255" s="162"/>
      <c r="C255" s="191" t="s">
        <v>463</v>
      </c>
      <c r="D255" s="191" t="s">
        <v>252</v>
      </c>
      <c r="E255" s="192" t="s">
        <v>550</v>
      </c>
      <c r="F255" s="193" t="s">
        <v>551</v>
      </c>
      <c r="G255" s="194" t="s">
        <v>176</v>
      </c>
      <c r="H255" s="195">
        <v>2</v>
      </c>
      <c r="I255" s="196"/>
      <c r="J255" s="197">
        <f>ROUND(I255*H255,2)</f>
        <v>0</v>
      </c>
      <c r="K255" s="193" t="s">
        <v>214</v>
      </c>
      <c r="L255" s="198"/>
      <c r="M255" s="199" t="s">
        <v>3</v>
      </c>
      <c r="N255" s="200" t="s">
        <v>41</v>
      </c>
      <c r="O255" s="34"/>
      <c r="P255" s="172">
        <f>O255*H255</f>
        <v>0</v>
      </c>
      <c r="Q255" s="172">
        <v>0.025</v>
      </c>
      <c r="R255" s="172">
        <f>Q255*H255</f>
        <v>0.05</v>
      </c>
      <c r="S255" s="172">
        <v>0</v>
      </c>
      <c r="T255" s="173">
        <f>S255*H255</f>
        <v>0</v>
      </c>
      <c r="AR255" s="16" t="s">
        <v>117</v>
      </c>
      <c r="AT255" s="16" t="s">
        <v>252</v>
      </c>
      <c r="AU255" s="16" t="s">
        <v>76</v>
      </c>
      <c r="AY255" s="16" t="s">
        <v>169</v>
      </c>
      <c r="BE255" s="174">
        <f>IF(N255="základní",J255,0)</f>
        <v>0</v>
      </c>
      <c r="BF255" s="174">
        <f>IF(N255="snížená",J255,0)</f>
        <v>0</v>
      </c>
      <c r="BG255" s="174">
        <f>IF(N255="zákl. přenesená",J255,0)</f>
        <v>0</v>
      </c>
      <c r="BH255" s="174">
        <f>IF(N255="sníž. přenesená",J255,0)</f>
        <v>0</v>
      </c>
      <c r="BI255" s="174">
        <f>IF(N255="nulová",J255,0)</f>
        <v>0</v>
      </c>
      <c r="BJ255" s="16" t="s">
        <v>19</v>
      </c>
      <c r="BK255" s="174">
        <f>ROUND(I255*H255,2)</f>
        <v>0</v>
      </c>
      <c r="BL255" s="16" t="s">
        <v>172</v>
      </c>
      <c r="BM255" s="16" t="s">
        <v>552</v>
      </c>
    </row>
    <row r="256" spans="2:47" s="1" customFormat="1" ht="13.5">
      <c r="B256" s="33"/>
      <c r="D256" s="179" t="s">
        <v>179</v>
      </c>
      <c r="F256" s="190" t="s">
        <v>553</v>
      </c>
      <c r="I256" s="177"/>
      <c r="L256" s="33"/>
      <c r="M256" s="62"/>
      <c r="N256" s="34"/>
      <c r="O256" s="34"/>
      <c r="P256" s="34"/>
      <c r="Q256" s="34"/>
      <c r="R256" s="34"/>
      <c r="S256" s="34"/>
      <c r="T256" s="63"/>
      <c r="AT256" s="16" t="s">
        <v>179</v>
      </c>
      <c r="AU256" s="16" t="s">
        <v>76</v>
      </c>
    </row>
    <row r="257" spans="2:65" s="1" customFormat="1" ht="22.5" customHeight="1">
      <c r="B257" s="162"/>
      <c r="C257" s="191" t="s">
        <v>470</v>
      </c>
      <c r="D257" s="191" t="s">
        <v>252</v>
      </c>
      <c r="E257" s="192" t="s">
        <v>555</v>
      </c>
      <c r="F257" s="193" t="s">
        <v>556</v>
      </c>
      <c r="G257" s="194" t="s">
        <v>176</v>
      </c>
      <c r="H257" s="195">
        <v>8</v>
      </c>
      <c r="I257" s="196"/>
      <c r="J257" s="197">
        <f>ROUND(I257*H257,2)</f>
        <v>0</v>
      </c>
      <c r="K257" s="193" t="s">
        <v>214</v>
      </c>
      <c r="L257" s="198"/>
      <c r="M257" s="199" t="s">
        <v>3</v>
      </c>
      <c r="N257" s="200" t="s">
        <v>41</v>
      </c>
      <c r="O257" s="34"/>
      <c r="P257" s="172">
        <f>O257*H257</f>
        <v>0</v>
      </c>
      <c r="Q257" s="172">
        <v>0.025</v>
      </c>
      <c r="R257" s="172">
        <f>Q257*H257</f>
        <v>0.2</v>
      </c>
      <c r="S257" s="172">
        <v>0</v>
      </c>
      <c r="T257" s="173">
        <f>S257*H257</f>
        <v>0</v>
      </c>
      <c r="AR257" s="16" t="s">
        <v>117</v>
      </c>
      <c r="AT257" s="16" t="s">
        <v>252</v>
      </c>
      <c r="AU257" s="16" t="s">
        <v>76</v>
      </c>
      <c r="AY257" s="16" t="s">
        <v>169</v>
      </c>
      <c r="BE257" s="174">
        <f>IF(N257="základní",J257,0)</f>
        <v>0</v>
      </c>
      <c r="BF257" s="174">
        <f>IF(N257="snížená",J257,0)</f>
        <v>0</v>
      </c>
      <c r="BG257" s="174">
        <f>IF(N257="zákl. přenesená",J257,0)</f>
        <v>0</v>
      </c>
      <c r="BH257" s="174">
        <f>IF(N257="sníž. přenesená",J257,0)</f>
        <v>0</v>
      </c>
      <c r="BI257" s="174">
        <f>IF(N257="nulová",J257,0)</f>
        <v>0</v>
      </c>
      <c r="BJ257" s="16" t="s">
        <v>19</v>
      </c>
      <c r="BK257" s="174">
        <f>ROUND(I257*H257,2)</f>
        <v>0</v>
      </c>
      <c r="BL257" s="16" t="s">
        <v>172</v>
      </c>
      <c r="BM257" s="16" t="s">
        <v>557</v>
      </c>
    </row>
    <row r="258" spans="2:47" s="1" customFormat="1" ht="13.5">
      <c r="B258" s="33"/>
      <c r="D258" s="179" t="s">
        <v>179</v>
      </c>
      <c r="F258" s="190" t="s">
        <v>558</v>
      </c>
      <c r="I258" s="177"/>
      <c r="L258" s="33"/>
      <c r="M258" s="62"/>
      <c r="N258" s="34"/>
      <c r="O258" s="34"/>
      <c r="P258" s="34"/>
      <c r="Q258" s="34"/>
      <c r="R258" s="34"/>
      <c r="S258" s="34"/>
      <c r="T258" s="63"/>
      <c r="AT258" s="16" t="s">
        <v>179</v>
      </c>
      <c r="AU258" s="16" t="s">
        <v>76</v>
      </c>
    </row>
    <row r="259" spans="2:65" s="1" customFormat="1" ht="22.5" customHeight="1">
      <c r="B259" s="162"/>
      <c r="C259" s="191" t="s">
        <v>476</v>
      </c>
      <c r="D259" s="191" t="s">
        <v>252</v>
      </c>
      <c r="E259" s="192" t="s">
        <v>570</v>
      </c>
      <c r="F259" s="193" t="s">
        <v>571</v>
      </c>
      <c r="G259" s="194" t="s">
        <v>176</v>
      </c>
      <c r="H259" s="195">
        <v>1</v>
      </c>
      <c r="I259" s="196"/>
      <c r="J259" s="197">
        <f>ROUND(I259*H259,2)</f>
        <v>0</v>
      </c>
      <c r="K259" s="193" t="s">
        <v>214</v>
      </c>
      <c r="L259" s="198"/>
      <c r="M259" s="199" t="s">
        <v>3</v>
      </c>
      <c r="N259" s="200" t="s">
        <v>41</v>
      </c>
      <c r="O259" s="34"/>
      <c r="P259" s="172">
        <f>O259*H259</f>
        <v>0</v>
      </c>
      <c r="Q259" s="172">
        <v>0.02</v>
      </c>
      <c r="R259" s="172">
        <f>Q259*H259</f>
        <v>0.02</v>
      </c>
      <c r="S259" s="172">
        <v>0</v>
      </c>
      <c r="T259" s="173">
        <f>S259*H259</f>
        <v>0</v>
      </c>
      <c r="AR259" s="16" t="s">
        <v>117</v>
      </c>
      <c r="AT259" s="16" t="s">
        <v>252</v>
      </c>
      <c r="AU259" s="16" t="s">
        <v>76</v>
      </c>
      <c r="AY259" s="16" t="s">
        <v>169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6" t="s">
        <v>19</v>
      </c>
      <c r="BK259" s="174">
        <f>ROUND(I259*H259,2)</f>
        <v>0</v>
      </c>
      <c r="BL259" s="16" t="s">
        <v>172</v>
      </c>
      <c r="BM259" s="16" t="s">
        <v>572</v>
      </c>
    </row>
    <row r="260" spans="2:47" s="1" customFormat="1" ht="13.5">
      <c r="B260" s="33"/>
      <c r="D260" s="179" t="s">
        <v>179</v>
      </c>
      <c r="F260" s="190" t="s">
        <v>571</v>
      </c>
      <c r="I260" s="177"/>
      <c r="L260" s="33"/>
      <c r="M260" s="62"/>
      <c r="N260" s="34"/>
      <c r="O260" s="34"/>
      <c r="P260" s="34"/>
      <c r="Q260" s="34"/>
      <c r="R260" s="34"/>
      <c r="S260" s="34"/>
      <c r="T260" s="63"/>
      <c r="AT260" s="16" t="s">
        <v>179</v>
      </c>
      <c r="AU260" s="16" t="s">
        <v>76</v>
      </c>
    </row>
    <row r="261" spans="2:65" s="1" customFormat="1" ht="22.5" customHeight="1">
      <c r="B261" s="162"/>
      <c r="C261" s="191" t="s">
        <v>120</v>
      </c>
      <c r="D261" s="191" t="s">
        <v>252</v>
      </c>
      <c r="E261" s="192" t="s">
        <v>583</v>
      </c>
      <c r="F261" s="193" t="s">
        <v>584</v>
      </c>
      <c r="G261" s="194" t="s">
        <v>176</v>
      </c>
      <c r="H261" s="195">
        <v>1</v>
      </c>
      <c r="I261" s="196"/>
      <c r="J261" s="197">
        <f>ROUND(I261*H261,2)</f>
        <v>0</v>
      </c>
      <c r="K261" s="193" t="s">
        <v>214</v>
      </c>
      <c r="L261" s="198"/>
      <c r="M261" s="199" t="s">
        <v>3</v>
      </c>
      <c r="N261" s="200" t="s">
        <v>41</v>
      </c>
      <c r="O261" s="34"/>
      <c r="P261" s="172">
        <f>O261*H261</f>
        <v>0</v>
      </c>
      <c r="Q261" s="172">
        <v>0.02</v>
      </c>
      <c r="R261" s="172">
        <f>Q261*H261</f>
        <v>0.02</v>
      </c>
      <c r="S261" s="172">
        <v>0</v>
      </c>
      <c r="T261" s="173">
        <f>S261*H261</f>
        <v>0</v>
      </c>
      <c r="AR261" s="16" t="s">
        <v>117</v>
      </c>
      <c r="AT261" s="16" t="s">
        <v>252</v>
      </c>
      <c r="AU261" s="16" t="s">
        <v>76</v>
      </c>
      <c r="AY261" s="16" t="s">
        <v>169</v>
      </c>
      <c r="BE261" s="174">
        <f>IF(N261="základní",J261,0)</f>
        <v>0</v>
      </c>
      <c r="BF261" s="174">
        <f>IF(N261="snížená",J261,0)</f>
        <v>0</v>
      </c>
      <c r="BG261" s="174">
        <f>IF(N261="zákl. přenesená",J261,0)</f>
        <v>0</v>
      </c>
      <c r="BH261" s="174">
        <f>IF(N261="sníž. přenesená",J261,0)</f>
        <v>0</v>
      </c>
      <c r="BI261" s="174">
        <f>IF(N261="nulová",J261,0)</f>
        <v>0</v>
      </c>
      <c r="BJ261" s="16" t="s">
        <v>19</v>
      </c>
      <c r="BK261" s="174">
        <f>ROUND(I261*H261,2)</f>
        <v>0</v>
      </c>
      <c r="BL261" s="16" t="s">
        <v>172</v>
      </c>
      <c r="BM261" s="16" t="s">
        <v>585</v>
      </c>
    </row>
    <row r="262" spans="2:47" s="1" customFormat="1" ht="13.5">
      <c r="B262" s="33"/>
      <c r="D262" s="179" t="s">
        <v>179</v>
      </c>
      <c r="F262" s="190" t="s">
        <v>584</v>
      </c>
      <c r="I262" s="177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179</v>
      </c>
      <c r="AU262" s="16" t="s">
        <v>76</v>
      </c>
    </row>
    <row r="263" spans="2:65" s="1" customFormat="1" ht="22.5" customHeight="1">
      <c r="B263" s="162"/>
      <c r="C263" s="191" t="s">
        <v>486</v>
      </c>
      <c r="D263" s="191" t="s">
        <v>252</v>
      </c>
      <c r="E263" s="192" t="s">
        <v>797</v>
      </c>
      <c r="F263" s="193" t="s">
        <v>798</v>
      </c>
      <c r="G263" s="194" t="s">
        <v>176</v>
      </c>
      <c r="H263" s="195">
        <v>4</v>
      </c>
      <c r="I263" s="196"/>
      <c r="J263" s="197">
        <f>ROUND(I263*H263,2)</f>
        <v>0</v>
      </c>
      <c r="K263" s="193" t="s">
        <v>214</v>
      </c>
      <c r="L263" s="198"/>
      <c r="M263" s="199" t="s">
        <v>3</v>
      </c>
      <c r="N263" s="200" t="s">
        <v>41</v>
      </c>
      <c r="O263" s="34"/>
      <c r="P263" s="172">
        <f>O263*H263</f>
        <v>0</v>
      </c>
      <c r="Q263" s="172">
        <v>0.025</v>
      </c>
      <c r="R263" s="172">
        <f>Q263*H263</f>
        <v>0.1</v>
      </c>
      <c r="S263" s="172">
        <v>0</v>
      </c>
      <c r="T263" s="173">
        <f>S263*H263</f>
        <v>0</v>
      </c>
      <c r="AR263" s="16" t="s">
        <v>117</v>
      </c>
      <c r="AT263" s="16" t="s">
        <v>252</v>
      </c>
      <c r="AU263" s="16" t="s">
        <v>76</v>
      </c>
      <c r="AY263" s="16" t="s">
        <v>169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6" t="s">
        <v>19</v>
      </c>
      <c r="BK263" s="174">
        <f>ROUND(I263*H263,2)</f>
        <v>0</v>
      </c>
      <c r="BL263" s="16" t="s">
        <v>172</v>
      </c>
      <c r="BM263" s="16" t="s">
        <v>799</v>
      </c>
    </row>
    <row r="264" spans="2:47" s="1" customFormat="1" ht="13.5">
      <c r="B264" s="33"/>
      <c r="D264" s="179" t="s">
        <v>179</v>
      </c>
      <c r="F264" s="190" t="s">
        <v>798</v>
      </c>
      <c r="I264" s="177"/>
      <c r="L264" s="33"/>
      <c r="M264" s="62"/>
      <c r="N264" s="34"/>
      <c r="O264" s="34"/>
      <c r="P264" s="34"/>
      <c r="Q264" s="34"/>
      <c r="R264" s="34"/>
      <c r="S264" s="34"/>
      <c r="T264" s="63"/>
      <c r="AT264" s="16" t="s">
        <v>179</v>
      </c>
      <c r="AU264" s="16" t="s">
        <v>76</v>
      </c>
    </row>
    <row r="265" spans="2:65" s="1" customFormat="1" ht="22.5" customHeight="1">
      <c r="B265" s="162"/>
      <c r="C265" s="191" t="s">
        <v>494</v>
      </c>
      <c r="D265" s="191" t="s">
        <v>252</v>
      </c>
      <c r="E265" s="192" t="s">
        <v>591</v>
      </c>
      <c r="F265" s="193" t="s">
        <v>592</v>
      </c>
      <c r="G265" s="194" t="s">
        <v>176</v>
      </c>
      <c r="H265" s="195">
        <v>1</v>
      </c>
      <c r="I265" s="196"/>
      <c r="J265" s="197">
        <f>ROUND(I265*H265,2)</f>
        <v>0</v>
      </c>
      <c r="K265" s="193" t="s">
        <v>214</v>
      </c>
      <c r="L265" s="198"/>
      <c r="M265" s="199" t="s">
        <v>3</v>
      </c>
      <c r="N265" s="200" t="s">
        <v>41</v>
      </c>
      <c r="O265" s="34"/>
      <c r="P265" s="172">
        <f>O265*H265</f>
        <v>0</v>
      </c>
      <c r="Q265" s="172">
        <v>0.03</v>
      </c>
      <c r="R265" s="172">
        <f>Q265*H265</f>
        <v>0.03</v>
      </c>
      <c r="S265" s="172">
        <v>0</v>
      </c>
      <c r="T265" s="173">
        <f>S265*H265</f>
        <v>0</v>
      </c>
      <c r="AR265" s="16" t="s">
        <v>117</v>
      </c>
      <c r="AT265" s="16" t="s">
        <v>252</v>
      </c>
      <c r="AU265" s="16" t="s">
        <v>76</v>
      </c>
      <c r="AY265" s="16" t="s">
        <v>169</v>
      </c>
      <c r="BE265" s="174">
        <f>IF(N265="základní",J265,0)</f>
        <v>0</v>
      </c>
      <c r="BF265" s="174">
        <f>IF(N265="snížená",J265,0)</f>
        <v>0</v>
      </c>
      <c r="BG265" s="174">
        <f>IF(N265="zákl. přenesená",J265,0)</f>
        <v>0</v>
      </c>
      <c r="BH265" s="174">
        <f>IF(N265="sníž. přenesená",J265,0)</f>
        <v>0</v>
      </c>
      <c r="BI265" s="174">
        <f>IF(N265="nulová",J265,0)</f>
        <v>0</v>
      </c>
      <c r="BJ265" s="16" t="s">
        <v>19</v>
      </c>
      <c r="BK265" s="174">
        <f>ROUND(I265*H265,2)</f>
        <v>0</v>
      </c>
      <c r="BL265" s="16" t="s">
        <v>172</v>
      </c>
      <c r="BM265" s="16" t="s">
        <v>593</v>
      </c>
    </row>
    <row r="266" spans="2:47" s="1" customFormat="1" ht="13.5">
      <c r="B266" s="33"/>
      <c r="D266" s="179" t="s">
        <v>179</v>
      </c>
      <c r="F266" s="190" t="s">
        <v>592</v>
      </c>
      <c r="I266" s="177"/>
      <c r="L266" s="33"/>
      <c r="M266" s="62"/>
      <c r="N266" s="34"/>
      <c r="O266" s="34"/>
      <c r="P266" s="34"/>
      <c r="Q266" s="34"/>
      <c r="R266" s="34"/>
      <c r="S266" s="34"/>
      <c r="T266" s="63"/>
      <c r="AT266" s="16" t="s">
        <v>179</v>
      </c>
      <c r="AU266" s="16" t="s">
        <v>76</v>
      </c>
    </row>
    <row r="267" spans="2:65" s="1" customFormat="1" ht="22.5" customHeight="1">
      <c r="B267" s="162"/>
      <c r="C267" s="191" t="s">
        <v>500</v>
      </c>
      <c r="D267" s="191" t="s">
        <v>252</v>
      </c>
      <c r="E267" s="192" t="s">
        <v>595</v>
      </c>
      <c r="F267" s="193" t="s">
        <v>596</v>
      </c>
      <c r="G267" s="194" t="s">
        <v>176</v>
      </c>
      <c r="H267" s="195">
        <v>2</v>
      </c>
      <c r="I267" s="196"/>
      <c r="J267" s="197">
        <f>ROUND(I267*H267,2)</f>
        <v>0</v>
      </c>
      <c r="K267" s="193" t="s">
        <v>214</v>
      </c>
      <c r="L267" s="198"/>
      <c r="M267" s="199" t="s">
        <v>3</v>
      </c>
      <c r="N267" s="200" t="s">
        <v>41</v>
      </c>
      <c r="O267" s="34"/>
      <c r="P267" s="172">
        <f>O267*H267</f>
        <v>0</v>
      </c>
      <c r="Q267" s="172">
        <v>0.01</v>
      </c>
      <c r="R267" s="172">
        <f>Q267*H267</f>
        <v>0.02</v>
      </c>
      <c r="S267" s="172">
        <v>0</v>
      </c>
      <c r="T267" s="173">
        <f>S267*H267</f>
        <v>0</v>
      </c>
      <c r="AR267" s="16" t="s">
        <v>117</v>
      </c>
      <c r="AT267" s="16" t="s">
        <v>252</v>
      </c>
      <c r="AU267" s="16" t="s">
        <v>76</v>
      </c>
      <c r="AY267" s="16" t="s">
        <v>169</v>
      </c>
      <c r="BE267" s="174">
        <f>IF(N267="základní",J267,0)</f>
        <v>0</v>
      </c>
      <c r="BF267" s="174">
        <f>IF(N267="snížená",J267,0)</f>
        <v>0</v>
      </c>
      <c r="BG267" s="174">
        <f>IF(N267="zákl. přenesená",J267,0)</f>
        <v>0</v>
      </c>
      <c r="BH267" s="174">
        <f>IF(N267="sníž. přenesená",J267,0)</f>
        <v>0</v>
      </c>
      <c r="BI267" s="174">
        <f>IF(N267="nulová",J267,0)</f>
        <v>0</v>
      </c>
      <c r="BJ267" s="16" t="s">
        <v>19</v>
      </c>
      <c r="BK267" s="174">
        <f>ROUND(I267*H267,2)</f>
        <v>0</v>
      </c>
      <c r="BL267" s="16" t="s">
        <v>172</v>
      </c>
      <c r="BM267" s="16" t="s">
        <v>597</v>
      </c>
    </row>
    <row r="268" spans="2:47" s="1" customFormat="1" ht="13.5">
      <c r="B268" s="33"/>
      <c r="D268" s="179" t="s">
        <v>179</v>
      </c>
      <c r="F268" s="190" t="s">
        <v>598</v>
      </c>
      <c r="I268" s="177"/>
      <c r="L268" s="33"/>
      <c r="M268" s="62"/>
      <c r="N268" s="34"/>
      <c r="O268" s="34"/>
      <c r="P268" s="34"/>
      <c r="Q268" s="34"/>
      <c r="R268" s="34"/>
      <c r="S268" s="34"/>
      <c r="T268" s="63"/>
      <c r="AT268" s="16" t="s">
        <v>179</v>
      </c>
      <c r="AU268" s="16" t="s">
        <v>76</v>
      </c>
    </row>
    <row r="269" spans="2:65" s="1" customFormat="1" ht="22.5" customHeight="1">
      <c r="B269" s="162"/>
      <c r="C269" s="191" t="s">
        <v>509</v>
      </c>
      <c r="D269" s="191" t="s">
        <v>252</v>
      </c>
      <c r="E269" s="192" t="s">
        <v>604</v>
      </c>
      <c r="F269" s="193" t="s">
        <v>605</v>
      </c>
      <c r="G269" s="194" t="s">
        <v>176</v>
      </c>
      <c r="H269" s="195">
        <v>2</v>
      </c>
      <c r="I269" s="196"/>
      <c r="J269" s="197">
        <f>ROUND(I269*H269,2)</f>
        <v>0</v>
      </c>
      <c r="K269" s="193" t="s">
        <v>214</v>
      </c>
      <c r="L269" s="198"/>
      <c r="M269" s="199" t="s">
        <v>3</v>
      </c>
      <c r="N269" s="200" t="s">
        <v>41</v>
      </c>
      <c r="O269" s="34"/>
      <c r="P269" s="172">
        <f>O269*H269</f>
        <v>0</v>
      </c>
      <c r="Q269" s="172">
        <v>0.00425</v>
      </c>
      <c r="R269" s="172">
        <f>Q269*H269</f>
        <v>0.0085</v>
      </c>
      <c r="S269" s="172">
        <v>0</v>
      </c>
      <c r="T269" s="173">
        <f>S269*H269</f>
        <v>0</v>
      </c>
      <c r="AR269" s="16" t="s">
        <v>117</v>
      </c>
      <c r="AT269" s="16" t="s">
        <v>252</v>
      </c>
      <c r="AU269" s="16" t="s">
        <v>76</v>
      </c>
      <c r="AY269" s="16" t="s">
        <v>169</v>
      </c>
      <c r="BE269" s="174">
        <f>IF(N269="základní",J269,0)</f>
        <v>0</v>
      </c>
      <c r="BF269" s="174">
        <f>IF(N269="snížená",J269,0)</f>
        <v>0</v>
      </c>
      <c r="BG269" s="174">
        <f>IF(N269="zákl. přenesená",J269,0)</f>
        <v>0</v>
      </c>
      <c r="BH269" s="174">
        <f>IF(N269="sníž. přenesená",J269,0)</f>
        <v>0</v>
      </c>
      <c r="BI269" s="174">
        <f>IF(N269="nulová",J269,0)</f>
        <v>0</v>
      </c>
      <c r="BJ269" s="16" t="s">
        <v>19</v>
      </c>
      <c r="BK269" s="174">
        <f>ROUND(I269*H269,2)</f>
        <v>0</v>
      </c>
      <c r="BL269" s="16" t="s">
        <v>172</v>
      </c>
      <c r="BM269" s="16" t="s">
        <v>606</v>
      </c>
    </row>
    <row r="270" spans="2:47" s="1" customFormat="1" ht="13.5">
      <c r="B270" s="33"/>
      <c r="D270" s="179" t="s">
        <v>179</v>
      </c>
      <c r="F270" s="190" t="s">
        <v>605</v>
      </c>
      <c r="I270" s="177"/>
      <c r="L270" s="33"/>
      <c r="M270" s="62"/>
      <c r="N270" s="34"/>
      <c r="O270" s="34"/>
      <c r="P270" s="34"/>
      <c r="Q270" s="34"/>
      <c r="R270" s="34"/>
      <c r="S270" s="34"/>
      <c r="T270" s="63"/>
      <c r="AT270" s="16" t="s">
        <v>179</v>
      </c>
      <c r="AU270" s="16" t="s">
        <v>76</v>
      </c>
    </row>
    <row r="271" spans="2:65" s="1" customFormat="1" ht="22.5" customHeight="1">
      <c r="B271" s="162"/>
      <c r="C271" s="191" t="s">
        <v>514</v>
      </c>
      <c r="D271" s="191" t="s">
        <v>252</v>
      </c>
      <c r="E271" s="192" t="s">
        <v>608</v>
      </c>
      <c r="F271" s="193" t="s">
        <v>609</v>
      </c>
      <c r="G271" s="194" t="s">
        <v>176</v>
      </c>
      <c r="H271" s="195">
        <v>1</v>
      </c>
      <c r="I271" s="196"/>
      <c r="J271" s="197">
        <f>ROUND(I271*H271,2)</f>
        <v>0</v>
      </c>
      <c r="K271" s="193" t="s">
        <v>214</v>
      </c>
      <c r="L271" s="198"/>
      <c r="M271" s="199" t="s">
        <v>3</v>
      </c>
      <c r="N271" s="200" t="s">
        <v>41</v>
      </c>
      <c r="O271" s="34"/>
      <c r="P271" s="172">
        <f>O271*H271</f>
        <v>0</v>
      </c>
      <c r="Q271" s="172">
        <v>0.00425</v>
      </c>
      <c r="R271" s="172">
        <f>Q271*H271</f>
        <v>0.00425</v>
      </c>
      <c r="S271" s="172">
        <v>0</v>
      </c>
      <c r="T271" s="173">
        <f>S271*H271</f>
        <v>0</v>
      </c>
      <c r="AR271" s="16" t="s">
        <v>117</v>
      </c>
      <c r="AT271" s="16" t="s">
        <v>252</v>
      </c>
      <c r="AU271" s="16" t="s">
        <v>76</v>
      </c>
      <c r="AY271" s="16" t="s">
        <v>169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6" t="s">
        <v>19</v>
      </c>
      <c r="BK271" s="174">
        <f>ROUND(I271*H271,2)</f>
        <v>0</v>
      </c>
      <c r="BL271" s="16" t="s">
        <v>172</v>
      </c>
      <c r="BM271" s="16" t="s">
        <v>610</v>
      </c>
    </row>
    <row r="272" spans="2:47" s="1" customFormat="1" ht="13.5">
      <c r="B272" s="33"/>
      <c r="D272" s="179" t="s">
        <v>179</v>
      </c>
      <c r="F272" s="190" t="s">
        <v>609</v>
      </c>
      <c r="I272" s="177"/>
      <c r="L272" s="33"/>
      <c r="M272" s="62"/>
      <c r="N272" s="34"/>
      <c r="O272" s="34"/>
      <c r="P272" s="34"/>
      <c r="Q272" s="34"/>
      <c r="R272" s="34"/>
      <c r="S272" s="34"/>
      <c r="T272" s="63"/>
      <c r="AT272" s="16" t="s">
        <v>179</v>
      </c>
      <c r="AU272" s="16" t="s">
        <v>76</v>
      </c>
    </row>
    <row r="273" spans="2:65" s="1" customFormat="1" ht="22.5" customHeight="1">
      <c r="B273" s="162"/>
      <c r="C273" s="191" t="s">
        <v>519</v>
      </c>
      <c r="D273" s="191" t="s">
        <v>252</v>
      </c>
      <c r="E273" s="192" t="s">
        <v>624</v>
      </c>
      <c r="F273" s="193" t="s">
        <v>625</v>
      </c>
      <c r="G273" s="194" t="s">
        <v>176</v>
      </c>
      <c r="H273" s="195">
        <v>1</v>
      </c>
      <c r="I273" s="196"/>
      <c r="J273" s="197">
        <f>ROUND(I273*H273,2)</f>
        <v>0</v>
      </c>
      <c r="K273" s="193" t="s">
        <v>214</v>
      </c>
      <c r="L273" s="198"/>
      <c r="M273" s="199" t="s">
        <v>3</v>
      </c>
      <c r="N273" s="200" t="s">
        <v>41</v>
      </c>
      <c r="O273" s="34"/>
      <c r="P273" s="172">
        <f>O273*H273</f>
        <v>0</v>
      </c>
      <c r="Q273" s="172">
        <v>0.003</v>
      </c>
      <c r="R273" s="172">
        <f>Q273*H273</f>
        <v>0.003</v>
      </c>
      <c r="S273" s="172">
        <v>0</v>
      </c>
      <c r="T273" s="173">
        <f>S273*H273</f>
        <v>0</v>
      </c>
      <c r="AR273" s="16" t="s">
        <v>117</v>
      </c>
      <c r="AT273" s="16" t="s">
        <v>252</v>
      </c>
      <c r="AU273" s="16" t="s">
        <v>76</v>
      </c>
      <c r="AY273" s="16" t="s">
        <v>169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6" t="s">
        <v>19</v>
      </c>
      <c r="BK273" s="174">
        <f>ROUND(I273*H273,2)</f>
        <v>0</v>
      </c>
      <c r="BL273" s="16" t="s">
        <v>172</v>
      </c>
      <c r="BM273" s="16" t="s">
        <v>626</v>
      </c>
    </row>
    <row r="274" spans="2:47" s="1" customFormat="1" ht="13.5">
      <c r="B274" s="33"/>
      <c r="D274" s="179" t="s">
        <v>179</v>
      </c>
      <c r="F274" s="190" t="s">
        <v>625</v>
      </c>
      <c r="I274" s="177"/>
      <c r="L274" s="33"/>
      <c r="M274" s="62"/>
      <c r="N274" s="34"/>
      <c r="O274" s="34"/>
      <c r="P274" s="34"/>
      <c r="Q274" s="34"/>
      <c r="R274" s="34"/>
      <c r="S274" s="34"/>
      <c r="T274" s="63"/>
      <c r="AT274" s="16" t="s">
        <v>179</v>
      </c>
      <c r="AU274" s="16" t="s">
        <v>76</v>
      </c>
    </row>
    <row r="275" spans="2:65" s="1" customFormat="1" ht="22.5" customHeight="1">
      <c r="B275" s="162"/>
      <c r="C275" s="191" t="s">
        <v>526</v>
      </c>
      <c r="D275" s="191" t="s">
        <v>252</v>
      </c>
      <c r="E275" s="192" t="s">
        <v>636</v>
      </c>
      <c r="F275" s="193" t="s">
        <v>637</v>
      </c>
      <c r="G275" s="194" t="s">
        <v>176</v>
      </c>
      <c r="H275" s="195">
        <v>90</v>
      </c>
      <c r="I275" s="196"/>
      <c r="J275" s="197">
        <f>ROUND(I275*H275,2)</f>
        <v>0</v>
      </c>
      <c r="K275" s="193" t="s">
        <v>214</v>
      </c>
      <c r="L275" s="198"/>
      <c r="M275" s="199" t="s">
        <v>3</v>
      </c>
      <c r="N275" s="200" t="s">
        <v>41</v>
      </c>
      <c r="O275" s="34"/>
      <c r="P275" s="172">
        <f>O275*H275</f>
        <v>0</v>
      </c>
      <c r="Q275" s="172">
        <v>0.006</v>
      </c>
      <c r="R275" s="172">
        <f>Q275*H275</f>
        <v>0.54</v>
      </c>
      <c r="S275" s="172">
        <v>0</v>
      </c>
      <c r="T275" s="173">
        <f>S275*H275</f>
        <v>0</v>
      </c>
      <c r="AR275" s="16" t="s">
        <v>117</v>
      </c>
      <c r="AT275" s="16" t="s">
        <v>252</v>
      </c>
      <c r="AU275" s="16" t="s">
        <v>76</v>
      </c>
      <c r="AY275" s="16" t="s">
        <v>169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6" t="s">
        <v>19</v>
      </c>
      <c r="BK275" s="174">
        <f>ROUND(I275*H275,2)</f>
        <v>0</v>
      </c>
      <c r="BL275" s="16" t="s">
        <v>172</v>
      </c>
      <c r="BM275" s="16" t="s">
        <v>638</v>
      </c>
    </row>
    <row r="276" spans="2:47" s="1" customFormat="1" ht="13.5">
      <c r="B276" s="33"/>
      <c r="D276" s="179" t="s">
        <v>179</v>
      </c>
      <c r="F276" s="190" t="s">
        <v>637</v>
      </c>
      <c r="I276" s="177"/>
      <c r="L276" s="33"/>
      <c r="M276" s="62"/>
      <c r="N276" s="34"/>
      <c r="O276" s="34"/>
      <c r="P276" s="34"/>
      <c r="Q276" s="34"/>
      <c r="R276" s="34"/>
      <c r="S276" s="34"/>
      <c r="T276" s="63"/>
      <c r="AT276" s="16" t="s">
        <v>179</v>
      </c>
      <c r="AU276" s="16" t="s">
        <v>76</v>
      </c>
    </row>
    <row r="277" spans="2:65" s="1" customFormat="1" ht="22.5" customHeight="1">
      <c r="B277" s="162"/>
      <c r="C277" s="191" t="s">
        <v>531</v>
      </c>
      <c r="D277" s="191" t="s">
        <v>252</v>
      </c>
      <c r="E277" s="192" t="s">
        <v>644</v>
      </c>
      <c r="F277" s="193" t="s">
        <v>645</v>
      </c>
      <c r="G277" s="194" t="s">
        <v>176</v>
      </c>
      <c r="H277" s="195">
        <v>20</v>
      </c>
      <c r="I277" s="196"/>
      <c r="J277" s="197">
        <f>ROUND(I277*H277,2)</f>
        <v>0</v>
      </c>
      <c r="K277" s="193" t="s">
        <v>214</v>
      </c>
      <c r="L277" s="198"/>
      <c r="M277" s="199" t="s">
        <v>3</v>
      </c>
      <c r="N277" s="200" t="s">
        <v>41</v>
      </c>
      <c r="O277" s="34"/>
      <c r="P277" s="172">
        <f>O277*H277</f>
        <v>0</v>
      </c>
      <c r="Q277" s="172">
        <v>0.00425</v>
      </c>
      <c r="R277" s="172">
        <f>Q277*H277</f>
        <v>0.085</v>
      </c>
      <c r="S277" s="172">
        <v>0</v>
      </c>
      <c r="T277" s="173">
        <f>S277*H277</f>
        <v>0</v>
      </c>
      <c r="AR277" s="16" t="s">
        <v>117</v>
      </c>
      <c r="AT277" s="16" t="s">
        <v>252</v>
      </c>
      <c r="AU277" s="16" t="s">
        <v>76</v>
      </c>
      <c r="AY277" s="16" t="s">
        <v>169</v>
      </c>
      <c r="BE277" s="174">
        <f>IF(N277="základní",J277,0)</f>
        <v>0</v>
      </c>
      <c r="BF277" s="174">
        <f>IF(N277="snížená",J277,0)</f>
        <v>0</v>
      </c>
      <c r="BG277" s="174">
        <f>IF(N277="zákl. přenesená",J277,0)</f>
        <v>0</v>
      </c>
      <c r="BH277" s="174">
        <f>IF(N277="sníž. přenesená",J277,0)</f>
        <v>0</v>
      </c>
      <c r="BI277" s="174">
        <f>IF(N277="nulová",J277,0)</f>
        <v>0</v>
      </c>
      <c r="BJ277" s="16" t="s">
        <v>19</v>
      </c>
      <c r="BK277" s="174">
        <f>ROUND(I277*H277,2)</f>
        <v>0</v>
      </c>
      <c r="BL277" s="16" t="s">
        <v>172</v>
      </c>
      <c r="BM277" s="16" t="s">
        <v>646</v>
      </c>
    </row>
    <row r="278" spans="2:47" s="1" customFormat="1" ht="13.5">
      <c r="B278" s="33"/>
      <c r="D278" s="179" t="s">
        <v>179</v>
      </c>
      <c r="F278" s="190" t="s">
        <v>645</v>
      </c>
      <c r="I278" s="177"/>
      <c r="L278" s="33"/>
      <c r="M278" s="62"/>
      <c r="N278" s="34"/>
      <c r="O278" s="34"/>
      <c r="P278" s="34"/>
      <c r="Q278" s="34"/>
      <c r="R278" s="34"/>
      <c r="S278" s="34"/>
      <c r="T278" s="63"/>
      <c r="AT278" s="16" t="s">
        <v>179</v>
      </c>
      <c r="AU278" s="16" t="s">
        <v>76</v>
      </c>
    </row>
    <row r="279" spans="2:65" s="1" customFormat="1" ht="22.5" customHeight="1">
      <c r="B279" s="162"/>
      <c r="C279" s="191" t="s">
        <v>537</v>
      </c>
      <c r="D279" s="191" t="s">
        <v>252</v>
      </c>
      <c r="E279" s="192" t="s">
        <v>648</v>
      </c>
      <c r="F279" s="193" t="s">
        <v>649</v>
      </c>
      <c r="G279" s="194" t="s">
        <v>176</v>
      </c>
      <c r="H279" s="195">
        <v>95</v>
      </c>
      <c r="I279" s="196"/>
      <c r="J279" s="197">
        <f>ROUND(I279*H279,2)</f>
        <v>0</v>
      </c>
      <c r="K279" s="193" t="s">
        <v>214</v>
      </c>
      <c r="L279" s="198"/>
      <c r="M279" s="199" t="s">
        <v>3</v>
      </c>
      <c r="N279" s="200" t="s">
        <v>41</v>
      </c>
      <c r="O279" s="34"/>
      <c r="P279" s="172">
        <f>O279*H279</f>
        <v>0</v>
      </c>
      <c r="Q279" s="172">
        <v>0.003</v>
      </c>
      <c r="R279" s="172">
        <f>Q279*H279</f>
        <v>0.28500000000000003</v>
      </c>
      <c r="S279" s="172">
        <v>0</v>
      </c>
      <c r="T279" s="173">
        <f>S279*H279</f>
        <v>0</v>
      </c>
      <c r="AR279" s="16" t="s">
        <v>117</v>
      </c>
      <c r="AT279" s="16" t="s">
        <v>252</v>
      </c>
      <c r="AU279" s="16" t="s">
        <v>76</v>
      </c>
      <c r="AY279" s="16" t="s">
        <v>169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6" t="s">
        <v>19</v>
      </c>
      <c r="BK279" s="174">
        <f>ROUND(I279*H279,2)</f>
        <v>0</v>
      </c>
      <c r="BL279" s="16" t="s">
        <v>172</v>
      </c>
      <c r="BM279" s="16" t="s">
        <v>650</v>
      </c>
    </row>
    <row r="280" spans="2:47" s="1" customFormat="1" ht="13.5">
      <c r="B280" s="33"/>
      <c r="D280" s="179" t="s">
        <v>179</v>
      </c>
      <c r="F280" s="190" t="s">
        <v>649</v>
      </c>
      <c r="I280" s="177"/>
      <c r="L280" s="33"/>
      <c r="M280" s="62"/>
      <c r="N280" s="34"/>
      <c r="O280" s="34"/>
      <c r="P280" s="34"/>
      <c r="Q280" s="34"/>
      <c r="R280" s="34"/>
      <c r="S280" s="34"/>
      <c r="T280" s="63"/>
      <c r="AT280" s="16" t="s">
        <v>179</v>
      </c>
      <c r="AU280" s="16" t="s">
        <v>76</v>
      </c>
    </row>
    <row r="281" spans="2:65" s="1" customFormat="1" ht="22.5" customHeight="1">
      <c r="B281" s="162"/>
      <c r="C281" s="191" t="s">
        <v>544</v>
      </c>
      <c r="D281" s="191" t="s">
        <v>252</v>
      </c>
      <c r="E281" s="192" t="s">
        <v>673</v>
      </c>
      <c r="F281" s="193" t="s">
        <v>674</v>
      </c>
      <c r="G281" s="194" t="s">
        <v>176</v>
      </c>
      <c r="H281" s="195">
        <v>30</v>
      </c>
      <c r="I281" s="196"/>
      <c r="J281" s="197">
        <f>ROUND(I281*H281,2)</f>
        <v>0</v>
      </c>
      <c r="K281" s="193" t="s">
        <v>214</v>
      </c>
      <c r="L281" s="198"/>
      <c r="M281" s="199" t="s">
        <v>3</v>
      </c>
      <c r="N281" s="200" t="s">
        <v>41</v>
      </c>
      <c r="O281" s="34"/>
      <c r="P281" s="172">
        <f>O281*H281</f>
        <v>0</v>
      </c>
      <c r="Q281" s="172">
        <v>0.003</v>
      </c>
      <c r="R281" s="172">
        <f>Q281*H281</f>
        <v>0.09</v>
      </c>
      <c r="S281" s="172">
        <v>0</v>
      </c>
      <c r="T281" s="173">
        <f>S281*H281</f>
        <v>0</v>
      </c>
      <c r="AR281" s="16" t="s">
        <v>117</v>
      </c>
      <c r="AT281" s="16" t="s">
        <v>252</v>
      </c>
      <c r="AU281" s="16" t="s">
        <v>76</v>
      </c>
      <c r="AY281" s="16" t="s">
        <v>169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6" t="s">
        <v>19</v>
      </c>
      <c r="BK281" s="174">
        <f>ROUND(I281*H281,2)</f>
        <v>0</v>
      </c>
      <c r="BL281" s="16" t="s">
        <v>172</v>
      </c>
      <c r="BM281" s="16" t="s">
        <v>675</v>
      </c>
    </row>
    <row r="282" spans="2:47" s="1" customFormat="1" ht="13.5">
      <c r="B282" s="33"/>
      <c r="D282" s="179" t="s">
        <v>179</v>
      </c>
      <c r="F282" s="190" t="s">
        <v>676</v>
      </c>
      <c r="I282" s="177"/>
      <c r="L282" s="33"/>
      <c r="M282" s="62"/>
      <c r="N282" s="34"/>
      <c r="O282" s="34"/>
      <c r="P282" s="34"/>
      <c r="Q282" s="34"/>
      <c r="R282" s="34"/>
      <c r="S282" s="34"/>
      <c r="T282" s="63"/>
      <c r="AT282" s="16" t="s">
        <v>179</v>
      </c>
      <c r="AU282" s="16" t="s">
        <v>76</v>
      </c>
    </row>
    <row r="283" spans="2:65" s="1" customFormat="1" ht="22.5" customHeight="1">
      <c r="B283" s="162"/>
      <c r="C283" s="191" t="s">
        <v>549</v>
      </c>
      <c r="D283" s="191" t="s">
        <v>252</v>
      </c>
      <c r="E283" s="192" t="s">
        <v>678</v>
      </c>
      <c r="F283" s="193" t="s">
        <v>679</v>
      </c>
      <c r="G283" s="194" t="s">
        <v>176</v>
      </c>
      <c r="H283" s="195">
        <v>95</v>
      </c>
      <c r="I283" s="196"/>
      <c r="J283" s="197">
        <f>ROUND(I283*H283,2)</f>
        <v>0</v>
      </c>
      <c r="K283" s="193" t="s">
        <v>214</v>
      </c>
      <c r="L283" s="198"/>
      <c r="M283" s="199" t="s">
        <v>3</v>
      </c>
      <c r="N283" s="200" t="s">
        <v>41</v>
      </c>
      <c r="O283" s="34"/>
      <c r="P283" s="172">
        <f>O283*H283</f>
        <v>0</v>
      </c>
      <c r="Q283" s="172">
        <v>0.007</v>
      </c>
      <c r="R283" s="172">
        <f>Q283*H283</f>
        <v>0.665</v>
      </c>
      <c r="S283" s="172">
        <v>0</v>
      </c>
      <c r="T283" s="173">
        <f>S283*H283</f>
        <v>0</v>
      </c>
      <c r="AR283" s="16" t="s">
        <v>117</v>
      </c>
      <c r="AT283" s="16" t="s">
        <v>252</v>
      </c>
      <c r="AU283" s="16" t="s">
        <v>76</v>
      </c>
      <c r="AY283" s="16" t="s">
        <v>169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6" t="s">
        <v>19</v>
      </c>
      <c r="BK283" s="174">
        <f>ROUND(I283*H283,2)</f>
        <v>0</v>
      </c>
      <c r="BL283" s="16" t="s">
        <v>172</v>
      </c>
      <c r="BM283" s="16" t="s">
        <v>680</v>
      </c>
    </row>
    <row r="284" spans="2:47" s="1" customFormat="1" ht="13.5">
      <c r="B284" s="33"/>
      <c r="D284" s="179" t="s">
        <v>179</v>
      </c>
      <c r="F284" s="190" t="s">
        <v>679</v>
      </c>
      <c r="I284" s="177"/>
      <c r="L284" s="33"/>
      <c r="M284" s="62"/>
      <c r="N284" s="34"/>
      <c r="O284" s="34"/>
      <c r="P284" s="34"/>
      <c r="Q284" s="34"/>
      <c r="R284" s="34"/>
      <c r="S284" s="34"/>
      <c r="T284" s="63"/>
      <c r="AT284" s="16" t="s">
        <v>179</v>
      </c>
      <c r="AU284" s="16" t="s">
        <v>76</v>
      </c>
    </row>
    <row r="285" spans="2:65" s="1" customFormat="1" ht="22.5" customHeight="1">
      <c r="B285" s="162"/>
      <c r="C285" s="191" t="s">
        <v>554</v>
      </c>
      <c r="D285" s="191" t="s">
        <v>252</v>
      </c>
      <c r="E285" s="192" t="s">
        <v>682</v>
      </c>
      <c r="F285" s="193" t="s">
        <v>683</v>
      </c>
      <c r="G285" s="194" t="s">
        <v>176</v>
      </c>
      <c r="H285" s="195">
        <v>65</v>
      </c>
      <c r="I285" s="196"/>
      <c r="J285" s="197">
        <f>ROUND(I285*H285,2)</f>
        <v>0</v>
      </c>
      <c r="K285" s="193" t="s">
        <v>214</v>
      </c>
      <c r="L285" s="198"/>
      <c r="M285" s="199" t="s">
        <v>3</v>
      </c>
      <c r="N285" s="200" t="s">
        <v>41</v>
      </c>
      <c r="O285" s="34"/>
      <c r="P285" s="172">
        <f>O285*H285</f>
        <v>0</v>
      </c>
      <c r="Q285" s="172">
        <v>0.025</v>
      </c>
      <c r="R285" s="172">
        <f>Q285*H285</f>
        <v>1.625</v>
      </c>
      <c r="S285" s="172">
        <v>0</v>
      </c>
      <c r="T285" s="173">
        <f>S285*H285</f>
        <v>0</v>
      </c>
      <c r="AR285" s="16" t="s">
        <v>117</v>
      </c>
      <c r="AT285" s="16" t="s">
        <v>252</v>
      </c>
      <c r="AU285" s="16" t="s">
        <v>76</v>
      </c>
      <c r="AY285" s="16" t="s">
        <v>169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6" t="s">
        <v>19</v>
      </c>
      <c r="BK285" s="174">
        <f>ROUND(I285*H285,2)</f>
        <v>0</v>
      </c>
      <c r="BL285" s="16" t="s">
        <v>172</v>
      </c>
      <c r="BM285" s="16" t="s">
        <v>684</v>
      </c>
    </row>
    <row r="286" spans="2:47" s="1" customFormat="1" ht="13.5">
      <c r="B286" s="33"/>
      <c r="D286" s="179" t="s">
        <v>179</v>
      </c>
      <c r="F286" s="190" t="s">
        <v>683</v>
      </c>
      <c r="I286" s="177"/>
      <c r="L286" s="33"/>
      <c r="M286" s="62"/>
      <c r="N286" s="34"/>
      <c r="O286" s="34"/>
      <c r="P286" s="34"/>
      <c r="Q286" s="34"/>
      <c r="R286" s="34"/>
      <c r="S286" s="34"/>
      <c r="T286" s="63"/>
      <c r="AT286" s="16" t="s">
        <v>179</v>
      </c>
      <c r="AU286" s="16" t="s">
        <v>76</v>
      </c>
    </row>
    <row r="287" spans="2:65" s="1" customFormat="1" ht="22.5" customHeight="1">
      <c r="B287" s="162"/>
      <c r="C287" s="191" t="s">
        <v>559</v>
      </c>
      <c r="D287" s="191" t="s">
        <v>252</v>
      </c>
      <c r="E287" s="192" t="s">
        <v>686</v>
      </c>
      <c r="F287" s="193" t="s">
        <v>687</v>
      </c>
      <c r="G287" s="194" t="s">
        <v>176</v>
      </c>
      <c r="H287" s="195">
        <v>20</v>
      </c>
      <c r="I287" s="196"/>
      <c r="J287" s="197">
        <f>ROUND(I287*H287,2)</f>
        <v>0</v>
      </c>
      <c r="K287" s="193" t="s">
        <v>214</v>
      </c>
      <c r="L287" s="198"/>
      <c r="M287" s="199" t="s">
        <v>3</v>
      </c>
      <c r="N287" s="200" t="s">
        <v>41</v>
      </c>
      <c r="O287" s="34"/>
      <c r="P287" s="172">
        <f>O287*H287</f>
        <v>0</v>
      </c>
      <c r="Q287" s="172">
        <v>0.00425</v>
      </c>
      <c r="R287" s="172">
        <f>Q287*H287</f>
        <v>0.085</v>
      </c>
      <c r="S287" s="172">
        <v>0</v>
      </c>
      <c r="T287" s="173">
        <f>S287*H287</f>
        <v>0</v>
      </c>
      <c r="AR287" s="16" t="s">
        <v>117</v>
      </c>
      <c r="AT287" s="16" t="s">
        <v>252</v>
      </c>
      <c r="AU287" s="16" t="s">
        <v>76</v>
      </c>
      <c r="AY287" s="16" t="s">
        <v>169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6" t="s">
        <v>19</v>
      </c>
      <c r="BK287" s="174">
        <f>ROUND(I287*H287,2)</f>
        <v>0</v>
      </c>
      <c r="BL287" s="16" t="s">
        <v>172</v>
      </c>
      <c r="BM287" s="16" t="s">
        <v>688</v>
      </c>
    </row>
    <row r="288" spans="2:47" s="1" customFormat="1" ht="13.5">
      <c r="B288" s="33"/>
      <c r="D288" s="179" t="s">
        <v>179</v>
      </c>
      <c r="F288" s="190" t="s">
        <v>687</v>
      </c>
      <c r="I288" s="177"/>
      <c r="L288" s="33"/>
      <c r="M288" s="62"/>
      <c r="N288" s="34"/>
      <c r="O288" s="34"/>
      <c r="P288" s="34"/>
      <c r="Q288" s="34"/>
      <c r="R288" s="34"/>
      <c r="S288" s="34"/>
      <c r="T288" s="63"/>
      <c r="AT288" s="16" t="s">
        <v>179</v>
      </c>
      <c r="AU288" s="16" t="s">
        <v>76</v>
      </c>
    </row>
    <row r="289" spans="2:65" s="1" customFormat="1" ht="22.5" customHeight="1">
      <c r="B289" s="162"/>
      <c r="C289" s="163" t="s">
        <v>564</v>
      </c>
      <c r="D289" s="163" t="s">
        <v>173</v>
      </c>
      <c r="E289" s="164" t="s">
        <v>690</v>
      </c>
      <c r="F289" s="165" t="s">
        <v>691</v>
      </c>
      <c r="G289" s="166" t="s">
        <v>255</v>
      </c>
      <c r="H289" s="167">
        <v>21.705</v>
      </c>
      <c r="I289" s="168"/>
      <c r="J289" s="169">
        <f>ROUND(I289*H289,2)</f>
        <v>0</v>
      </c>
      <c r="K289" s="165" t="s">
        <v>177</v>
      </c>
      <c r="L289" s="33"/>
      <c r="M289" s="170" t="s">
        <v>3</v>
      </c>
      <c r="N289" s="171" t="s">
        <v>41</v>
      </c>
      <c r="O289" s="34"/>
      <c r="P289" s="172">
        <f>O289*H289</f>
        <v>0</v>
      </c>
      <c r="Q289" s="172">
        <v>0</v>
      </c>
      <c r="R289" s="172">
        <f>Q289*H289</f>
        <v>0</v>
      </c>
      <c r="S289" s="172">
        <v>0</v>
      </c>
      <c r="T289" s="173">
        <f>S289*H289</f>
        <v>0</v>
      </c>
      <c r="AR289" s="16" t="s">
        <v>172</v>
      </c>
      <c r="AT289" s="16" t="s">
        <v>173</v>
      </c>
      <c r="AU289" s="16" t="s">
        <v>76</v>
      </c>
      <c r="AY289" s="16" t="s">
        <v>169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6" t="s">
        <v>19</v>
      </c>
      <c r="BK289" s="174">
        <f>ROUND(I289*H289,2)</f>
        <v>0</v>
      </c>
      <c r="BL289" s="16" t="s">
        <v>172</v>
      </c>
      <c r="BM289" s="16" t="s">
        <v>692</v>
      </c>
    </row>
    <row r="290" spans="2:47" s="1" customFormat="1" ht="13.5">
      <c r="B290" s="33"/>
      <c r="D290" s="179" t="s">
        <v>179</v>
      </c>
      <c r="F290" s="190" t="s">
        <v>693</v>
      </c>
      <c r="I290" s="177"/>
      <c r="L290" s="33"/>
      <c r="M290" s="62"/>
      <c r="N290" s="34"/>
      <c r="O290" s="34"/>
      <c r="P290" s="34"/>
      <c r="Q290" s="34"/>
      <c r="R290" s="34"/>
      <c r="S290" s="34"/>
      <c r="T290" s="63"/>
      <c r="AT290" s="16" t="s">
        <v>179</v>
      </c>
      <c r="AU290" s="16" t="s">
        <v>76</v>
      </c>
    </row>
    <row r="291" spans="2:65" s="1" customFormat="1" ht="22.5" customHeight="1">
      <c r="B291" s="162"/>
      <c r="C291" s="163" t="s">
        <v>569</v>
      </c>
      <c r="D291" s="163" t="s">
        <v>173</v>
      </c>
      <c r="E291" s="164" t="s">
        <v>695</v>
      </c>
      <c r="F291" s="165" t="s">
        <v>696</v>
      </c>
      <c r="G291" s="166" t="s">
        <v>255</v>
      </c>
      <c r="H291" s="167">
        <v>21.705</v>
      </c>
      <c r="I291" s="168"/>
      <c r="J291" s="169">
        <f>ROUND(I291*H291,2)</f>
        <v>0</v>
      </c>
      <c r="K291" s="165" t="s">
        <v>177</v>
      </c>
      <c r="L291" s="33"/>
      <c r="M291" s="170" t="s">
        <v>3</v>
      </c>
      <c r="N291" s="171" t="s">
        <v>41</v>
      </c>
      <c r="O291" s="34"/>
      <c r="P291" s="172">
        <f>O291*H291</f>
        <v>0</v>
      </c>
      <c r="Q291" s="172">
        <v>0</v>
      </c>
      <c r="R291" s="172">
        <f>Q291*H291</f>
        <v>0</v>
      </c>
      <c r="S291" s="172">
        <v>0</v>
      </c>
      <c r="T291" s="173">
        <f>S291*H291</f>
        <v>0</v>
      </c>
      <c r="AR291" s="16" t="s">
        <v>172</v>
      </c>
      <c r="AT291" s="16" t="s">
        <v>173</v>
      </c>
      <c r="AU291" s="16" t="s">
        <v>76</v>
      </c>
      <c r="AY291" s="16" t="s">
        <v>169</v>
      </c>
      <c r="BE291" s="174">
        <f>IF(N291="základní",J291,0)</f>
        <v>0</v>
      </c>
      <c r="BF291" s="174">
        <f>IF(N291="snížená",J291,0)</f>
        <v>0</v>
      </c>
      <c r="BG291" s="174">
        <f>IF(N291="zákl. přenesená",J291,0)</f>
        <v>0</v>
      </c>
      <c r="BH291" s="174">
        <f>IF(N291="sníž. přenesená",J291,0)</f>
        <v>0</v>
      </c>
      <c r="BI291" s="174">
        <f>IF(N291="nulová",J291,0)</f>
        <v>0</v>
      </c>
      <c r="BJ291" s="16" t="s">
        <v>19</v>
      </c>
      <c r="BK291" s="174">
        <f>ROUND(I291*H291,2)</f>
        <v>0</v>
      </c>
      <c r="BL291" s="16" t="s">
        <v>172</v>
      </c>
      <c r="BM291" s="16" t="s">
        <v>697</v>
      </c>
    </row>
    <row r="292" spans="2:47" s="1" customFormat="1" ht="27">
      <c r="B292" s="33"/>
      <c r="D292" s="175" t="s">
        <v>179</v>
      </c>
      <c r="F292" s="176" t="s">
        <v>698</v>
      </c>
      <c r="I292" s="177"/>
      <c r="L292" s="33"/>
      <c r="M292" s="62"/>
      <c r="N292" s="34"/>
      <c r="O292" s="34"/>
      <c r="P292" s="34"/>
      <c r="Q292" s="34"/>
      <c r="R292" s="34"/>
      <c r="S292" s="34"/>
      <c r="T292" s="63"/>
      <c r="AT292" s="16" t="s">
        <v>179</v>
      </c>
      <c r="AU292" s="16" t="s">
        <v>76</v>
      </c>
    </row>
    <row r="293" spans="2:63" s="10" customFormat="1" ht="29.25" customHeight="1">
      <c r="B293" s="148"/>
      <c r="D293" s="159" t="s">
        <v>67</v>
      </c>
      <c r="E293" s="160" t="s">
        <v>524</v>
      </c>
      <c r="F293" s="160" t="s">
        <v>525</v>
      </c>
      <c r="I293" s="151"/>
      <c r="J293" s="161">
        <f>BK293</f>
        <v>0</v>
      </c>
      <c r="L293" s="148"/>
      <c r="M293" s="153"/>
      <c r="N293" s="154"/>
      <c r="O293" s="154"/>
      <c r="P293" s="155">
        <f>SUM(P294:P302)</f>
        <v>0</v>
      </c>
      <c r="Q293" s="154"/>
      <c r="R293" s="155">
        <f>SUM(R294:R302)</f>
        <v>0.005200000000000001</v>
      </c>
      <c r="S293" s="154"/>
      <c r="T293" s="156">
        <f>SUM(T294:T302)</f>
        <v>0</v>
      </c>
      <c r="AR293" s="149" t="s">
        <v>172</v>
      </c>
      <c r="AT293" s="157" t="s">
        <v>67</v>
      </c>
      <c r="AU293" s="157" t="s">
        <v>19</v>
      </c>
      <c r="AY293" s="149" t="s">
        <v>169</v>
      </c>
      <c r="BK293" s="158">
        <f>SUM(BK294:BK302)</f>
        <v>0</v>
      </c>
    </row>
    <row r="294" spans="2:65" s="1" customFormat="1" ht="22.5" customHeight="1">
      <c r="B294" s="162"/>
      <c r="C294" s="163" t="s">
        <v>573</v>
      </c>
      <c r="D294" s="163" t="s">
        <v>173</v>
      </c>
      <c r="E294" s="164" t="s">
        <v>527</v>
      </c>
      <c r="F294" s="165" t="s">
        <v>528</v>
      </c>
      <c r="G294" s="166" t="s">
        <v>94</v>
      </c>
      <c r="H294" s="167">
        <v>260</v>
      </c>
      <c r="I294" s="168"/>
      <c r="J294" s="169">
        <f>ROUND(I294*H294,2)</f>
        <v>0</v>
      </c>
      <c r="K294" s="165" t="s">
        <v>177</v>
      </c>
      <c r="L294" s="33"/>
      <c r="M294" s="170" t="s">
        <v>3</v>
      </c>
      <c r="N294" s="171" t="s">
        <v>41</v>
      </c>
      <c r="O294" s="34"/>
      <c r="P294" s="172">
        <f>O294*H294</f>
        <v>0</v>
      </c>
      <c r="Q294" s="172">
        <v>0</v>
      </c>
      <c r="R294" s="172">
        <f>Q294*H294</f>
        <v>0</v>
      </c>
      <c r="S294" s="172">
        <v>0</v>
      </c>
      <c r="T294" s="173">
        <f>S294*H294</f>
        <v>0</v>
      </c>
      <c r="AR294" s="16" t="s">
        <v>19</v>
      </c>
      <c r="AT294" s="16" t="s">
        <v>173</v>
      </c>
      <c r="AU294" s="16" t="s">
        <v>76</v>
      </c>
      <c r="AY294" s="16" t="s">
        <v>169</v>
      </c>
      <c r="BE294" s="174">
        <f>IF(N294="základní",J294,0)</f>
        <v>0</v>
      </c>
      <c r="BF294" s="174">
        <f>IF(N294="snížená",J294,0)</f>
        <v>0</v>
      </c>
      <c r="BG294" s="174">
        <f>IF(N294="zákl. přenesená",J294,0)</f>
        <v>0</v>
      </c>
      <c r="BH294" s="174">
        <f>IF(N294="sníž. přenesená",J294,0)</f>
        <v>0</v>
      </c>
      <c r="BI294" s="174">
        <f>IF(N294="nulová",J294,0)</f>
        <v>0</v>
      </c>
      <c r="BJ294" s="16" t="s">
        <v>19</v>
      </c>
      <c r="BK294" s="174">
        <f>ROUND(I294*H294,2)</f>
        <v>0</v>
      </c>
      <c r="BL294" s="16" t="s">
        <v>19</v>
      </c>
      <c r="BM294" s="16" t="s">
        <v>529</v>
      </c>
    </row>
    <row r="295" spans="2:47" s="1" customFormat="1" ht="27">
      <c r="B295" s="33"/>
      <c r="D295" s="175" t="s">
        <v>179</v>
      </c>
      <c r="F295" s="176" t="s">
        <v>530</v>
      </c>
      <c r="I295" s="177"/>
      <c r="L295" s="33"/>
      <c r="M295" s="62"/>
      <c r="N295" s="34"/>
      <c r="O295" s="34"/>
      <c r="P295" s="34"/>
      <c r="Q295" s="34"/>
      <c r="R295" s="34"/>
      <c r="S295" s="34"/>
      <c r="T295" s="63"/>
      <c r="AT295" s="16" t="s">
        <v>179</v>
      </c>
      <c r="AU295" s="16" t="s">
        <v>76</v>
      </c>
    </row>
    <row r="296" spans="2:51" s="11" customFormat="1" ht="13.5">
      <c r="B296" s="178"/>
      <c r="D296" s="179" t="s">
        <v>181</v>
      </c>
      <c r="E296" s="180" t="s">
        <v>3</v>
      </c>
      <c r="F296" s="181" t="s">
        <v>129</v>
      </c>
      <c r="H296" s="182">
        <v>260</v>
      </c>
      <c r="I296" s="183"/>
      <c r="L296" s="178"/>
      <c r="M296" s="184"/>
      <c r="N296" s="185"/>
      <c r="O296" s="185"/>
      <c r="P296" s="185"/>
      <c r="Q296" s="185"/>
      <c r="R296" s="185"/>
      <c r="S296" s="185"/>
      <c r="T296" s="186"/>
      <c r="AT296" s="187" t="s">
        <v>181</v>
      </c>
      <c r="AU296" s="187" t="s">
        <v>76</v>
      </c>
      <c r="AV296" s="11" t="s">
        <v>76</v>
      </c>
      <c r="AW296" s="11" t="s">
        <v>34</v>
      </c>
      <c r="AX296" s="11" t="s">
        <v>19</v>
      </c>
      <c r="AY296" s="187" t="s">
        <v>169</v>
      </c>
    </row>
    <row r="297" spans="2:65" s="1" customFormat="1" ht="22.5" customHeight="1">
      <c r="B297" s="162"/>
      <c r="C297" s="191" t="s">
        <v>577</v>
      </c>
      <c r="D297" s="191" t="s">
        <v>252</v>
      </c>
      <c r="E297" s="192" t="s">
        <v>532</v>
      </c>
      <c r="F297" s="193" t="s">
        <v>533</v>
      </c>
      <c r="G297" s="194" t="s">
        <v>428</v>
      </c>
      <c r="H297" s="195">
        <v>5.2</v>
      </c>
      <c r="I297" s="196"/>
      <c r="J297" s="197">
        <f>ROUND(I297*H297,2)</f>
        <v>0</v>
      </c>
      <c r="K297" s="193" t="s">
        <v>177</v>
      </c>
      <c r="L297" s="198"/>
      <c r="M297" s="199" t="s">
        <v>3</v>
      </c>
      <c r="N297" s="200" t="s">
        <v>41</v>
      </c>
      <c r="O297" s="34"/>
      <c r="P297" s="172">
        <f>O297*H297</f>
        <v>0</v>
      </c>
      <c r="Q297" s="172">
        <v>0.001</v>
      </c>
      <c r="R297" s="172">
        <f>Q297*H297</f>
        <v>0.005200000000000001</v>
      </c>
      <c r="S297" s="172">
        <v>0</v>
      </c>
      <c r="T297" s="173">
        <f>S297*H297</f>
        <v>0</v>
      </c>
      <c r="AR297" s="16" t="s">
        <v>76</v>
      </c>
      <c r="AT297" s="16" t="s">
        <v>252</v>
      </c>
      <c r="AU297" s="16" t="s">
        <v>76</v>
      </c>
      <c r="AY297" s="16" t="s">
        <v>169</v>
      </c>
      <c r="BE297" s="174">
        <f>IF(N297="základní",J297,0)</f>
        <v>0</v>
      </c>
      <c r="BF297" s="174">
        <f>IF(N297="snížená",J297,0)</f>
        <v>0</v>
      </c>
      <c r="BG297" s="174">
        <f>IF(N297="zákl. přenesená",J297,0)</f>
        <v>0</v>
      </c>
      <c r="BH297" s="174">
        <f>IF(N297="sníž. přenesená",J297,0)</f>
        <v>0</v>
      </c>
      <c r="BI297" s="174">
        <f>IF(N297="nulová",J297,0)</f>
        <v>0</v>
      </c>
      <c r="BJ297" s="16" t="s">
        <v>19</v>
      </c>
      <c r="BK297" s="174">
        <f>ROUND(I297*H297,2)</f>
        <v>0</v>
      </c>
      <c r="BL297" s="16" t="s">
        <v>19</v>
      </c>
      <c r="BM297" s="16" t="s">
        <v>534</v>
      </c>
    </row>
    <row r="298" spans="2:47" s="1" customFormat="1" ht="13.5">
      <c r="B298" s="33"/>
      <c r="D298" s="175" t="s">
        <v>179</v>
      </c>
      <c r="F298" s="176" t="s">
        <v>535</v>
      </c>
      <c r="I298" s="177"/>
      <c r="L298" s="33"/>
      <c r="M298" s="62"/>
      <c r="N298" s="34"/>
      <c r="O298" s="34"/>
      <c r="P298" s="34"/>
      <c r="Q298" s="34"/>
      <c r="R298" s="34"/>
      <c r="S298" s="34"/>
      <c r="T298" s="63"/>
      <c r="AT298" s="16" t="s">
        <v>179</v>
      </c>
      <c r="AU298" s="16" t="s">
        <v>76</v>
      </c>
    </row>
    <row r="299" spans="2:51" s="11" customFormat="1" ht="13.5">
      <c r="B299" s="178"/>
      <c r="D299" s="179" t="s">
        <v>181</v>
      </c>
      <c r="F299" s="181" t="s">
        <v>800</v>
      </c>
      <c r="H299" s="182">
        <v>5.2</v>
      </c>
      <c r="I299" s="183"/>
      <c r="L299" s="178"/>
      <c r="M299" s="184"/>
      <c r="N299" s="185"/>
      <c r="O299" s="185"/>
      <c r="P299" s="185"/>
      <c r="Q299" s="185"/>
      <c r="R299" s="185"/>
      <c r="S299" s="185"/>
      <c r="T299" s="186"/>
      <c r="AT299" s="187" t="s">
        <v>181</v>
      </c>
      <c r="AU299" s="187" t="s">
        <v>76</v>
      </c>
      <c r="AV299" s="11" t="s">
        <v>76</v>
      </c>
      <c r="AW299" s="11" t="s">
        <v>4</v>
      </c>
      <c r="AX299" s="11" t="s">
        <v>19</v>
      </c>
      <c r="AY299" s="187" t="s">
        <v>169</v>
      </c>
    </row>
    <row r="300" spans="2:65" s="1" customFormat="1" ht="22.5" customHeight="1">
      <c r="B300" s="162"/>
      <c r="C300" s="163" t="s">
        <v>582</v>
      </c>
      <c r="D300" s="163" t="s">
        <v>173</v>
      </c>
      <c r="E300" s="164" t="s">
        <v>538</v>
      </c>
      <c r="F300" s="165" t="s">
        <v>539</v>
      </c>
      <c r="G300" s="166" t="s">
        <v>94</v>
      </c>
      <c r="H300" s="167">
        <v>260</v>
      </c>
      <c r="I300" s="168"/>
      <c r="J300" s="169">
        <f>ROUND(I300*H300,2)</f>
        <v>0</v>
      </c>
      <c r="K300" s="165" t="s">
        <v>177</v>
      </c>
      <c r="L300" s="33"/>
      <c r="M300" s="170" t="s">
        <v>3</v>
      </c>
      <c r="N300" s="171" t="s">
        <v>41</v>
      </c>
      <c r="O300" s="34"/>
      <c r="P300" s="172">
        <f>O300*H300</f>
        <v>0</v>
      </c>
      <c r="Q300" s="172">
        <v>0</v>
      </c>
      <c r="R300" s="172">
        <f>Q300*H300</f>
        <v>0</v>
      </c>
      <c r="S300" s="172">
        <v>0</v>
      </c>
      <c r="T300" s="173">
        <f>S300*H300</f>
        <v>0</v>
      </c>
      <c r="AR300" s="16" t="s">
        <v>19</v>
      </c>
      <c r="AT300" s="16" t="s">
        <v>173</v>
      </c>
      <c r="AU300" s="16" t="s">
        <v>76</v>
      </c>
      <c r="AY300" s="16" t="s">
        <v>169</v>
      </c>
      <c r="BE300" s="174">
        <f>IF(N300="základní",J300,0)</f>
        <v>0</v>
      </c>
      <c r="BF300" s="174">
        <f>IF(N300="snížená",J300,0)</f>
        <v>0</v>
      </c>
      <c r="BG300" s="174">
        <f>IF(N300="zákl. přenesená",J300,0)</f>
        <v>0</v>
      </c>
      <c r="BH300" s="174">
        <f>IF(N300="sníž. přenesená",J300,0)</f>
        <v>0</v>
      </c>
      <c r="BI300" s="174">
        <f>IF(N300="nulová",J300,0)</f>
        <v>0</v>
      </c>
      <c r="BJ300" s="16" t="s">
        <v>19</v>
      </c>
      <c r="BK300" s="174">
        <f>ROUND(I300*H300,2)</f>
        <v>0</v>
      </c>
      <c r="BL300" s="16" t="s">
        <v>19</v>
      </c>
      <c r="BM300" s="16" t="s">
        <v>540</v>
      </c>
    </row>
    <row r="301" spans="2:47" s="1" customFormat="1" ht="13.5">
      <c r="B301" s="33"/>
      <c r="D301" s="175" t="s">
        <v>179</v>
      </c>
      <c r="F301" s="176" t="s">
        <v>541</v>
      </c>
      <c r="I301" s="177"/>
      <c r="L301" s="33"/>
      <c r="M301" s="62"/>
      <c r="N301" s="34"/>
      <c r="O301" s="34"/>
      <c r="P301" s="34"/>
      <c r="Q301" s="34"/>
      <c r="R301" s="34"/>
      <c r="S301" s="34"/>
      <c r="T301" s="63"/>
      <c r="AT301" s="16" t="s">
        <v>179</v>
      </c>
      <c r="AU301" s="16" t="s">
        <v>76</v>
      </c>
    </row>
    <row r="302" spans="2:51" s="11" customFormat="1" ht="13.5">
      <c r="B302" s="178"/>
      <c r="D302" s="175" t="s">
        <v>181</v>
      </c>
      <c r="E302" s="187" t="s">
        <v>3</v>
      </c>
      <c r="F302" s="188" t="s">
        <v>129</v>
      </c>
      <c r="H302" s="189">
        <v>260</v>
      </c>
      <c r="I302" s="183"/>
      <c r="L302" s="178"/>
      <c r="M302" s="184"/>
      <c r="N302" s="185"/>
      <c r="O302" s="185"/>
      <c r="P302" s="185"/>
      <c r="Q302" s="185"/>
      <c r="R302" s="185"/>
      <c r="S302" s="185"/>
      <c r="T302" s="186"/>
      <c r="AT302" s="187" t="s">
        <v>181</v>
      </c>
      <c r="AU302" s="187" t="s">
        <v>76</v>
      </c>
      <c r="AV302" s="11" t="s">
        <v>76</v>
      </c>
      <c r="AW302" s="11" t="s">
        <v>34</v>
      </c>
      <c r="AX302" s="11" t="s">
        <v>19</v>
      </c>
      <c r="AY302" s="187" t="s">
        <v>169</v>
      </c>
    </row>
    <row r="303" spans="2:63" s="10" customFormat="1" ht="29.25" customHeight="1">
      <c r="B303" s="148"/>
      <c r="D303" s="149" t="s">
        <v>67</v>
      </c>
      <c r="E303" s="210" t="s">
        <v>699</v>
      </c>
      <c r="F303" s="210" t="s">
        <v>700</v>
      </c>
      <c r="I303" s="151"/>
      <c r="J303" s="211">
        <f>BK303</f>
        <v>0</v>
      </c>
      <c r="L303" s="148"/>
      <c r="M303" s="153"/>
      <c r="N303" s="154"/>
      <c r="O303" s="154"/>
      <c r="P303" s="155">
        <f>P304+P328+P341</f>
        <v>0</v>
      </c>
      <c r="Q303" s="154"/>
      <c r="R303" s="155">
        <f>R304+R328+R341</f>
        <v>0</v>
      </c>
      <c r="S303" s="154"/>
      <c r="T303" s="156">
        <f>T304+T328+T341</f>
        <v>0</v>
      </c>
      <c r="AR303" s="149" t="s">
        <v>172</v>
      </c>
      <c r="AT303" s="157" t="s">
        <v>67</v>
      </c>
      <c r="AU303" s="157" t="s">
        <v>19</v>
      </c>
      <c r="AY303" s="149" t="s">
        <v>169</v>
      </c>
      <c r="BK303" s="158">
        <f>BK304+BK328+BK341</f>
        <v>0</v>
      </c>
    </row>
    <row r="304" spans="2:63" s="10" customFormat="1" ht="14.25" customHeight="1">
      <c r="B304" s="148"/>
      <c r="D304" s="159" t="s">
        <v>67</v>
      </c>
      <c r="E304" s="160" t="s">
        <v>701</v>
      </c>
      <c r="F304" s="160" t="s">
        <v>702</v>
      </c>
      <c r="I304" s="151"/>
      <c r="J304" s="161">
        <f>BK304</f>
        <v>0</v>
      </c>
      <c r="L304" s="148"/>
      <c r="M304" s="153"/>
      <c r="N304" s="154"/>
      <c r="O304" s="154"/>
      <c r="P304" s="155">
        <f>SUM(P305:P327)</f>
        <v>0</v>
      </c>
      <c r="Q304" s="154"/>
      <c r="R304" s="155">
        <f>SUM(R305:R327)</f>
        <v>0</v>
      </c>
      <c r="S304" s="154"/>
      <c r="T304" s="156">
        <f>SUM(T305:T327)</f>
        <v>0</v>
      </c>
      <c r="AR304" s="149" t="s">
        <v>172</v>
      </c>
      <c r="AT304" s="157" t="s">
        <v>67</v>
      </c>
      <c r="AU304" s="157" t="s">
        <v>76</v>
      </c>
      <c r="AY304" s="149" t="s">
        <v>169</v>
      </c>
      <c r="BK304" s="158">
        <f>SUM(BK305:BK327)</f>
        <v>0</v>
      </c>
    </row>
    <row r="305" spans="2:65" s="1" customFormat="1" ht="31.5" customHeight="1">
      <c r="B305" s="162"/>
      <c r="C305" s="163" t="s">
        <v>586</v>
      </c>
      <c r="D305" s="163" t="s">
        <v>173</v>
      </c>
      <c r="E305" s="164" t="s">
        <v>703</v>
      </c>
      <c r="F305" s="165" t="s">
        <v>704</v>
      </c>
      <c r="G305" s="166" t="s">
        <v>94</v>
      </c>
      <c r="H305" s="167">
        <v>138</v>
      </c>
      <c r="I305" s="168"/>
      <c r="J305" s="169">
        <f>ROUND(I305*H305,2)</f>
        <v>0</v>
      </c>
      <c r="K305" s="165" t="s">
        <v>177</v>
      </c>
      <c r="L305" s="33"/>
      <c r="M305" s="170" t="s">
        <v>3</v>
      </c>
      <c r="N305" s="171" t="s">
        <v>41</v>
      </c>
      <c r="O305" s="34"/>
      <c r="P305" s="172">
        <f>O305*H305</f>
        <v>0</v>
      </c>
      <c r="Q305" s="172">
        <v>0</v>
      </c>
      <c r="R305" s="172">
        <f>Q305*H305</f>
        <v>0</v>
      </c>
      <c r="S305" s="172">
        <v>0</v>
      </c>
      <c r="T305" s="173">
        <f>S305*H305</f>
        <v>0</v>
      </c>
      <c r="AR305" s="16" t="s">
        <v>172</v>
      </c>
      <c r="AT305" s="16" t="s">
        <v>173</v>
      </c>
      <c r="AU305" s="16" t="s">
        <v>91</v>
      </c>
      <c r="AY305" s="16" t="s">
        <v>169</v>
      </c>
      <c r="BE305" s="174">
        <f>IF(N305="základní",J305,0)</f>
        <v>0</v>
      </c>
      <c r="BF305" s="174">
        <f>IF(N305="snížená",J305,0)</f>
        <v>0</v>
      </c>
      <c r="BG305" s="174">
        <f>IF(N305="zákl. přenesená",J305,0)</f>
        <v>0</v>
      </c>
      <c r="BH305" s="174">
        <f>IF(N305="sníž. přenesená",J305,0)</f>
        <v>0</v>
      </c>
      <c r="BI305" s="174">
        <f>IF(N305="nulová",J305,0)</f>
        <v>0</v>
      </c>
      <c r="BJ305" s="16" t="s">
        <v>19</v>
      </c>
      <c r="BK305" s="174">
        <f>ROUND(I305*H305,2)</f>
        <v>0</v>
      </c>
      <c r="BL305" s="16" t="s">
        <v>172</v>
      </c>
      <c r="BM305" s="16" t="s">
        <v>705</v>
      </c>
    </row>
    <row r="306" spans="2:47" s="1" customFormat="1" ht="13.5">
      <c r="B306" s="33"/>
      <c r="D306" s="175" t="s">
        <v>179</v>
      </c>
      <c r="F306" s="176" t="s">
        <v>706</v>
      </c>
      <c r="I306" s="177"/>
      <c r="L306" s="33"/>
      <c r="M306" s="62"/>
      <c r="N306" s="34"/>
      <c r="O306" s="34"/>
      <c r="P306" s="34"/>
      <c r="Q306" s="34"/>
      <c r="R306" s="34"/>
      <c r="S306" s="34"/>
      <c r="T306" s="63"/>
      <c r="AT306" s="16" t="s">
        <v>179</v>
      </c>
      <c r="AU306" s="16" t="s">
        <v>91</v>
      </c>
    </row>
    <row r="307" spans="2:51" s="11" customFormat="1" ht="13.5">
      <c r="B307" s="178"/>
      <c r="D307" s="179" t="s">
        <v>181</v>
      </c>
      <c r="E307" s="180" t="s">
        <v>3</v>
      </c>
      <c r="F307" s="181" t="s">
        <v>801</v>
      </c>
      <c r="H307" s="182">
        <v>138</v>
      </c>
      <c r="I307" s="183"/>
      <c r="L307" s="178"/>
      <c r="M307" s="184"/>
      <c r="N307" s="185"/>
      <c r="O307" s="185"/>
      <c r="P307" s="185"/>
      <c r="Q307" s="185"/>
      <c r="R307" s="185"/>
      <c r="S307" s="185"/>
      <c r="T307" s="186"/>
      <c r="AT307" s="187" t="s">
        <v>181</v>
      </c>
      <c r="AU307" s="187" t="s">
        <v>91</v>
      </c>
      <c r="AV307" s="11" t="s">
        <v>76</v>
      </c>
      <c r="AW307" s="11" t="s">
        <v>34</v>
      </c>
      <c r="AX307" s="11" t="s">
        <v>19</v>
      </c>
      <c r="AY307" s="187" t="s">
        <v>169</v>
      </c>
    </row>
    <row r="308" spans="2:65" s="1" customFormat="1" ht="22.5" customHeight="1">
      <c r="B308" s="162"/>
      <c r="C308" s="163" t="s">
        <v>590</v>
      </c>
      <c r="D308" s="163" t="s">
        <v>173</v>
      </c>
      <c r="E308" s="164" t="s">
        <v>501</v>
      </c>
      <c r="F308" s="165" t="s">
        <v>502</v>
      </c>
      <c r="G308" s="166" t="s">
        <v>102</v>
      </c>
      <c r="H308" s="167">
        <v>23</v>
      </c>
      <c r="I308" s="168"/>
      <c r="J308" s="169">
        <f>ROUND(I308*H308,2)</f>
        <v>0</v>
      </c>
      <c r="K308" s="165" t="s">
        <v>177</v>
      </c>
      <c r="L308" s="33"/>
      <c r="M308" s="170" t="s">
        <v>3</v>
      </c>
      <c r="N308" s="171" t="s">
        <v>41</v>
      </c>
      <c r="O308" s="34"/>
      <c r="P308" s="172">
        <f>O308*H308</f>
        <v>0</v>
      </c>
      <c r="Q308" s="172">
        <v>0</v>
      </c>
      <c r="R308" s="172">
        <f>Q308*H308</f>
        <v>0</v>
      </c>
      <c r="S308" s="172">
        <v>0</v>
      </c>
      <c r="T308" s="173">
        <f>S308*H308</f>
        <v>0</v>
      </c>
      <c r="AR308" s="16" t="s">
        <v>172</v>
      </c>
      <c r="AT308" s="16" t="s">
        <v>173</v>
      </c>
      <c r="AU308" s="16" t="s">
        <v>91</v>
      </c>
      <c r="AY308" s="16" t="s">
        <v>169</v>
      </c>
      <c r="BE308" s="174">
        <f>IF(N308="základní",J308,0)</f>
        <v>0</v>
      </c>
      <c r="BF308" s="174">
        <f>IF(N308="snížená",J308,0)</f>
        <v>0</v>
      </c>
      <c r="BG308" s="174">
        <f>IF(N308="zákl. přenesená",J308,0)</f>
        <v>0</v>
      </c>
      <c r="BH308" s="174">
        <f>IF(N308="sníž. přenesená",J308,0)</f>
        <v>0</v>
      </c>
      <c r="BI308" s="174">
        <f>IF(N308="nulová",J308,0)</f>
        <v>0</v>
      </c>
      <c r="BJ308" s="16" t="s">
        <v>19</v>
      </c>
      <c r="BK308" s="174">
        <f>ROUND(I308*H308,2)</f>
        <v>0</v>
      </c>
      <c r="BL308" s="16" t="s">
        <v>172</v>
      </c>
      <c r="BM308" s="16" t="s">
        <v>720</v>
      </c>
    </row>
    <row r="309" spans="2:47" s="1" customFormat="1" ht="13.5">
      <c r="B309" s="33"/>
      <c r="D309" s="175" t="s">
        <v>179</v>
      </c>
      <c r="F309" s="176" t="s">
        <v>504</v>
      </c>
      <c r="I309" s="177"/>
      <c r="L309" s="33"/>
      <c r="M309" s="62"/>
      <c r="N309" s="34"/>
      <c r="O309" s="34"/>
      <c r="P309" s="34"/>
      <c r="Q309" s="34"/>
      <c r="R309" s="34"/>
      <c r="S309" s="34"/>
      <c r="T309" s="63"/>
      <c r="AT309" s="16" t="s">
        <v>179</v>
      </c>
      <c r="AU309" s="16" t="s">
        <v>91</v>
      </c>
    </row>
    <row r="310" spans="2:51" s="11" customFormat="1" ht="27">
      <c r="B310" s="178"/>
      <c r="D310" s="179" t="s">
        <v>181</v>
      </c>
      <c r="E310" s="180" t="s">
        <v>3</v>
      </c>
      <c r="F310" s="181" t="s">
        <v>721</v>
      </c>
      <c r="H310" s="182">
        <v>23</v>
      </c>
      <c r="I310" s="183"/>
      <c r="L310" s="178"/>
      <c r="M310" s="184"/>
      <c r="N310" s="185"/>
      <c r="O310" s="185"/>
      <c r="P310" s="185"/>
      <c r="Q310" s="185"/>
      <c r="R310" s="185"/>
      <c r="S310" s="185"/>
      <c r="T310" s="186"/>
      <c r="AT310" s="187" t="s">
        <v>181</v>
      </c>
      <c r="AU310" s="187" t="s">
        <v>91</v>
      </c>
      <c r="AV310" s="11" t="s">
        <v>76</v>
      </c>
      <c r="AW310" s="11" t="s">
        <v>34</v>
      </c>
      <c r="AX310" s="11" t="s">
        <v>19</v>
      </c>
      <c r="AY310" s="187" t="s">
        <v>169</v>
      </c>
    </row>
    <row r="311" spans="2:65" s="1" customFormat="1" ht="22.5" customHeight="1">
      <c r="B311" s="162"/>
      <c r="C311" s="163" t="s">
        <v>594</v>
      </c>
      <c r="D311" s="163" t="s">
        <v>173</v>
      </c>
      <c r="E311" s="164" t="s">
        <v>510</v>
      </c>
      <c r="F311" s="165" t="s">
        <v>511</v>
      </c>
      <c r="G311" s="166" t="s">
        <v>102</v>
      </c>
      <c r="H311" s="167">
        <v>23</v>
      </c>
      <c r="I311" s="168"/>
      <c r="J311" s="169">
        <f>ROUND(I311*H311,2)</f>
        <v>0</v>
      </c>
      <c r="K311" s="165" t="s">
        <v>177</v>
      </c>
      <c r="L311" s="33"/>
      <c r="M311" s="170" t="s">
        <v>3</v>
      </c>
      <c r="N311" s="171" t="s">
        <v>41</v>
      </c>
      <c r="O311" s="34"/>
      <c r="P311" s="172">
        <f>O311*H311</f>
        <v>0</v>
      </c>
      <c r="Q311" s="172">
        <v>0</v>
      </c>
      <c r="R311" s="172">
        <f>Q311*H311</f>
        <v>0</v>
      </c>
      <c r="S311" s="172">
        <v>0</v>
      </c>
      <c r="T311" s="173">
        <f>S311*H311</f>
        <v>0</v>
      </c>
      <c r="AR311" s="16" t="s">
        <v>172</v>
      </c>
      <c r="AT311" s="16" t="s">
        <v>173</v>
      </c>
      <c r="AU311" s="16" t="s">
        <v>91</v>
      </c>
      <c r="AY311" s="16" t="s">
        <v>169</v>
      </c>
      <c r="BE311" s="174">
        <f>IF(N311="základní",J311,0)</f>
        <v>0</v>
      </c>
      <c r="BF311" s="174">
        <f>IF(N311="snížená",J311,0)</f>
        <v>0</v>
      </c>
      <c r="BG311" s="174">
        <f>IF(N311="zákl. přenesená",J311,0)</f>
        <v>0</v>
      </c>
      <c r="BH311" s="174">
        <f>IF(N311="sníž. přenesená",J311,0)</f>
        <v>0</v>
      </c>
      <c r="BI311" s="174">
        <f>IF(N311="nulová",J311,0)</f>
        <v>0</v>
      </c>
      <c r="BJ311" s="16" t="s">
        <v>19</v>
      </c>
      <c r="BK311" s="174">
        <f>ROUND(I311*H311,2)</f>
        <v>0</v>
      </c>
      <c r="BL311" s="16" t="s">
        <v>172</v>
      </c>
      <c r="BM311" s="16" t="s">
        <v>723</v>
      </c>
    </row>
    <row r="312" spans="2:47" s="1" customFormat="1" ht="13.5">
      <c r="B312" s="33"/>
      <c r="D312" s="179" t="s">
        <v>179</v>
      </c>
      <c r="F312" s="190" t="s">
        <v>513</v>
      </c>
      <c r="I312" s="177"/>
      <c r="L312" s="33"/>
      <c r="M312" s="62"/>
      <c r="N312" s="34"/>
      <c r="O312" s="34"/>
      <c r="P312" s="34"/>
      <c r="Q312" s="34"/>
      <c r="R312" s="34"/>
      <c r="S312" s="34"/>
      <c r="T312" s="63"/>
      <c r="AT312" s="16" t="s">
        <v>179</v>
      </c>
      <c r="AU312" s="16" t="s">
        <v>91</v>
      </c>
    </row>
    <row r="313" spans="2:65" s="1" customFormat="1" ht="22.5" customHeight="1">
      <c r="B313" s="162"/>
      <c r="C313" s="163" t="s">
        <v>599</v>
      </c>
      <c r="D313" s="163" t="s">
        <v>173</v>
      </c>
      <c r="E313" s="164" t="s">
        <v>515</v>
      </c>
      <c r="F313" s="165" t="s">
        <v>516</v>
      </c>
      <c r="G313" s="166" t="s">
        <v>102</v>
      </c>
      <c r="H313" s="167">
        <v>23</v>
      </c>
      <c r="I313" s="168"/>
      <c r="J313" s="169">
        <f>ROUND(I313*H313,2)</f>
        <v>0</v>
      </c>
      <c r="K313" s="165" t="s">
        <v>177</v>
      </c>
      <c r="L313" s="33"/>
      <c r="M313" s="170" t="s">
        <v>3</v>
      </c>
      <c r="N313" s="171" t="s">
        <v>41</v>
      </c>
      <c r="O313" s="34"/>
      <c r="P313" s="172">
        <f>O313*H313</f>
        <v>0</v>
      </c>
      <c r="Q313" s="172">
        <v>0</v>
      </c>
      <c r="R313" s="172">
        <f>Q313*H313</f>
        <v>0</v>
      </c>
      <c r="S313" s="172">
        <v>0</v>
      </c>
      <c r="T313" s="173">
        <f>S313*H313</f>
        <v>0</v>
      </c>
      <c r="AR313" s="16" t="s">
        <v>172</v>
      </c>
      <c r="AT313" s="16" t="s">
        <v>173</v>
      </c>
      <c r="AU313" s="16" t="s">
        <v>91</v>
      </c>
      <c r="AY313" s="16" t="s">
        <v>169</v>
      </c>
      <c r="BE313" s="174">
        <f>IF(N313="základní",J313,0)</f>
        <v>0</v>
      </c>
      <c r="BF313" s="174">
        <f>IF(N313="snížená",J313,0)</f>
        <v>0</v>
      </c>
      <c r="BG313" s="174">
        <f>IF(N313="zákl. přenesená",J313,0)</f>
        <v>0</v>
      </c>
      <c r="BH313" s="174">
        <f>IF(N313="sníž. přenesená",J313,0)</f>
        <v>0</v>
      </c>
      <c r="BI313" s="174">
        <f>IF(N313="nulová",J313,0)</f>
        <v>0</v>
      </c>
      <c r="BJ313" s="16" t="s">
        <v>19</v>
      </c>
      <c r="BK313" s="174">
        <f>ROUND(I313*H313,2)</f>
        <v>0</v>
      </c>
      <c r="BL313" s="16" t="s">
        <v>172</v>
      </c>
      <c r="BM313" s="16" t="s">
        <v>725</v>
      </c>
    </row>
    <row r="314" spans="2:47" s="1" customFormat="1" ht="13.5">
      <c r="B314" s="33"/>
      <c r="D314" s="179" t="s">
        <v>179</v>
      </c>
      <c r="F314" s="190" t="s">
        <v>518</v>
      </c>
      <c r="I314" s="177"/>
      <c r="L314" s="33"/>
      <c r="M314" s="62"/>
      <c r="N314" s="34"/>
      <c r="O314" s="34"/>
      <c r="P314" s="34"/>
      <c r="Q314" s="34"/>
      <c r="R314" s="34"/>
      <c r="S314" s="34"/>
      <c r="T314" s="63"/>
      <c r="AT314" s="16" t="s">
        <v>179</v>
      </c>
      <c r="AU314" s="16" t="s">
        <v>91</v>
      </c>
    </row>
    <row r="315" spans="2:65" s="1" customFormat="1" ht="22.5" customHeight="1">
      <c r="B315" s="162"/>
      <c r="C315" s="191" t="s">
        <v>603</v>
      </c>
      <c r="D315" s="191" t="s">
        <v>252</v>
      </c>
      <c r="E315" s="192" t="s">
        <v>520</v>
      </c>
      <c r="F315" s="193" t="s">
        <v>521</v>
      </c>
      <c r="G315" s="194" t="s">
        <v>102</v>
      </c>
      <c r="H315" s="195">
        <v>23</v>
      </c>
      <c r="I315" s="196"/>
      <c r="J315" s="197">
        <f>ROUND(I315*H315,2)</f>
        <v>0</v>
      </c>
      <c r="K315" s="193" t="s">
        <v>214</v>
      </c>
      <c r="L315" s="198"/>
      <c r="M315" s="199" t="s">
        <v>3</v>
      </c>
      <c r="N315" s="200" t="s">
        <v>41</v>
      </c>
      <c r="O315" s="34"/>
      <c r="P315" s="172">
        <f>O315*H315</f>
        <v>0</v>
      </c>
      <c r="Q315" s="172">
        <v>0</v>
      </c>
      <c r="R315" s="172">
        <f>Q315*H315</f>
        <v>0</v>
      </c>
      <c r="S315" s="172">
        <v>0</v>
      </c>
      <c r="T315" s="173">
        <f>S315*H315</f>
        <v>0</v>
      </c>
      <c r="AR315" s="16" t="s">
        <v>117</v>
      </c>
      <c r="AT315" s="16" t="s">
        <v>252</v>
      </c>
      <c r="AU315" s="16" t="s">
        <v>91</v>
      </c>
      <c r="AY315" s="16" t="s">
        <v>169</v>
      </c>
      <c r="BE315" s="174">
        <f>IF(N315="základní",J315,0)</f>
        <v>0</v>
      </c>
      <c r="BF315" s="174">
        <f>IF(N315="snížená",J315,0)</f>
        <v>0</v>
      </c>
      <c r="BG315" s="174">
        <f>IF(N315="zákl. přenesená",J315,0)</f>
        <v>0</v>
      </c>
      <c r="BH315" s="174">
        <f>IF(N315="sníž. přenesená",J315,0)</f>
        <v>0</v>
      </c>
      <c r="BI315" s="174">
        <f>IF(N315="nulová",J315,0)</f>
        <v>0</v>
      </c>
      <c r="BJ315" s="16" t="s">
        <v>19</v>
      </c>
      <c r="BK315" s="174">
        <f>ROUND(I315*H315,2)</f>
        <v>0</v>
      </c>
      <c r="BL315" s="16" t="s">
        <v>172</v>
      </c>
      <c r="BM315" s="16" t="s">
        <v>727</v>
      </c>
    </row>
    <row r="316" spans="2:47" s="1" customFormat="1" ht="13.5">
      <c r="B316" s="33"/>
      <c r="D316" s="179" t="s">
        <v>179</v>
      </c>
      <c r="F316" s="190" t="s">
        <v>523</v>
      </c>
      <c r="I316" s="177"/>
      <c r="L316" s="33"/>
      <c r="M316" s="62"/>
      <c r="N316" s="34"/>
      <c r="O316" s="34"/>
      <c r="P316" s="34"/>
      <c r="Q316" s="34"/>
      <c r="R316" s="34"/>
      <c r="S316" s="34"/>
      <c r="T316" s="63"/>
      <c r="AT316" s="16" t="s">
        <v>179</v>
      </c>
      <c r="AU316" s="16" t="s">
        <v>91</v>
      </c>
    </row>
    <row r="317" spans="2:65" s="1" customFormat="1" ht="22.5" customHeight="1">
      <c r="B317" s="162"/>
      <c r="C317" s="163" t="s">
        <v>607</v>
      </c>
      <c r="D317" s="163" t="s">
        <v>173</v>
      </c>
      <c r="E317" s="164" t="s">
        <v>729</v>
      </c>
      <c r="F317" s="165" t="s">
        <v>730</v>
      </c>
      <c r="G317" s="166" t="s">
        <v>176</v>
      </c>
      <c r="H317" s="167">
        <v>138</v>
      </c>
      <c r="I317" s="168"/>
      <c r="J317" s="169">
        <f>ROUND(I317*H317,2)</f>
        <v>0</v>
      </c>
      <c r="K317" s="165" t="s">
        <v>214</v>
      </c>
      <c r="L317" s="33"/>
      <c r="M317" s="170" t="s">
        <v>3</v>
      </c>
      <c r="N317" s="171" t="s">
        <v>41</v>
      </c>
      <c r="O317" s="34"/>
      <c r="P317" s="172">
        <f>O317*H317</f>
        <v>0</v>
      </c>
      <c r="Q317" s="172">
        <v>0</v>
      </c>
      <c r="R317" s="172">
        <f>Q317*H317</f>
        <v>0</v>
      </c>
      <c r="S317" s="172">
        <v>0</v>
      </c>
      <c r="T317" s="173">
        <f>S317*H317</f>
        <v>0</v>
      </c>
      <c r="AR317" s="16" t="s">
        <v>172</v>
      </c>
      <c r="AT317" s="16" t="s">
        <v>173</v>
      </c>
      <c r="AU317" s="16" t="s">
        <v>91</v>
      </c>
      <c r="AY317" s="16" t="s">
        <v>169</v>
      </c>
      <c r="BE317" s="174">
        <f>IF(N317="základní",J317,0)</f>
        <v>0</v>
      </c>
      <c r="BF317" s="174">
        <f>IF(N317="snížená",J317,0)</f>
        <v>0</v>
      </c>
      <c r="BG317" s="174">
        <f>IF(N317="zákl. přenesená",J317,0)</f>
        <v>0</v>
      </c>
      <c r="BH317" s="174">
        <f>IF(N317="sníž. přenesená",J317,0)</f>
        <v>0</v>
      </c>
      <c r="BI317" s="174">
        <f>IF(N317="nulová",J317,0)</f>
        <v>0</v>
      </c>
      <c r="BJ317" s="16" t="s">
        <v>19</v>
      </c>
      <c r="BK317" s="174">
        <f>ROUND(I317*H317,2)</f>
        <v>0</v>
      </c>
      <c r="BL317" s="16" t="s">
        <v>172</v>
      </c>
      <c r="BM317" s="16" t="s">
        <v>731</v>
      </c>
    </row>
    <row r="318" spans="2:47" s="1" customFormat="1" ht="13.5">
      <c r="B318" s="33"/>
      <c r="D318" s="175" t="s">
        <v>179</v>
      </c>
      <c r="F318" s="176" t="s">
        <v>730</v>
      </c>
      <c r="I318" s="177"/>
      <c r="L318" s="33"/>
      <c r="M318" s="62"/>
      <c r="N318" s="34"/>
      <c r="O318" s="34"/>
      <c r="P318" s="34"/>
      <c r="Q318" s="34"/>
      <c r="R318" s="34"/>
      <c r="S318" s="34"/>
      <c r="T318" s="63"/>
      <c r="AT318" s="16" t="s">
        <v>179</v>
      </c>
      <c r="AU318" s="16" t="s">
        <v>91</v>
      </c>
    </row>
    <row r="319" spans="2:51" s="11" customFormat="1" ht="13.5">
      <c r="B319" s="178"/>
      <c r="D319" s="179" t="s">
        <v>181</v>
      </c>
      <c r="E319" s="180" t="s">
        <v>3</v>
      </c>
      <c r="F319" s="181" t="s">
        <v>732</v>
      </c>
      <c r="H319" s="182">
        <v>138</v>
      </c>
      <c r="I319" s="183"/>
      <c r="L319" s="178"/>
      <c r="M319" s="184"/>
      <c r="N319" s="185"/>
      <c r="O319" s="185"/>
      <c r="P319" s="185"/>
      <c r="Q319" s="185"/>
      <c r="R319" s="185"/>
      <c r="S319" s="185"/>
      <c r="T319" s="186"/>
      <c r="AT319" s="187" t="s">
        <v>181</v>
      </c>
      <c r="AU319" s="187" t="s">
        <v>91</v>
      </c>
      <c r="AV319" s="11" t="s">
        <v>76</v>
      </c>
      <c r="AW319" s="11" t="s">
        <v>34</v>
      </c>
      <c r="AX319" s="11" t="s">
        <v>19</v>
      </c>
      <c r="AY319" s="187" t="s">
        <v>169</v>
      </c>
    </row>
    <row r="320" spans="2:65" s="1" customFormat="1" ht="22.5" customHeight="1">
      <c r="B320" s="162"/>
      <c r="C320" s="163" t="s">
        <v>611</v>
      </c>
      <c r="D320" s="163" t="s">
        <v>173</v>
      </c>
      <c r="E320" s="164" t="s">
        <v>734</v>
      </c>
      <c r="F320" s="165" t="s">
        <v>735</v>
      </c>
      <c r="G320" s="166" t="s">
        <v>176</v>
      </c>
      <c r="H320" s="167">
        <v>55</v>
      </c>
      <c r="I320" s="168"/>
      <c r="J320" s="169">
        <f>ROUND(I320*H320,2)</f>
        <v>0</v>
      </c>
      <c r="K320" s="165" t="s">
        <v>177</v>
      </c>
      <c r="L320" s="33"/>
      <c r="M320" s="170" t="s">
        <v>3</v>
      </c>
      <c r="N320" s="171" t="s">
        <v>41</v>
      </c>
      <c r="O320" s="34"/>
      <c r="P320" s="172">
        <f>O320*H320</f>
        <v>0</v>
      </c>
      <c r="Q320" s="172">
        <v>0</v>
      </c>
      <c r="R320" s="172">
        <f>Q320*H320</f>
        <v>0</v>
      </c>
      <c r="S320" s="172">
        <v>0</v>
      </c>
      <c r="T320" s="173">
        <f>S320*H320</f>
        <v>0</v>
      </c>
      <c r="AR320" s="16" t="s">
        <v>172</v>
      </c>
      <c r="AT320" s="16" t="s">
        <v>173</v>
      </c>
      <c r="AU320" s="16" t="s">
        <v>91</v>
      </c>
      <c r="AY320" s="16" t="s">
        <v>169</v>
      </c>
      <c r="BE320" s="174">
        <f>IF(N320="základní",J320,0)</f>
        <v>0</v>
      </c>
      <c r="BF320" s="174">
        <f>IF(N320="snížená",J320,0)</f>
        <v>0</v>
      </c>
      <c r="BG320" s="174">
        <f>IF(N320="zákl. přenesená",J320,0)</f>
        <v>0</v>
      </c>
      <c r="BH320" s="174">
        <f>IF(N320="sníž. přenesená",J320,0)</f>
        <v>0</v>
      </c>
      <c r="BI320" s="174">
        <f>IF(N320="nulová",J320,0)</f>
        <v>0</v>
      </c>
      <c r="BJ320" s="16" t="s">
        <v>19</v>
      </c>
      <c r="BK320" s="174">
        <f>ROUND(I320*H320,2)</f>
        <v>0</v>
      </c>
      <c r="BL320" s="16" t="s">
        <v>172</v>
      </c>
      <c r="BM320" s="16" t="s">
        <v>736</v>
      </c>
    </row>
    <row r="321" spans="2:47" s="1" customFormat="1" ht="13.5">
      <c r="B321" s="33"/>
      <c r="D321" s="175" t="s">
        <v>179</v>
      </c>
      <c r="F321" s="176" t="s">
        <v>737</v>
      </c>
      <c r="I321" s="177"/>
      <c r="L321" s="33"/>
      <c r="M321" s="62"/>
      <c r="N321" s="34"/>
      <c r="O321" s="34"/>
      <c r="P321" s="34"/>
      <c r="Q321" s="34"/>
      <c r="R321" s="34"/>
      <c r="S321" s="34"/>
      <c r="T321" s="63"/>
      <c r="AT321" s="16" t="s">
        <v>179</v>
      </c>
      <c r="AU321" s="16" t="s">
        <v>91</v>
      </c>
    </row>
    <row r="322" spans="2:51" s="11" customFormat="1" ht="13.5">
      <c r="B322" s="178"/>
      <c r="D322" s="175" t="s">
        <v>181</v>
      </c>
      <c r="E322" s="187" t="s">
        <v>3</v>
      </c>
      <c r="F322" s="188" t="s">
        <v>738</v>
      </c>
      <c r="H322" s="189">
        <v>48</v>
      </c>
      <c r="I322" s="183"/>
      <c r="L322" s="178"/>
      <c r="M322" s="184"/>
      <c r="N322" s="185"/>
      <c r="O322" s="185"/>
      <c r="P322" s="185"/>
      <c r="Q322" s="185"/>
      <c r="R322" s="185"/>
      <c r="S322" s="185"/>
      <c r="T322" s="186"/>
      <c r="AT322" s="187" t="s">
        <v>181</v>
      </c>
      <c r="AU322" s="187" t="s">
        <v>91</v>
      </c>
      <c r="AV322" s="11" t="s">
        <v>76</v>
      </c>
      <c r="AW322" s="11" t="s">
        <v>34</v>
      </c>
      <c r="AX322" s="11" t="s">
        <v>68</v>
      </c>
      <c r="AY322" s="187" t="s">
        <v>169</v>
      </c>
    </row>
    <row r="323" spans="2:51" s="11" customFormat="1" ht="13.5">
      <c r="B323" s="178"/>
      <c r="D323" s="175" t="s">
        <v>181</v>
      </c>
      <c r="E323" s="187" t="s">
        <v>3</v>
      </c>
      <c r="F323" s="188" t="s">
        <v>802</v>
      </c>
      <c r="H323" s="189">
        <v>7</v>
      </c>
      <c r="I323" s="183"/>
      <c r="L323" s="178"/>
      <c r="M323" s="184"/>
      <c r="N323" s="185"/>
      <c r="O323" s="185"/>
      <c r="P323" s="185"/>
      <c r="Q323" s="185"/>
      <c r="R323" s="185"/>
      <c r="S323" s="185"/>
      <c r="T323" s="186"/>
      <c r="AT323" s="187" t="s">
        <v>181</v>
      </c>
      <c r="AU323" s="187" t="s">
        <v>91</v>
      </c>
      <c r="AV323" s="11" t="s">
        <v>76</v>
      </c>
      <c r="AW323" s="11" t="s">
        <v>34</v>
      </c>
      <c r="AX323" s="11" t="s">
        <v>68</v>
      </c>
      <c r="AY323" s="187" t="s">
        <v>169</v>
      </c>
    </row>
    <row r="324" spans="2:51" s="12" customFormat="1" ht="13.5">
      <c r="B324" s="201"/>
      <c r="D324" s="179" t="s">
        <v>181</v>
      </c>
      <c r="E324" s="202" t="s">
        <v>3</v>
      </c>
      <c r="F324" s="203" t="s">
        <v>433</v>
      </c>
      <c r="H324" s="204">
        <v>55</v>
      </c>
      <c r="I324" s="205"/>
      <c r="L324" s="201"/>
      <c r="M324" s="206"/>
      <c r="N324" s="207"/>
      <c r="O324" s="207"/>
      <c r="P324" s="207"/>
      <c r="Q324" s="207"/>
      <c r="R324" s="207"/>
      <c r="S324" s="207"/>
      <c r="T324" s="208"/>
      <c r="AT324" s="209" t="s">
        <v>181</v>
      </c>
      <c r="AU324" s="209" t="s">
        <v>91</v>
      </c>
      <c r="AV324" s="12" t="s">
        <v>172</v>
      </c>
      <c r="AW324" s="12" t="s">
        <v>34</v>
      </c>
      <c r="AX324" s="12" t="s">
        <v>19</v>
      </c>
      <c r="AY324" s="209" t="s">
        <v>169</v>
      </c>
    </row>
    <row r="325" spans="2:65" s="1" customFormat="1" ht="22.5" customHeight="1">
      <c r="B325" s="162"/>
      <c r="C325" s="163" t="s">
        <v>615</v>
      </c>
      <c r="D325" s="163" t="s">
        <v>173</v>
      </c>
      <c r="E325" s="164" t="s">
        <v>741</v>
      </c>
      <c r="F325" s="165" t="s">
        <v>742</v>
      </c>
      <c r="G325" s="166" t="s">
        <v>176</v>
      </c>
      <c r="H325" s="167">
        <v>16</v>
      </c>
      <c r="I325" s="168"/>
      <c r="J325" s="169">
        <f>ROUND(I325*H325,2)</f>
        <v>0</v>
      </c>
      <c r="K325" s="165" t="s">
        <v>177</v>
      </c>
      <c r="L325" s="33"/>
      <c r="M325" s="170" t="s">
        <v>3</v>
      </c>
      <c r="N325" s="171" t="s">
        <v>41</v>
      </c>
      <c r="O325" s="34"/>
      <c r="P325" s="172">
        <f>O325*H325</f>
        <v>0</v>
      </c>
      <c r="Q325" s="172">
        <v>0</v>
      </c>
      <c r="R325" s="172">
        <f>Q325*H325</f>
        <v>0</v>
      </c>
      <c r="S325" s="172">
        <v>0</v>
      </c>
      <c r="T325" s="173">
        <f>S325*H325</f>
        <v>0</v>
      </c>
      <c r="AR325" s="16" t="s">
        <v>172</v>
      </c>
      <c r="AT325" s="16" t="s">
        <v>173</v>
      </c>
      <c r="AU325" s="16" t="s">
        <v>91</v>
      </c>
      <c r="AY325" s="16" t="s">
        <v>169</v>
      </c>
      <c r="BE325" s="174">
        <f>IF(N325="základní",J325,0)</f>
        <v>0</v>
      </c>
      <c r="BF325" s="174">
        <f>IF(N325="snížená",J325,0)</f>
        <v>0</v>
      </c>
      <c r="BG325" s="174">
        <f>IF(N325="zákl. přenesená",J325,0)</f>
        <v>0</v>
      </c>
      <c r="BH325" s="174">
        <f>IF(N325="sníž. přenesená",J325,0)</f>
        <v>0</v>
      </c>
      <c r="BI325" s="174">
        <f>IF(N325="nulová",J325,0)</f>
        <v>0</v>
      </c>
      <c r="BJ325" s="16" t="s">
        <v>19</v>
      </c>
      <c r="BK325" s="174">
        <f>ROUND(I325*H325,2)</f>
        <v>0</v>
      </c>
      <c r="BL325" s="16" t="s">
        <v>172</v>
      </c>
      <c r="BM325" s="16" t="s">
        <v>743</v>
      </c>
    </row>
    <row r="326" spans="2:47" s="1" customFormat="1" ht="13.5">
      <c r="B326" s="33"/>
      <c r="D326" s="175" t="s">
        <v>179</v>
      </c>
      <c r="F326" s="176" t="s">
        <v>744</v>
      </c>
      <c r="I326" s="177"/>
      <c r="L326" s="33"/>
      <c r="M326" s="62"/>
      <c r="N326" s="34"/>
      <c r="O326" s="34"/>
      <c r="P326" s="34"/>
      <c r="Q326" s="34"/>
      <c r="R326" s="34"/>
      <c r="S326" s="34"/>
      <c r="T326" s="63"/>
      <c r="AT326" s="16" t="s">
        <v>179</v>
      </c>
      <c r="AU326" s="16" t="s">
        <v>91</v>
      </c>
    </row>
    <row r="327" spans="2:51" s="11" customFormat="1" ht="13.5">
      <c r="B327" s="178"/>
      <c r="D327" s="175" t="s">
        <v>181</v>
      </c>
      <c r="E327" s="187" t="s">
        <v>3</v>
      </c>
      <c r="F327" s="188" t="s">
        <v>124</v>
      </c>
      <c r="H327" s="189">
        <v>16</v>
      </c>
      <c r="I327" s="183"/>
      <c r="L327" s="178"/>
      <c r="M327" s="184"/>
      <c r="N327" s="185"/>
      <c r="O327" s="185"/>
      <c r="P327" s="185"/>
      <c r="Q327" s="185"/>
      <c r="R327" s="185"/>
      <c r="S327" s="185"/>
      <c r="T327" s="186"/>
      <c r="AT327" s="187" t="s">
        <v>181</v>
      </c>
      <c r="AU327" s="187" t="s">
        <v>91</v>
      </c>
      <c r="AV327" s="11" t="s">
        <v>76</v>
      </c>
      <c r="AW327" s="11" t="s">
        <v>34</v>
      </c>
      <c r="AX327" s="11" t="s">
        <v>19</v>
      </c>
      <c r="AY327" s="187" t="s">
        <v>169</v>
      </c>
    </row>
    <row r="328" spans="2:63" s="10" customFormat="1" ht="21.75" customHeight="1">
      <c r="B328" s="148"/>
      <c r="D328" s="159" t="s">
        <v>67</v>
      </c>
      <c r="E328" s="160" t="s">
        <v>745</v>
      </c>
      <c r="F328" s="160" t="s">
        <v>746</v>
      </c>
      <c r="I328" s="151"/>
      <c r="J328" s="161">
        <f>BK328</f>
        <v>0</v>
      </c>
      <c r="L328" s="148"/>
      <c r="M328" s="153"/>
      <c r="N328" s="154"/>
      <c r="O328" s="154"/>
      <c r="P328" s="155">
        <f>SUM(P329:P340)</f>
        <v>0</v>
      </c>
      <c r="Q328" s="154"/>
      <c r="R328" s="155">
        <f>SUM(R329:R340)</f>
        <v>0</v>
      </c>
      <c r="S328" s="154"/>
      <c r="T328" s="156">
        <f>SUM(T329:T340)</f>
        <v>0</v>
      </c>
      <c r="AR328" s="149" t="s">
        <v>172</v>
      </c>
      <c r="AT328" s="157" t="s">
        <v>67</v>
      </c>
      <c r="AU328" s="157" t="s">
        <v>76</v>
      </c>
      <c r="AY328" s="149" t="s">
        <v>169</v>
      </c>
      <c r="BK328" s="158">
        <f>SUM(BK329:BK340)</f>
        <v>0</v>
      </c>
    </row>
    <row r="329" spans="2:65" s="1" customFormat="1" ht="31.5" customHeight="1">
      <c r="B329" s="162"/>
      <c r="C329" s="163" t="s">
        <v>619</v>
      </c>
      <c r="D329" s="163" t="s">
        <v>173</v>
      </c>
      <c r="E329" s="164" t="s">
        <v>703</v>
      </c>
      <c r="F329" s="165" t="s">
        <v>704</v>
      </c>
      <c r="G329" s="166" t="s">
        <v>94</v>
      </c>
      <c r="H329" s="167">
        <v>240</v>
      </c>
      <c r="I329" s="168"/>
      <c r="J329" s="169">
        <f>ROUND(I329*H329,2)</f>
        <v>0</v>
      </c>
      <c r="K329" s="165" t="s">
        <v>177</v>
      </c>
      <c r="L329" s="33"/>
      <c r="M329" s="170" t="s">
        <v>3</v>
      </c>
      <c r="N329" s="171" t="s">
        <v>41</v>
      </c>
      <c r="O329" s="34"/>
      <c r="P329" s="172">
        <f>O329*H329</f>
        <v>0</v>
      </c>
      <c r="Q329" s="172">
        <v>0</v>
      </c>
      <c r="R329" s="172">
        <f>Q329*H329</f>
        <v>0</v>
      </c>
      <c r="S329" s="172">
        <v>0</v>
      </c>
      <c r="T329" s="173">
        <f>S329*H329</f>
        <v>0</v>
      </c>
      <c r="AR329" s="16" t="s">
        <v>748</v>
      </c>
      <c r="AT329" s="16" t="s">
        <v>173</v>
      </c>
      <c r="AU329" s="16" t="s">
        <v>91</v>
      </c>
      <c r="AY329" s="16" t="s">
        <v>169</v>
      </c>
      <c r="BE329" s="174">
        <f>IF(N329="základní",J329,0)</f>
        <v>0</v>
      </c>
      <c r="BF329" s="174">
        <f>IF(N329="snížená",J329,0)</f>
        <v>0</v>
      </c>
      <c r="BG329" s="174">
        <f>IF(N329="zákl. přenesená",J329,0)</f>
        <v>0</v>
      </c>
      <c r="BH329" s="174">
        <f>IF(N329="sníž. přenesená",J329,0)</f>
        <v>0</v>
      </c>
      <c r="BI329" s="174">
        <f>IF(N329="nulová",J329,0)</f>
        <v>0</v>
      </c>
      <c r="BJ329" s="16" t="s">
        <v>19</v>
      </c>
      <c r="BK329" s="174">
        <f>ROUND(I329*H329,2)</f>
        <v>0</v>
      </c>
      <c r="BL329" s="16" t="s">
        <v>748</v>
      </c>
      <c r="BM329" s="16" t="s">
        <v>803</v>
      </c>
    </row>
    <row r="330" spans="2:47" s="1" customFormat="1" ht="13.5">
      <c r="B330" s="33"/>
      <c r="D330" s="175" t="s">
        <v>179</v>
      </c>
      <c r="F330" s="176" t="s">
        <v>706</v>
      </c>
      <c r="I330" s="177"/>
      <c r="L330" s="33"/>
      <c r="M330" s="62"/>
      <c r="N330" s="34"/>
      <c r="O330" s="34"/>
      <c r="P330" s="34"/>
      <c r="Q330" s="34"/>
      <c r="R330" s="34"/>
      <c r="S330" s="34"/>
      <c r="T330" s="63"/>
      <c r="AT330" s="16" t="s">
        <v>179</v>
      </c>
      <c r="AU330" s="16" t="s">
        <v>91</v>
      </c>
    </row>
    <row r="331" spans="2:51" s="11" customFormat="1" ht="13.5">
      <c r="B331" s="178"/>
      <c r="D331" s="179" t="s">
        <v>181</v>
      </c>
      <c r="E331" s="180" t="s">
        <v>3</v>
      </c>
      <c r="F331" s="181" t="s">
        <v>804</v>
      </c>
      <c r="H331" s="182">
        <v>240</v>
      </c>
      <c r="I331" s="183"/>
      <c r="L331" s="178"/>
      <c r="M331" s="184"/>
      <c r="N331" s="185"/>
      <c r="O331" s="185"/>
      <c r="P331" s="185"/>
      <c r="Q331" s="185"/>
      <c r="R331" s="185"/>
      <c r="S331" s="185"/>
      <c r="T331" s="186"/>
      <c r="AT331" s="187" t="s">
        <v>181</v>
      </c>
      <c r="AU331" s="187" t="s">
        <v>91</v>
      </c>
      <c r="AV331" s="11" t="s">
        <v>76</v>
      </c>
      <c r="AW331" s="11" t="s">
        <v>34</v>
      </c>
      <c r="AX331" s="11" t="s">
        <v>19</v>
      </c>
      <c r="AY331" s="187" t="s">
        <v>169</v>
      </c>
    </row>
    <row r="332" spans="2:65" s="1" customFormat="1" ht="22.5" customHeight="1">
      <c r="B332" s="162"/>
      <c r="C332" s="163" t="s">
        <v>623</v>
      </c>
      <c r="D332" s="163" t="s">
        <v>173</v>
      </c>
      <c r="E332" s="164" t="s">
        <v>501</v>
      </c>
      <c r="F332" s="165" t="s">
        <v>502</v>
      </c>
      <c r="G332" s="166" t="s">
        <v>102</v>
      </c>
      <c r="H332" s="167">
        <v>20</v>
      </c>
      <c r="I332" s="168"/>
      <c r="J332" s="169">
        <f>ROUND(I332*H332,2)</f>
        <v>0</v>
      </c>
      <c r="K332" s="165" t="s">
        <v>177</v>
      </c>
      <c r="L332" s="33"/>
      <c r="M332" s="170" t="s">
        <v>3</v>
      </c>
      <c r="N332" s="171" t="s">
        <v>41</v>
      </c>
      <c r="O332" s="34"/>
      <c r="P332" s="172">
        <f>O332*H332</f>
        <v>0</v>
      </c>
      <c r="Q332" s="172">
        <v>0</v>
      </c>
      <c r="R332" s="172">
        <f>Q332*H332</f>
        <v>0</v>
      </c>
      <c r="S332" s="172">
        <v>0</v>
      </c>
      <c r="T332" s="173">
        <f>S332*H332</f>
        <v>0</v>
      </c>
      <c r="AR332" s="16" t="s">
        <v>748</v>
      </c>
      <c r="AT332" s="16" t="s">
        <v>173</v>
      </c>
      <c r="AU332" s="16" t="s">
        <v>91</v>
      </c>
      <c r="AY332" s="16" t="s">
        <v>169</v>
      </c>
      <c r="BE332" s="174">
        <f>IF(N332="základní",J332,0)</f>
        <v>0</v>
      </c>
      <c r="BF332" s="174">
        <f>IF(N332="snížená",J332,0)</f>
        <v>0</v>
      </c>
      <c r="BG332" s="174">
        <f>IF(N332="zákl. přenesená",J332,0)</f>
        <v>0</v>
      </c>
      <c r="BH332" s="174">
        <f>IF(N332="sníž. přenesená",J332,0)</f>
        <v>0</v>
      </c>
      <c r="BI332" s="174">
        <f>IF(N332="nulová",J332,0)</f>
        <v>0</v>
      </c>
      <c r="BJ332" s="16" t="s">
        <v>19</v>
      </c>
      <c r="BK332" s="174">
        <f>ROUND(I332*H332,2)</f>
        <v>0</v>
      </c>
      <c r="BL332" s="16" t="s">
        <v>748</v>
      </c>
      <c r="BM332" s="16" t="s">
        <v>805</v>
      </c>
    </row>
    <row r="333" spans="2:47" s="1" customFormat="1" ht="13.5">
      <c r="B333" s="33"/>
      <c r="D333" s="175" t="s">
        <v>179</v>
      </c>
      <c r="F333" s="176" t="s">
        <v>504</v>
      </c>
      <c r="I333" s="177"/>
      <c r="L333" s="33"/>
      <c r="M333" s="62"/>
      <c r="N333" s="34"/>
      <c r="O333" s="34"/>
      <c r="P333" s="34"/>
      <c r="Q333" s="34"/>
      <c r="R333" s="34"/>
      <c r="S333" s="34"/>
      <c r="T333" s="63"/>
      <c r="AT333" s="16" t="s">
        <v>179</v>
      </c>
      <c r="AU333" s="16" t="s">
        <v>91</v>
      </c>
    </row>
    <row r="334" spans="2:51" s="11" customFormat="1" ht="13.5">
      <c r="B334" s="178"/>
      <c r="D334" s="179" t="s">
        <v>181</v>
      </c>
      <c r="E334" s="180" t="s">
        <v>3</v>
      </c>
      <c r="F334" s="181" t="s">
        <v>753</v>
      </c>
      <c r="H334" s="182">
        <v>20</v>
      </c>
      <c r="I334" s="183"/>
      <c r="L334" s="178"/>
      <c r="M334" s="184"/>
      <c r="N334" s="185"/>
      <c r="O334" s="185"/>
      <c r="P334" s="185"/>
      <c r="Q334" s="185"/>
      <c r="R334" s="185"/>
      <c r="S334" s="185"/>
      <c r="T334" s="186"/>
      <c r="AT334" s="187" t="s">
        <v>181</v>
      </c>
      <c r="AU334" s="187" t="s">
        <v>91</v>
      </c>
      <c r="AV334" s="11" t="s">
        <v>76</v>
      </c>
      <c r="AW334" s="11" t="s">
        <v>34</v>
      </c>
      <c r="AX334" s="11" t="s">
        <v>19</v>
      </c>
      <c r="AY334" s="187" t="s">
        <v>169</v>
      </c>
    </row>
    <row r="335" spans="2:65" s="1" customFormat="1" ht="22.5" customHeight="1">
      <c r="B335" s="162"/>
      <c r="C335" s="163" t="s">
        <v>627</v>
      </c>
      <c r="D335" s="163" t="s">
        <v>173</v>
      </c>
      <c r="E335" s="164" t="s">
        <v>510</v>
      </c>
      <c r="F335" s="165" t="s">
        <v>511</v>
      </c>
      <c r="G335" s="166" t="s">
        <v>102</v>
      </c>
      <c r="H335" s="167">
        <v>20</v>
      </c>
      <c r="I335" s="168"/>
      <c r="J335" s="169">
        <f>ROUND(I335*H335,2)</f>
        <v>0</v>
      </c>
      <c r="K335" s="165" t="s">
        <v>177</v>
      </c>
      <c r="L335" s="33"/>
      <c r="M335" s="170" t="s">
        <v>3</v>
      </c>
      <c r="N335" s="171" t="s">
        <v>41</v>
      </c>
      <c r="O335" s="34"/>
      <c r="P335" s="172">
        <f>O335*H335</f>
        <v>0</v>
      </c>
      <c r="Q335" s="172">
        <v>0</v>
      </c>
      <c r="R335" s="172">
        <f>Q335*H335</f>
        <v>0</v>
      </c>
      <c r="S335" s="172">
        <v>0</v>
      </c>
      <c r="T335" s="173">
        <f>S335*H335</f>
        <v>0</v>
      </c>
      <c r="AR335" s="16" t="s">
        <v>748</v>
      </c>
      <c r="AT335" s="16" t="s">
        <v>173</v>
      </c>
      <c r="AU335" s="16" t="s">
        <v>91</v>
      </c>
      <c r="AY335" s="16" t="s">
        <v>169</v>
      </c>
      <c r="BE335" s="174">
        <f>IF(N335="základní",J335,0)</f>
        <v>0</v>
      </c>
      <c r="BF335" s="174">
        <f>IF(N335="snížená",J335,0)</f>
        <v>0</v>
      </c>
      <c r="BG335" s="174">
        <f>IF(N335="zákl. přenesená",J335,0)</f>
        <v>0</v>
      </c>
      <c r="BH335" s="174">
        <f>IF(N335="sníž. přenesená",J335,0)</f>
        <v>0</v>
      </c>
      <c r="BI335" s="174">
        <f>IF(N335="nulová",J335,0)</f>
        <v>0</v>
      </c>
      <c r="BJ335" s="16" t="s">
        <v>19</v>
      </c>
      <c r="BK335" s="174">
        <f>ROUND(I335*H335,2)</f>
        <v>0</v>
      </c>
      <c r="BL335" s="16" t="s">
        <v>748</v>
      </c>
      <c r="BM335" s="16" t="s">
        <v>806</v>
      </c>
    </row>
    <row r="336" spans="2:47" s="1" customFormat="1" ht="13.5">
      <c r="B336" s="33"/>
      <c r="D336" s="179" t="s">
        <v>179</v>
      </c>
      <c r="F336" s="190" t="s">
        <v>513</v>
      </c>
      <c r="I336" s="177"/>
      <c r="L336" s="33"/>
      <c r="M336" s="62"/>
      <c r="N336" s="34"/>
      <c r="O336" s="34"/>
      <c r="P336" s="34"/>
      <c r="Q336" s="34"/>
      <c r="R336" s="34"/>
      <c r="S336" s="34"/>
      <c r="T336" s="63"/>
      <c r="AT336" s="16" t="s">
        <v>179</v>
      </c>
      <c r="AU336" s="16" t="s">
        <v>91</v>
      </c>
    </row>
    <row r="337" spans="2:65" s="1" customFormat="1" ht="22.5" customHeight="1">
      <c r="B337" s="162"/>
      <c r="C337" s="163" t="s">
        <v>631</v>
      </c>
      <c r="D337" s="163" t="s">
        <v>173</v>
      </c>
      <c r="E337" s="164" t="s">
        <v>515</v>
      </c>
      <c r="F337" s="165" t="s">
        <v>516</v>
      </c>
      <c r="G337" s="166" t="s">
        <v>102</v>
      </c>
      <c r="H337" s="167">
        <v>20</v>
      </c>
      <c r="I337" s="168"/>
      <c r="J337" s="169">
        <f>ROUND(I337*H337,2)</f>
        <v>0</v>
      </c>
      <c r="K337" s="165" t="s">
        <v>177</v>
      </c>
      <c r="L337" s="33"/>
      <c r="M337" s="170" t="s">
        <v>3</v>
      </c>
      <c r="N337" s="171" t="s">
        <v>41</v>
      </c>
      <c r="O337" s="34"/>
      <c r="P337" s="172">
        <f>O337*H337</f>
        <v>0</v>
      </c>
      <c r="Q337" s="172">
        <v>0</v>
      </c>
      <c r="R337" s="172">
        <f>Q337*H337</f>
        <v>0</v>
      </c>
      <c r="S337" s="172">
        <v>0</v>
      </c>
      <c r="T337" s="173">
        <f>S337*H337</f>
        <v>0</v>
      </c>
      <c r="AR337" s="16" t="s">
        <v>748</v>
      </c>
      <c r="AT337" s="16" t="s">
        <v>173</v>
      </c>
      <c r="AU337" s="16" t="s">
        <v>91</v>
      </c>
      <c r="AY337" s="16" t="s">
        <v>169</v>
      </c>
      <c r="BE337" s="174">
        <f>IF(N337="základní",J337,0)</f>
        <v>0</v>
      </c>
      <c r="BF337" s="174">
        <f>IF(N337="snížená",J337,0)</f>
        <v>0</v>
      </c>
      <c r="BG337" s="174">
        <f>IF(N337="zákl. přenesená",J337,0)</f>
        <v>0</v>
      </c>
      <c r="BH337" s="174">
        <f>IF(N337="sníž. přenesená",J337,0)</f>
        <v>0</v>
      </c>
      <c r="BI337" s="174">
        <f>IF(N337="nulová",J337,0)</f>
        <v>0</v>
      </c>
      <c r="BJ337" s="16" t="s">
        <v>19</v>
      </c>
      <c r="BK337" s="174">
        <f>ROUND(I337*H337,2)</f>
        <v>0</v>
      </c>
      <c r="BL337" s="16" t="s">
        <v>748</v>
      </c>
      <c r="BM337" s="16" t="s">
        <v>807</v>
      </c>
    </row>
    <row r="338" spans="2:47" s="1" customFormat="1" ht="13.5">
      <c r="B338" s="33"/>
      <c r="D338" s="179" t="s">
        <v>179</v>
      </c>
      <c r="F338" s="190" t="s">
        <v>518</v>
      </c>
      <c r="I338" s="177"/>
      <c r="L338" s="33"/>
      <c r="M338" s="62"/>
      <c r="N338" s="34"/>
      <c r="O338" s="34"/>
      <c r="P338" s="34"/>
      <c r="Q338" s="34"/>
      <c r="R338" s="34"/>
      <c r="S338" s="34"/>
      <c r="T338" s="63"/>
      <c r="AT338" s="16" t="s">
        <v>179</v>
      </c>
      <c r="AU338" s="16" t="s">
        <v>91</v>
      </c>
    </row>
    <row r="339" spans="2:65" s="1" customFormat="1" ht="22.5" customHeight="1">
      <c r="B339" s="162"/>
      <c r="C339" s="191" t="s">
        <v>635</v>
      </c>
      <c r="D339" s="191" t="s">
        <v>252</v>
      </c>
      <c r="E339" s="192" t="s">
        <v>520</v>
      </c>
      <c r="F339" s="193" t="s">
        <v>521</v>
      </c>
      <c r="G339" s="194" t="s">
        <v>102</v>
      </c>
      <c r="H339" s="195">
        <v>20</v>
      </c>
      <c r="I339" s="196"/>
      <c r="J339" s="197">
        <f>ROUND(I339*H339,2)</f>
        <v>0</v>
      </c>
      <c r="K339" s="193" t="s">
        <v>214</v>
      </c>
      <c r="L339" s="198"/>
      <c r="M339" s="199" t="s">
        <v>3</v>
      </c>
      <c r="N339" s="200" t="s">
        <v>41</v>
      </c>
      <c r="O339" s="34"/>
      <c r="P339" s="172">
        <f>O339*H339</f>
        <v>0</v>
      </c>
      <c r="Q339" s="172">
        <v>0</v>
      </c>
      <c r="R339" s="172">
        <f>Q339*H339</f>
        <v>0</v>
      </c>
      <c r="S339" s="172">
        <v>0</v>
      </c>
      <c r="T339" s="173">
        <f>S339*H339</f>
        <v>0</v>
      </c>
      <c r="AR339" s="16" t="s">
        <v>748</v>
      </c>
      <c r="AT339" s="16" t="s">
        <v>252</v>
      </c>
      <c r="AU339" s="16" t="s">
        <v>91</v>
      </c>
      <c r="AY339" s="16" t="s">
        <v>169</v>
      </c>
      <c r="BE339" s="174">
        <f>IF(N339="základní",J339,0)</f>
        <v>0</v>
      </c>
      <c r="BF339" s="174">
        <f>IF(N339="snížená",J339,0)</f>
        <v>0</v>
      </c>
      <c r="BG339" s="174">
        <f>IF(N339="zákl. přenesená",J339,0)</f>
        <v>0</v>
      </c>
      <c r="BH339" s="174">
        <f>IF(N339="sníž. přenesená",J339,0)</f>
        <v>0</v>
      </c>
      <c r="BI339" s="174">
        <f>IF(N339="nulová",J339,0)</f>
        <v>0</v>
      </c>
      <c r="BJ339" s="16" t="s">
        <v>19</v>
      </c>
      <c r="BK339" s="174">
        <f>ROUND(I339*H339,2)</f>
        <v>0</v>
      </c>
      <c r="BL339" s="16" t="s">
        <v>748</v>
      </c>
      <c r="BM339" s="16" t="s">
        <v>808</v>
      </c>
    </row>
    <row r="340" spans="2:47" s="1" customFormat="1" ht="13.5">
      <c r="B340" s="33"/>
      <c r="D340" s="175" t="s">
        <v>179</v>
      </c>
      <c r="F340" s="176" t="s">
        <v>523</v>
      </c>
      <c r="I340" s="177"/>
      <c r="L340" s="33"/>
      <c r="M340" s="62"/>
      <c r="N340" s="34"/>
      <c r="O340" s="34"/>
      <c r="P340" s="34"/>
      <c r="Q340" s="34"/>
      <c r="R340" s="34"/>
      <c r="S340" s="34"/>
      <c r="T340" s="63"/>
      <c r="AT340" s="16" t="s">
        <v>179</v>
      </c>
      <c r="AU340" s="16" t="s">
        <v>91</v>
      </c>
    </row>
    <row r="341" spans="2:63" s="10" customFormat="1" ht="21.75" customHeight="1">
      <c r="B341" s="148"/>
      <c r="D341" s="159" t="s">
        <v>67</v>
      </c>
      <c r="E341" s="160" t="s">
        <v>760</v>
      </c>
      <c r="F341" s="160" t="s">
        <v>761</v>
      </c>
      <c r="I341" s="151"/>
      <c r="J341" s="161">
        <f>BK341</f>
        <v>0</v>
      </c>
      <c r="L341" s="148"/>
      <c r="M341" s="153"/>
      <c r="N341" s="154"/>
      <c r="O341" s="154"/>
      <c r="P341" s="155">
        <f>SUM(P342:P353)</f>
        <v>0</v>
      </c>
      <c r="Q341" s="154"/>
      <c r="R341" s="155">
        <f>SUM(R342:R353)</f>
        <v>0</v>
      </c>
      <c r="S341" s="154"/>
      <c r="T341" s="156">
        <f>SUM(T342:T353)</f>
        <v>0</v>
      </c>
      <c r="AR341" s="149" t="s">
        <v>172</v>
      </c>
      <c r="AT341" s="157" t="s">
        <v>67</v>
      </c>
      <c r="AU341" s="157" t="s">
        <v>76</v>
      </c>
      <c r="AY341" s="149" t="s">
        <v>169</v>
      </c>
      <c r="BK341" s="158">
        <f>SUM(BK342:BK353)</f>
        <v>0</v>
      </c>
    </row>
    <row r="342" spans="2:65" s="1" customFormat="1" ht="31.5" customHeight="1">
      <c r="B342" s="162"/>
      <c r="C342" s="163" t="s">
        <v>639</v>
      </c>
      <c r="D342" s="163" t="s">
        <v>173</v>
      </c>
      <c r="E342" s="164" t="s">
        <v>763</v>
      </c>
      <c r="F342" s="165" t="s">
        <v>764</v>
      </c>
      <c r="G342" s="166" t="s">
        <v>94</v>
      </c>
      <c r="H342" s="167">
        <v>1260</v>
      </c>
      <c r="I342" s="168"/>
      <c r="J342" s="169">
        <f>ROUND(I342*H342,2)</f>
        <v>0</v>
      </c>
      <c r="K342" s="165" t="s">
        <v>177</v>
      </c>
      <c r="L342" s="33"/>
      <c r="M342" s="170" t="s">
        <v>3</v>
      </c>
      <c r="N342" s="171" t="s">
        <v>41</v>
      </c>
      <c r="O342" s="34"/>
      <c r="P342" s="172">
        <f>O342*H342</f>
        <v>0</v>
      </c>
      <c r="Q342" s="172">
        <v>0</v>
      </c>
      <c r="R342" s="172">
        <f>Q342*H342</f>
        <v>0</v>
      </c>
      <c r="S342" s="172">
        <v>0</v>
      </c>
      <c r="T342" s="173">
        <f>S342*H342</f>
        <v>0</v>
      </c>
      <c r="AR342" s="16" t="s">
        <v>172</v>
      </c>
      <c r="AT342" s="16" t="s">
        <v>173</v>
      </c>
      <c r="AU342" s="16" t="s">
        <v>91</v>
      </c>
      <c r="AY342" s="16" t="s">
        <v>169</v>
      </c>
      <c r="BE342" s="174">
        <f>IF(N342="základní",J342,0)</f>
        <v>0</v>
      </c>
      <c r="BF342" s="174">
        <f>IF(N342="snížená",J342,0)</f>
        <v>0</v>
      </c>
      <c r="BG342" s="174">
        <f>IF(N342="zákl. přenesená",J342,0)</f>
        <v>0</v>
      </c>
      <c r="BH342" s="174">
        <f>IF(N342="sníž. přenesená",J342,0)</f>
        <v>0</v>
      </c>
      <c r="BI342" s="174">
        <f>IF(N342="nulová",J342,0)</f>
        <v>0</v>
      </c>
      <c r="BJ342" s="16" t="s">
        <v>19</v>
      </c>
      <c r="BK342" s="174">
        <f>ROUND(I342*H342,2)</f>
        <v>0</v>
      </c>
      <c r="BL342" s="16" t="s">
        <v>172</v>
      </c>
      <c r="BM342" s="16" t="s">
        <v>765</v>
      </c>
    </row>
    <row r="343" spans="2:47" s="1" customFormat="1" ht="13.5">
      <c r="B343" s="33"/>
      <c r="D343" s="175" t="s">
        <v>179</v>
      </c>
      <c r="F343" s="176" t="s">
        <v>766</v>
      </c>
      <c r="I343" s="177"/>
      <c r="L343" s="33"/>
      <c r="M343" s="62"/>
      <c r="N343" s="34"/>
      <c r="O343" s="34"/>
      <c r="P343" s="34"/>
      <c r="Q343" s="34"/>
      <c r="R343" s="34"/>
      <c r="S343" s="34"/>
      <c r="T343" s="63"/>
      <c r="AT343" s="16" t="s">
        <v>179</v>
      </c>
      <c r="AU343" s="16" t="s">
        <v>91</v>
      </c>
    </row>
    <row r="344" spans="2:51" s="11" customFormat="1" ht="13.5">
      <c r="B344" s="178"/>
      <c r="D344" s="179" t="s">
        <v>181</v>
      </c>
      <c r="E344" s="180" t="s">
        <v>3</v>
      </c>
      <c r="F344" s="181" t="s">
        <v>767</v>
      </c>
      <c r="H344" s="182">
        <v>1260</v>
      </c>
      <c r="I344" s="183"/>
      <c r="L344" s="178"/>
      <c r="M344" s="184"/>
      <c r="N344" s="185"/>
      <c r="O344" s="185"/>
      <c r="P344" s="185"/>
      <c r="Q344" s="185"/>
      <c r="R344" s="185"/>
      <c r="S344" s="185"/>
      <c r="T344" s="186"/>
      <c r="AT344" s="187" t="s">
        <v>181</v>
      </c>
      <c r="AU344" s="187" t="s">
        <v>91</v>
      </c>
      <c r="AV344" s="11" t="s">
        <v>76</v>
      </c>
      <c r="AW344" s="11" t="s">
        <v>34</v>
      </c>
      <c r="AX344" s="11" t="s">
        <v>19</v>
      </c>
      <c r="AY344" s="187" t="s">
        <v>169</v>
      </c>
    </row>
    <row r="345" spans="2:65" s="1" customFormat="1" ht="22.5" customHeight="1">
      <c r="B345" s="162"/>
      <c r="C345" s="163" t="s">
        <v>643</v>
      </c>
      <c r="D345" s="163" t="s">
        <v>173</v>
      </c>
      <c r="E345" s="164" t="s">
        <v>501</v>
      </c>
      <c r="F345" s="165" t="s">
        <v>502</v>
      </c>
      <c r="G345" s="166" t="s">
        <v>102</v>
      </c>
      <c r="H345" s="167">
        <v>42</v>
      </c>
      <c r="I345" s="168"/>
      <c r="J345" s="169">
        <f>ROUND(I345*H345,2)</f>
        <v>0</v>
      </c>
      <c r="K345" s="165" t="s">
        <v>177</v>
      </c>
      <c r="L345" s="33"/>
      <c r="M345" s="170" t="s">
        <v>3</v>
      </c>
      <c r="N345" s="171" t="s">
        <v>41</v>
      </c>
      <c r="O345" s="34"/>
      <c r="P345" s="172">
        <f>O345*H345</f>
        <v>0</v>
      </c>
      <c r="Q345" s="172">
        <v>0</v>
      </c>
      <c r="R345" s="172">
        <f>Q345*H345</f>
        <v>0</v>
      </c>
      <c r="S345" s="172">
        <v>0</v>
      </c>
      <c r="T345" s="173">
        <f>S345*H345</f>
        <v>0</v>
      </c>
      <c r="AR345" s="16" t="s">
        <v>172</v>
      </c>
      <c r="AT345" s="16" t="s">
        <v>173</v>
      </c>
      <c r="AU345" s="16" t="s">
        <v>91</v>
      </c>
      <c r="AY345" s="16" t="s">
        <v>169</v>
      </c>
      <c r="BE345" s="174">
        <f>IF(N345="základní",J345,0)</f>
        <v>0</v>
      </c>
      <c r="BF345" s="174">
        <f>IF(N345="snížená",J345,0)</f>
        <v>0</v>
      </c>
      <c r="BG345" s="174">
        <f>IF(N345="zákl. přenesená",J345,0)</f>
        <v>0</v>
      </c>
      <c r="BH345" s="174">
        <f>IF(N345="sníž. přenesená",J345,0)</f>
        <v>0</v>
      </c>
      <c r="BI345" s="174">
        <f>IF(N345="nulová",J345,0)</f>
        <v>0</v>
      </c>
      <c r="BJ345" s="16" t="s">
        <v>19</v>
      </c>
      <c r="BK345" s="174">
        <f>ROUND(I345*H345,2)</f>
        <v>0</v>
      </c>
      <c r="BL345" s="16" t="s">
        <v>172</v>
      </c>
      <c r="BM345" s="16" t="s">
        <v>809</v>
      </c>
    </row>
    <row r="346" spans="2:47" s="1" customFormat="1" ht="13.5">
      <c r="B346" s="33"/>
      <c r="D346" s="175" t="s">
        <v>179</v>
      </c>
      <c r="F346" s="176" t="s">
        <v>504</v>
      </c>
      <c r="I346" s="177"/>
      <c r="L346" s="33"/>
      <c r="M346" s="62"/>
      <c r="N346" s="34"/>
      <c r="O346" s="34"/>
      <c r="P346" s="34"/>
      <c r="Q346" s="34"/>
      <c r="R346" s="34"/>
      <c r="S346" s="34"/>
      <c r="T346" s="63"/>
      <c r="AT346" s="16" t="s">
        <v>179</v>
      </c>
      <c r="AU346" s="16" t="s">
        <v>91</v>
      </c>
    </row>
    <row r="347" spans="2:51" s="11" customFormat="1" ht="27">
      <c r="B347" s="178"/>
      <c r="D347" s="179" t="s">
        <v>181</v>
      </c>
      <c r="E347" s="180" t="s">
        <v>3</v>
      </c>
      <c r="F347" s="181" t="s">
        <v>770</v>
      </c>
      <c r="H347" s="182">
        <v>42</v>
      </c>
      <c r="I347" s="183"/>
      <c r="L347" s="178"/>
      <c r="M347" s="184"/>
      <c r="N347" s="185"/>
      <c r="O347" s="185"/>
      <c r="P347" s="185"/>
      <c r="Q347" s="185"/>
      <c r="R347" s="185"/>
      <c r="S347" s="185"/>
      <c r="T347" s="186"/>
      <c r="AT347" s="187" t="s">
        <v>181</v>
      </c>
      <c r="AU347" s="187" t="s">
        <v>91</v>
      </c>
      <c r="AV347" s="11" t="s">
        <v>76</v>
      </c>
      <c r="AW347" s="11" t="s">
        <v>34</v>
      </c>
      <c r="AX347" s="11" t="s">
        <v>19</v>
      </c>
      <c r="AY347" s="187" t="s">
        <v>169</v>
      </c>
    </row>
    <row r="348" spans="2:65" s="1" customFormat="1" ht="22.5" customHeight="1">
      <c r="B348" s="162"/>
      <c r="C348" s="163" t="s">
        <v>647</v>
      </c>
      <c r="D348" s="163" t="s">
        <v>173</v>
      </c>
      <c r="E348" s="164" t="s">
        <v>510</v>
      </c>
      <c r="F348" s="165" t="s">
        <v>511</v>
      </c>
      <c r="G348" s="166" t="s">
        <v>102</v>
      </c>
      <c r="H348" s="167">
        <v>42</v>
      </c>
      <c r="I348" s="168"/>
      <c r="J348" s="169">
        <f>ROUND(I348*H348,2)</f>
        <v>0</v>
      </c>
      <c r="K348" s="165" t="s">
        <v>177</v>
      </c>
      <c r="L348" s="33"/>
      <c r="M348" s="170" t="s">
        <v>3</v>
      </c>
      <c r="N348" s="171" t="s">
        <v>41</v>
      </c>
      <c r="O348" s="34"/>
      <c r="P348" s="172">
        <f>O348*H348</f>
        <v>0</v>
      </c>
      <c r="Q348" s="172">
        <v>0</v>
      </c>
      <c r="R348" s="172">
        <f>Q348*H348</f>
        <v>0</v>
      </c>
      <c r="S348" s="172">
        <v>0</v>
      </c>
      <c r="T348" s="173">
        <f>S348*H348</f>
        <v>0</v>
      </c>
      <c r="AR348" s="16" t="s">
        <v>172</v>
      </c>
      <c r="AT348" s="16" t="s">
        <v>173</v>
      </c>
      <c r="AU348" s="16" t="s">
        <v>91</v>
      </c>
      <c r="AY348" s="16" t="s">
        <v>169</v>
      </c>
      <c r="BE348" s="174">
        <f>IF(N348="základní",J348,0)</f>
        <v>0</v>
      </c>
      <c r="BF348" s="174">
        <f>IF(N348="snížená",J348,0)</f>
        <v>0</v>
      </c>
      <c r="BG348" s="174">
        <f>IF(N348="zákl. přenesená",J348,0)</f>
        <v>0</v>
      </c>
      <c r="BH348" s="174">
        <f>IF(N348="sníž. přenesená",J348,0)</f>
        <v>0</v>
      </c>
      <c r="BI348" s="174">
        <f>IF(N348="nulová",J348,0)</f>
        <v>0</v>
      </c>
      <c r="BJ348" s="16" t="s">
        <v>19</v>
      </c>
      <c r="BK348" s="174">
        <f>ROUND(I348*H348,2)</f>
        <v>0</v>
      </c>
      <c r="BL348" s="16" t="s">
        <v>172</v>
      </c>
      <c r="BM348" s="16" t="s">
        <v>810</v>
      </c>
    </row>
    <row r="349" spans="2:47" s="1" customFormat="1" ht="13.5">
      <c r="B349" s="33"/>
      <c r="D349" s="179" t="s">
        <v>179</v>
      </c>
      <c r="F349" s="190" t="s">
        <v>513</v>
      </c>
      <c r="I349" s="177"/>
      <c r="L349" s="33"/>
      <c r="M349" s="62"/>
      <c r="N349" s="34"/>
      <c r="O349" s="34"/>
      <c r="P349" s="34"/>
      <c r="Q349" s="34"/>
      <c r="R349" s="34"/>
      <c r="S349" s="34"/>
      <c r="T349" s="63"/>
      <c r="AT349" s="16" t="s">
        <v>179</v>
      </c>
      <c r="AU349" s="16" t="s">
        <v>91</v>
      </c>
    </row>
    <row r="350" spans="2:65" s="1" customFormat="1" ht="22.5" customHeight="1">
      <c r="B350" s="162"/>
      <c r="C350" s="163" t="s">
        <v>651</v>
      </c>
      <c r="D350" s="163" t="s">
        <v>173</v>
      </c>
      <c r="E350" s="164" t="s">
        <v>515</v>
      </c>
      <c r="F350" s="165" t="s">
        <v>516</v>
      </c>
      <c r="G350" s="166" t="s">
        <v>102</v>
      </c>
      <c r="H350" s="167">
        <v>42</v>
      </c>
      <c r="I350" s="168"/>
      <c r="J350" s="169">
        <f>ROUND(I350*H350,2)</f>
        <v>0</v>
      </c>
      <c r="K350" s="165" t="s">
        <v>177</v>
      </c>
      <c r="L350" s="33"/>
      <c r="M350" s="170" t="s">
        <v>3</v>
      </c>
      <c r="N350" s="171" t="s">
        <v>41</v>
      </c>
      <c r="O350" s="34"/>
      <c r="P350" s="172">
        <f>O350*H350</f>
        <v>0</v>
      </c>
      <c r="Q350" s="172">
        <v>0</v>
      </c>
      <c r="R350" s="172">
        <f>Q350*H350</f>
        <v>0</v>
      </c>
      <c r="S350" s="172">
        <v>0</v>
      </c>
      <c r="T350" s="173">
        <f>S350*H350</f>
        <v>0</v>
      </c>
      <c r="AR350" s="16" t="s">
        <v>172</v>
      </c>
      <c r="AT350" s="16" t="s">
        <v>173</v>
      </c>
      <c r="AU350" s="16" t="s">
        <v>91</v>
      </c>
      <c r="AY350" s="16" t="s">
        <v>169</v>
      </c>
      <c r="BE350" s="174">
        <f>IF(N350="základní",J350,0)</f>
        <v>0</v>
      </c>
      <c r="BF350" s="174">
        <f>IF(N350="snížená",J350,0)</f>
        <v>0</v>
      </c>
      <c r="BG350" s="174">
        <f>IF(N350="zákl. přenesená",J350,0)</f>
        <v>0</v>
      </c>
      <c r="BH350" s="174">
        <f>IF(N350="sníž. přenesená",J350,0)</f>
        <v>0</v>
      </c>
      <c r="BI350" s="174">
        <f>IF(N350="nulová",J350,0)</f>
        <v>0</v>
      </c>
      <c r="BJ350" s="16" t="s">
        <v>19</v>
      </c>
      <c r="BK350" s="174">
        <f>ROUND(I350*H350,2)</f>
        <v>0</v>
      </c>
      <c r="BL350" s="16" t="s">
        <v>172</v>
      </c>
      <c r="BM350" s="16" t="s">
        <v>811</v>
      </c>
    </row>
    <row r="351" spans="2:47" s="1" customFormat="1" ht="13.5">
      <c r="B351" s="33"/>
      <c r="D351" s="179" t="s">
        <v>179</v>
      </c>
      <c r="F351" s="190" t="s">
        <v>518</v>
      </c>
      <c r="I351" s="177"/>
      <c r="L351" s="33"/>
      <c r="M351" s="62"/>
      <c r="N351" s="34"/>
      <c r="O351" s="34"/>
      <c r="P351" s="34"/>
      <c r="Q351" s="34"/>
      <c r="R351" s="34"/>
      <c r="S351" s="34"/>
      <c r="T351" s="63"/>
      <c r="AT351" s="16" t="s">
        <v>179</v>
      </c>
      <c r="AU351" s="16" t="s">
        <v>91</v>
      </c>
    </row>
    <row r="352" spans="2:65" s="1" customFormat="1" ht="22.5" customHeight="1">
      <c r="B352" s="162"/>
      <c r="C352" s="191" t="s">
        <v>656</v>
      </c>
      <c r="D352" s="191" t="s">
        <v>252</v>
      </c>
      <c r="E352" s="192" t="s">
        <v>520</v>
      </c>
      <c r="F352" s="193" t="s">
        <v>521</v>
      </c>
      <c r="G352" s="194" t="s">
        <v>102</v>
      </c>
      <c r="H352" s="195">
        <v>42</v>
      </c>
      <c r="I352" s="196"/>
      <c r="J352" s="197">
        <f>ROUND(I352*H352,2)</f>
        <v>0</v>
      </c>
      <c r="K352" s="193" t="s">
        <v>214</v>
      </c>
      <c r="L352" s="198"/>
      <c r="M352" s="199" t="s">
        <v>3</v>
      </c>
      <c r="N352" s="200" t="s">
        <v>41</v>
      </c>
      <c r="O352" s="34"/>
      <c r="P352" s="172">
        <f>O352*H352</f>
        <v>0</v>
      </c>
      <c r="Q352" s="172">
        <v>0</v>
      </c>
      <c r="R352" s="172">
        <f>Q352*H352</f>
        <v>0</v>
      </c>
      <c r="S352" s="172">
        <v>0</v>
      </c>
      <c r="T352" s="173">
        <f>S352*H352</f>
        <v>0</v>
      </c>
      <c r="AR352" s="16" t="s">
        <v>117</v>
      </c>
      <c r="AT352" s="16" t="s">
        <v>252</v>
      </c>
      <c r="AU352" s="16" t="s">
        <v>91</v>
      </c>
      <c r="AY352" s="16" t="s">
        <v>169</v>
      </c>
      <c r="BE352" s="174">
        <f>IF(N352="základní",J352,0)</f>
        <v>0</v>
      </c>
      <c r="BF352" s="174">
        <f>IF(N352="snížená",J352,0)</f>
        <v>0</v>
      </c>
      <c r="BG352" s="174">
        <f>IF(N352="zákl. přenesená",J352,0)</f>
        <v>0</v>
      </c>
      <c r="BH352" s="174">
        <f>IF(N352="sníž. přenesená",J352,0)</f>
        <v>0</v>
      </c>
      <c r="BI352" s="174">
        <f>IF(N352="nulová",J352,0)</f>
        <v>0</v>
      </c>
      <c r="BJ352" s="16" t="s">
        <v>19</v>
      </c>
      <c r="BK352" s="174">
        <f>ROUND(I352*H352,2)</f>
        <v>0</v>
      </c>
      <c r="BL352" s="16" t="s">
        <v>172</v>
      </c>
      <c r="BM352" s="16" t="s">
        <v>812</v>
      </c>
    </row>
    <row r="353" spans="2:47" s="1" customFormat="1" ht="13.5">
      <c r="B353" s="33"/>
      <c r="D353" s="175" t="s">
        <v>179</v>
      </c>
      <c r="F353" s="176" t="s">
        <v>523</v>
      </c>
      <c r="I353" s="177"/>
      <c r="L353" s="33"/>
      <c r="M353" s="212"/>
      <c r="N353" s="213"/>
      <c r="O353" s="213"/>
      <c r="P353" s="213"/>
      <c r="Q353" s="213"/>
      <c r="R353" s="213"/>
      <c r="S353" s="213"/>
      <c r="T353" s="214"/>
      <c r="AT353" s="16" t="s">
        <v>179</v>
      </c>
      <c r="AU353" s="16" t="s">
        <v>91</v>
      </c>
    </row>
    <row r="354" spans="2:12" s="1" customFormat="1" ht="6.75" customHeight="1">
      <c r="B354" s="48"/>
      <c r="C354" s="49"/>
      <c r="D354" s="49"/>
      <c r="E354" s="49"/>
      <c r="F354" s="49"/>
      <c r="G354" s="49"/>
      <c r="H354" s="49"/>
      <c r="I354" s="115"/>
      <c r="J354" s="49"/>
      <c r="K354" s="49"/>
      <c r="L354" s="33"/>
    </row>
    <row r="427" ht="13.5">
      <c r="AT427" s="215"/>
    </row>
  </sheetData>
  <sheetProtection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7"/>
  <sheetViews>
    <sheetView showGridLines="0" zoomScalePageLayoutView="0" workbookViewId="0" topLeftCell="A1">
      <pane ySplit="1" topLeftCell="A62" activePane="bottomLeft" state="frozen"/>
      <selection pane="topLeft" activeCell="A1" sqref="A1"/>
      <selection pane="bottomLeft" activeCell="K79" sqref="K7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917</v>
      </c>
      <c r="G1" s="348" t="s">
        <v>918</v>
      </c>
      <c r="H1" s="348"/>
      <c r="I1" s="228"/>
      <c r="J1" s="223" t="s">
        <v>919</v>
      </c>
      <c r="K1" s="221" t="s">
        <v>86</v>
      </c>
      <c r="L1" s="223" t="s">
        <v>1077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82</v>
      </c>
      <c r="AZ2" s="16" t="s">
        <v>87</v>
      </c>
      <c r="BA2" s="16" t="s">
        <v>88</v>
      </c>
      <c r="BB2" s="16" t="s">
        <v>89</v>
      </c>
      <c r="BC2" s="16" t="s">
        <v>90</v>
      </c>
      <c r="BD2" s="16" t="s">
        <v>91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76</v>
      </c>
      <c r="AZ3" s="16" t="s">
        <v>104</v>
      </c>
      <c r="BA3" s="16" t="s">
        <v>105</v>
      </c>
      <c r="BB3" s="16" t="s">
        <v>94</v>
      </c>
      <c r="BC3" s="16" t="s">
        <v>813</v>
      </c>
      <c r="BD3" s="16" t="s">
        <v>91</v>
      </c>
    </row>
    <row r="4" spans="2:56" ht="36.75" customHeight="1">
      <c r="B4" s="20"/>
      <c r="C4" s="21"/>
      <c r="D4" s="22" t="s">
        <v>96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  <c r="AZ4" s="16" t="s">
        <v>115</v>
      </c>
      <c r="BA4" s="16" t="s">
        <v>116</v>
      </c>
      <c r="BB4" s="16" t="s">
        <v>89</v>
      </c>
      <c r="BC4" s="16" t="s">
        <v>24</v>
      </c>
      <c r="BD4" s="16" t="s">
        <v>91</v>
      </c>
    </row>
    <row r="5" spans="2:56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  <c r="AZ5" s="16" t="s">
        <v>118</v>
      </c>
      <c r="BA5" s="16" t="s">
        <v>119</v>
      </c>
      <c r="BB5" s="16" t="s">
        <v>89</v>
      </c>
      <c r="BC5" s="16" t="s">
        <v>120</v>
      </c>
      <c r="BD5" s="16" t="s">
        <v>91</v>
      </c>
    </row>
    <row r="6" spans="2:56" ht="15">
      <c r="B6" s="20"/>
      <c r="C6" s="21"/>
      <c r="D6" s="29" t="s">
        <v>1074</v>
      </c>
      <c r="E6" s="21"/>
      <c r="F6" s="21"/>
      <c r="G6" s="21"/>
      <c r="H6" s="21"/>
      <c r="I6" s="93"/>
      <c r="J6" s="21"/>
      <c r="K6" s="23"/>
      <c r="AZ6" s="16" t="s">
        <v>124</v>
      </c>
      <c r="BA6" s="16" t="s">
        <v>125</v>
      </c>
      <c r="BB6" s="16" t="s">
        <v>89</v>
      </c>
      <c r="BC6" s="16" t="s">
        <v>126</v>
      </c>
      <c r="BD6" s="16" t="s">
        <v>91</v>
      </c>
    </row>
    <row r="7" spans="2:56" ht="22.5" customHeight="1">
      <c r="B7" s="20"/>
      <c r="C7" s="21"/>
      <c r="D7" s="21"/>
      <c r="E7" s="349" t="str">
        <f>Rekapitulace!K6</f>
        <v>Revitalizace zeleně hřbitova sv. Alžběty v Třeboni</v>
      </c>
      <c r="F7" s="341"/>
      <c r="G7" s="341"/>
      <c r="H7" s="341"/>
      <c r="I7" s="93"/>
      <c r="J7" s="21"/>
      <c r="K7" s="23"/>
      <c r="AZ7" s="16" t="s">
        <v>132</v>
      </c>
      <c r="BA7" s="16" t="s">
        <v>133</v>
      </c>
      <c r="BB7" s="16" t="s">
        <v>89</v>
      </c>
      <c r="BC7" s="16" t="s">
        <v>204</v>
      </c>
      <c r="BD7" s="16" t="s">
        <v>91</v>
      </c>
    </row>
    <row r="8" spans="2:11" s="1" customFormat="1" ht="15">
      <c r="B8" s="33"/>
      <c r="C8" s="34"/>
      <c r="D8" s="29" t="s">
        <v>110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0" t="s">
        <v>814</v>
      </c>
      <c r="F9" s="334"/>
      <c r="G9" s="334"/>
      <c r="H9" s="334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17</v>
      </c>
      <c r="E11" s="34"/>
      <c r="F11" s="27" t="s">
        <v>3</v>
      </c>
      <c r="G11" s="34"/>
      <c r="H11" s="34"/>
      <c r="I11" s="95" t="s">
        <v>18</v>
      </c>
      <c r="J11" s="27" t="s">
        <v>3</v>
      </c>
      <c r="K11" s="37"/>
    </row>
    <row r="12" spans="2:11" s="1" customFormat="1" ht="14.25" customHeight="1">
      <c r="B12" s="33"/>
      <c r="C12" s="34"/>
      <c r="D12" s="29" t="s">
        <v>20</v>
      </c>
      <c r="E12" s="34"/>
      <c r="F12" s="27" t="s">
        <v>21</v>
      </c>
      <c r="G12" s="34"/>
      <c r="H12" s="34"/>
      <c r="I12" s="95" t="s">
        <v>22</v>
      </c>
      <c r="J12" s="96" t="str">
        <f>Rekapitulace!AN8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7"/>
    </row>
    <row r="15" spans="2:11" s="1" customFormat="1" ht="18" customHeight="1">
      <c r="B15" s="33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30</v>
      </c>
      <c r="E17" s="34"/>
      <c r="F17" s="34"/>
      <c r="G17" s="34"/>
      <c r="H17" s="34"/>
      <c r="I17" s="95" t="s">
        <v>27</v>
      </c>
      <c r="J17" s="27">
        <f>IF(Rekapitulace!AN13="Vyplň údaj","",IF(Rekapitulace!AN13="","",Rekapitulace!AN13))</f>
      </c>
      <c r="K17" s="37"/>
    </row>
    <row r="18" spans="2:11" s="1" customFormat="1" ht="18" customHeight="1">
      <c r="B18" s="33"/>
      <c r="C18" s="34"/>
      <c r="D18" s="34"/>
      <c r="E18" s="27">
        <f>IF(Rekapitulace!E14="Vyplň údaj","",IF(Rekapitulace!E14="","",Rekapitulace!E14))</f>
      </c>
      <c r="F18" s="34"/>
      <c r="G18" s="34"/>
      <c r="H18" s="34"/>
      <c r="I18" s="95" t="s">
        <v>29</v>
      </c>
      <c r="J18" s="27">
        <f>IF(Rekapitulace!AN14="Vyplň údaj","",IF(Rekapitulace!AN14="","",Rekapitulace!AN14))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35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36</v>
      </c>
      <c r="E27" s="34"/>
      <c r="F27" s="34"/>
      <c r="G27" s="34"/>
      <c r="H27" s="34"/>
      <c r="I27" s="94"/>
      <c r="J27" s="104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38</v>
      </c>
      <c r="G29" s="34"/>
      <c r="H29" s="34"/>
      <c r="I29" s="105" t="s">
        <v>37</v>
      </c>
      <c r="J29" s="38" t="s">
        <v>39</v>
      </c>
      <c r="K29" s="37"/>
    </row>
    <row r="30" spans="2:11" s="1" customFormat="1" ht="14.25" customHeight="1">
      <c r="B30" s="33"/>
      <c r="C30" s="34"/>
      <c r="D30" s="41" t="s">
        <v>40</v>
      </c>
      <c r="E30" s="41" t="s">
        <v>41</v>
      </c>
      <c r="F30" s="106">
        <f>ROUND(SUM(BE80:BE168),2)</f>
        <v>0</v>
      </c>
      <c r="G30" s="34"/>
      <c r="H30" s="34"/>
      <c r="I30" s="107">
        <v>0.21</v>
      </c>
      <c r="J30" s="106">
        <f>ROUND(ROUND((SUM(BE80:BE168)),2)*I30,2)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42</v>
      </c>
      <c r="F31" s="106">
        <f>ROUND(SUM(BF80:BF168),2)</f>
        <v>0</v>
      </c>
      <c r="G31" s="34"/>
      <c r="H31" s="34"/>
      <c r="I31" s="107">
        <v>0.15</v>
      </c>
      <c r="J31" s="106">
        <f>ROUND(ROUND((SUM(BF80:BF168)),2)*I31,2)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43</v>
      </c>
      <c r="F32" s="106">
        <f>ROUND(SUM(BG80:BG168),2)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44</v>
      </c>
      <c r="F33" s="106">
        <f>ROUND(SUM(BH80:BH168),2)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45</v>
      </c>
      <c r="F34" s="106">
        <f>ROUND(SUM(BI80:BI168),2)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135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1074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Revitalizace zeleně hřbitova sv. Alžběty v Třeboni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110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122/3 - Následná péče po dobu 2 let - I.etapa - neuznatelné náklady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20</v>
      </c>
      <c r="D49" s="34"/>
      <c r="E49" s="34"/>
      <c r="F49" s="27" t="str">
        <f>F12</f>
        <v>k.ú. Třeboň</v>
      </c>
      <c r="G49" s="34"/>
      <c r="H49" s="34"/>
      <c r="I49" s="95" t="s">
        <v>22</v>
      </c>
      <c r="J49" s="96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26</v>
      </c>
      <c r="D51" s="34"/>
      <c r="E51" s="34"/>
      <c r="F51" s="27" t="str">
        <f>E15</f>
        <v>Město Třeboň, Palackého nám.46/II, 379 01 Třeboň  </v>
      </c>
      <c r="G51" s="34"/>
      <c r="H51" s="34"/>
      <c r="I51" s="95" t="s">
        <v>32</v>
      </c>
      <c r="J51" s="27" t="str">
        <f>E21</f>
        <v>Atregia, s.r.o., Šebrov 215, 679 22</v>
      </c>
      <c r="K51" s="37"/>
    </row>
    <row r="52" spans="2:11" s="1" customFormat="1" ht="14.25" customHeight="1">
      <c r="B52" s="33"/>
      <c r="C52" s="29" t="s">
        <v>30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138</v>
      </c>
      <c r="D56" s="34"/>
      <c r="E56" s="34"/>
      <c r="F56" s="34"/>
      <c r="G56" s="34"/>
      <c r="H56" s="34"/>
      <c r="I56" s="94"/>
      <c r="J56" s="104">
        <f>J80</f>
        <v>0</v>
      </c>
      <c r="K56" s="37"/>
      <c r="AU56" s="16" t="s">
        <v>139</v>
      </c>
    </row>
    <row r="57" spans="2:11" s="7" customFormat="1" ht="24.75" customHeight="1">
      <c r="B57" s="123"/>
      <c r="C57" s="124"/>
      <c r="D57" s="125" t="s">
        <v>140</v>
      </c>
      <c r="E57" s="126"/>
      <c r="F57" s="126"/>
      <c r="G57" s="126"/>
      <c r="H57" s="126"/>
      <c r="I57" s="127"/>
      <c r="J57" s="128">
        <f>J81</f>
        <v>0</v>
      </c>
      <c r="K57" s="129"/>
    </row>
    <row r="58" spans="2:11" s="8" customFormat="1" ht="19.5" customHeight="1">
      <c r="B58" s="130"/>
      <c r="C58" s="131"/>
      <c r="D58" s="132" t="s">
        <v>815</v>
      </c>
      <c r="E58" s="133"/>
      <c r="F58" s="133"/>
      <c r="G58" s="133"/>
      <c r="H58" s="133"/>
      <c r="I58" s="134"/>
      <c r="J58" s="135">
        <f>J82</f>
        <v>0</v>
      </c>
      <c r="K58" s="136"/>
    </row>
    <row r="59" spans="2:11" s="8" customFormat="1" ht="19.5" customHeight="1">
      <c r="B59" s="130"/>
      <c r="C59" s="131"/>
      <c r="D59" s="132" t="s">
        <v>146</v>
      </c>
      <c r="E59" s="133"/>
      <c r="F59" s="133"/>
      <c r="G59" s="133"/>
      <c r="H59" s="133"/>
      <c r="I59" s="134"/>
      <c r="J59" s="135">
        <f>J121</f>
        <v>0</v>
      </c>
      <c r="K59" s="136"/>
    </row>
    <row r="60" spans="2:11" s="8" customFormat="1" ht="19.5" customHeight="1">
      <c r="B60" s="130"/>
      <c r="C60" s="131"/>
      <c r="D60" s="132" t="s">
        <v>816</v>
      </c>
      <c r="E60" s="133"/>
      <c r="F60" s="133"/>
      <c r="G60" s="133"/>
      <c r="H60" s="133"/>
      <c r="I60" s="134"/>
      <c r="J60" s="135">
        <f>J147</f>
        <v>0</v>
      </c>
      <c r="K60" s="136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94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15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16"/>
      <c r="J66" s="52"/>
      <c r="K66" s="52"/>
      <c r="L66" s="33"/>
    </row>
    <row r="67" spans="2:12" s="1" customFormat="1" ht="36.75" customHeight="1">
      <c r="B67" s="33"/>
      <c r="C67" s="53" t="s">
        <v>153</v>
      </c>
      <c r="L67" s="33"/>
    </row>
    <row r="68" spans="2:12" s="1" customFormat="1" ht="6.75" customHeight="1">
      <c r="B68" s="33"/>
      <c r="L68" s="33"/>
    </row>
    <row r="69" spans="2:12" s="1" customFormat="1" ht="14.25" customHeight="1">
      <c r="B69" s="33"/>
      <c r="C69" s="55" t="s">
        <v>1074</v>
      </c>
      <c r="L69" s="33"/>
    </row>
    <row r="70" spans="2:12" s="1" customFormat="1" ht="22.5" customHeight="1">
      <c r="B70" s="33"/>
      <c r="E70" s="352" t="str">
        <f>E7</f>
        <v>Revitalizace zeleně hřbitova sv. Alžběty v Třeboni</v>
      </c>
      <c r="F70" s="329"/>
      <c r="G70" s="329"/>
      <c r="H70" s="329"/>
      <c r="L70" s="33"/>
    </row>
    <row r="71" spans="2:12" s="1" customFormat="1" ht="14.25" customHeight="1">
      <c r="B71" s="33"/>
      <c r="C71" s="55" t="s">
        <v>110</v>
      </c>
      <c r="L71" s="33"/>
    </row>
    <row r="72" spans="2:12" s="1" customFormat="1" ht="23.25" customHeight="1">
      <c r="B72" s="33"/>
      <c r="E72" s="326" t="str">
        <f>E9</f>
        <v>122/3 - Následná péče po dobu 2 let - I.etapa - neuznatelné náklady</v>
      </c>
      <c r="F72" s="329"/>
      <c r="G72" s="329"/>
      <c r="H72" s="329"/>
      <c r="L72" s="33"/>
    </row>
    <row r="73" spans="2:12" s="1" customFormat="1" ht="6.75" customHeight="1">
      <c r="B73" s="33"/>
      <c r="L73" s="33"/>
    </row>
    <row r="74" spans="2:12" s="1" customFormat="1" ht="18" customHeight="1">
      <c r="B74" s="33"/>
      <c r="C74" s="55" t="s">
        <v>20</v>
      </c>
      <c r="F74" s="137" t="str">
        <f>F12</f>
        <v>k.ú. Třeboň</v>
      </c>
      <c r="I74" s="138" t="s">
        <v>22</v>
      </c>
      <c r="J74" s="59" t="str">
        <f>IF(J12="","",J12)</f>
        <v>14.3.2016</v>
      </c>
      <c r="L74" s="33"/>
    </row>
    <row r="75" spans="2:12" s="1" customFormat="1" ht="6.75" customHeight="1">
      <c r="B75" s="33"/>
      <c r="L75" s="33"/>
    </row>
    <row r="76" spans="2:12" s="1" customFormat="1" ht="15">
      <c r="B76" s="33"/>
      <c r="C76" s="55" t="s">
        <v>26</v>
      </c>
      <c r="F76" s="137" t="str">
        <f>E15</f>
        <v>Město Třeboň, Palackého nám.46/II, 379 01 Třeboň  </v>
      </c>
      <c r="I76" s="138" t="s">
        <v>32</v>
      </c>
      <c r="J76" s="137" t="str">
        <f>E21</f>
        <v>Atregia, s.r.o., Šebrov 215, 679 22</v>
      </c>
      <c r="L76" s="33"/>
    </row>
    <row r="77" spans="2:12" s="1" customFormat="1" ht="14.25" customHeight="1">
      <c r="B77" s="33"/>
      <c r="C77" s="55" t="s">
        <v>30</v>
      </c>
      <c r="F77" s="137">
        <f>IF(E18="","",E18)</f>
      </c>
      <c r="L77" s="33"/>
    </row>
    <row r="78" spans="2:12" s="1" customFormat="1" ht="9.75" customHeight="1">
      <c r="B78" s="33"/>
      <c r="L78" s="33"/>
    </row>
    <row r="79" spans="2:20" s="9" customFormat="1" ht="29.25" customHeight="1">
      <c r="B79" s="139"/>
      <c r="C79" s="140" t="s">
        <v>154</v>
      </c>
      <c r="D79" s="141" t="s">
        <v>54</v>
      </c>
      <c r="E79" s="141" t="s">
        <v>50</v>
      </c>
      <c r="F79" s="141" t="s">
        <v>155</v>
      </c>
      <c r="G79" s="141" t="s">
        <v>156</v>
      </c>
      <c r="H79" s="141" t="s">
        <v>157</v>
      </c>
      <c r="I79" s="142" t="s">
        <v>158</v>
      </c>
      <c r="J79" s="141" t="s">
        <v>137</v>
      </c>
      <c r="K79" s="143" t="s">
        <v>159</v>
      </c>
      <c r="L79" s="139"/>
      <c r="M79" s="66" t="s">
        <v>160</v>
      </c>
      <c r="N79" s="67" t="s">
        <v>40</v>
      </c>
      <c r="O79" s="67" t="s">
        <v>161</v>
      </c>
      <c r="P79" s="67" t="s">
        <v>162</v>
      </c>
      <c r="Q79" s="67" t="s">
        <v>163</v>
      </c>
      <c r="R79" s="67" t="s">
        <v>164</v>
      </c>
      <c r="S79" s="67" t="s">
        <v>165</v>
      </c>
      <c r="T79" s="68" t="s">
        <v>166</v>
      </c>
    </row>
    <row r="80" spans="2:63" s="1" customFormat="1" ht="29.25" customHeight="1">
      <c r="B80" s="33"/>
      <c r="C80" s="70" t="s">
        <v>138</v>
      </c>
      <c r="J80" s="144">
        <f>BK80</f>
        <v>0</v>
      </c>
      <c r="L80" s="33"/>
      <c r="M80" s="69"/>
      <c r="N80" s="60"/>
      <c r="O80" s="60"/>
      <c r="P80" s="145">
        <f>P81</f>
        <v>0</v>
      </c>
      <c r="Q80" s="60"/>
      <c r="R80" s="145">
        <f>R81</f>
        <v>0.4864</v>
      </c>
      <c r="S80" s="60"/>
      <c r="T80" s="146">
        <f>T81</f>
        <v>0</v>
      </c>
      <c r="AT80" s="16" t="s">
        <v>67</v>
      </c>
      <c r="AU80" s="16" t="s">
        <v>139</v>
      </c>
      <c r="BK80" s="147">
        <f>BK81</f>
        <v>0</v>
      </c>
    </row>
    <row r="81" spans="2:63" s="10" customFormat="1" ht="36.75" customHeight="1">
      <c r="B81" s="148"/>
      <c r="D81" s="149" t="s">
        <v>67</v>
      </c>
      <c r="E81" s="150" t="s">
        <v>167</v>
      </c>
      <c r="F81" s="150" t="s">
        <v>168</v>
      </c>
      <c r="I81" s="151"/>
      <c r="J81" s="152">
        <f>BK81</f>
        <v>0</v>
      </c>
      <c r="L81" s="148"/>
      <c r="M81" s="153"/>
      <c r="N81" s="154"/>
      <c r="O81" s="154"/>
      <c r="P81" s="155">
        <f>P82+P121+P147</f>
        <v>0</v>
      </c>
      <c r="Q81" s="154"/>
      <c r="R81" s="155">
        <f>R82+R121+R147</f>
        <v>0.4864</v>
      </c>
      <c r="S81" s="154"/>
      <c r="T81" s="156">
        <f>T82+T121+T147</f>
        <v>0</v>
      </c>
      <c r="AR81" s="149" t="s">
        <v>19</v>
      </c>
      <c r="AT81" s="157" t="s">
        <v>67</v>
      </c>
      <c r="AU81" s="157" t="s">
        <v>68</v>
      </c>
      <c r="AY81" s="149" t="s">
        <v>169</v>
      </c>
      <c r="BK81" s="158">
        <f>BK82+BK121+BK147</f>
        <v>0</v>
      </c>
    </row>
    <row r="82" spans="2:63" s="10" customFormat="1" ht="19.5" customHeight="1">
      <c r="B82" s="148"/>
      <c r="D82" s="159" t="s">
        <v>67</v>
      </c>
      <c r="E82" s="160" t="s">
        <v>19</v>
      </c>
      <c r="F82" s="160" t="s">
        <v>817</v>
      </c>
      <c r="I82" s="151"/>
      <c r="J82" s="161">
        <f>BK82</f>
        <v>0</v>
      </c>
      <c r="L82" s="148"/>
      <c r="M82" s="153"/>
      <c r="N82" s="154"/>
      <c r="O82" s="154"/>
      <c r="P82" s="155">
        <f>SUM(P83:P120)</f>
        <v>0</v>
      </c>
      <c r="Q82" s="154"/>
      <c r="R82" s="155">
        <f>SUM(R83:R120)</f>
        <v>0</v>
      </c>
      <c r="S82" s="154"/>
      <c r="T82" s="156">
        <f>SUM(T83:T120)</f>
        <v>0</v>
      </c>
      <c r="AR82" s="149" t="s">
        <v>19</v>
      </c>
      <c r="AT82" s="157" t="s">
        <v>67</v>
      </c>
      <c r="AU82" s="157" t="s">
        <v>19</v>
      </c>
      <c r="AY82" s="149" t="s">
        <v>169</v>
      </c>
      <c r="BK82" s="158">
        <f>SUM(BK83:BK120)</f>
        <v>0</v>
      </c>
    </row>
    <row r="83" spans="2:65" s="1" customFormat="1" ht="22.5" customHeight="1">
      <c r="B83" s="162"/>
      <c r="C83" s="163" t="s">
        <v>19</v>
      </c>
      <c r="D83" s="163" t="s">
        <v>173</v>
      </c>
      <c r="E83" s="164" t="s">
        <v>818</v>
      </c>
      <c r="F83" s="165" t="s">
        <v>819</v>
      </c>
      <c r="G83" s="166" t="s">
        <v>176</v>
      </c>
      <c r="H83" s="167">
        <v>12</v>
      </c>
      <c r="I83" s="168"/>
      <c r="J83" s="169">
        <f>ROUND(I83*H83,2)</f>
        <v>0</v>
      </c>
      <c r="K83" s="165" t="s">
        <v>177</v>
      </c>
      <c r="L83" s="33"/>
      <c r="M83" s="170" t="s">
        <v>3</v>
      </c>
      <c r="N83" s="171" t="s">
        <v>41</v>
      </c>
      <c r="O83" s="34"/>
      <c r="P83" s="172">
        <f>O83*H83</f>
        <v>0</v>
      </c>
      <c r="Q83" s="172">
        <v>0</v>
      </c>
      <c r="R83" s="172">
        <f>Q83*H83</f>
        <v>0</v>
      </c>
      <c r="S83" s="172">
        <v>0</v>
      </c>
      <c r="T83" s="173">
        <f>S83*H83</f>
        <v>0</v>
      </c>
      <c r="AR83" s="16" t="s">
        <v>172</v>
      </c>
      <c r="AT83" s="16" t="s">
        <v>173</v>
      </c>
      <c r="AU83" s="16" t="s">
        <v>76</v>
      </c>
      <c r="AY83" s="16" t="s">
        <v>169</v>
      </c>
      <c r="BE83" s="174">
        <f>IF(N83="základní",J83,0)</f>
        <v>0</v>
      </c>
      <c r="BF83" s="174">
        <f>IF(N83="snížená",J83,0)</f>
        <v>0</v>
      </c>
      <c r="BG83" s="174">
        <f>IF(N83="zákl. přenesená",J83,0)</f>
        <v>0</v>
      </c>
      <c r="BH83" s="174">
        <f>IF(N83="sníž. přenesená",J83,0)</f>
        <v>0</v>
      </c>
      <c r="BI83" s="174">
        <f>IF(N83="nulová",J83,0)</f>
        <v>0</v>
      </c>
      <c r="BJ83" s="16" t="s">
        <v>19</v>
      </c>
      <c r="BK83" s="174">
        <f>ROUND(I83*H83,2)</f>
        <v>0</v>
      </c>
      <c r="BL83" s="16" t="s">
        <v>172</v>
      </c>
      <c r="BM83" s="16" t="s">
        <v>820</v>
      </c>
    </row>
    <row r="84" spans="2:47" s="1" customFormat="1" ht="27">
      <c r="B84" s="33"/>
      <c r="D84" s="175" t="s">
        <v>179</v>
      </c>
      <c r="F84" s="176" t="s">
        <v>821</v>
      </c>
      <c r="I84" s="177"/>
      <c r="L84" s="33"/>
      <c r="M84" s="62"/>
      <c r="N84" s="34"/>
      <c r="O84" s="34"/>
      <c r="P84" s="34"/>
      <c r="Q84" s="34"/>
      <c r="R84" s="34"/>
      <c r="S84" s="34"/>
      <c r="T84" s="63"/>
      <c r="AT84" s="16" t="s">
        <v>179</v>
      </c>
      <c r="AU84" s="16" t="s">
        <v>76</v>
      </c>
    </row>
    <row r="85" spans="2:51" s="11" customFormat="1" ht="13.5">
      <c r="B85" s="178"/>
      <c r="D85" s="179" t="s">
        <v>181</v>
      </c>
      <c r="E85" s="180" t="s">
        <v>3</v>
      </c>
      <c r="F85" s="181" t="s">
        <v>822</v>
      </c>
      <c r="H85" s="182">
        <v>12</v>
      </c>
      <c r="I85" s="183"/>
      <c r="L85" s="178"/>
      <c r="M85" s="184"/>
      <c r="N85" s="185"/>
      <c r="O85" s="185"/>
      <c r="P85" s="185"/>
      <c r="Q85" s="185"/>
      <c r="R85" s="185"/>
      <c r="S85" s="185"/>
      <c r="T85" s="186"/>
      <c r="AT85" s="187" t="s">
        <v>181</v>
      </c>
      <c r="AU85" s="187" t="s">
        <v>76</v>
      </c>
      <c r="AV85" s="11" t="s">
        <v>76</v>
      </c>
      <c r="AW85" s="11" t="s">
        <v>34</v>
      </c>
      <c r="AX85" s="11" t="s">
        <v>19</v>
      </c>
      <c r="AY85" s="187" t="s">
        <v>169</v>
      </c>
    </row>
    <row r="86" spans="2:65" s="1" customFormat="1" ht="22.5" customHeight="1">
      <c r="B86" s="162"/>
      <c r="C86" s="163" t="s">
        <v>76</v>
      </c>
      <c r="D86" s="163" t="s">
        <v>173</v>
      </c>
      <c r="E86" s="164" t="s">
        <v>823</v>
      </c>
      <c r="F86" s="165" t="s">
        <v>824</v>
      </c>
      <c r="G86" s="166" t="s">
        <v>176</v>
      </c>
      <c r="H86" s="167">
        <v>2</v>
      </c>
      <c r="I86" s="168"/>
      <c r="J86" s="169">
        <f>ROUND(I86*H86,2)</f>
        <v>0</v>
      </c>
      <c r="K86" s="165" t="s">
        <v>177</v>
      </c>
      <c r="L86" s="33"/>
      <c r="M86" s="170" t="s">
        <v>3</v>
      </c>
      <c r="N86" s="171" t="s">
        <v>41</v>
      </c>
      <c r="O86" s="34"/>
      <c r="P86" s="172">
        <f>O86*H86</f>
        <v>0</v>
      </c>
      <c r="Q86" s="172">
        <v>0</v>
      </c>
      <c r="R86" s="172">
        <f>Q86*H86</f>
        <v>0</v>
      </c>
      <c r="S86" s="172">
        <v>0</v>
      </c>
      <c r="T86" s="173">
        <f>S86*H86</f>
        <v>0</v>
      </c>
      <c r="AR86" s="16" t="s">
        <v>172</v>
      </c>
      <c r="AT86" s="16" t="s">
        <v>173</v>
      </c>
      <c r="AU86" s="16" t="s">
        <v>76</v>
      </c>
      <c r="AY86" s="16" t="s">
        <v>169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6" t="s">
        <v>19</v>
      </c>
      <c r="BK86" s="174">
        <f>ROUND(I86*H86,2)</f>
        <v>0</v>
      </c>
      <c r="BL86" s="16" t="s">
        <v>172</v>
      </c>
      <c r="BM86" s="16" t="s">
        <v>825</v>
      </c>
    </row>
    <row r="87" spans="2:47" s="1" customFormat="1" ht="27">
      <c r="B87" s="33"/>
      <c r="D87" s="175" t="s">
        <v>179</v>
      </c>
      <c r="F87" s="176" t="s">
        <v>826</v>
      </c>
      <c r="I87" s="177"/>
      <c r="L87" s="33"/>
      <c r="M87" s="62"/>
      <c r="N87" s="34"/>
      <c r="O87" s="34"/>
      <c r="P87" s="34"/>
      <c r="Q87" s="34"/>
      <c r="R87" s="34"/>
      <c r="S87" s="34"/>
      <c r="T87" s="63"/>
      <c r="AT87" s="16" t="s">
        <v>179</v>
      </c>
      <c r="AU87" s="16" t="s">
        <v>76</v>
      </c>
    </row>
    <row r="88" spans="2:51" s="11" customFormat="1" ht="13.5">
      <c r="B88" s="178"/>
      <c r="D88" s="179" t="s">
        <v>181</v>
      </c>
      <c r="E88" s="180" t="s">
        <v>3</v>
      </c>
      <c r="F88" s="181" t="s">
        <v>827</v>
      </c>
      <c r="H88" s="182">
        <v>2</v>
      </c>
      <c r="I88" s="183"/>
      <c r="L88" s="178"/>
      <c r="M88" s="184"/>
      <c r="N88" s="185"/>
      <c r="O88" s="185"/>
      <c r="P88" s="185"/>
      <c r="Q88" s="185"/>
      <c r="R88" s="185"/>
      <c r="S88" s="185"/>
      <c r="T88" s="186"/>
      <c r="AT88" s="187" t="s">
        <v>181</v>
      </c>
      <c r="AU88" s="187" t="s">
        <v>76</v>
      </c>
      <c r="AV88" s="11" t="s">
        <v>76</v>
      </c>
      <c r="AW88" s="11" t="s">
        <v>34</v>
      </c>
      <c r="AX88" s="11" t="s">
        <v>19</v>
      </c>
      <c r="AY88" s="187" t="s">
        <v>169</v>
      </c>
    </row>
    <row r="89" spans="2:65" s="1" customFormat="1" ht="22.5" customHeight="1">
      <c r="B89" s="162"/>
      <c r="C89" s="163" t="s">
        <v>91</v>
      </c>
      <c r="D89" s="163" t="s">
        <v>173</v>
      </c>
      <c r="E89" s="164" t="s">
        <v>828</v>
      </c>
      <c r="F89" s="165" t="s">
        <v>829</v>
      </c>
      <c r="G89" s="166" t="s">
        <v>176</v>
      </c>
      <c r="H89" s="167">
        <v>31</v>
      </c>
      <c r="I89" s="168"/>
      <c r="J89" s="169">
        <f>ROUND(I89*H89,2)</f>
        <v>0</v>
      </c>
      <c r="K89" s="165" t="s">
        <v>177</v>
      </c>
      <c r="L89" s="33"/>
      <c r="M89" s="170" t="s">
        <v>3</v>
      </c>
      <c r="N89" s="171" t="s">
        <v>41</v>
      </c>
      <c r="O89" s="34"/>
      <c r="P89" s="172">
        <f>O89*H89</f>
        <v>0</v>
      </c>
      <c r="Q89" s="172">
        <v>0</v>
      </c>
      <c r="R89" s="172">
        <f>Q89*H89</f>
        <v>0</v>
      </c>
      <c r="S89" s="172">
        <v>0</v>
      </c>
      <c r="T89" s="173">
        <f>S89*H89</f>
        <v>0</v>
      </c>
      <c r="AR89" s="16" t="s">
        <v>172</v>
      </c>
      <c r="AT89" s="16" t="s">
        <v>173</v>
      </c>
      <c r="AU89" s="16" t="s">
        <v>76</v>
      </c>
      <c r="AY89" s="16" t="s">
        <v>169</v>
      </c>
      <c r="BE89" s="174">
        <f>IF(N89="základní",J89,0)</f>
        <v>0</v>
      </c>
      <c r="BF89" s="174">
        <f>IF(N89="snížená",J89,0)</f>
        <v>0</v>
      </c>
      <c r="BG89" s="174">
        <f>IF(N89="zákl. přenesená",J89,0)</f>
        <v>0</v>
      </c>
      <c r="BH89" s="174">
        <f>IF(N89="sníž. přenesená",J89,0)</f>
        <v>0</v>
      </c>
      <c r="BI89" s="174">
        <f>IF(N89="nulová",J89,0)</f>
        <v>0</v>
      </c>
      <c r="BJ89" s="16" t="s">
        <v>19</v>
      </c>
      <c r="BK89" s="174">
        <f>ROUND(I89*H89,2)</f>
        <v>0</v>
      </c>
      <c r="BL89" s="16" t="s">
        <v>172</v>
      </c>
      <c r="BM89" s="16" t="s">
        <v>830</v>
      </c>
    </row>
    <row r="90" spans="2:47" s="1" customFormat="1" ht="27">
      <c r="B90" s="33"/>
      <c r="D90" s="175" t="s">
        <v>179</v>
      </c>
      <c r="F90" s="176" t="s">
        <v>831</v>
      </c>
      <c r="I90" s="177"/>
      <c r="L90" s="33"/>
      <c r="M90" s="62"/>
      <c r="N90" s="34"/>
      <c r="O90" s="34"/>
      <c r="P90" s="34"/>
      <c r="Q90" s="34"/>
      <c r="R90" s="34"/>
      <c r="S90" s="34"/>
      <c r="T90" s="63"/>
      <c r="AT90" s="16" t="s">
        <v>179</v>
      </c>
      <c r="AU90" s="16" t="s">
        <v>76</v>
      </c>
    </row>
    <row r="91" spans="2:51" s="11" customFormat="1" ht="27">
      <c r="B91" s="178"/>
      <c r="D91" s="179" t="s">
        <v>181</v>
      </c>
      <c r="E91" s="180" t="s">
        <v>3</v>
      </c>
      <c r="F91" s="181" t="s">
        <v>832</v>
      </c>
      <c r="H91" s="182">
        <v>31</v>
      </c>
      <c r="I91" s="183"/>
      <c r="L91" s="178"/>
      <c r="M91" s="184"/>
      <c r="N91" s="185"/>
      <c r="O91" s="185"/>
      <c r="P91" s="185"/>
      <c r="Q91" s="185"/>
      <c r="R91" s="185"/>
      <c r="S91" s="185"/>
      <c r="T91" s="186"/>
      <c r="AT91" s="187" t="s">
        <v>181</v>
      </c>
      <c r="AU91" s="187" t="s">
        <v>76</v>
      </c>
      <c r="AV91" s="11" t="s">
        <v>76</v>
      </c>
      <c r="AW91" s="11" t="s">
        <v>34</v>
      </c>
      <c r="AX91" s="11" t="s">
        <v>19</v>
      </c>
      <c r="AY91" s="187" t="s">
        <v>169</v>
      </c>
    </row>
    <row r="92" spans="2:65" s="1" customFormat="1" ht="22.5" customHeight="1">
      <c r="B92" s="162"/>
      <c r="C92" s="163" t="s">
        <v>172</v>
      </c>
      <c r="D92" s="163" t="s">
        <v>173</v>
      </c>
      <c r="E92" s="164" t="s">
        <v>833</v>
      </c>
      <c r="F92" s="165" t="s">
        <v>834</v>
      </c>
      <c r="G92" s="166" t="s">
        <v>176</v>
      </c>
      <c r="H92" s="167">
        <v>22</v>
      </c>
      <c r="I92" s="168"/>
      <c r="J92" s="169">
        <f>ROUND(I92*H92,2)</f>
        <v>0</v>
      </c>
      <c r="K92" s="165" t="s">
        <v>177</v>
      </c>
      <c r="L92" s="33"/>
      <c r="M92" s="170" t="s">
        <v>3</v>
      </c>
      <c r="N92" s="171" t="s">
        <v>41</v>
      </c>
      <c r="O92" s="34"/>
      <c r="P92" s="172">
        <f>O92*H92</f>
        <v>0</v>
      </c>
      <c r="Q92" s="172">
        <v>0</v>
      </c>
      <c r="R92" s="172">
        <f>Q92*H92</f>
        <v>0</v>
      </c>
      <c r="S92" s="172">
        <v>0</v>
      </c>
      <c r="T92" s="173">
        <f>S92*H92</f>
        <v>0</v>
      </c>
      <c r="AR92" s="16" t="s">
        <v>172</v>
      </c>
      <c r="AT92" s="16" t="s">
        <v>173</v>
      </c>
      <c r="AU92" s="16" t="s">
        <v>76</v>
      </c>
      <c r="AY92" s="16" t="s">
        <v>169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6" t="s">
        <v>19</v>
      </c>
      <c r="BK92" s="174">
        <f>ROUND(I92*H92,2)</f>
        <v>0</v>
      </c>
      <c r="BL92" s="16" t="s">
        <v>172</v>
      </c>
      <c r="BM92" s="16" t="s">
        <v>835</v>
      </c>
    </row>
    <row r="93" spans="2:47" s="1" customFormat="1" ht="27">
      <c r="B93" s="33"/>
      <c r="D93" s="175" t="s">
        <v>179</v>
      </c>
      <c r="F93" s="176" t="s">
        <v>836</v>
      </c>
      <c r="I93" s="177"/>
      <c r="L93" s="33"/>
      <c r="M93" s="62"/>
      <c r="N93" s="34"/>
      <c r="O93" s="34"/>
      <c r="P93" s="34"/>
      <c r="Q93" s="34"/>
      <c r="R93" s="34"/>
      <c r="S93" s="34"/>
      <c r="T93" s="63"/>
      <c r="AT93" s="16" t="s">
        <v>179</v>
      </c>
      <c r="AU93" s="16" t="s">
        <v>76</v>
      </c>
    </row>
    <row r="94" spans="2:51" s="11" customFormat="1" ht="27">
      <c r="B94" s="178"/>
      <c r="D94" s="179" t="s">
        <v>181</v>
      </c>
      <c r="E94" s="180" t="s">
        <v>3</v>
      </c>
      <c r="F94" s="181" t="s">
        <v>837</v>
      </c>
      <c r="H94" s="182">
        <v>22</v>
      </c>
      <c r="I94" s="183"/>
      <c r="L94" s="178"/>
      <c r="M94" s="184"/>
      <c r="N94" s="185"/>
      <c r="O94" s="185"/>
      <c r="P94" s="185"/>
      <c r="Q94" s="185"/>
      <c r="R94" s="185"/>
      <c r="S94" s="185"/>
      <c r="T94" s="186"/>
      <c r="AT94" s="187" t="s">
        <v>181</v>
      </c>
      <c r="AU94" s="187" t="s">
        <v>76</v>
      </c>
      <c r="AV94" s="11" t="s">
        <v>76</v>
      </c>
      <c r="AW94" s="11" t="s">
        <v>34</v>
      </c>
      <c r="AX94" s="11" t="s">
        <v>19</v>
      </c>
      <c r="AY94" s="187" t="s">
        <v>169</v>
      </c>
    </row>
    <row r="95" spans="2:65" s="1" customFormat="1" ht="22.5" customHeight="1">
      <c r="B95" s="162"/>
      <c r="C95" s="163" t="s">
        <v>198</v>
      </c>
      <c r="D95" s="163" t="s">
        <v>173</v>
      </c>
      <c r="E95" s="164" t="s">
        <v>838</v>
      </c>
      <c r="F95" s="165" t="s">
        <v>839</v>
      </c>
      <c r="G95" s="166" t="s">
        <v>176</v>
      </c>
      <c r="H95" s="167">
        <v>1</v>
      </c>
      <c r="I95" s="168"/>
      <c r="J95" s="169">
        <f>ROUND(I95*H95,2)</f>
        <v>0</v>
      </c>
      <c r="K95" s="165" t="s">
        <v>177</v>
      </c>
      <c r="L95" s="33"/>
      <c r="M95" s="170" t="s">
        <v>3</v>
      </c>
      <c r="N95" s="171" t="s">
        <v>41</v>
      </c>
      <c r="O95" s="34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6" t="s">
        <v>172</v>
      </c>
      <c r="AT95" s="16" t="s">
        <v>173</v>
      </c>
      <c r="AU95" s="16" t="s">
        <v>76</v>
      </c>
      <c r="AY95" s="16" t="s">
        <v>169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6" t="s">
        <v>19</v>
      </c>
      <c r="BK95" s="174">
        <f>ROUND(I95*H95,2)</f>
        <v>0</v>
      </c>
      <c r="BL95" s="16" t="s">
        <v>172</v>
      </c>
      <c r="BM95" s="16" t="s">
        <v>840</v>
      </c>
    </row>
    <row r="96" spans="2:47" s="1" customFormat="1" ht="27">
      <c r="B96" s="33"/>
      <c r="D96" s="175" t="s">
        <v>179</v>
      </c>
      <c r="F96" s="176" t="s">
        <v>841</v>
      </c>
      <c r="I96" s="17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179</v>
      </c>
      <c r="AU96" s="16" t="s">
        <v>76</v>
      </c>
    </row>
    <row r="97" spans="2:51" s="11" customFormat="1" ht="13.5">
      <c r="B97" s="178"/>
      <c r="D97" s="179" t="s">
        <v>181</v>
      </c>
      <c r="E97" s="180" t="s">
        <v>3</v>
      </c>
      <c r="F97" s="181" t="s">
        <v>203</v>
      </c>
      <c r="H97" s="182">
        <v>1</v>
      </c>
      <c r="I97" s="183"/>
      <c r="L97" s="178"/>
      <c r="M97" s="184"/>
      <c r="N97" s="185"/>
      <c r="O97" s="185"/>
      <c r="P97" s="185"/>
      <c r="Q97" s="185"/>
      <c r="R97" s="185"/>
      <c r="S97" s="185"/>
      <c r="T97" s="186"/>
      <c r="AT97" s="187" t="s">
        <v>181</v>
      </c>
      <c r="AU97" s="187" t="s">
        <v>76</v>
      </c>
      <c r="AV97" s="11" t="s">
        <v>76</v>
      </c>
      <c r="AW97" s="11" t="s">
        <v>34</v>
      </c>
      <c r="AX97" s="11" t="s">
        <v>19</v>
      </c>
      <c r="AY97" s="187" t="s">
        <v>169</v>
      </c>
    </row>
    <row r="98" spans="2:65" s="1" customFormat="1" ht="31.5" customHeight="1">
      <c r="B98" s="162"/>
      <c r="C98" s="163" t="s">
        <v>204</v>
      </c>
      <c r="D98" s="163" t="s">
        <v>173</v>
      </c>
      <c r="E98" s="164" t="s">
        <v>842</v>
      </c>
      <c r="F98" s="165" t="s">
        <v>843</v>
      </c>
      <c r="G98" s="166" t="s">
        <v>176</v>
      </c>
      <c r="H98" s="167">
        <v>31</v>
      </c>
      <c r="I98" s="168"/>
      <c r="J98" s="169">
        <f>ROUND(I98*H98,2)</f>
        <v>0</v>
      </c>
      <c r="K98" s="165" t="s">
        <v>177</v>
      </c>
      <c r="L98" s="33"/>
      <c r="M98" s="170" t="s">
        <v>3</v>
      </c>
      <c r="N98" s="171" t="s">
        <v>41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172</v>
      </c>
      <c r="AT98" s="16" t="s">
        <v>173</v>
      </c>
      <c r="AU98" s="16" t="s">
        <v>76</v>
      </c>
      <c r="AY98" s="16" t="s">
        <v>169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19</v>
      </c>
      <c r="BK98" s="174">
        <f>ROUND(I98*H98,2)</f>
        <v>0</v>
      </c>
      <c r="BL98" s="16" t="s">
        <v>172</v>
      </c>
      <c r="BM98" s="16" t="s">
        <v>844</v>
      </c>
    </row>
    <row r="99" spans="2:47" s="1" customFormat="1" ht="27">
      <c r="B99" s="33"/>
      <c r="D99" s="175" t="s">
        <v>179</v>
      </c>
      <c r="F99" s="176" t="s">
        <v>845</v>
      </c>
      <c r="I99" s="17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179</v>
      </c>
      <c r="AU99" s="16" t="s">
        <v>76</v>
      </c>
    </row>
    <row r="100" spans="2:51" s="11" customFormat="1" ht="13.5">
      <c r="B100" s="178"/>
      <c r="D100" s="179" t="s">
        <v>181</v>
      </c>
      <c r="E100" s="180" t="s">
        <v>3</v>
      </c>
      <c r="F100" s="181" t="s">
        <v>87</v>
      </c>
      <c r="H100" s="182">
        <v>31</v>
      </c>
      <c r="I100" s="183"/>
      <c r="L100" s="178"/>
      <c r="M100" s="184"/>
      <c r="N100" s="185"/>
      <c r="O100" s="185"/>
      <c r="P100" s="185"/>
      <c r="Q100" s="185"/>
      <c r="R100" s="185"/>
      <c r="S100" s="185"/>
      <c r="T100" s="186"/>
      <c r="AT100" s="187" t="s">
        <v>181</v>
      </c>
      <c r="AU100" s="187" t="s">
        <v>76</v>
      </c>
      <c r="AV100" s="11" t="s">
        <v>76</v>
      </c>
      <c r="AW100" s="11" t="s">
        <v>34</v>
      </c>
      <c r="AX100" s="11" t="s">
        <v>19</v>
      </c>
      <c r="AY100" s="187" t="s">
        <v>169</v>
      </c>
    </row>
    <row r="101" spans="2:65" s="1" customFormat="1" ht="22.5" customHeight="1">
      <c r="B101" s="162"/>
      <c r="C101" s="163" t="s">
        <v>211</v>
      </c>
      <c r="D101" s="163" t="s">
        <v>173</v>
      </c>
      <c r="E101" s="164" t="s">
        <v>846</v>
      </c>
      <c r="F101" s="165" t="s">
        <v>847</v>
      </c>
      <c r="G101" s="166" t="s">
        <v>102</v>
      </c>
      <c r="H101" s="167">
        <v>16.91</v>
      </c>
      <c r="I101" s="168"/>
      <c r="J101" s="169">
        <f>ROUND(I101*H101,2)</f>
        <v>0</v>
      </c>
      <c r="K101" s="165" t="s">
        <v>177</v>
      </c>
      <c r="L101" s="33"/>
      <c r="M101" s="170" t="s">
        <v>3</v>
      </c>
      <c r="N101" s="171" t="s">
        <v>41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172</v>
      </c>
      <c r="AT101" s="16" t="s">
        <v>173</v>
      </c>
      <c r="AU101" s="16" t="s">
        <v>76</v>
      </c>
      <c r="AY101" s="16" t="s">
        <v>169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19</v>
      </c>
      <c r="BK101" s="174">
        <f>ROUND(I101*H101,2)</f>
        <v>0</v>
      </c>
      <c r="BL101" s="16" t="s">
        <v>172</v>
      </c>
      <c r="BM101" s="16" t="s">
        <v>848</v>
      </c>
    </row>
    <row r="102" spans="2:47" s="1" customFormat="1" ht="13.5">
      <c r="B102" s="33"/>
      <c r="D102" s="175" t="s">
        <v>179</v>
      </c>
      <c r="F102" s="176" t="s">
        <v>847</v>
      </c>
      <c r="I102" s="17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179</v>
      </c>
      <c r="AU102" s="16" t="s">
        <v>76</v>
      </c>
    </row>
    <row r="103" spans="2:51" s="11" customFormat="1" ht="13.5">
      <c r="B103" s="178"/>
      <c r="D103" s="175" t="s">
        <v>181</v>
      </c>
      <c r="E103" s="187" t="s">
        <v>849</v>
      </c>
      <c r="F103" s="188" t="s">
        <v>850</v>
      </c>
      <c r="H103" s="189">
        <v>11.51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7" t="s">
        <v>181</v>
      </c>
      <c r="AU103" s="187" t="s">
        <v>76</v>
      </c>
      <c r="AV103" s="11" t="s">
        <v>76</v>
      </c>
      <c r="AW103" s="11" t="s">
        <v>34</v>
      </c>
      <c r="AX103" s="11" t="s">
        <v>68</v>
      </c>
      <c r="AY103" s="187" t="s">
        <v>169</v>
      </c>
    </row>
    <row r="104" spans="2:51" s="11" customFormat="1" ht="13.5">
      <c r="B104" s="178"/>
      <c r="D104" s="175" t="s">
        <v>181</v>
      </c>
      <c r="E104" s="187" t="s">
        <v>3</v>
      </c>
      <c r="F104" s="188" t="s">
        <v>259</v>
      </c>
      <c r="H104" s="189">
        <v>5.4</v>
      </c>
      <c r="I104" s="183"/>
      <c r="L104" s="178"/>
      <c r="M104" s="184"/>
      <c r="N104" s="185"/>
      <c r="O104" s="185"/>
      <c r="P104" s="185"/>
      <c r="Q104" s="185"/>
      <c r="R104" s="185"/>
      <c r="S104" s="185"/>
      <c r="T104" s="186"/>
      <c r="AT104" s="187" t="s">
        <v>181</v>
      </c>
      <c r="AU104" s="187" t="s">
        <v>76</v>
      </c>
      <c r="AV104" s="11" t="s">
        <v>76</v>
      </c>
      <c r="AW104" s="11" t="s">
        <v>34</v>
      </c>
      <c r="AX104" s="11" t="s">
        <v>68</v>
      </c>
      <c r="AY104" s="187" t="s">
        <v>169</v>
      </c>
    </row>
    <row r="105" spans="2:51" s="12" customFormat="1" ht="13.5">
      <c r="B105" s="201"/>
      <c r="D105" s="179" t="s">
        <v>181</v>
      </c>
      <c r="E105" s="202" t="s">
        <v>851</v>
      </c>
      <c r="F105" s="203" t="s">
        <v>433</v>
      </c>
      <c r="H105" s="204">
        <v>16.91</v>
      </c>
      <c r="I105" s="205"/>
      <c r="L105" s="201"/>
      <c r="M105" s="206"/>
      <c r="N105" s="207"/>
      <c r="O105" s="207"/>
      <c r="P105" s="207"/>
      <c r="Q105" s="207"/>
      <c r="R105" s="207"/>
      <c r="S105" s="207"/>
      <c r="T105" s="208"/>
      <c r="AT105" s="209" t="s">
        <v>181</v>
      </c>
      <c r="AU105" s="209" t="s">
        <v>76</v>
      </c>
      <c r="AV105" s="12" t="s">
        <v>172</v>
      </c>
      <c r="AW105" s="12" t="s">
        <v>34</v>
      </c>
      <c r="AX105" s="12" t="s">
        <v>19</v>
      </c>
      <c r="AY105" s="209" t="s">
        <v>169</v>
      </c>
    </row>
    <row r="106" spans="2:65" s="1" customFormat="1" ht="22.5" customHeight="1">
      <c r="B106" s="162"/>
      <c r="C106" s="163" t="s">
        <v>117</v>
      </c>
      <c r="D106" s="163" t="s">
        <v>173</v>
      </c>
      <c r="E106" s="164" t="s">
        <v>852</v>
      </c>
      <c r="F106" s="165" t="s">
        <v>853</v>
      </c>
      <c r="G106" s="166" t="s">
        <v>255</v>
      </c>
      <c r="H106" s="167">
        <v>14.374</v>
      </c>
      <c r="I106" s="168"/>
      <c r="J106" s="169">
        <f>ROUND(I106*H106,2)</f>
        <v>0</v>
      </c>
      <c r="K106" s="165" t="s">
        <v>177</v>
      </c>
      <c r="L106" s="33"/>
      <c r="M106" s="170" t="s">
        <v>3</v>
      </c>
      <c r="N106" s="171" t="s">
        <v>41</v>
      </c>
      <c r="O106" s="34"/>
      <c r="P106" s="172">
        <f>O106*H106</f>
        <v>0</v>
      </c>
      <c r="Q106" s="172">
        <v>0</v>
      </c>
      <c r="R106" s="172">
        <f>Q106*H106</f>
        <v>0</v>
      </c>
      <c r="S106" s="172">
        <v>0</v>
      </c>
      <c r="T106" s="173">
        <f>S106*H106</f>
        <v>0</v>
      </c>
      <c r="AR106" s="16" t="s">
        <v>172</v>
      </c>
      <c r="AT106" s="16" t="s">
        <v>173</v>
      </c>
      <c r="AU106" s="16" t="s">
        <v>76</v>
      </c>
      <c r="AY106" s="16" t="s">
        <v>169</v>
      </c>
      <c r="BE106" s="174">
        <f>IF(N106="základní",J106,0)</f>
        <v>0</v>
      </c>
      <c r="BF106" s="174">
        <f>IF(N106="snížená",J106,0)</f>
        <v>0</v>
      </c>
      <c r="BG106" s="174">
        <f>IF(N106="zákl. přenesená",J106,0)</f>
        <v>0</v>
      </c>
      <c r="BH106" s="174">
        <f>IF(N106="sníž. přenesená",J106,0)</f>
        <v>0</v>
      </c>
      <c r="BI106" s="174">
        <f>IF(N106="nulová",J106,0)</f>
        <v>0</v>
      </c>
      <c r="BJ106" s="16" t="s">
        <v>19</v>
      </c>
      <c r="BK106" s="174">
        <f>ROUND(I106*H106,2)</f>
        <v>0</v>
      </c>
      <c r="BL106" s="16" t="s">
        <v>172</v>
      </c>
      <c r="BM106" s="16" t="s">
        <v>854</v>
      </c>
    </row>
    <row r="107" spans="2:47" s="1" customFormat="1" ht="13.5">
      <c r="B107" s="33"/>
      <c r="D107" s="175" t="s">
        <v>179</v>
      </c>
      <c r="F107" s="176" t="s">
        <v>855</v>
      </c>
      <c r="I107" s="177"/>
      <c r="L107" s="33"/>
      <c r="M107" s="62"/>
      <c r="N107" s="34"/>
      <c r="O107" s="34"/>
      <c r="P107" s="34"/>
      <c r="Q107" s="34"/>
      <c r="R107" s="34"/>
      <c r="S107" s="34"/>
      <c r="T107" s="63"/>
      <c r="AT107" s="16" t="s">
        <v>179</v>
      </c>
      <c r="AU107" s="16" t="s">
        <v>76</v>
      </c>
    </row>
    <row r="108" spans="2:51" s="11" customFormat="1" ht="13.5">
      <c r="B108" s="178"/>
      <c r="D108" s="179" t="s">
        <v>181</v>
      </c>
      <c r="E108" s="180" t="s">
        <v>3</v>
      </c>
      <c r="F108" s="181" t="s">
        <v>856</v>
      </c>
      <c r="H108" s="182">
        <v>14.374</v>
      </c>
      <c r="I108" s="183"/>
      <c r="L108" s="178"/>
      <c r="M108" s="184"/>
      <c r="N108" s="185"/>
      <c r="O108" s="185"/>
      <c r="P108" s="185"/>
      <c r="Q108" s="185"/>
      <c r="R108" s="185"/>
      <c r="S108" s="185"/>
      <c r="T108" s="186"/>
      <c r="AT108" s="187" t="s">
        <v>181</v>
      </c>
      <c r="AU108" s="187" t="s">
        <v>76</v>
      </c>
      <c r="AV108" s="11" t="s">
        <v>76</v>
      </c>
      <c r="AW108" s="11" t="s">
        <v>34</v>
      </c>
      <c r="AX108" s="11" t="s">
        <v>19</v>
      </c>
      <c r="AY108" s="187" t="s">
        <v>169</v>
      </c>
    </row>
    <row r="109" spans="2:65" s="1" customFormat="1" ht="22.5" customHeight="1">
      <c r="B109" s="162"/>
      <c r="C109" s="163" t="s">
        <v>223</v>
      </c>
      <c r="D109" s="163" t="s">
        <v>173</v>
      </c>
      <c r="E109" s="164" t="s">
        <v>857</v>
      </c>
      <c r="F109" s="165" t="s">
        <v>858</v>
      </c>
      <c r="G109" s="166" t="s">
        <v>94</v>
      </c>
      <c r="H109" s="167">
        <v>239</v>
      </c>
      <c r="I109" s="168"/>
      <c r="J109" s="169">
        <f>ROUND(I109*H109,2)</f>
        <v>0</v>
      </c>
      <c r="K109" s="165" t="s">
        <v>177</v>
      </c>
      <c r="L109" s="33"/>
      <c r="M109" s="170" t="s">
        <v>3</v>
      </c>
      <c r="N109" s="171" t="s">
        <v>41</v>
      </c>
      <c r="O109" s="34"/>
      <c r="P109" s="172">
        <f>O109*H109</f>
        <v>0</v>
      </c>
      <c r="Q109" s="172">
        <v>0</v>
      </c>
      <c r="R109" s="172">
        <f>Q109*H109</f>
        <v>0</v>
      </c>
      <c r="S109" s="172">
        <v>0</v>
      </c>
      <c r="T109" s="173">
        <f>S109*H109</f>
        <v>0</v>
      </c>
      <c r="AR109" s="16" t="s">
        <v>172</v>
      </c>
      <c r="AT109" s="16" t="s">
        <v>173</v>
      </c>
      <c r="AU109" s="16" t="s">
        <v>76</v>
      </c>
      <c r="AY109" s="16" t="s">
        <v>169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6" t="s">
        <v>19</v>
      </c>
      <c r="BK109" s="174">
        <f>ROUND(I109*H109,2)</f>
        <v>0</v>
      </c>
      <c r="BL109" s="16" t="s">
        <v>172</v>
      </c>
      <c r="BM109" s="16" t="s">
        <v>859</v>
      </c>
    </row>
    <row r="110" spans="2:47" s="1" customFormat="1" ht="13.5">
      <c r="B110" s="33"/>
      <c r="D110" s="175" t="s">
        <v>179</v>
      </c>
      <c r="F110" s="176" t="s">
        <v>858</v>
      </c>
      <c r="I110" s="177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179</v>
      </c>
      <c r="AU110" s="16" t="s">
        <v>76</v>
      </c>
    </row>
    <row r="111" spans="2:51" s="11" customFormat="1" ht="13.5">
      <c r="B111" s="178"/>
      <c r="D111" s="179" t="s">
        <v>181</v>
      </c>
      <c r="E111" s="180" t="s">
        <v>3</v>
      </c>
      <c r="F111" s="181" t="s">
        <v>104</v>
      </c>
      <c r="H111" s="182">
        <v>239</v>
      </c>
      <c r="I111" s="183"/>
      <c r="L111" s="178"/>
      <c r="M111" s="184"/>
      <c r="N111" s="185"/>
      <c r="O111" s="185"/>
      <c r="P111" s="185"/>
      <c r="Q111" s="185"/>
      <c r="R111" s="185"/>
      <c r="S111" s="185"/>
      <c r="T111" s="186"/>
      <c r="AT111" s="187" t="s">
        <v>181</v>
      </c>
      <c r="AU111" s="187" t="s">
        <v>76</v>
      </c>
      <c r="AV111" s="11" t="s">
        <v>76</v>
      </c>
      <c r="AW111" s="11" t="s">
        <v>34</v>
      </c>
      <c r="AX111" s="11" t="s">
        <v>19</v>
      </c>
      <c r="AY111" s="187" t="s">
        <v>169</v>
      </c>
    </row>
    <row r="112" spans="2:65" s="1" customFormat="1" ht="22.5" customHeight="1">
      <c r="B112" s="162"/>
      <c r="C112" s="163" t="s">
        <v>24</v>
      </c>
      <c r="D112" s="163" t="s">
        <v>173</v>
      </c>
      <c r="E112" s="164" t="s">
        <v>860</v>
      </c>
      <c r="F112" s="165" t="s">
        <v>861</v>
      </c>
      <c r="G112" s="166" t="s">
        <v>94</v>
      </c>
      <c r="H112" s="167">
        <v>239</v>
      </c>
      <c r="I112" s="168"/>
      <c r="J112" s="169">
        <f>ROUND(I112*H112,2)</f>
        <v>0</v>
      </c>
      <c r="K112" s="165" t="s">
        <v>177</v>
      </c>
      <c r="L112" s="33"/>
      <c r="M112" s="170" t="s">
        <v>3</v>
      </c>
      <c r="N112" s="171" t="s">
        <v>41</v>
      </c>
      <c r="O112" s="34"/>
      <c r="P112" s="172">
        <f>O112*H112</f>
        <v>0</v>
      </c>
      <c r="Q112" s="172">
        <v>0</v>
      </c>
      <c r="R112" s="172">
        <f>Q112*H112</f>
        <v>0</v>
      </c>
      <c r="S112" s="172">
        <v>0</v>
      </c>
      <c r="T112" s="173">
        <f>S112*H112</f>
        <v>0</v>
      </c>
      <c r="AR112" s="16" t="s">
        <v>172</v>
      </c>
      <c r="AT112" s="16" t="s">
        <v>173</v>
      </c>
      <c r="AU112" s="16" t="s">
        <v>76</v>
      </c>
      <c r="AY112" s="16" t="s">
        <v>169</v>
      </c>
      <c r="BE112" s="174">
        <f>IF(N112="základní",J112,0)</f>
        <v>0</v>
      </c>
      <c r="BF112" s="174">
        <f>IF(N112="snížená",J112,0)</f>
        <v>0</v>
      </c>
      <c r="BG112" s="174">
        <f>IF(N112="zákl. přenesená",J112,0)</f>
        <v>0</v>
      </c>
      <c r="BH112" s="174">
        <f>IF(N112="sníž. přenesená",J112,0)</f>
        <v>0</v>
      </c>
      <c r="BI112" s="174">
        <f>IF(N112="nulová",J112,0)</f>
        <v>0</v>
      </c>
      <c r="BJ112" s="16" t="s">
        <v>19</v>
      </c>
      <c r="BK112" s="174">
        <f>ROUND(I112*H112,2)</f>
        <v>0</v>
      </c>
      <c r="BL112" s="16" t="s">
        <v>172</v>
      </c>
      <c r="BM112" s="16" t="s">
        <v>862</v>
      </c>
    </row>
    <row r="113" spans="2:47" s="1" customFormat="1" ht="13.5">
      <c r="B113" s="33"/>
      <c r="D113" s="175" t="s">
        <v>179</v>
      </c>
      <c r="F113" s="176" t="s">
        <v>863</v>
      </c>
      <c r="I113" s="177"/>
      <c r="L113" s="33"/>
      <c r="M113" s="62"/>
      <c r="N113" s="34"/>
      <c r="O113" s="34"/>
      <c r="P113" s="34"/>
      <c r="Q113" s="34"/>
      <c r="R113" s="34"/>
      <c r="S113" s="34"/>
      <c r="T113" s="63"/>
      <c r="AT113" s="16" t="s">
        <v>179</v>
      </c>
      <c r="AU113" s="16" t="s">
        <v>76</v>
      </c>
    </row>
    <row r="114" spans="2:51" s="11" customFormat="1" ht="13.5">
      <c r="B114" s="178"/>
      <c r="D114" s="179" t="s">
        <v>181</v>
      </c>
      <c r="E114" s="180" t="s">
        <v>3</v>
      </c>
      <c r="F114" s="181" t="s">
        <v>104</v>
      </c>
      <c r="H114" s="182">
        <v>239</v>
      </c>
      <c r="I114" s="183"/>
      <c r="L114" s="178"/>
      <c r="M114" s="184"/>
      <c r="N114" s="185"/>
      <c r="O114" s="185"/>
      <c r="P114" s="185"/>
      <c r="Q114" s="185"/>
      <c r="R114" s="185"/>
      <c r="S114" s="185"/>
      <c r="T114" s="186"/>
      <c r="AT114" s="187" t="s">
        <v>181</v>
      </c>
      <c r="AU114" s="187" t="s">
        <v>76</v>
      </c>
      <c r="AV114" s="11" t="s">
        <v>76</v>
      </c>
      <c r="AW114" s="11" t="s">
        <v>34</v>
      </c>
      <c r="AX114" s="11" t="s">
        <v>19</v>
      </c>
      <c r="AY114" s="187" t="s">
        <v>169</v>
      </c>
    </row>
    <row r="115" spans="2:65" s="1" customFormat="1" ht="22.5" customHeight="1">
      <c r="B115" s="162"/>
      <c r="C115" s="163" t="s">
        <v>234</v>
      </c>
      <c r="D115" s="163" t="s">
        <v>173</v>
      </c>
      <c r="E115" s="164" t="s">
        <v>864</v>
      </c>
      <c r="F115" s="165" t="s">
        <v>865</v>
      </c>
      <c r="G115" s="166" t="s">
        <v>102</v>
      </c>
      <c r="H115" s="167">
        <v>23.9</v>
      </c>
      <c r="I115" s="168"/>
      <c r="J115" s="169">
        <f>ROUND(I115*H115,2)</f>
        <v>0</v>
      </c>
      <c r="K115" s="165" t="s">
        <v>214</v>
      </c>
      <c r="L115" s="33"/>
      <c r="M115" s="170" t="s">
        <v>3</v>
      </c>
      <c r="N115" s="171" t="s">
        <v>41</v>
      </c>
      <c r="O115" s="34"/>
      <c r="P115" s="172">
        <f>O115*H115</f>
        <v>0</v>
      </c>
      <c r="Q115" s="172">
        <v>0</v>
      </c>
      <c r="R115" s="172">
        <f>Q115*H115</f>
        <v>0</v>
      </c>
      <c r="S115" s="172">
        <v>0</v>
      </c>
      <c r="T115" s="173">
        <f>S115*H115</f>
        <v>0</v>
      </c>
      <c r="AR115" s="16" t="s">
        <v>172</v>
      </c>
      <c r="AT115" s="16" t="s">
        <v>173</v>
      </c>
      <c r="AU115" s="16" t="s">
        <v>76</v>
      </c>
      <c r="AY115" s="16" t="s">
        <v>169</v>
      </c>
      <c r="BE115" s="174">
        <f>IF(N115="základní",J115,0)</f>
        <v>0</v>
      </c>
      <c r="BF115" s="174">
        <f>IF(N115="snížená",J115,0)</f>
        <v>0</v>
      </c>
      <c r="BG115" s="174">
        <f>IF(N115="zákl. přenesená",J115,0)</f>
        <v>0</v>
      </c>
      <c r="BH115" s="174">
        <f>IF(N115="sníž. přenesená",J115,0)</f>
        <v>0</v>
      </c>
      <c r="BI115" s="174">
        <f>IF(N115="nulová",J115,0)</f>
        <v>0</v>
      </c>
      <c r="BJ115" s="16" t="s">
        <v>19</v>
      </c>
      <c r="BK115" s="174">
        <f>ROUND(I115*H115,2)</f>
        <v>0</v>
      </c>
      <c r="BL115" s="16" t="s">
        <v>172</v>
      </c>
      <c r="BM115" s="16" t="s">
        <v>866</v>
      </c>
    </row>
    <row r="116" spans="2:47" s="1" customFormat="1" ht="13.5">
      <c r="B116" s="33"/>
      <c r="D116" s="175" t="s">
        <v>179</v>
      </c>
      <c r="F116" s="176" t="s">
        <v>847</v>
      </c>
      <c r="I116" s="177"/>
      <c r="L116" s="33"/>
      <c r="M116" s="62"/>
      <c r="N116" s="34"/>
      <c r="O116" s="34"/>
      <c r="P116" s="34"/>
      <c r="Q116" s="34"/>
      <c r="R116" s="34"/>
      <c r="S116" s="34"/>
      <c r="T116" s="63"/>
      <c r="AT116" s="16" t="s">
        <v>179</v>
      </c>
      <c r="AU116" s="16" t="s">
        <v>76</v>
      </c>
    </row>
    <row r="117" spans="2:51" s="11" customFormat="1" ht="13.5">
      <c r="B117" s="178"/>
      <c r="D117" s="179" t="s">
        <v>181</v>
      </c>
      <c r="E117" s="180" t="s">
        <v>3</v>
      </c>
      <c r="F117" s="181" t="s">
        <v>867</v>
      </c>
      <c r="H117" s="182">
        <v>23.9</v>
      </c>
      <c r="I117" s="183"/>
      <c r="L117" s="178"/>
      <c r="M117" s="184"/>
      <c r="N117" s="185"/>
      <c r="O117" s="185"/>
      <c r="P117" s="185"/>
      <c r="Q117" s="185"/>
      <c r="R117" s="185"/>
      <c r="S117" s="185"/>
      <c r="T117" s="186"/>
      <c r="AT117" s="187" t="s">
        <v>181</v>
      </c>
      <c r="AU117" s="187" t="s">
        <v>76</v>
      </c>
      <c r="AV117" s="11" t="s">
        <v>76</v>
      </c>
      <c r="AW117" s="11" t="s">
        <v>34</v>
      </c>
      <c r="AX117" s="11" t="s">
        <v>19</v>
      </c>
      <c r="AY117" s="187" t="s">
        <v>169</v>
      </c>
    </row>
    <row r="118" spans="2:65" s="1" customFormat="1" ht="22.5" customHeight="1">
      <c r="B118" s="162"/>
      <c r="C118" s="163" t="s">
        <v>240</v>
      </c>
      <c r="D118" s="163" t="s">
        <v>173</v>
      </c>
      <c r="E118" s="164" t="s">
        <v>868</v>
      </c>
      <c r="F118" s="165" t="s">
        <v>853</v>
      </c>
      <c r="G118" s="166" t="s">
        <v>255</v>
      </c>
      <c r="H118" s="167">
        <v>20.315</v>
      </c>
      <c r="I118" s="168"/>
      <c r="J118" s="169">
        <f>ROUND(I118*H118,2)</f>
        <v>0</v>
      </c>
      <c r="K118" s="165" t="s">
        <v>177</v>
      </c>
      <c r="L118" s="33"/>
      <c r="M118" s="170" t="s">
        <v>3</v>
      </c>
      <c r="N118" s="171" t="s">
        <v>41</v>
      </c>
      <c r="O118" s="34"/>
      <c r="P118" s="172">
        <f>O118*H118</f>
        <v>0</v>
      </c>
      <c r="Q118" s="172">
        <v>0</v>
      </c>
      <c r="R118" s="172">
        <f>Q118*H118</f>
        <v>0</v>
      </c>
      <c r="S118" s="172">
        <v>0</v>
      </c>
      <c r="T118" s="173">
        <f>S118*H118</f>
        <v>0</v>
      </c>
      <c r="AR118" s="16" t="s">
        <v>172</v>
      </c>
      <c r="AT118" s="16" t="s">
        <v>173</v>
      </c>
      <c r="AU118" s="16" t="s">
        <v>76</v>
      </c>
      <c r="AY118" s="16" t="s">
        <v>169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6" t="s">
        <v>19</v>
      </c>
      <c r="BK118" s="174">
        <f>ROUND(I118*H118,2)</f>
        <v>0</v>
      </c>
      <c r="BL118" s="16" t="s">
        <v>172</v>
      </c>
      <c r="BM118" s="16" t="s">
        <v>869</v>
      </c>
    </row>
    <row r="119" spans="2:47" s="1" customFormat="1" ht="13.5">
      <c r="B119" s="33"/>
      <c r="D119" s="175" t="s">
        <v>179</v>
      </c>
      <c r="F119" s="176" t="s">
        <v>855</v>
      </c>
      <c r="I119" s="177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179</v>
      </c>
      <c r="AU119" s="16" t="s">
        <v>76</v>
      </c>
    </row>
    <row r="120" spans="2:51" s="11" customFormat="1" ht="13.5">
      <c r="B120" s="178"/>
      <c r="D120" s="175" t="s">
        <v>181</v>
      </c>
      <c r="E120" s="187" t="s">
        <v>3</v>
      </c>
      <c r="F120" s="188" t="s">
        <v>870</v>
      </c>
      <c r="H120" s="189">
        <v>20.315</v>
      </c>
      <c r="I120" s="183"/>
      <c r="L120" s="178"/>
      <c r="M120" s="184"/>
      <c r="N120" s="185"/>
      <c r="O120" s="185"/>
      <c r="P120" s="185"/>
      <c r="Q120" s="185"/>
      <c r="R120" s="185"/>
      <c r="S120" s="185"/>
      <c r="T120" s="186"/>
      <c r="AT120" s="187" t="s">
        <v>181</v>
      </c>
      <c r="AU120" s="187" t="s">
        <v>76</v>
      </c>
      <c r="AV120" s="11" t="s">
        <v>76</v>
      </c>
      <c r="AW120" s="11" t="s">
        <v>34</v>
      </c>
      <c r="AX120" s="11" t="s">
        <v>19</v>
      </c>
      <c r="AY120" s="187" t="s">
        <v>169</v>
      </c>
    </row>
    <row r="121" spans="2:63" s="10" customFormat="1" ht="29.25" customHeight="1">
      <c r="B121" s="148"/>
      <c r="D121" s="159" t="s">
        <v>67</v>
      </c>
      <c r="E121" s="160" t="s">
        <v>385</v>
      </c>
      <c r="F121" s="160" t="s">
        <v>386</v>
      </c>
      <c r="I121" s="151"/>
      <c r="J121" s="161">
        <f>BK121</f>
        <v>0</v>
      </c>
      <c r="L121" s="148"/>
      <c r="M121" s="153"/>
      <c r="N121" s="154"/>
      <c r="O121" s="154"/>
      <c r="P121" s="155">
        <f>SUM(P122:P146)</f>
        <v>0</v>
      </c>
      <c r="Q121" s="154"/>
      <c r="R121" s="155">
        <f>SUM(R122:R146)</f>
        <v>0.4864</v>
      </c>
      <c r="S121" s="154"/>
      <c r="T121" s="156">
        <f>SUM(T122:T146)</f>
        <v>0</v>
      </c>
      <c r="AR121" s="149" t="s">
        <v>172</v>
      </c>
      <c r="AT121" s="157" t="s">
        <v>67</v>
      </c>
      <c r="AU121" s="157" t="s">
        <v>19</v>
      </c>
      <c r="AY121" s="149" t="s">
        <v>169</v>
      </c>
      <c r="BK121" s="158">
        <f>SUM(BK122:BK146)</f>
        <v>0</v>
      </c>
    </row>
    <row r="122" spans="2:65" s="1" customFormat="1" ht="31.5" customHeight="1">
      <c r="B122" s="162"/>
      <c r="C122" s="163" t="s">
        <v>246</v>
      </c>
      <c r="D122" s="163" t="s">
        <v>173</v>
      </c>
      <c r="E122" s="164" t="s">
        <v>393</v>
      </c>
      <c r="F122" s="165" t="s">
        <v>394</v>
      </c>
      <c r="G122" s="166" t="s">
        <v>176</v>
      </c>
      <c r="H122" s="167">
        <v>2</v>
      </c>
      <c r="I122" s="168"/>
      <c r="J122" s="169">
        <f>ROUND(I122*H122,2)</f>
        <v>0</v>
      </c>
      <c r="K122" s="165" t="s">
        <v>177</v>
      </c>
      <c r="L122" s="33"/>
      <c r="M122" s="170" t="s">
        <v>3</v>
      </c>
      <c r="N122" s="171" t="s">
        <v>41</v>
      </c>
      <c r="O122" s="34"/>
      <c r="P122" s="172">
        <f>O122*H122</f>
        <v>0</v>
      </c>
      <c r="Q122" s="172">
        <v>0</v>
      </c>
      <c r="R122" s="172">
        <f>Q122*H122</f>
        <v>0</v>
      </c>
      <c r="S122" s="172">
        <v>0</v>
      </c>
      <c r="T122" s="173">
        <f>S122*H122</f>
        <v>0</v>
      </c>
      <c r="AR122" s="16" t="s">
        <v>172</v>
      </c>
      <c r="AT122" s="16" t="s">
        <v>173</v>
      </c>
      <c r="AU122" s="16" t="s">
        <v>76</v>
      </c>
      <c r="AY122" s="16" t="s">
        <v>169</v>
      </c>
      <c r="BE122" s="174">
        <f>IF(N122="základní",J122,0)</f>
        <v>0</v>
      </c>
      <c r="BF122" s="174">
        <f>IF(N122="snížená",J122,0)</f>
        <v>0</v>
      </c>
      <c r="BG122" s="174">
        <f>IF(N122="zákl. přenesená",J122,0)</f>
        <v>0</v>
      </c>
      <c r="BH122" s="174">
        <f>IF(N122="sníž. přenesená",J122,0)</f>
        <v>0</v>
      </c>
      <c r="BI122" s="174">
        <f>IF(N122="nulová",J122,0)</f>
        <v>0</v>
      </c>
      <c r="BJ122" s="16" t="s">
        <v>19</v>
      </c>
      <c r="BK122" s="174">
        <f>ROUND(I122*H122,2)</f>
        <v>0</v>
      </c>
      <c r="BL122" s="16" t="s">
        <v>172</v>
      </c>
      <c r="BM122" s="16" t="s">
        <v>871</v>
      </c>
    </row>
    <row r="123" spans="2:47" s="1" customFormat="1" ht="27">
      <c r="B123" s="33"/>
      <c r="D123" s="179" t="s">
        <v>179</v>
      </c>
      <c r="F123" s="190" t="s">
        <v>396</v>
      </c>
      <c r="I123" s="177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179</v>
      </c>
      <c r="AU123" s="16" t="s">
        <v>76</v>
      </c>
    </row>
    <row r="124" spans="2:65" s="1" customFormat="1" ht="31.5" customHeight="1">
      <c r="B124" s="162"/>
      <c r="C124" s="163" t="s">
        <v>251</v>
      </c>
      <c r="D124" s="163" t="s">
        <v>173</v>
      </c>
      <c r="E124" s="164" t="s">
        <v>414</v>
      </c>
      <c r="F124" s="165" t="s">
        <v>415</v>
      </c>
      <c r="G124" s="166" t="s">
        <v>176</v>
      </c>
      <c r="H124" s="167">
        <v>2</v>
      </c>
      <c r="I124" s="168"/>
      <c r="J124" s="169">
        <f>ROUND(I124*H124,2)</f>
        <v>0</v>
      </c>
      <c r="K124" s="165" t="s">
        <v>177</v>
      </c>
      <c r="L124" s="33"/>
      <c r="M124" s="170" t="s">
        <v>3</v>
      </c>
      <c r="N124" s="171" t="s">
        <v>41</v>
      </c>
      <c r="O124" s="34"/>
      <c r="P124" s="172">
        <f>O124*H124</f>
        <v>0</v>
      </c>
      <c r="Q124" s="172">
        <v>0</v>
      </c>
      <c r="R124" s="172">
        <f>Q124*H124</f>
        <v>0</v>
      </c>
      <c r="S124" s="172">
        <v>0</v>
      </c>
      <c r="T124" s="173">
        <f>S124*H124</f>
        <v>0</v>
      </c>
      <c r="AR124" s="16" t="s">
        <v>172</v>
      </c>
      <c r="AT124" s="16" t="s">
        <v>173</v>
      </c>
      <c r="AU124" s="16" t="s">
        <v>76</v>
      </c>
      <c r="AY124" s="16" t="s">
        <v>169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6" t="s">
        <v>19</v>
      </c>
      <c r="BK124" s="174">
        <f>ROUND(I124*H124,2)</f>
        <v>0</v>
      </c>
      <c r="BL124" s="16" t="s">
        <v>172</v>
      </c>
      <c r="BM124" s="16" t="s">
        <v>872</v>
      </c>
    </row>
    <row r="125" spans="2:47" s="1" customFormat="1" ht="40.5">
      <c r="B125" s="33"/>
      <c r="D125" s="179" t="s">
        <v>179</v>
      </c>
      <c r="F125" s="190" t="s">
        <v>417</v>
      </c>
      <c r="I125" s="177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179</v>
      </c>
      <c r="AU125" s="16" t="s">
        <v>76</v>
      </c>
    </row>
    <row r="126" spans="2:65" s="1" customFormat="1" ht="22.5" customHeight="1">
      <c r="B126" s="162"/>
      <c r="C126" s="163" t="s">
        <v>9</v>
      </c>
      <c r="D126" s="163" t="s">
        <v>173</v>
      </c>
      <c r="E126" s="164" t="s">
        <v>420</v>
      </c>
      <c r="F126" s="165" t="s">
        <v>421</v>
      </c>
      <c r="G126" s="166" t="s">
        <v>255</v>
      </c>
      <c r="H126" s="167">
        <v>0.4</v>
      </c>
      <c r="I126" s="168"/>
      <c r="J126" s="169">
        <f>ROUND(I126*H126,2)</f>
        <v>0</v>
      </c>
      <c r="K126" s="165" t="s">
        <v>177</v>
      </c>
      <c r="L126" s="33"/>
      <c r="M126" s="170" t="s">
        <v>3</v>
      </c>
      <c r="N126" s="171" t="s">
        <v>41</v>
      </c>
      <c r="O126" s="34"/>
      <c r="P126" s="172">
        <f>O126*H126</f>
        <v>0</v>
      </c>
      <c r="Q126" s="172">
        <v>0</v>
      </c>
      <c r="R126" s="172">
        <f>Q126*H126</f>
        <v>0</v>
      </c>
      <c r="S126" s="172">
        <v>0</v>
      </c>
      <c r="T126" s="173">
        <f>S126*H126</f>
        <v>0</v>
      </c>
      <c r="AR126" s="16" t="s">
        <v>172</v>
      </c>
      <c r="AT126" s="16" t="s">
        <v>173</v>
      </c>
      <c r="AU126" s="16" t="s">
        <v>76</v>
      </c>
      <c r="AY126" s="16" t="s">
        <v>169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6" t="s">
        <v>19</v>
      </c>
      <c r="BK126" s="174">
        <f>ROUND(I126*H126,2)</f>
        <v>0</v>
      </c>
      <c r="BL126" s="16" t="s">
        <v>172</v>
      </c>
      <c r="BM126" s="16" t="s">
        <v>873</v>
      </c>
    </row>
    <row r="127" spans="2:47" s="1" customFormat="1" ht="27">
      <c r="B127" s="33"/>
      <c r="D127" s="179" t="s">
        <v>179</v>
      </c>
      <c r="F127" s="190" t="s">
        <v>423</v>
      </c>
      <c r="I127" s="177"/>
      <c r="L127" s="33"/>
      <c r="M127" s="62"/>
      <c r="N127" s="34"/>
      <c r="O127" s="34"/>
      <c r="P127" s="34"/>
      <c r="Q127" s="34"/>
      <c r="R127" s="34"/>
      <c r="S127" s="34"/>
      <c r="T127" s="63"/>
      <c r="AT127" s="16" t="s">
        <v>179</v>
      </c>
      <c r="AU127" s="16" t="s">
        <v>76</v>
      </c>
    </row>
    <row r="128" spans="2:65" s="1" customFormat="1" ht="22.5" customHeight="1">
      <c r="B128" s="162"/>
      <c r="C128" s="191" t="s">
        <v>268</v>
      </c>
      <c r="D128" s="191" t="s">
        <v>252</v>
      </c>
      <c r="E128" s="192" t="s">
        <v>426</v>
      </c>
      <c r="F128" s="193" t="s">
        <v>427</v>
      </c>
      <c r="G128" s="194" t="s">
        <v>428</v>
      </c>
      <c r="H128" s="195">
        <v>0.4</v>
      </c>
      <c r="I128" s="196"/>
      <c r="J128" s="197">
        <f>ROUND(I128*H128,2)</f>
        <v>0</v>
      </c>
      <c r="K128" s="193" t="s">
        <v>214</v>
      </c>
      <c r="L128" s="198"/>
      <c r="M128" s="199" t="s">
        <v>3</v>
      </c>
      <c r="N128" s="200" t="s">
        <v>41</v>
      </c>
      <c r="O128" s="34"/>
      <c r="P128" s="172">
        <f>O128*H128</f>
        <v>0</v>
      </c>
      <c r="Q128" s="172">
        <v>0.001</v>
      </c>
      <c r="R128" s="172">
        <f>Q128*H128</f>
        <v>0.0004</v>
      </c>
      <c r="S128" s="172">
        <v>0</v>
      </c>
      <c r="T128" s="173">
        <f>S128*H128</f>
        <v>0</v>
      </c>
      <c r="AR128" s="16" t="s">
        <v>117</v>
      </c>
      <c r="AT128" s="16" t="s">
        <v>252</v>
      </c>
      <c r="AU128" s="16" t="s">
        <v>76</v>
      </c>
      <c r="AY128" s="16" t="s">
        <v>169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6" t="s">
        <v>19</v>
      </c>
      <c r="BK128" s="174">
        <f>ROUND(I128*H128,2)</f>
        <v>0</v>
      </c>
      <c r="BL128" s="16" t="s">
        <v>172</v>
      </c>
      <c r="BM128" s="16" t="s">
        <v>874</v>
      </c>
    </row>
    <row r="129" spans="2:47" s="1" customFormat="1" ht="13.5">
      <c r="B129" s="33"/>
      <c r="D129" s="175" t="s">
        <v>179</v>
      </c>
      <c r="F129" s="176" t="s">
        <v>427</v>
      </c>
      <c r="I129" s="177"/>
      <c r="L129" s="33"/>
      <c r="M129" s="62"/>
      <c r="N129" s="34"/>
      <c r="O129" s="34"/>
      <c r="P129" s="34"/>
      <c r="Q129" s="34"/>
      <c r="R129" s="34"/>
      <c r="S129" s="34"/>
      <c r="T129" s="63"/>
      <c r="AT129" s="16" t="s">
        <v>179</v>
      </c>
      <c r="AU129" s="16" t="s">
        <v>76</v>
      </c>
    </row>
    <row r="130" spans="2:51" s="11" customFormat="1" ht="13.5">
      <c r="B130" s="178"/>
      <c r="D130" s="179" t="s">
        <v>181</v>
      </c>
      <c r="E130" s="180" t="s">
        <v>3</v>
      </c>
      <c r="F130" s="181" t="s">
        <v>875</v>
      </c>
      <c r="H130" s="182">
        <v>0.4</v>
      </c>
      <c r="I130" s="183"/>
      <c r="L130" s="178"/>
      <c r="M130" s="184"/>
      <c r="N130" s="185"/>
      <c r="O130" s="185"/>
      <c r="P130" s="185"/>
      <c r="Q130" s="185"/>
      <c r="R130" s="185"/>
      <c r="S130" s="185"/>
      <c r="T130" s="186"/>
      <c r="AT130" s="187" t="s">
        <v>181</v>
      </c>
      <c r="AU130" s="187" t="s">
        <v>76</v>
      </c>
      <c r="AV130" s="11" t="s">
        <v>76</v>
      </c>
      <c r="AW130" s="11" t="s">
        <v>34</v>
      </c>
      <c r="AX130" s="11" t="s">
        <v>19</v>
      </c>
      <c r="AY130" s="187" t="s">
        <v>169</v>
      </c>
    </row>
    <row r="131" spans="2:65" s="1" customFormat="1" ht="22.5" customHeight="1">
      <c r="B131" s="162"/>
      <c r="C131" s="163" t="s">
        <v>274</v>
      </c>
      <c r="D131" s="163" t="s">
        <v>173</v>
      </c>
      <c r="E131" s="164" t="s">
        <v>487</v>
      </c>
      <c r="F131" s="165" t="s">
        <v>488</v>
      </c>
      <c r="G131" s="166" t="s">
        <v>94</v>
      </c>
      <c r="H131" s="167">
        <v>0.8</v>
      </c>
      <c r="I131" s="168"/>
      <c r="J131" s="169">
        <f>ROUND(I131*H131,2)</f>
        <v>0</v>
      </c>
      <c r="K131" s="165" t="s">
        <v>177</v>
      </c>
      <c r="L131" s="33"/>
      <c r="M131" s="170" t="s">
        <v>3</v>
      </c>
      <c r="N131" s="171" t="s">
        <v>41</v>
      </c>
      <c r="O131" s="34"/>
      <c r="P131" s="172">
        <f>O131*H131</f>
        <v>0</v>
      </c>
      <c r="Q131" s="172">
        <v>0</v>
      </c>
      <c r="R131" s="172">
        <f>Q131*H131</f>
        <v>0</v>
      </c>
      <c r="S131" s="172">
        <v>0</v>
      </c>
      <c r="T131" s="173">
        <f>S131*H131</f>
        <v>0</v>
      </c>
      <c r="AR131" s="16" t="s">
        <v>19</v>
      </c>
      <c r="AT131" s="16" t="s">
        <v>173</v>
      </c>
      <c r="AU131" s="16" t="s">
        <v>76</v>
      </c>
      <c r="AY131" s="16" t="s">
        <v>169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6" t="s">
        <v>19</v>
      </c>
      <c r="BK131" s="174">
        <f>ROUND(I131*H131,2)</f>
        <v>0</v>
      </c>
      <c r="BL131" s="16" t="s">
        <v>19</v>
      </c>
      <c r="BM131" s="16" t="s">
        <v>876</v>
      </c>
    </row>
    <row r="132" spans="2:47" s="1" customFormat="1" ht="13.5">
      <c r="B132" s="33"/>
      <c r="D132" s="175" t="s">
        <v>179</v>
      </c>
      <c r="F132" s="176" t="s">
        <v>490</v>
      </c>
      <c r="I132" s="177"/>
      <c r="L132" s="33"/>
      <c r="M132" s="62"/>
      <c r="N132" s="34"/>
      <c r="O132" s="34"/>
      <c r="P132" s="34"/>
      <c r="Q132" s="34"/>
      <c r="R132" s="34"/>
      <c r="S132" s="34"/>
      <c r="T132" s="63"/>
      <c r="AT132" s="16" t="s">
        <v>179</v>
      </c>
      <c r="AU132" s="16" t="s">
        <v>76</v>
      </c>
    </row>
    <row r="133" spans="2:51" s="11" customFormat="1" ht="13.5">
      <c r="B133" s="178"/>
      <c r="D133" s="179" t="s">
        <v>181</v>
      </c>
      <c r="E133" s="180" t="s">
        <v>3</v>
      </c>
      <c r="F133" s="181" t="s">
        <v>877</v>
      </c>
      <c r="H133" s="182">
        <v>0.8</v>
      </c>
      <c r="I133" s="183"/>
      <c r="L133" s="178"/>
      <c r="M133" s="184"/>
      <c r="N133" s="185"/>
      <c r="O133" s="185"/>
      <c r="P133" s="185"/>
      <c r="Q133" s="185"/>
      <c r="R133" s="185"/>
      <c r="S133" s="185"/>
      <c r="T133" s="186"/>
      <c r="AT133" s="187" t="s">
        <v>181</v>
      </c>
      <c r="AU133" s="187" t="s">
        <v>76</v>
      </c>
      <c r="AV133" s="11" t="s">
        <v>76</v>
      </c>
      <c r="AW133" s="11" t="s">
        <v>34</v>
      </c>
      <c r="AX133" s="11" t="s">
        <v>19</v>
      </c>
      <c r="AY133" s="187" t="s">
        <v>169</v>
      </c>
    </row>
    <row r="134" spans="2:65" s="1" customFormat="1" ht="22.5" customHeight="1">
      <c r="B134" s="162"/>
      <c r="C134" s="191" t="s">
        <v>123</v>
      </c>
      <c r="D134" s="191" t="s">
        <v>252</v>
      </c>
      <c r="E134" s="192" t="s">
        <v>495</v>
      </c>
      <c r="F134" s="193" t="s">
        <v>496</v>
      </c>
      <c r="G134" s="194" t="s">
        <v>102</v>
      </c>
      <c r="H134" s="195">
        <v>0.8</v>
      </c>
      <c r="I134" s="196"/>
      <c r="J134" s="197">
        <f>ROUND(I134*H134,2)</f>
        <v>0</v>
      </c>
      <c r="K134" s="193" t="s">
        <v>177</v>
      </c>
      <c r="L134" s="198"/>
      <c r="M134" s="199" t="s">
        <v>3</v>
      </c>
      <c r="N134" s="200" t="s">
        <v>41</v>
      </c>
      <c r="O134" s="34"/>
      <c r="P134" s="172">
        <f>O134*H134</f>
        <v>0</v>
      </c>
      <c r="Q134" s="172">
        <v>0.6</v>
      </c>
      <c r="R134" s="172">
        <f>Q134*H134</f>
        <v>0.48</v>
      </c>
      <c r="S134" s="172">
        <v>0</v>
      </c>
      <c r="T134" s="173">
        <f>S134*H134</f>
        <v>0</v>
      </c>
      <c r="AR134" s="16" t="s">
        <v>76</v>
      </c>
      <c r="AT134" s="16" t="s">
        <v>252</v>
      </c>
      <c r="AU134" s="16" t="s">
        <v>76</v>
      </c>
      <c r="AY134" s="16" t="s">
        <v>169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6" t="s">
        <v>19</v>
      </c>
      <c r="BK134" s="174">
        <f>ROUND(I134*H134,2)</f>
        <v>0</v>
      </c>
      <c r="BL134" s="16" t="s">
        <v>19</v>
      </c>
      <c r="BM134" s="16" t="s">
        <v>878</v>
      </c>
    </row>
    <row r="135" spans="2:47" s="1" customFormat="1" ht="13.5">
      <c r="B135" s="33"/>
      <c r="D135" s="179" t="s">
        <v>179</v>
      </c>
      <c r="F135" s="190" t="s">
        <v>498</v>
      </c>
      <c r="I135" s="177"/>
      <c r="L135" s="33"/>
      <c r="M135" s="62"/>
      <c r="N135" s="34"/>
      <c r="O135" s="34"/>
      <c r="P135" s="34"/>
      <c r="Q135" s="34"/>
      <c r="R135" s="34"/>
      <c r="S135" s="34"/>
      <c r="T135" s="63"/>
      <c r="AT135" s="16" t="s">
        <v>179</v>
      </c>
      <c r="AU135" s="16" t="s">
        <v>76</v>
      </c>
    </row>
    <row r="136" spans="2:65" s="1" customFormat="1" ht="22.5" customHeight="1">
      <c r="B136" s="162"/>
      <c r="C136" s="163" t="s">
        <v>285</v>
      </c>
      <c r="D136" s="163" t="s">
        <v>173</v>
      </c>
      <c r="E136" s="164" t="s">
        <v>501</v>
      </c>
      <c r="F136" s="165" t="s">
        <v>502</v>
      </c>
      <c r="G136" s="166" t="s">
        <v>102</v>
      </c>
      <c r="H136" s="167">
        <v>0.05</v>
      </c>
      <c r="I136" s="168"/>
      <c r="J136" s="169">
        <f>ROUND(I136*H136,2)</f>
        <v>0</v>
      </c>
      <c r="K136" s="165" t="s">
        <v>177</v>
      </c>
      <c r="L136" s="33"/>
      <c r="M136" s="170" t="s">
        <v>3</v>
      </c>
      <c r="N136" s="171" t="s">
        <v>41</v>
      </c>
      <c r="O136" s="34"/>
      <c r="P136" s="172">
        <f>O136*H136</f>
        <v>0</v>
      </c>
      <c r="Q136" s="172">
        <v>0</v>
      </c>
      <c r="R136" s="172">
        <f>Q136*H136</f>
        <v>0</v>
      </c>
      <c r="S136" s="172">
        <v>0</v>
      </c>
      <c r="T136" s="173">
        <f>S136*H136</f>
        <v>0</v>
      </c>
      <c r="AR136" s="16" t="s">
        <v>172</v>
      </c>
      <c r="AT136" s="16" t="s">
        <v>173</v>
      </c>
      <c r="AU136" s="16" t="s">
        <v>76</v>
      </c>
      <c r="AY136" s="16" t="s">
        <v>169</v>
      </c>
      <c r="BE136" s="174">
        <f>IF(N136="základní",J136,0)</f>
        <v>0</v>
      </c>
      <c r="BF136" s="174">
        <f>IF(N136="snížená",J136,0)</f>
        <v>0</v>
      </c>
      <c r="BG136" s="174">
        <f>IF(N136="zákl. přenesená",J136,0)</f>
        <v>0</v>
      </c>
      <c r="BH136" s="174">
        <f>IF(N136="sníž. přenesená",J136,0)</f>
        <v>0</v>
      </c>
      <c r="BI136" s="174">
        <f>IF(N136="nulová",J136,0)</f>
        <v>0</v>
      </c>
      <c r="BJ136" s="16" t="s">
        <v>19</v>
      </c>
      <c r="BK136" s="174">
        <f>ROUND(I136*H136,2)</f>
        <v>0</v>
      </c>
      <c r="BL136" s="16" t="s">
        <v>172</v>
      </c>
      <c r="BM136" s="16" t="s">
        <v>879</v>
      </c>
    </row>
    <row r="137" spans="2:47" s="1" customFormat="1" ht="13.5">
      <c r="B137" s="33"/>
      <c r="D137" s="175" t="s">
        <v>179</v>
      </c>
      <c r="F137" s="176" t="s">
        <v>504</v>
      </c>
      <c r="I137" s="177"/>
      <c r="L137" s="33"/>
      <c r="M137" s="62"/>
      <c r="N137" s="34"/>
      <c r="O137" s="34"/>
      <c r="P137" s="34"/>
      <c r="Q137" s="34"/>
      <c r="R137" s="34"/>
      <c r="S137" s="34"/>
      <c r="T137" s="63"/>
      <c r="AT137" s="16" t="s">
        <v>179</v>
      </c>
      <c r="AU137" s="16" t="s">
        <v>76</v>
      </c>
    </row>
    <row r="138" spans="2:51" s="11" customFormat="1" ht="13.5">
      <c r="B138" s="178"/>
      <c r="D138" s="179" t="s">
        <v>181</v>
      </c>
      <c r="E138" s="180" t="s">
        <v>3</v>
      </c>
      <c r="F138" s="181" t="s">
        <v>880</v>
      </c>
      <c r="H138" s="182">
        <v>0.05</v>
      </c>
      <c r="I138" s="183"/>
      <c r="L138" s="178"/>
      <c r="M138" s="184"/>
      <c r="N138" s="185"/>
      <c r="O138" s="185"/>
      <c r="P138" s="185"/>
      <c r="Q138" s="185"/>
      <c r="R138" s="185"/>
      <c r="S138" s="185"/>
      <c r="T138" s="186"/>
      <c r="AT138" s="187" t="s">
        <v>181</v>
      </c>
      <c r="AU138" s="187" t="s">
        <v>76</v>
      </c>
      <c r="AV138" s="11" t="s">
        <v>76</v>
      </c>
      <c r="AW138" s="11" t="s">
        <v>34</v>
      </c>
      <c r="AX138" s="11" t="s">
        <v>19</v>
      </c>
      <c r="AY138" s="187" t="s">
        <v>169</v>
      </c>
    </row>
    <row r="139" spans="2:65" s="1" customFormat="1" ht="22.5" customHeight="1">
      <c r="B139" s="162"/>
      <c r="C139" s="163" t="s">
        <v>134</v>
      </c>
      <c r="D139" s="163" t="s">
        <v>173</v>
      </c>
      <c r="E139" s="164" t="s">
        <v>510</v>
      </c>
      <c r="F139" s="165" t="s">
        <v>511</v>
      </c>
      <c r="G139" s="166" t="s">
        <v>102</v>
      </c>
      <c r="H139" s="167">
        <v>0.05</v>
      </c>
      <c r="I139" s="168"/>
      <c r="J139" s="169">
        <f>ROUND(I139*H139,2)</f>
        <v>0</v>
      </c>
      <c r="K139" s="165" t="s">
        <v>177</v>
      </c>
      <c r="L139" s="33"/>
      <c r="M139" s="170" t="s">
        <v>3</v>
      </c>
      <c r="N139" s="171" t="s">
        <v>41</v>
      </c>
      <c r="O139" s="34"/>
      <c r="P139" s="172">
        <f>O139*H139</f>
        <v>0</v>
      </c>
      <c r="Q139" s="172">
        <v>0</v>
      </c>
      <c r="R139" s="172">
        <f>Q139*H139</f>
        <v>0</v>
      </c>
      <c r="S139" s="172">
        <v>0</v>
      </c>
      <c r="T139" s="173">
        <f>S139*H139</f>
        <v>0</v>
      </c>
      <c r="AR139" s="16" t="s">
        <v>172</v>
      </c>
      <c r="AT139" s="16" t="s">
        <v>173</v>
      </c>
      <c r="AU139" s="16" t="s">
        <v>76</v>
      </c>
      <c r="AY139" s="16" t="s">
        <v>169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6" t="s">
        <v>19</v>
      </c>
      <c r="BK139" s="174">
        <f>ROUND(I139*H139,2)</f>
        <v>0</v>
      </c>
      <c r="BL139" s="16" t="s">
        <v>172</v>
      </c>
      <c r="BM139" s="16" t="s">
        <v>881</v>
      </c>
    </row>
    <row r="140" spans="2:47" s="1" customFormat="1" ht="13.5">
      <c r="B140" s="33"/>
      <c r="D140" s="179" t="s">
        <v>179</v>
      </c>
      <c r="F140" s="190" t="s">
        <v>513</v>
      </c>
      <c r="I140" s="177"/>
      <c r="L140" s="33"/>
      <c r="M140" s="62"/>
      <c r="N140" s="34"/>
      <c r="O140" s="34"/>
      <c r="P140" s="34"/>
      <c r="Q140" s="34"/>
      <c r="R140" s="34"/>
      <c r="S140" s="34"/>
      <c r="T140" s="63"/>
      <c r="AT140" s="16" t="s">
        <v>179</v>
      </c>
      <c r="AU140" s="16" t="s">
        <v>76</v>
      </c>
    </row>
    <row r="141" spans="2:65" s="1" customFormat="1" ht="22.5" customHeight="1">
      <c r="B141" s="162"/>
      <c r="C141" s="163" t="s">
        <v>8</v>
      </c>
      <c r="D141" s="163" t="s">
        <v>173</v>
      </c>
      <c r="E141" s="164" t="s">
        <v>515</v>
      </c>
      <c r="F141" s="165" t="s">
        <v>516</v>
      </c>
      <c r="G141" s="166" t="s">
        <v>102</v>
      </c>
      <c r="H141" s="167">
        <v>0.05</v>
      </c>
      <c r="I141" s="168"/>
      <c r="J141" s="169">
        <f>ROUND(I141*H141,2)</f>
        <v>0</v>
      </c>
      <c r="K141" s="165" t="s">
        <v>177</v>
      </c>
      <c r="L141" s="33"/>
      <c r="M141" s="170" t="s">
        <v>3</v>
      </c>
      <c r="N141" s="171" t="s">
        <v>41</v>
      </c>
      <c r="O141" s="34"/>
      <c r="P141" s="172">
        <f>O141*H141</f>
        <v>0</v>
      </c>
      <c r="Q141" s="172">
        <v>0</v>
      </c>
      <c r="R141" s="172">
        <f>Q141*H141</f>
        <v>0</v>
      </c>
      <c r="S141" s="172">
        <v>0</v>
      </c>
      <c r="T141" s="173">
        <f>S141*H141</f>
        <v>0</v>
      </c>
      <c r="AR141" s="16" t="s">
        <v>172</v>
      </c>
      <c r="AT141" s="16" t="s">
        <v>173</v>
      </c>
      <c r="AU141" s="16" t="s">
        <v>76</v>
      </c>
      <c r="AY141" s="16" t="s">
        <v>169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6" t="s">
        <v>19</v>
      </c>
      <c r="BK141" s="174">
        <f>ROUND(I141*H141,2)</f>
        <v>0</v>
      </c>
      <c r="BL141" s="16" t="s">
        <v>172</v>
      </c>
      <c r="BM141" s="16" t="s">
        <v>882</v>
      </c>
    </row>
    <row r="142" spans="2:47" s="1" customFormat="1" ht="13.5">
      <c r="B142" s="33"/>
      <c r="D142" s="179" t="s">
        <v>179</v>
      </c>
      <c r="F142" s="190" t="s">
        <v>518</v>
      </c>
      <c r="I142" s="177"/>
      <c r="L142" s="33"/>
      <c r="M142" s="62"/>
      <c r="N142" s="34"/>
      <c r="O142" s="34"/>
      <c r="P142" s="34"/>
      <c r="Q142" s="34"/>
      <c r="R142" s="34"/>
      <c r="S142" s="34"/>
      <c r="T142" s="63"/>
      <c r="AT142" s="16" t="s">
        <v>179</v>
      </c>
      <c r="AU142" s="16" t="s">
        <v>76</v>
      </c>
    </row>
    <row r="143" spans="2:65" s="1" customFormat="1" ht="22.5" customHeight="1">
      <c r="B143" s="162"/>
      <c r="C143" s="191" t="s">
        <v>301</v>
      </c>
      <c r="D143" s="191" t="s">
        <v>252</v>
      </c>
      <c r="E143" s="192" t="s">
        <v>520</v>
      </c>
      <c r="F143" s="193" t="s">
        <v>521</v>
      </c>
      <c r="G143" s="194" t="s">
        <v>102</v>
      </c>
      <c r="H143" s="195">
        <v>0.05</v>
      </c>
      <c r="I143" s="196"/>
      <c r="J143" s="197">
        <f>ROUND(I143*H143,2)</f>
        <v>0</v>
      </c>
      <c r="K143" s="193" t="s">
        <v>214</v>
      </c>
      <c r="L143" s="198"/>
      <c r="M143" s="199" t="s">
        <v>3</v>
      </c>
      <c r="N143" s="200" t="s">
        <v>41</v>
      </c>
      <c r="O143" s="34"/>
      <c r="P143" s="172">
        <f>O143*H143</f>
        <v>0</v>
      </c>
      <c r="Q143" s="172">
        <v>0</v>
      </c>
      <c r="R143" s="172">
        <f>Q143*H143</f>
        <v>0</v>
      </c>
      <c r="S143" s="172">
        <v>0</v>
      </c>
      <c r="T143" s="173">
        <f>S143*H143</f>
        <v>0</v>
      </c>
      <c r="AR143" s="16" t="s">
        <v>117</v>
      </c>
      <c r="AT143" s="16" t="s">
        <v>252</v>
      </c>
      <c r="AU143" s="16" t="s">
        <v>76</v>
      </c>
      <c r="AY143" s="16" t="s">
        <v>169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6" t="s">
        <v>19</v>
      </c>
      <c r="BK143" s="174">
        <f>ROUND(I143*H143,2)</f>
        <v>0</v>
      </c>
      <c r="BL143" s="16" t="s">
        <v>172</v>
      </c>
      <c r="BM143" s="16" t="s">
        <v>883</v>
      </c>
    </row>
    <row r="144" spans="2:47" s="1" customFormat="1" ht="13.5">
      <c r="B144" s="33"/>
      <c r="D144" s="179" t="s">
        <v>179</v>
      </c>
      <c r="F144" s="190" t="s">
        <v>523</v>
      </c>
      <c r="I144" s="177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179</v>
      </c>
      <c r="AU144" s="16" t="s">
        <v>76</v>
      </c>
    </row>
    <row r="145" spans="2:65" s="1" customFormat="1" ht="22.5" customHeight="1">
      <c r="B145" s="162"/>
      <c r="C145" s="191" t="s">
        <v>308</v>
      </c>
      <c r="D145" s="191" t="s">
        <v>252</v>
      </c>
      <c r="E145" s="192" t="s">
        <v>884</v>
      </c>
      <c r="F145" s="193" t="s">
        <v>885</v>
      </c>
      <c r="G145" s="194" t="s">
        <v>176</v>
      </c>
      <c r="H145" s="195">
        <v>2</v>
      </c>
      <c r="I145" s="196"/>
      <c r="J145" s="197">
        <f>ROUND(I145*H145,2)</f>
        <v>0</v>
      </c>
      <c r="K145" s="193" t="s">
        <v>3</v>
      </c>
      <c r="L145" s="198"/>
      <c r="M145" s="199" t="s">
        <v>3</v>
      </c>
      <c r="N145" s="200" t="s">
        <v>41</v>
      </c>
      <c r="O145" s="34"/>
      <c r="P145" s="172">
        <f>O145*H145</f>
        <v>0</v>
      </c>
      <c r="Q145" s="172">
        <v>0.003</v>
      </c>
      <c r="R145" s="172">
        <f>Q145*H145</f>
        <v>0.006</v>
      </c>
      <c r="S145" s="172">
        <v>0</v>
      </c>
      <c r="T145" s="173">
        <f>S145*H145</f>
        <v>0</v>
      </c>
      <c r="AR145" s="16" t="s">
        <v>117</v>
      </c>
      <c r="AT145" s="16" t="s">
        <v>252</v>
      </c>
      <c r="AU145" s="16" t="s">
        <v>76</v>
      </c>
      <c r="AY145" s="16" t="s">
        <v>169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6" t="s">
        <v>19</v>
      </c>
      <c r="BK145" s="174">
        <f>ROUND(I145*H145,2)</f>
        <v>0</v>
      </c>
      <c r="BL145" s="16" t="s">
        <v>172</v>
      </c>
      <c r="BM145" s="16" t="s">
        <v>886</v>
      </c>
    </row>
    <row r="146" spans="2:47" s="1" customFormat="1" ht="13.5">
      <c r="B146" s="33"/>
      <c r="D146" s="175" t="s">
        <v>179</v>
      </c>
      <c r="F146" s="176" t="s">
        <v>885</v>
      </c>
      <c r="I146" s="177"/>
      <c r="L146" s="33"/>
      <c r="M146" s="62"/>
      <c r="N146" s="34"/>
      <c r="O146" s="34"/>
      <c r="P146" s="34"/>
      <c r="Q146" s="34"/>
      <c r="R146" s="34"/>
      <c r="S146" s="34"/>
      <c r="T146" s="63"/>
      <c r="AT146" s="16" t="s">
        <v>179</v>
      </c>
      <c r="AU146" s="16" t="s">
        <v>76</v>
      </c>
    </row>
    <row r="147" spans="2:63" s="10" customFormat="1" ht="29.25" customHeight="1">
      <c r="B147" s="148"/>
      <c r="D147" s="159" t="s">
        <v>67</v>
      </c>
      <c r="E147" s="160" t="s">
        <v>887</v>
      </c>
      <c r="F147" s="160" t="s">
        <v>888</v>
      </c>
      <c r="I147" s="151"/>
      <c r="J147" s="161">
        <f>BK147</f>
        <v>0</v>
      </c>
      <c r="L147" s="148"/>
      <c r="M147" s="153"/>
      <c r="N147" s="154"/>
      <c r="O147" s="154"/>
      <c r="P147" s="155">
        <f>SUM(P148:P168)</f>
        <v>0</v>
      </c>
      <c r="Q147" s="154"/>
      <c r="R147" s="155">
        <f>SUM(R148:R168)</f>
        <v>0</v>
      </c>
      <c r="S147" s="154"/>
      <c r="T147" s="156">
        <f>SUM(T148:T168)</f>
        <v>0</v>
      </c>
      <c r="AR147" s="149" t="s">
        <v>172</v>
      </c>
      <c r="AT147" s="157" t="s">
        <v>67</v>
      </c>
      <c r="AU147" s="157" t="s">
        <v>19</v>
      </c>
      <c r="AY147" s="149" t="s">
        <v>169</v>
      </c>
      <c r="BK147" s="158">
        <f>SUM(BK148:BK168)</f>
        <v>0</v>
      </c>
    </row>
    <row r="148" spans="2:65" s="1" customFormat="1" ht="22.5" customHeight="1">
      <c r="B148" s="162"/>
      <c r="C148" s="163" t="s">
        <v>314</v>
      </c>
      <c r="D148" s="163" t="s">
        <v>173</v>
      </c>
      <c r="E148" s="164" t="s">
        <v>889</v>
      </c>
      <c r="F148" s="165" t="s">
        <v>890</v>
      </c>
      <c r="G148" s="166" t="s">
        <v>176</v>
      </c>
      <c r="H148" s="167">
        <v>34</v>
      </c>
      <c r="I148" s="168"/>
      <c r="J148" s="169">
        <f>ROUND(I148*H148,2)</f>
        <v>0</v>
      </c>
      <c r="K148" s="165" t="s">
        <v>177</v>
      </c>
      <c r="L148" s="33"/>
      <c r="M148" s="170" t="s">
        <v>3</v>
      </c>
      <c r="N148" s="171" t="s">
        <v>41</v>
      </c>
      <c r="O148" s="34"/>
      <c r="P148" s="172">
        <f>O148*H148</f>
        <v>0</v>
      </c>
      <c r="Q148" s="172">
        <v>0</v>
      </c>
      <c r="R148" s="172">
        <f>Q148*H148</f>
        <v>0</v>
      </c>
      <c r="S148" s="172">
        <v>0</v>
      </c>
      <c r="T148" s="173">
        <f>S148*H148</f>
        <v>0</v>
      </c>
      <c r="AR148" s="16" t="s">
        <v>172</v>
      </c>
      <c r="AT148" s="16" t="s">
        <v>173</v>
      </c>
      <c r="AU148" s="16" t="s">
        <v>76</v>
      </c>
      <c r="AY148" s="16" t="s">
        <v>169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6" t="s">
        <v>19</v>
      </c>
      <c r="BK148" s="174">
        <f>ROUND(I148*H148,2)</f>
        <v>0</v>
      </c>
      <c r="BL148" s="16" t="s">
        <v>172</v>
      </c>
      <c r="BM148" s="16" t="s">
        <v>891</v>
      </c>
    </row>
    <row r="149" spans="2:47" s="1" customFormat="1" ht="13.5">
      <c r="B149" s="33"/>
      <c r="D149" s="175" t="s">
        <v>179</v>
      </c>
      <c r="F149" s="176" t="s">
        <v>892</v>
      </c>
      <c r="I149" s="177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179</v>
      </c>
      <c r="AU149" s="16" t="s">
        <v>76</v>
      </c>
    </row>
    <row r="150" spans="2:51" s="11" customFormat="1" ht="13.5">
      <c r="B150" s="178"/>
      <c r="D150" s="179" t="s">
        <v>181</v>
      </c>
      <c r="E150" s="180" t="s">
        <v>3</v>
      </c>
      <c r="F150" s="181" t="s">
        <v>124</v>
      </c>
      <c r="H150" s="182">
        <v>34</v>
      </c>
      <c r="I150" s="183"/>
      <c r="L150" s="178"/>
      <c r="M150" s="184"/>
      <c r="N150" s="185"/>
      <c r="O150" s="185"/>
      <c r="P150" s="185"/>
      <c r="Q150" s="185"/>
      <c r="R150" s="185"/>
      <c r="S150" s="185"/>
      <c r="T150" s="186"/>
      <c r="AT150" s="187" t="s">
        <v>181</v>
      </c>
      <c r="AU150" s="187" t="s">
        <v>76</v>
      </c>
      <c r="AV150" s="11" t="s">
        <v>76</v>
      </c>
      <c r="AW150" s="11" t="s">
        <v>34</v>
      </c>
      <c r="AX150" s="11" t="s">
        <v>19</v>
      </c>
      <c r="AY150" s="187" t="s">
        <v>169</v>
      </c>
    </row>
    <row r="151" spans="2:65" s="1" customFormat="1" ht="31.5" customHeight="1">
      <c r="B151" s="162"/>
      <c r="C151" s="163" t="s">
        <v>320</v>
      </c>
      <c r="D151" s="163" t="s">
        <v>173</v>
      </c>
      <c r="E151" s="164" t="s">
        <v>703</v>
      </c>
      <c r="F151" s="165" t="s">
        <v>704</v>
      </c>
      <c r="G151" s="166" t="s">
        <v>94</v>
      </c>
      <c r="H151" s="167">
        <v>256</v>
      </c>
      <c r="I151" s="168"/>
      <c r="J151" s="169">
        <f>ROUND(I151*H151,2)</f>
        <v>0</v>
      </c>
      <c r="K151" s="165" t="s">
        <v>177</v>
      </c>
      <c r="L151" s="33"/>
      <c r="M151" s="170" t="s">
        <v>3</v>
      </c>
      <c r="N151" s="171" t="s">
        <v>41</v>
      </c>
      <c r="O151" s="34"/>
      <c r="P151" s="172">
        <f>O151*H151</f>
        <v>0</v>
      </c>
      <c r="Q151" s="172">
        <v>0</v>
      </c>
      <c r="R151" s="172">
        <f>Q151*H151</f>
        <v>0</v>
      </c>
      <c r="S151" s="172">
        <v>0</v>
      </c>
      <c r="T151" s="173">
        <f>S151*H151</f>
        <v>0</v>
      </c>
      <c r="AR151" s="16" t="s">
        <v>172</v>
      </c>
      <c r="AT151" s="16" t="s">
        <v>173</v>
      </c>
      <c r="AU151" s="16" t="s">
        <v>76</v>
      </c>
      <c r="AY151" s="16" t="s">
        <v>169</v>
      </c>
      <c r="BE151" s="174">
        <f>IF(N151="základní",J151,0)</f>
        <v>0</v>
      </c>
      <c r="BF151" s="174">
        <f>IF(N151="snížená",J151,0)</f>
        <v>0</v>
      </c>
      <c r="BG151" s="174">
        <f>IF(N151="zákl. přenesená",J151,0)</f>
        <v>0</v>
      </c>
      <c r="BH151" s="174">
        <f>IF(N151="sníž. přenesená",J151,0)</f>
        <v>0</v>
      </c>
      <c r="BI151" s="174">
        <f>IF(N151="nulová",J151,0)</f>
        <v>0</v>
      </c>
      <c r="BJ151" s="16" t="s">
        <v>19</v>
      </c>
      <c r="BK151" s="174">
        <f>ROUND(I151*H151,2)</f>
        <v>0</v>
      </c>
      <c r="BL151" s="16" t="s">
        <v>172</v>
      </c>
      <c r="BM151" s="16" t="s">
        <v>893</v>
      </c>
    </row>
    <row r="152" spans="2:47" s="1" customFormat="1" ht="13.5">
      <c r="B152" s="33"/>
      <c r="D152" s="175" t="s">
        <v>179</v>
      </c>
      <c r="F152" s="176" t="s">
        <v>706</v>
      </c>
      <c r="I152" s="177"/>
      <c r="L152" s="33"/>
      <c r="M152" s="62"/>
      <c r="N152" s="34"/>
      <c r="O152" s="34"/>
      <c r="P152" s="34"/>
      <c r="Q152" s="34"/>
      <c r="R152" s="34"/>
      <c r="S152" s="34"/>
      <c r="T152" s="63"/>
      <c r="AT152" s="16" t="s">
        <v>179</v>
      </c>
      <c r="AU152" s="16" t="s">
        <v>76</v>
      </c>
    </row>
    <row r="153" spans="2:51" s="11" customFormat="1" ht="13.5">
      <c r="B153" s="178"/>
      <c r="D153" s="179" t="s">
        <v>181</v>
      </c>
      <c r="E153" s="180" t="s">
        <v>3</v>
      </c>
      <c r="F153" s="181" t="s">
        <v>894</v>
      </c>
      <c r="H153" s="182">
        <v>256</v>
      </c>
      <c r="I153" s="183"/>
      <c r="L153" s="178"/>
      <c r="M153" s="184"/>
      <c r="N153" s="185"/>
      <c r="O153" s="185"/>
      <c r="P153" s="185"/>
      <c r="Q153" s="185"/>
      <c r="R153" s="185"/>
      <c r="S153" s="185"/>
      <c r="T153" s="186"/>
      <c r="AT153" s="187" t="s">
        <v>181</v>
      </c>
      <c r="AU153" s="187" t="s">
        <v>76</v>
      </c>
      <c r="AV153" s="11" t="s">
        <v>76</v>
      </c>
      <c r="AW153" s="11" t="s">
        <v>34</v>
      </c>
      <c r="AX153" s="11" t="s">
        <v>19</v>
      </c>
      <c r="AY153" s="187" t="s">
        <v>169</v>
      </c>
    </row>
    <row r="154" spans="2:65" s="1" customFormat="1" ht="31.5" customHeight="1">
      <c r="B154" s="162"/>
      <c r="C154" s="163" t="s">
        <v>325</v>
      </c>
      <c r="D154" s="163" t="s">
        <v>173</v>
      </c>
      <c r="E154" s="164" t="s">
        <v>763</v>
      </c>
      <c r="F154" s="165" t="s">
        <v>764</v>
      </c>
      <c r="G154" s="166" t="s">
        <v>94</v>
      </c>
      <c r="H154" s="167">
        <v>940</v>
      </c>
      <c r="I154" s="168"/>
      <c r="J154" s="169">
        <f>ROUND(I154*H154,2)</f>
        <v>0</v>
      </c>
      <c r="K154" s="165" t="s">
        <v>177</v>
      </c>
      <c r="L154" s="33"/>
      <c r="M154" s="170" t="s">
        <v>3</v>
      </c>
      <c r="N154" s="171" t="s">
        <v>41</v>
      </c>
      <c r="O154" s="34"/>
      <c r="P154" s="172">
        <f>O154*H154</f>
        <v>0</v>
      </c>
      <c r="Q154" s="172">
        <v>0</v>
      </c>
      <c r="R154" s="172">
        <f>Q154*H154</f>
        <v>0</v>
      </c>
      <c r="S154" s="172">
        <v>0</v>
      </c>
      <c r="T154" s="173">
        <f>S154*H154</f>
        <v>0</v>
      </c>
      <c r="AR154" s="16" t="s">
        <v>172</v>
      </c>
      <c r="AT154" s="16" t="s">
        <v>173</v>
      </c>
      <c r="AU154" s="16" t="s">
        <v>76</v>
      </c>
      <c r="AY154" s="16" t="s">
        <v>169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6" t="s">
        <v>19</v>
      </c>
      <c r="BK154" s="174">
        <f>ROUND(I154*H154,2)</f>
        <v>0</v>
      </c>
      <c r="BL154" s="16" t="s">
        <v>172</v>
      </c>
      <c r="BM154" s="16" t="s">
        <v>895</v>
      </c>
    </row>
    <row r="155" spans="2:47" s="1" customFormat="1" ht="13.5">
      <c r="B155" s="33"/>
      <c r="D155" s="175" t="s">
        <v>179</v>
      </c>
      <c r="F155" s="176" t="s">
        <v>766</v>
      </c>
      <c r="I155" s="177"/>
      <c r="L155" s="33"/>
      <c r="M155" s="62"/>
      <c r="N155" s="34"/>
      <c r="O155" s="34"/>
      <c r="P155" s="34"/>
      <c r="Q155" s="34"/>
      <c r="R155" s="34"/>
      <c r="S155" s="34"/>
      <c r="T155" s="63"/>
      <c r="AT155" s="16" t="s">
        <v>179</v>
      </c>
      <c r="AU155" s="16" t="s">
        <v>76</v>
      </c>
    </row>
    <row r="156" spans="2:51" s="11" customFormat="1" ht="13.5">
      <c r="B156" s="178"/>
      <c r="D156" s="179" t="s">
        <v>181</v>
      </c>
      <c r="E156" s="180" t="s">
        <v>3</v>
      </c>
      <c r="F156" s="181" t="s">
        <v>896</v>
      </c>
      <c r="H156" s="182">
        <v>940</v>
      </c>
      <c r="I156" s="183"/>
      <c r="L156" s="178"/>
      <c r="M156" s="184"/>
      <c r="N156" s="185"/>
      <c r="O156" s="185"/>
      <c r="P156" s="185"/>
      <c r="Q156" s="185"/>
      <c r="R156" s="185"/>
      <c r="S156" s="185"/>
      <c r="T156" s="186"/>
      <c r="AT156" s="187" t="s">
        <v>181</v>
      </c>
      <c r="AU156" s="187" t="s">
        <v>76</v>
      </c>
      <c r="AV156" s="11" t="s">
        <v>76</v>
      </c>
      <c r="AW156" s="11" t="s">
        <v>34</v>
      </c>
      <c r="AX156" s="11" t="s">
        <v>19</v>
      </c>
      <c r="AY156" s="187" t="s">
        <v>169</v>
      </c>
    </row>
    <row r="157" spans="2:65" s="1" customFormat="1" ht="22.5" customHeight="1">
      <c r="B157" s="162"/>
      <c r="C157" s="163" t="s">
        <v>330</v>
      </c>
      <c r="D157" s="163" t="s">
        <v>173</v>
      </c>
      <c r="E157" s="164" t="s">
        <v>501</v>
      </c>
      <c r="F157" s="165" t="s">
        <v>502</v>
      </c>
      <c r="G157" s="166" t="s">
        <v>102</v>
      </c>
      <c r="H157" s="167">
        <v>282.15</v>
      </c>
      <c r="I157" s="168"/>
      <c r="J157" s="169">
        <f>ROUND(I157*H157,2)</f>
        <v>0</v>
      </c>
      <c r="K157" s="165" t="s">
        <v>177</v>
      </c>
      <c r="L157" s="33"/>
      <c r="M157" s="170" t="s">
        <v>3</v>
      </c>
      <c r="N157" s="171" t="s">
        <v>41</v>
      </c>
      <c r="O157" s="34"/>
      <c r="P157" s="172">
        <f>O157*H157</f>
        <v>0</v>
      </c>
      <c r="Q157" s="172">
        <v>0</v>
      </c>
      <c r="R157" s="172">
        <f>Q157*H157</f>
        <v>0</v>
      </c>
      <c r="S157" s="172">
        <v>0</v>
      </c>
      <c r="T157" s="173">
        <f>S157*H157</f>
        <v>0</v>
      </c>
      <c r="AR157" s="16" t="s">
        <v>172</v>
      </c>
      <c r="AT157" s="16" t="s">
        <v>173</v>
      </c>
      <c r="AU157" s="16" t="s">
        <v>76</v>
      </c>
      <c r="AY157" s="16" t="s">
        <v>169</v>
      </c>
      <c r="BE157" s="174">
        <f>IF(N157="základní",J157,0)</f>
        <v>0</v>
      </c>
      <c r="BF157" s="174">
        <f>IF(N157="snížená",J157,0)</f>
        <v>0</v>
      </c>
      <c r="BG157" s="174">
        <f>IF(N157="zákl. přenesená",J157,0)</f>
        <v>0</v>
      </c>
      <c r="BH157" s="174">
        <f>IF(N157="sníž. přenesená",J157,0)</f>
        <v>0</v>
      </c>
      <c r="BI157" s="174">
        <f>IF(N157="nulová",J157,0)</f>
        <v>0</v>
      </c>
      <c r="BJ157" s="16" t="s">
        <v>19</v>
      </c>
      <c r="BK157" s="174">
        <f>ROUND(I157*H157,2)</f>
        <v>0</v>
      </c>
      <c r="BL157" s="16" t="s">
        <v>172</v>
      </c>
      <c r="BM157" s="16" t="s">
        <v>897</v>
      </c>
    </row>
    <row r="158" spans="2:47" s="1" customFormat="1" ht="13.5">
      <c r="B158" s="33"/>
      <c r="D158" s="175" t="s">
        <v>179</v>
      </c>
      <c r="F158" s="176" t="s">
        <v>504</v>
      </c>
      <c r="I158" s="177"/>
      <c r="L158" s="33"/>
      <c r="M158" s="62"/>
      <c r="N158" s="34"/>
      <c r="O158" s="34"/>
      <c r="P158" s="34"/>
      <c r="Q158" s="34"/>
      <c r="R158" s="34"/>
      <c r="S158" s="34"/>
      <c r="T158" s="63"/>
      <c r="AT158" s="16" t="s">
        <v>179</v>
      </c>
      <c r="AU158" s="16" t="s">
        <v>76</v>
      </c>
    </row>
    <row r="159" spans="2:51" s="11" customFormat="1" ht="13.5">
      <c r="B159" s="178"/>
      <c r="D159" s="175" t="s">
        <v>181</v>
      </c>
      <c r="E159" s="187" t="s">
        <v>3</v>
      </c>
      <c r="F159" s="188" t="s">
        <v>898</v>
      </c>
      <c r="H159" s="189">
        <v>116.1</v>
      </c>
      <c r="I159" s="183"/>
      <c r="L159" s="178"/>
      <c r="M159" s="184"/>
      <c r="N159" s="185"/>
      <c r="O159" s="185"/>
      <c r="P159" s="185"/>
      <c r="Q159" s="185"/>
      <c r="R159" s="185"/>
      <c r="S159" s="185"/>
      <c r="T159" s="186"/>
      <c r="AT159" s="187" t="s">
        <v>181</v>
      </c>
      <c r="AU159" s="187" t="s">
        <v>76</v>
      </c>
      <c r="AV159" s="11" t="s">
        <v>76</v>
      </c>
      <c r="AW159" s="11" t="s">
        <v>34</v>
      </c>
      <c r="AX159" s="11" t="s">
        <v>68</v>
      </c>
      <c r="AY159" s="187" t="s">
        <v>169</v>
      </c>
    </row>
    <row r="160" spans="2:51" s="11" customFormat="1" ht="13.5">
      <c r="B160" s="178"/>
      <c r="D160" s="175" t="s">
        <v>181</v>
      </c>
      <c r="E160" s="187" t="s">
        <v>3</v>
      </c>
      <c r="F160" s="188" t="s">
        <v>899</v>
      </c>
      <c r="H160" s="189">
        <v>5.25</v>
      </c>
      <c r="I160" s="183"/>
      <c r="L160" s="178"/>
      <c r="M160" s="184"/>
      <c r="N160" s="185"/>
      <c r="O160" s="185"/>
      <c r="P160" s="185"/>
      <c r="Q160" s="185"/>
      <c r="R160" s="185"/>
      <c r="S160" s="185"/>
      <c r="T160" s="186"/>
      <c r="AT160" s="187" t="s">
        <v>181</v>
      </c>
      <c r="AU160" s="187" t="s">
        <v>76</v>
      </c>
      <c r="AV160" s="11" t="s">
        <v>76</v>
      </c>
      <c r="AW160" s="11" t="s">
        <v>34</v>
      </c>
      <c r="AX160" s="11" t="s">
        <v>68</v>
      </c>
      <c r="AY160" s="187" t="s">
        <v>169</v>
      </c>
    </row>
    <row r="161" spans="2:51" s="11" customFormat="1" ht="13.5">
      <c r="B161" s="178"/>
      <c r="D161" s="175" t="s">
        <v>181</v>
      </c>
      <c r="E161" s="187" t="s">
        <v>3</v>
      </c>
      <c r="F161" s="188" t="s">
        <v>900</v>
      </c>
      <c r="H161" s="189">
        <v>160.8</v>
      </c>
      <c r="I161" s="183"/>
      <c r="L161" s="178"/>
      <c r="M161" s="184"/>
      <c r="N161" s="185"/>
      <c r="O161" s="185"/>
      <c r="P161" s="185"/>
      <c r="Q161" s="185"/>
      <c r="R161" s="185"/>
      <c r="S161" s="185"/>
      <c r="T161" s="186"/>
      <c r="AT161" s="187" t="s">
        <v>181</v>
      </c>
      <c r="AU161" s="187" t="s">
        <v>76</v>
      </c>
      <c r="AV161" s="11" t="s">
        <v>76</v>
      </c>
      <c r="AW161" s="11" t="s">
        <v>34</v>
      </c>
      <c r="AX161" s="11" t="s">
        <v>68</v>
      </c>
      <c r="AY161" s="187" t="s">
        <v>169</v>
      </c>
    </row>
    <row r="162" spans="2:51" s="12" customFormat="1" ht="13.5">
      <c r="B162" s="201"/>
      <c r="D162" s="179" t="s">
        <v>181</v>
      </c>
      <c r="E162" s="202" t="s">
        <v>3</v>
      </c>
      <c r="F162" s="203" t="s">
        <v>433</v>
      </c>
      <c r="H162" s="204">
        <v>282.15</v>
      </c>
      <c r="I162" s="205"/>
      <c r="L162" s="201"/>
      <c r="M162" s="206"/>
      <c r="N162" s="207"/>
      <c r="O162" s="207"/>
      <c r="P162" s="207"/>
      <c r="Q162" s="207"/>
      <c r="R162" s="207"/>
      <c r="S162" s="207"/>
      <c r="T162" s="208"/>
      <c r="AT162" s="209" t="s">
        <v>181</v>
      </c>
      <c r="AU162" s="209" t="s">
        <v>76</v>
      </c>
      <c r="AV162" s="12" t="s">
        <v>172</v>
      </c>
      <c r="AW162" s="12" t="s">
        <v>34</v>
      </c>
      <c r="AX162" s="12" t="s">
        <v>19</v>
      </c>
      <c r="AY162" s="209" t="s">
        <v>169</v>
      </c>
    </row>
    <row r="163" spans="2:65" s="1" customFormat="1" ht="22.5" customHeight="1">
      <c r="B163" s="162"/>
      <c r="C163" s="191" t="s">
        <v>335</v>
      </c>
      <c r="D163" s="191" t="s">
        <v>252</v>
      </c>
      <c r="E163" s="192" t="s">
        <v>520</v>
      </c>
      <c r="F163" s="193" t="s">
        <v>521</v>
      </c>
      <c r="G163" s="194" t="s">
        <v>102</v>
      </c>
      <c r="H163" s="195">
        <v>282.15</v>
      </c>
      <c r="I163" s="196"/>
      <c r="J163" s="197">
        <f>ROUND(I163*H163,2)</f>
        <v>0</v>
      </c>
      <c r="K163" s="193" t="s">
        <v>214</v>
      </c>
      <c r="L163" s="198"/>
      <c r="M163" s="199" t="s">
        <v>3</v>
      </c>
      <c r="N163" s="200" t="s">
        <v>41</v>
      </c>
      <c r="O163" s="34"/>
      <c r="P163" s="172">
        <f>O163*H163</f>
        <v>0</v>
      </c>
      <c r="Q163" s="172">
        <v>0</v>
      </c>
      <c r="R163" s="172">
        <f>Q163*H163</f>
        <v>0</v>
      </c>
      <c r="S163" s="172">
        <v>0</v>
      </c>
      <c r="T163" s="173">
        <f>S163*H163</f>
        <v>0</v>
      </c>
      <c r="AR163" s="16" t="s">
        <v>117</v>
      </c>
      <c r="AT163" s="16" t="s">
        <v>252</v>
      </c>
      <c r="AU163" s="16" t="s">
        <v>76</v>
      </c>
      <c r="AY163" s="16" t="s">
        <v>169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6" t="s">
        <v>19</v>
      </c>
      <c r="BK163" s="174">
        <f>ROUND(I163*H163,2)</f>
        <v>0</v>
      </c>
      <c r="BL163" s="16" t="s">
        <v>172</v>
      </c>
      <c r="BM163" s="16" t="s">
        <v>901</v>
      </c>
    </row>
    <row r="164" spans="2:47" s="1" customFormat="1" ht="13.5">
      <c r="B164" s="33"/>
      <c r="D164" s="179" t="s">
        <v>179</v>
      </c>
      <c r="F164" s="190" t="s">
        <v>523</v>
      </c>
      <c r="I164" s="177"/>
      <c r="L164" s="33"/>
      <c r="M164" s="62"/>
      <c r="N164" s="34"/>
      <c r="O164" s="34"/>
      <c r="P164" s="34"/>
      <c r="Q164" s="34"/>
      <c r="R164" s="34"/>
      <c r="S164" s="34"/>
      <c r="T164" s="63"/>
      <c r="AT164" s="16" t="s">
        <v>179</v>
      </c>
      <c r="AU164" s="16" t="s">
        <v>76</v>
      </c>
    </row>
    <row r="165" spans="2:65" s="1" customFormat="1" ht="22.5" customHeight="1">
      <c r="B165" s="162"/>
      <c r="C165" s="163" t="s">
        <v>340</v>
      </c>
      <c r="D165" s="163" t="s">
        <v>173</v>
      </c>
      <c r="E165" s="164" t="s">
        <v>510</v>
      </c>
      <c r="F165" s="165" t="s">
        <v>511</v>
      </c>
      <c r="G165" s="166" t="s">
        <v>102</v>
      </c>
      <c r="H165" s="167">
        <v>282.15</v>
      </c>
      <c r="I165" s="168"/>
      <c r="J165" s="169">
        <f>ROUND(I165*H165,2)</f>
        <v>0</v>
      </c>
      <c r="K165" s="165" t="s">
        <v>177</v>
      </c>
      <c r="L165" s="33"/>
      <c r="M165" s="170" t="s">
        <v>3</v>
      </c>
      <c r="N165" s="171" t="s">
        <v>41</v>
      </c>
      <c r="O165" s="34"/>
      <c r="P165" s="172">
        <f>O165*H165</f>
        <v>0</v>
      </c>
      <c r="Q165" s="172">
        <v>0</v>
      </c>
      <c r="R165" s="172">
        <f>Q165*H165</f>
        <v>0</v>
      </c>
      <c r="S165" s="172">
        <v>0</v>
      </c>
      <c r="T165" s="173">
        <f>S165*H165</f>
        <v>0</v>
      </c>
      <c r="AR165" s="16" t="s">
        <v>172</v>
      </c>
      <c r="AT165" s="16" t="s">
        <v>173</v>
      </c>
      <c r="AU165" s="16" t="s">
        <v>76</v>
      </c>
      <c r="AY165" s="16" t="s">
        <v>169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6" t="s">
        <v>19</v>
      </c>
      <c r="BK165" s="174">
        <f>ROUND(I165*H165,2)</f>
        <v>0</v>
      </c>
      <c r="BL165" s="16" t="s">
        <v>172</v>
      </c>
      <c r="BM165" s="16" t="s">
        <v>902</v>
      </c>
    </row>
    <row r="166" spans="2:47" s="1" customFormat="1" ht="13.5">
      <c r="B166" s="33"/>
      <c r="D166" s="179" t="s">
        <v>179</v>
      </c>
      <c r="F166" s="190" t="s">
        <v>513</v>
      </c>
      <c r="I166" s="177"/>
      <c r="L166" s="33"/>
      <c r="M166" s="62"/>
      <c r="N166" s="34"/>
      <c r="O166" s="34"/>
      <c r="P166" s="34"/>
      <c r="Q166" s="34"/>
      <c r="R166" s="34"/>
      <c r="S166" s="34"/>
      <c r="T166" s="63"/>
      <c r="AT166" s="16" t="s">
        <v>179</v>
      </c>
      <c r="AU166" s="16" t="s">
        <v>76</v>
      </c>
    </row>
    <row r="167" spans="2:65" s="1" customFormat="1" ht="22.5" customHeight="1">
      <c r="B167" s="162"/>
      <c r="C167" s="163" t="s">
        <v>346</v>
      </c>
      <c r="D167" s="163" t="s">
        <v>173</v>
      </c>
      <c r="E167" s="164" t="s">
        <v>515</v>
      </c>
      <c r="F167" s="165" t="s">
        <v>516</v>
      </c>
      <c r="G167" s="166" t="s">
        <v>102</v>
      </c>
      <c r="H167" s="167">
        <v>282.15</v>
      </c>
      <c r="I167" s="168"/>
      <c r="J167" s="169">
        <f>ROUND(I167*H167,2)</f>
        <v>0</v>
      </c>
      <c r="K167" s="165" t="s">
        <v>177</v>
      </c>
      <c r="L167" s="33"/>
      <c r="M167" s="170" t="s">
        <v>3</v>
      </c>
      <c r="N167" s="171" t="s">
        <v>41</v>
      </c>
      <c r="O167" s="34"/>
      <c r="P167" s="172">
        <f>O167*H167</f>
        <v>0</v>
      </c>
      <c r="Q167" s="172">
        <v>0</v>
      </c>
      <c r="R167" s="172">
        <f>Q167*H167</f>
        <v>0</v>
      </c>
      <c r="S167" s="172">
        <v>0</v>
      </c>
      <c r="T167" s="173">
        <f>S167*H167</f>
        <v>0</v>
      </c>
      <c r="AR167" s="16" t="s">
        <v>172</v>
      </c>
      <c r="AT167" s="16" t="s">
        <v>173</v>
      </c>
      <c r="AU167" s="16" t="s">
        <v>76</v>
      </c>
      <c r="AY167" s="16" t="s">
        <v>169</v>
      </c>
      <c r="BE167" s="174">
        <f>IF(N167="základní",J167,0)</f>
        <v>0</v>
      </c>
      <c r="BF167" s="174">
        <f>IF(N167="snížená",J167,0)</f>
        <v>0</v>
      </c>
      <c r="BG167" s="174">
        <f>IF(N167="zákl. přenesená",J167,0)</f>
        <v>0</v>
      </c>
      <c r="BH167" s="174">
        <f>IF(N167="sníž. přenesená",J167,0)</f>
        <v>0</v>
      </c>
      <c r="BI167" s="174">
        <f>IF(N167="nulová",J167,0)</f>
        <v>0</v>
      </c>
      <c r="BJ167" s="16" t="s">
        <v>19</v>
      </c>
      <c r="BK167" s="174">
        <f>ROUND(I167*H167,2)</f>
        <v>0</v>
      </c>
      <c r="BL167" s="16" t="s">
        <v>172</v>
      </c>
      <c r="BM167" s="16" t="s">
        <v>903</v>
      </c>
    </row>
    <row r="168" spans="2:47" s="1" customFormat="1" ht="13.5">
      <c r="B168" s="33"/>
      <c r="D168" s="175" t="s">
        <v>179</v>
      </c>
      <c r="F168" s="176" t="s">
        <v>518</v>
      </c>
      <c r="I168" s="177"/>
      <c r="L168" s="33"/>
      <c r="M168" s="212"/>
      <c r="N168" s="213"/>
      <c r="O168" s="213"/>
      <c r="P168" s="213"/>
      <c r="Q168" s="213"/>
      <c r="R168" s="213"/>
      <c r="S168" s="213"/>
      <c r="T168" s="214"/>
      <c r="AT168" s="16" t="s">
        <v>179</v>
      </c>
      <c r="AU168" s="16" t="s">
        <v>76</v>
      </c>
    </row>
    <row r="169" spans="2:12" s="1" customFormat="1" ht="6.75" customHeight="1">
      <c r="B169" s="48"/>
      <c r="C169" s="49"/>
      <c r="D169" s="49"/>
      <c r="E169" s="49"/>
      <c r="F169" s="49"/>
      <c r="G169" s="49"/>
      <c r="H169" s="49"/>
      <c r="I169" s="115"/>
      <c r="J169" s="49"/>
      <c r="K169" s="49"/>
      <c r="L169" s="33"/>
    </row>
    <row r="427" ht="13.5">
      <c r="AT427" s="215"/>
    </row>
  </sheetData>
  <sheetProtection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7"/>
  <sheetViews>
    <sheetView showGridLines="0" zoomScalePageLayoutView="0" workbookViewId="0" topLeftCell="A1">
      <pane ySplit="1" topLeftCell="A60" activePane="bottomLeft" state="frozen"/>
      <selection pane="topLeft" activeCell="A1" sqref="A1"/>
      <selection pane="bottomLeft" activeCell="K77" sqref="K7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222"/>
      <c r="C1" s="222"/>
      <c r="D1" s="221" t="s">
        <v>1</v>
      </c>
      <c r="E1" s="222"/>
      <c r="F1" s="223" t="s">
        <v>917</v>
      </c>
      <c r="G1" s="348" t="s">
        <v>918</v>
      </c>
      <c r="H1" s="348"/>
      <c r="I1" s="228"/>
      <c r="J1" s="223" t="s">
        <v>919</v>
      </c>
      <c r="K1" s="221" t="s">
        <v>86</v>
      </c>
      <c r="L1" s="223" t="s">
        <v>1077</v>
      </c>
      <c r="M1" s="223"/>
      <c r="N1" s="223"/>
      <c r="O1" s="223"/>
      <c r="P1" s="223"/>
      <c r="Q1" s="223"/>
      <c r="R1" s="223"/>
      <c r="S1" s="223"/>
      <c r="T1" s="223"/>
      <c r="U1" s="219"/>
      <c r="V1" s="21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56" ht="36.75" customHeight="1">
      <c r="L2" s="311" t="s">
        <v>6</v>
      </c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6" t="s">
        <v>85</v>
      </c>
      <c r="AZ2" s="16" t="s">
        <v>87</v>
      </c>
      <c r="BA2" s="16" t="s">
        <v>88</v>
      </c>
      <c r="BB2" s="16" t="s">
        <v>89</v>
      </c>
      <c r="BC2" s="16" t="s">
        <v>719</v>
      </c>
      <c r="BD2" s="16" t="s">
        <v>91</v>
      </c>
    </row>
    <row r="3" spans="2:56" ht="6.75" customHeight="1">
      <c r="B3" s="17"/>
      <c r="C3" s="18"/>
      <c r="D3" s="18"/>
      <c r="E3" s="18"/>
      <c r="F3" s="18"/>
      <c r="G3" s="18"/>
      <c r="H3" s="18"/>
      <c r="I3" s="92"/>
      <c r="J3" s="18"/>
      <c r="K3" s="19"/>
      <c r="AT3" s="16" t="s">
        <v>76</v>
      </c>
      <c r="AZ3" s="16" t="s">
        <v>104</v>
      </c>
      <c r="BA3" s="16" t="s">
        <v>105</v>
      </c>
      <c r="BB3" s="16" t="s">
        <v>94</v>
      </c>
      <c r="BC3" s="16" t="s">
        <v>779</v>
      </c>
      <c r="BD3" s="16" t="s">
        <v>91</v>
      </c>
    </row>
    <row r="4" spans="2:46" ht="36.75" customHeight="1">
      <c r="B4" s="20"/>
      <c r="C4" s="21"/>
      <c r="D4" s="22" t="s">
        <v>96</v>
      </c>
      <c r="E4" s="21"/>
      <c r="F4" s="21"/>
      <c r="G4" s="21"/>
      <c r="H4" s="21"/>
      <c r="I4" s="93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93"/>
      <c r="J5" s="21"/>
      <c r="K5" s="23"/>
    </row>
    <row r="6" spans="2:11" ht="15">
      <c r="B6" s="20"/>
      <c r="C6" s="21"/>
      <c r="D6" s="29" t="s">
        <v>1074</v>
      </c>
      <c r="E6" s="21"/>
      <c r="F6" s="21"/>
      <c r="G6" s="21"/>
      <c r="H6" s="21"/>
      <c r="I6" s="93"/>
      <c r="J6" s="21"/>
      <c r="K6" s="23"/>
    </row>
    <row r="7" spans="2:11" ht="22.5" customHeight="1">
      <c r="B7" s="20"/>
      <c r="C7" s="21"/>
      <c r="D7" s="21"/>
      <c r="E7" s="349" t="str">
        <f>Rekapitulace!K6</f>
        <v>Revitalizace zeleně hřbitova sv. Alžběty v Třeboni</v>
      </c>
      <c r="F7" s="341"/>
      <c r="G7" s="341"/>
      <c r="H7" s="341"/>
      <c r="I7" s="93"/>
      <c r="J7" s="21"/>
      <c r="K7" s="23"/>
    </row>
    <row r="8" spans="2:11" s="1" customFormat="1" ht="15">
      <c r="B8" s="33"/>
      <c r="C8" s="34"/>
      <c r="D8" s="29" t="s">
        <v>110</v>
      </c>
      <c r="E8" s="34"/>
      <c r="F8" s="34"/>
      <c r="G8" s="34"/>
      <c r="H8" s="34"/>
      <c r="I8" s="94"/>
      <c r="J8" s="34"/>
      <c r="K8" s="37"/>
    </row>
    <row r="9" spans="2:11" s="1" customFormat="1" ht="36.75" customHeight="1">
      <c r="B9" s="33"/>
      <c r="C9" s="34"/>
      <c r="D9" s="34"/>
      <c r="E9" s="350" t="s">
        <v>904</v>
      </c>
      <c r="F9" s="334"/>
      <c r="G9" s="334"/>
      <c r="H9" s="334"/>
      <c r="I9" s="94"/>
      <c r="J9" s="34"/>
      <c r="K9" s="37"/>
    </row>
    <row r="10" spans="2:11" s="1" customFormat="1" ht="13.5">
      <c r="B10" s="33"/>
      <c r="C10" s="34"/>
      <c r="D10" s="34"/>
      <c r="E10" s="34"/>
      <c r="F10" s="34"/>
      <c r="G10" s="34"/>
      <c r="H10" s="34"/>
      <c r="I10" s="94"/>
      <c r="J10" s="34"/>
      <c r="K10" s="37"/>
    </row>
    <row r="11" spans="2:11" s="1" customFormat="1" ht="14.25" customHeight="1">
      <c r="B11" s="33"/>
      <c r="C11" s="34"/>
      <c r="D11" s="29" t="s">
        <v>17</v>
      </c>
      <c r="E11" s="34"/>
      <c r="F11" s="27" t="s">
        <v>3</v>
      </c>
      <c r="G11" s="34"/>
      <c r="H11" s="34"/>
      <c r="I11" s="95" t="s">
        <v>18</v>
      </c>
      <c r="J11" s="27" t="s">
        <v>3</v>
      </c>
      <c r="K11" s="37"/>
    </row>
    <row r="12" spans="2:11" s="1" customFormat="1" ht="14.25" customHeight="1">
      <c r="B12" s="33"/>
      <c r="C12" s="34"/>
      <c r="D12" s="29" t="s">
        <v>20</v>
      </c>
      <c r="E12" s="34"/>
      <c r="F12" s="27" t="s">
        <v>21</v>
      </c>
      <c r="G12" s="34"/>
      <c r="H12" s="34"/>
      <c r="I12" s="95" t="s">
        <v>22</v>
      </c>
      <c r="J12" s="96" t="str">
        <f>Rekapitulace!AN8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94"/>
      <c r="J13" s="34"/>
      <c r="K13" s="37"/>
    </row>
    <row r="14" spans="2:11" s="1" customFormat="1" ht="14.25" customHeight="1">
      <c r="B14" s="33"/>
      <c r="C14" s="34"/>
      <c r="D14" s="29" t="s">
        <v>26</v>
      </c>
      <c r="E14" s="34"/>
      <c r="F14" s="34"/>
      <c r="G14" s="34"/>
      <c r="H14" s="34"/>
      <c r="I14" s="95" t="s">
        <v>27</v>
      </c>
      <c r="J14" s="27" t="s">
        <v>3</v>
      </c>
      <c r="K14" s="37"/>
    </row>
    <row r="15" spans="2:11" s="1" customFormat="1" ht="18" customHeight="1">
      <c r="B15" s="33"/>
      <c r="C15" s="34"/>
      <c r="D15" s="34"/>
      <c r="E15" s="27" t="s">
        <v>28</v>
      </c>
      <c r="F15" s="34"/>
      <c r="G15" s="34"/>
      <c r="H15" s="34"/>
      <c r="I15" s="95" t="s">
        <v>29</v>
      </c>
      <c r="J15" s="27" t="s">
        <v>3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94"/>
      <c r="J16" s="34"/>
      <c r="K16" s="37"/>
    </row>
    <row r="17" spans="2:11" s="1" customFormat="1" ht="14.25" customHeight="1">
      <c r="B17" s="33"/>
      <c r="C17" s="34"/>
      <c r="D17" s="29" t="s">
        <v>30</v>
      </c>
      <c r="E17" s="34"/>
      <c r="F17" s="34"/>
      <c r="G17" s="34"/>
      <c r="H17" s="34"/>
      <c r="I17" s="95" t="s">
        <v>27</v>
      </c>
      <c r="J17" s="27">
        <f>IF(Rekapitulace!AN13="Vyplň údaj","",IF(Rekapitulace!AN13="","",Rekapitulace!AN13))</f>
      </c>
      <c r="K17" s="37"/>
    </row>
    <row r="18" spans="2:11" s="1" customFormat="1" ht="18" customHeight="1">
      <c r="B18" s="33"/>
      <c r="C18" s="34"/>
      <c r="D18" s="34"/>
      <c r="E18" s="27">
        <f>IF(Rekapitulace!E14="Vyplň údaj","",IF(Rekapitulace!E14="","",Rekapitulace!E14))</f>
      </c>
      <c r="F18" s="34"/>
      <c r="G18" s="34"/>
      <c r="H18" s="34"/>
      <c r="I18" s="95" t="s">
        <v>29</v>
      </c>
      <c r="J18" s="27">
        <f>IF(Rekapitulace!AN14="Vyplň údaj","",IF(Rekapitulace!AN14="","",Rekapitulace!AN14))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94"/>
      <c r="J19" s="34"/>
      <c r="K19" s="37"/>
    </row>
    <row r="20" spans="2:11" s="1" customFormat="1" ht="14.25" customHeight="1">
      <c r="B20" s="33"/>
      <c r="C20" s="34"/>
      <c r="D20" s="29" t="s">
        <v>32</v>
      </c>
      <c r="E20" s="34"/>
      <c r="F20" s="34"/>
      <c r="G20" s="34"/>
      <c r="H20" s="34"/>
      <c r="I20" s="95" t="s">
        <v>27</v>
      </c>
      <c r="J20" s="27" t="s">
        <v>3</v>
      </c>
      <c r="K20" s="37"/>
    </row>
    <row r="21" spans="2:11" s="1" customFormat="1" ht="18" customHeight="1">
      <c r="B21" s="33"/>
      <c r="C21" s="34"/>
      <c r="D21" s="34"/>
      <c r="E21" s="27" t="s">
        <v>33</v>
      </c>
      <c r="F21" s="34"/>
      <c r="G21" s="34"/>
      <c r="H21" s="34"/>
      <c r="I21" s="95" t="s">
        <v>29</v>
      </c>
      <c r="J21" s="27" t="s">
        <v>3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94"/>
      <c r="J22" s="34"/>
      <c r="K22" s="37"/>
    </row>
    <row r="23" spans="2:11" s="1" customFormat="1" ht="14.25" customHeight="1">
      <c r="B23" s="33"/>
      <c r="C23" s="34"/>
      <c r="D23" s="29" t="s">
        <v>35</v>
      </c>
      <c r="E23" s="34"/>
      <c r="F23" s="34"/>
      <c r="G23" s="34"/>
      <c r="H23" s="34"/>
      <c r="I23" s="94"/>
      <c r="J23" s="34"/>
      <c r="K23" s="37"/>
    </row>
    <row r="24" spans="2:11" s="6" customFormat="1" ht="22.5" customHeight="1">
      <c r="B24" s="97"/>
      <c r="C24" s="98"/>
      <c r="D24" s="98"/>
      <c r="E24" s="344" t="s">
        <v>3</v>
      </c>
      <c r="F24" s="351"/>
      <c r="G24" s="351"/>
      <c r="H24" s="351"/>
      <c r="I24" s="99"/>
      <c r="J24" s="98"/>
      <c r="K24" s="100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94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1"/>
      <c r="J26" s="60"/>
      <c r="K26" s="102"/>
    </row>
    <row r="27" spans="2:11" s="1" customFormat="1" ht="24.75" customHeight="1">
      <c r="B27" s="33"/>
      <c r="C27" s="34"/>
      <c r="D27" s="103" t="s">
        <v>36</v>
      </c>
      <c r="E27" s="34"/>
      <c r="F27" s="34"/>
      <c r="G27" s="34"/>
      <c r="H27" s="34"/>
      <c r="I27" s="94"/>
      <c r="J27" s="104">
        <f>ROUND(J78,2)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1"/>
      <c r="J28" s="60"/>
      <c r="K28" s="102"/>
    </row>
    <row r="29" spans="2:11" s="1" customFormat="1" ht="14.25" customHeight="1">
      <c r="B29" s="33"/>
      <c r="C29" s="34"/>
      <c r="D29" s="34"/>
      <c r="E29" s="34"/>
      <c r="F29" s="38" t="s">
        <v>38</v>
      </c>
      <c r="G29" s="34"/>
      <c r="H29" s="34"/>
      <c r="I29" s="105" t="s">
        <v>37</v>
      </c>
      <c r="J29" s="38" t="s">
        <v>39</v>
      </c>
      <c r="K29" s="37"/>
    </row>
    <row r="30" spans="2:11" s="1" customFormat="1" ht="14.25" customHeight="1">
      <c r="B30" s="33"/>
      <c r="C30" s="34"/>
      <c r="D30" s="41" t="s">
        <v>40</v>
      </c>
      <c r="E30" s="41" t="s">
        <v>41</v>
      </c>
      <c r="F30" s="106">
        <f>ROUND(SUM(BE78:BE109),2)</f>
        <v>0</v>
      </c>
      <c r="G30" s="34"/>
      <c r="H30" s="34"/>
      <c r="I30" s="107">
        <v>0.21</v>
      </c>
      <c r="J30" s="106">
        <f>ROUND(ROUND((SUM(BE78:BE109)),2)*I30,2)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42</v>
      </c>
      <c r="F31" s="106">
        <f>ROUND(SUM(BF78:BF109),2)</f>
        <v>0</v>
      </c>
      <c r="G31" s="34"/>
      <c r="H31" s="34"/>
      <c r="I31" s="107">
        <v>0.15</v>
      </c>
      <c r="J31" s="106">
        <f>ROUND(ROUND((SUM(BF78:BF109)),2)*I31,2)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43</v>
      </c>
      <c r="F32" s="106">
        <f>ROUND(SUM(BG78:BG109),2)</f>
        <v>0</v>
      </c>
      <c r="G32" s="34"/>
      <c r="H32" s="34"/>
      <c r="I32" s="107">
        <v>0.21</v>
      </c>
      <c r="J32" s="106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44</v>
      </c>
      <c r="F33" s="106">
        <f>ROUND(SUM(BH78:BH109),2)</f>
        <v>0</v>
      </c>
      <c r="G33" s="34"/>
      <c r="H33" s="34"/>
      <c r="I33" s="107">
        <v>0.15</v>
      </c>
      <c r="J33" s="106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45</v>
      </c>
      <c r="F34" s="106">
        <f>ROUND(SUM(BI78:BI109),2)</f>
        <v>0</v>
      </c>
      <c r="G34" s="34"/>
      <c r="H34" s="34"/>
      <c r="I34" s="107">
        <v>0</v>
      </c>
      <c r="J34" s="106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94"/>
      <c r="J35" s="34"/>
      <c r="K35" s="37"/>
    </row>
    <row r="36" spans="2:11" s="1" customFormat="1" ht="24.75" customHeight="1">
      <c r="B36" s="33"/>
      <c r="C36" s="108"/>
      <c r="D36" s="109" t="s">
        <v>46</v>
      </c>
      <c r="E36" s="64"/>
      <c r="F36" s="64"/>
      <c r="G36" s="110" t="s">
        <v>47</v>
      </c>
      <c r="H36" s="111" t="s">
        <v>48</v>
      </c>
      <c r="I36" s="112"/>
      <c r="J36" s="113">
        <f>SUM(J27:J34)</f>
        <v>0</v>
      </c>
      <c r="K36" s="114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15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16"/>
      <c r="J41" s="52"/>
      <c r="K41" s="117"/>
    </row>
    <row r="42" spans="2:11" s="1" customFormat="1" ht="36.75" customHeight="1">
      <c r="B42" s="33"/>
      <c r="C42" s="22" t="s">
        <v>135</v>
      </c>
      <c r="D42" s="34"/>
      <c r="E42" s="34"/>
      <c r="F42" s="34"/>
      <c r="G42" s="34"/>
      <c r="H42" s="34"/>
      <c r="I42" s="94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94"/>
      <c r="J43" s="34"/>
      <c r="K43" s="37"/>
    </row>
    <row r="44" spans="2:11" s="1" customFormat="1" ht="14.25" customHeight="1">
      <c r="B44" s="33"/>
      <c r="C44" s="29" t="s">
        <v>1074</v>
      </c>
      <c r="D44" s="34"/>
      <c r="E44" s="34"/>
      <c r="F44" s="34"/>
      <c r="G44" s="34"/>
      <c r="H44" s="34"/>
      <c r="I44" s="94"/>
      <c r="J44" s="34"/>
      <c r="K44" s="37"/>
    </row>
    <row r="45" spans="2:11" s="1" customFormat="1" ht="22.5" customHeight="1">
      <c r="B45" s="33"/>
      <c r="C45" s="34"/>
      <c r="D45" s="34"/>
      <c r="E45" s="349" t="str">
        <f>E7</f>
        <v>Revitalizace zeleně hřbitova sv. Alžběty v Třeboni</v>
      </c>
      <c r="F45" s="334"/>
      <c r="G45" s="334"/>
      <c r="H45" s="334"/>
      <c r="I45" s="94"/>
      <c r="J45" s="34"/>
      <c r="K45" s="37"/>
    </row>
    <row r="46" spans="2:11" s="1" customFormat="1" ht="14.25" customHeight="1">
      <c r="B46" s="33"/>
      <c r="C46" s="29" t="s">
        <v>110</v>
      </c>
      <c r="D46" s="34"/>
      <c r="E46" s="34"/>
      <c r="F46" s="34"/>
      <c r="G46" s="34"/>
      <c r="H46" s="34"/>
      <c r="I46" s="94"/>
      <c r="J46" s="34"/>
      <c r="K46" s="37"/>
    </row>
    <row r="47" spans="2:11" s="1" customFormat="1" ht="23.25" customHeight="1">
      <c r="B47" s="33"/>
      <c r="C47" s="34"/>
      <c r="D47" s="34"/>
      <c r="E47" s="350" t="str">
        <f>E9</f>
        <v>122/4 - Následná péče po dobu 2 let - II.etapa - neuznatelné náklady</v>
      </c>
      <c r="F47" s="334"/>
      <c r="G47" s="334"/>
      <c r="H47" s="334"/>
      <c r="I47" s="94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94"/>
      <c r="J48" s="34"/>
      <c r="K48" s="37"/>
    </row>
    <row r="49" spans="2:11" s="1" customFormat="1" ht="18" customHeight="1">
      <c r="B49" s="33"/>
      <c r="C49" s="29" t="s">
        <v>20</v>
      </c>
      <c r="D49" s="34"/>
      <c r="E49" s="34"/>
      <c r="F49" s="27" t="str">
        <f>F12</f>
        <v>k.ú. Třeboň</v>
      </c>
      <c r="G49" s="34"/>
      <c r="H49" s="34"/>
      <c r="I49" s="95" t="s">
        <v>22</v>
      </c>
      <c r="J49" s="96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94"/>
      <c r="J50" s="34"/>
      <c r="K50" s="37"/>
    </row>
    <row r="51" spans="2:11" s="1" customFormat="1" ht="15">
      <c r="B51" s="33"/>
      <c r="C51" s="29" t="s">
        <v>26</v>
      </c>
      <c r="D51" s="34"/>
      <c r="E51" s="34"/>
      <c r="F51" s="27" t="str">
        <f>E15</f>
        <v>Město Třeboň, Palackého nám.46/II, 379 01 Třeboň  </v>
      </c>
      <c r="G51" s="34"/>
      <c r="H51" s="34"/>
      <c r="I51" s="95" t="s">
        <v>32</v>
      </c>
      <c r="J51" s="27" t="str">
        <f>E21</f>
        <v>Atregia, s.r.o., Šebrov 215, 679 22</v>
      </c>
      <c r="K51" s="37"/>
    </row>
    <row r="52" spans="2:11" s="1" customFormat="1" ht="14.25" customHeight="1">
      <c r="B52" s="33"/>
      <c r="C52" s="29" t="s">
        <v>30</v>
      </c>
      <c r="D52" s="34"/>
      <c r="E52" s="34"/>
      <c r="F52" s="27">
        <f>IF(E18="","",E18)</f>
      </c>
      <c r="G52" s="34"/>
      <c r="H52" s="34"/>
      <c r="I52" s="94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94"/>
      <c r="J53" s="34"/>
      <c r="K53" s="37"/>
    </row>
    <row r="54" spans="2:11" s="1" customFormat="1" ht="29.25" customHeight="1">
      <c r="B54" s="33"/>
      <c r="C54" s="118" t="s">
        <v>136</v>
      </c>
      <c r="D54" s="108"/>
      <c r="E54" s="108"/>
      <c r="F54" s="108"/>
      <c r="G54" s="108"/>
      <c r="H54" s="108"/>
      <c r="I54" s="119"/>
      <c r="J54" s="120" t="s">
        <v>137</v>
      </c>
      <c r="K54" s="121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94"/>
      <c r="J55" s="34"/>
      <c r="K55" s="37"/>
    </row>
    <row r="56" spans="2:47" s="1" customFormat="1" ht="29.25" customHeight="1">
      <c r="B56" s="33"/>
      <c r="C56" s="122" t="s">
        <v>138</v>
      </c>
      <c r="D56" s="34"/>
      <c r="E56" s="34"/>
      <c r="F56" s="34"/>
      <c r="G56" s="34"/>
      <c r="H56" s="34"/>
      <c r="I56" s="94"/>
      <c r="J56" s="104">
        <f>J78</f>
        <v>0</v>
      </c>
      <c r="K56" s="37"/>
      <c r="AU56" s="16" t="s">
        <v>139</v>
      </c>
    </row>
    <row r="57" spans="2:11" s="7" customFormat="1" ht="24.75" customHeight="1">
      <c r="B57" s="123"/>
      <c r="C57" s="124"/>
      <c r="D57" s="125" t="s">
        <v>140</v>
      </c>
      <c r="E57" s="126"/>
      <c r="F57" s="126"/>
      <c r="G57" s="126"/>
      <c r="H57" s="126"/>
      <c r="I57" s="127"/>
      <c r="J57" s="128">
        <f>J79</f>
        <v>0</v>
      </c>
      <c r="K57" s="129"/>
    </row>
    <row r="58" spans="2:11" s="8" customFormat="1" ht="19.5" customHeight="1">
      <c r="B58" s="130"/>
      <c r="C58" s="131"/>
      <c r="D58" s="132" t="s">
        <v>815</v>
      </c>
      <c r="E58" s="133"/>
      <c r="F58" s="133"/>
      <c r="G58" s="133"/>
      <c r="H58" s="133"/>
      <c r="I58" s="134"/>
      <c r="J58" s="135">
        <f>J80</f>
        <v>0</v>
      </c>
      <c r="K58" s="136"/>
    </row>
    <row r="59" spans="2:11" s="1" customFormat="1" ht="21.75" customHeight="1">
      <c r="B59" s="33"/>
      <c r="C59" s="34"/>
      <c r="D59" s="34"/>
      <c r="E59" s="34"/>
      <c r="F59" s="34"/>
      <c r="G59" s="34"/>
      <c r="H59" s="34"/>
      <c r="I59" s="94"/>
      <c r="J59" s="34"/>
      <c r="K59" s="37"/>
    </row>
    <row r="60" spans="2:11" s="1" customFormat="1" ht="6.75" customHeight="1">
      <c r="B60" s="48"/>
      <c r="C60" s="49"/>
      <c r="D60" s="49"/>
      <c r="E60" s="49"/>
      <c r="F60" s="49"/>
      <c r="G60" s="49"/>
      <c r="H60" s="49"/>
      <c r="I60" s="115"/>
      <c r="J60" s="49"/>
      <c r="K60" s="50"/>
    </row>
    <row r="64" spans="2:12" s="1" customFormat="1" ht="6.75" customHeight="1">
      <c r="B64" s="51"/>
      <c r="C64" s="52"/>
      <c r="D64" s="52"/>
      <c r="E64" s="52"/>
      <c r="F64" s="52"/>
      <c r="G64" s="52"/>
      <c r="H64" s="52"/>
      <c r="I64" s="116"/>
      <c r="J64" s="52"/>
      <c r="K64" s="52"/>
      <c r="L64" s="33"/>
    </row>
    <row r="65" spans="2:12" s="1" customFormat="1" ht="36.75" customHeight="1">
      <c r="B65" s="33"/>
      <c r="C65" s="53" t="s">
        <v>153</v>
      </c>
      <c r="L65" s="33"/>
    </row>
    <row r="66" spans="2:12" s="1" customFormat="1" ht="6.75" customHeight="1">
      <c r="B66" s="33"/>
      <c r="L66" s="33"/>
    </row>
    <row r="67" spans="2:12" s="1" customFormat="1" ht="14.25" customHeight="1">
      <c r="B67" s="33"/>
      <c r="C67" s="55" t="s">
        <v>1074</v>
      </c>
      <c r="L67" s="33"/>
    </row>
    <row r="68" spans="2:12" s="1" customFormat="1" ht="22.5" customHeight="1">
      <c r="B68" s="33"/>
      <c r="E68" s="352" t="str">
        <f>E7</f>
        <v>Revitalizace zeleně hřbitova sv. Alžběty v Třeboni</v>
      </c>
      <c r="F68" s="329"/>
      <c r="G68" s="329"/>
      <c r="H68" s="329"/>
      <c r="L68" s="33"/>
    </row>
    <row r="69" spans="2:12" s="1" customFormat="1" ht="14.25" customHeight="1">
      <c r="B69" s="33"/>
      <c r="C69" s="55" t="s">
        <v>110</v>
      </c>
      <c r="L69" s="33"/>
    </row>
    <row r="70" spans="2:12" s="1" customFormat="1" ht="23.25" customHeight="1">
      <c r="B70" s="33"/>
      <c r="E70" s="326" t="str">
        <f>E9</f>
        <v>122/4 - Následná péče po dobu 2 let - II.etapa - neuznatelné náklady</v>
      </c>
      <c r="F70" s="329"/>
      <c r="G70" s="329"/>
      <c r="H70" s="329"/>
      <c r="L70" s="33"/>
    </row>
    <row r="71" spans="2:12" s="1" customFormat="1" ht="6.75" customHeight="1">
      <c r="B71" s="33"/>
      <c r="L71" s="33"/>
    </row>
    <row r="72" spans="2:12" s="1" customFormat="1" ht="18" customHeight="1">
      <c r="B72" s="33"/>
      <c r="C72" s="55" t="s">
        <v>20</v>
      </c>
      <c r="F72" s="137" t="str">
        <f>F12</f>
        <v>k.ú. Třeboň</v>
      </c>
      <c r="I72" s="138" t="s">
        <v>22</v>
      </c>
      <c r="J72" s="59" t="str">
        <f>IF(J12="","",J12)</f>
        <v>14.3.2016</v>
      </c>
      <c r="L72" s="33"/>
    </row>
    <row r="73" spans="2:12" s="1" customFormat="1" ht="6.75" customHeight="1">
      <c r="B73" s="33"/>
      <c r="L73" s="33"/>
    </row>
    <row r="74" spans="2:12" s="1" customFormat="1" ht="15">
      <c r="B74" s="33"/>
      <c r="C74" s="55" t="s">
        <v>26</v>
      </c>
      <c r="F74" s="137" t="str">
        <f>E15</f>
        <v>Město Třeboň, Palackého nám.46/II, 379 01 Třeboň  </v>
      </c>
      <c r="I74" s="138" t="s">
        <v>32</v>
      </c>
      <c r="J74" s="137" t="str">
        <f>E21</f>
        <v>Atregia, s.r.o., Šebrov 215, 679 22</v>
      </c>
      <c r="L74" s="33"/>
    </row>
    <row r="75" spans="2:12" s="1" customFormat="1" ht="14.25" customHeight="1">
      <c r="B75" s="33"/>
      <c r="C75" s="55" t="s">
        <v>30</v>
      </c>
      <c r="F75" s="137">
        <f>IF(E18="","",E18)</f>
      </c>
      <c r="L75" s="33"/>
    </row>
    <row r="76" spans="2:12" s="1" customFormat="1" ht="9.75" customHeight="1">
      <c r="B76" s="33"/>
      <c r="L76" s="33"/>
    </row>
    <row r="77" spans="2:20" s="9" customFormat="1" ht="29.25" customHeight="1">
      <c r="B77" s="139"/>
      <c r="C77" s="140" t="s">
        <v>154</v>
      </c>
      <c r="D77" s="141" t="s">
        <v>54</v>
      </c>
      <c r="E77" s="141" t="s">
        <v>50</v>
      </c>
      <c r="F77" s="141" t="s">
        <v>155</v>
      </c>
      <c r="G77" s="141" t="s">
        <v>156</v>
      </c>
      <c r="H77" s="141" t="s">
        <v>157</v>
      </c>
      <c r="I77" s="142" t="s">
        <v>158</v>
      </c>
      <c r="J77" s="141" t="s">
        <v>137</v>
      </c>
      <c r="K77" s="143" t="s">
        <v>159</v>
      </c>
      <c r="L77" s="139"/>
      <c r="M77" s="66" t="s">
        <v>160</v>
      </c>
      <c r="N77" s="67" t="s">
        <v>40</v>
      </c>
      <c r="O77" s="67" t="s">
        <v>161</v>
      </c>
      <c r="P77" s="67" t="s">
        <v>162</v>
      </c>
      <c r="Q77" s="67" t="s">
        <v>163</v>
      </c>
      <c r="R77" s="67" t="s">
        <v>164</v>
      </c>
      <c r="S77" s="67" t="s">
        <v>165</v>
      </c>
      <c r="T77" s="68" t="s">
        <v>166</v>
      </c>
    </row>
    <row r="78" spans="2:63" s="1" customFormat="1" ht="29.25" customHeight="1">
      <c r="B78" s="33"/>
      <c r="C78" s="70" t="s">
        <v>138</v>
      </c>
      <c r="J78" s="144">
        <f>BK78</f>
        <v>0</v>
      </c>
      <c r="L78" s="33"/>
      <c r="M78" s="69"/>
      <c r="N78" s="60"/>
      <c r="O78" s="60"/>
      <c r="P78" s="145">
        <f>P79</f>
        <v>0</v>
      </c>
      <c r="Q78" s="60"/>
      <c r="R78" s="145">
        <f>R79</f>
        <v>0</v>
      </c>
      <c r="S78" s="60"/>
      <c r="T78" s="146">
        <f>T79</f>
        <v>0</v>
      </c>
      <c r="AT78" s="16" t="s">
        <v>67</v>
      </c>
      <c r="AU78" s="16" t="s">
        <v>139</v>
      </c>
      <c r="BK78" s="147">
        <f>BK79</f>
        <v>0</v>
      </c>
    </row>
    <row r="79" spans="2:63" s="10" customFormat="1" ht="36.75" customHeight="1">
      <c r="B79" s="148"/>
      <c r="D79" s="149" t="s">
        <v>67</v>
      </c>
      <c r="E79" s="150" t="s">
        <v>167</v>
      </c>
      <c r="F79" s="150" t="s">
        <v>168</v>
      </c>
      <c r="I79" s="151"/>
      <c r="J79" s="152">
        <f>BK79</f>
        <v>0</v>
      </c>
      <c r="L79" s="148"/>
      <c r="M79" s="153"/>
      <c r="N79" s="154"/>
      <c r="O79" s="154"/>
      <c r="P79" s="155">
        <f>P80</f>
        <v>0</v>
      </c>
      <c r="Q79" s="154"/>
      <c r="R79" s="155">
        <f>R80</f>
        <v>0</v>
      </c>
      <c r="S79" s="154"/>
      <c r="T79" s="156">
        <f>T80</f>
        <v>0</v>
      </c>
      <c r="AR79" s="149" t="s">
        <v>19</v>
      </c>
      <c r="AT79" s="157" t="s">
        <v>67</v>
      </c>
      <c r="AU79" s="157" t="s">
        <v>68</v>
      </c>
      <c r="AY79" s="149" t="s">
        <v>169</v>
      </c>
      <c r="BK79" s="158">
        <f>BK80</f>
        <v>0</v>
      </c>
    </row>
    <row r="80" spans="2:63" s="10" customFormat="1" ht="19.5" customHeight="1">
      <c r="B80" s="148"/>
      <c r="D80" s="159" t="s">
        <v>67</v>
      </c>
      <c r="E80" s="160" t="s">
        <v>19</v>
      </c>
      <c r="F80" s="160" t="s">
        <v>817</v>
      </c>
      <c r="I80" s="151"/>
      <c r="J80" s="161">
        <f>BK80</f>
        <v>0</v>
      </c>
      <c r="L80" s="148"/>
      <c r="M80" s="153"/>
      <c r="N80" s="154"/>
      <c r="O80" s="154"/>
      <c r="P80" s="155">
        <f>SUM(P81:P109)</f>
        <v>0</v>
      </c>
      <c r="Q80" s="154"/>
      <c r="R80" s="155">
        <f>SUM(R81:R109)</f>
        <v>0</v>
      </c>
      <c r="S80" s="154"/>
      <c r="T80" s="156">
        <f>SUM(T81:T109)</f>
        <v>0</v>
      </c>
      <c r="AR80" s="149" t="s">
        <v>19</v>
      </c>
      <c r="AT80" s="157" t="s">
        <v>67</v>
      </c>
      <c r="AU80" s="157" t="s">
        <v>19</v>
      </c>
      <c r="AY80" s="149" t="s">
        <v>169</v>
      </c>
      <c r="BK80" s="158">
        <f>SUM(BK81:BK109)</f>
        <v>0</v>
      </c>
    </row>
    <row r="81" spans="2:65" s="1" customFormat="1" ht="22.5" customHeight="1">
      <c r="B81" s="162"/>
      <c r="C81" s="163" t="s">
        <v>19</v>
      </c>
      <c r="D81" s="163" t="s">
        <v>173</v>
      </c>
      <c r="E81" s="164" t="s">
        <v>818</v>
      </c>
      <c r="F81" s="165" t="s">
        <v>819</v>
      </c>
      <c r="G81" s="166" t="s">
        <v>176</v>
      </c>
      <c r="H81" s="167">
        <v>10</v>
      </c>
      <c r="I81" s="168"/>
      <c r="J81" s="169">
        <f>ROUND(I81*H81,2)</f>
        <v>0</v>
      </c>
      <c r="K81" s="165" t="s">
        <v>177</v>
      </c>
      <c r="L81" s="33"/>
      <c r="M81" s="170" t="s">
        <v>3</v>
      </c>
      <c r="N81" s="171" t="s">
        <v>41</v>
      </c>
      <c r="O81" s="34"/>
      <c r="P81" s="172">
        <f>O81*H81</f>
        <v>0</v>
      </c>
      <c r="Q81" s="172">
        <v>0</v>
      </c>
      <c r="R81" s="172">
        <f>Q81*H81</f>
        <v>0</v>
      </c>
      <c r="S81" s="172">
        <v>0</v>
      </c>
      <c r="T81" s="173">
        <f>S81*H81</f>
        <v>0</v>
      </c>
      <c r="AR81" s="16" t="s">
        <v>172</v>
      </c>
      <c r="AT81" s="16" t="s">
        <v>173</v>
      </c>
      <c r="AU81" s="16" t="s">
        <v>76</v>
      </c>
      <c r="AY81" s="16" t="s">
        <v>169</v>
      </c>
      <c r="BE81" s="174">
        <f>IF(N81="základní",J81,0)</f>
        <v>0</v>
      </c>
      <c r="BF81" s="174">
        <f>IF(N81="snížená",J81,0)</f>
        <v>0</v>
      </c>
      <c r="BG81" s="174">
        <f>IF(N81="zákl. přenesená",J81,0)</f>
        <v>0</v>
      </c>
      <c r="BH81" s="174">
        <f>IF(N81="sníž. přenesená",J81,0)</f>
        <v>0</v>
      </c>
      <c r="BI81" s="174">
        <f>IF(N81="nulová",J81,0)</f>
        <v>0</v>
      </c>
      <c r="BJ81" s="16" t="s">
        <v>19</v>
      </c>
      <c r="BK81" s="174">
        <f>ROUND(I81*H81,2)</f>
        <v>0</v>
      </c>
      <c r="BL81" s="16" t="s">
        <v>172</v>
      </c>
      <c r="BM81" s="16" t="s">
        <v>905</v>
      </c>
    </row>
    <row r="82" spans="2:47" s="1" customFormat="1" ht="27">
      <c r="B82" s="33"/>
      <c r="D82" s="175" t="s">
        <v>179</v>
      </c>
      <c r="F82" s="176" t="s">
        <v>821</v>
      </c>
      <c r="I82" s="177"/>
      <c r="L82" s="33"/>
      <c r="M82" s="62"/>
      <c r="N82" s="34"/>
      <c r="O82" s="34"/>
      <c r="P82" s="34"/>
      <c r="Q82" s="34"/>
      <c r="R82" s="34"/>
      <c r="S82" s="34"/>
      <c r="T82" s="63"/>
      <c r="AT82" s="16" t="s">
        <v>179</v>
      </c>
      <c r="AU82" s="16" t="s">
        <v>76</v>
      </c>
    </row>
    <row r="83" spans="2:51" s="11" customFormat="1" ht="13.5">
      <c r="B83" s="178"/>
      <c r="D83" s="179" t="s">
        <v>181</v>
      </c>
      <c r="E83" s="180" t="s">
        <v>3</v>
      </c>
      <c r="F83" s="181" t="s">
        <v>906</v>
      </c>
      <c r="H83" s="182">
        <v>10</v>
      </c>
      <c r="I83" s="183"/>
      <c r="L83" s="178"/>
      <c r="M83" s="184"/>
      <c r="N83" s="185"/>
      <c r="O83" s="185"/>
      <c r="P83" s="185"/>
      <c r="Q83" s="185"/>
      <c r="R83" s="185"/>
      <c r="S83" s="185"/>
      <c r="T83" s="186"/>
      <c r="AT83" s="187" t="s">
        <v>181</v>
      </c>
      <c r="AU83" s="187" t="s">
        <v>76</v>
      </c>
      <c r="AV83" s="11" t="s">
        <v>76</v>
      </c>
      <c r="AW83" s="11" t="s">
        <v>34</v>
      </c>
      <c r="AX83" s="11" t="s">
        <v>19</v>
      </c>
      <c r="AY83" s="187" t="s">
        <v>169</v>
      </c>
    </row>
    <row r="84" spans="2:65" s="1" customFormat="1" ht="22.5" customHeight="1">
      <c r="B84" s="162"/>
      <c r="C84" s="163" t="s">
        <v>76</v>
      </c>
      <c r="D84" s="163" t="s">
        <v>173</v>
      </c>
      <c r="E84" s="164" t="s">
        <v>823</v>
      </c>
      <c r="F84" s="165" t="s">
        <v>824</v>
      </c>
      <c r="G84" s="166" t="s">
        <v>176</v>
      </c>
      <c r="H84" s="167">
        <v>9</v>
      </c>
      <c r="I84" s="168"/>
      <c r="J84" s="169">
        <f>ROUND(I84*H84,2)</f>
        <v>0</v>
      </c>
      <c r="K84" s="165" t="s">
        <v>177</v>
      </c>
      <c r="L84" s="33"/>
      <c r="M84" s="170" t="s">
        <v>3</v>
      </c>
      <c r="N84" s="171" t="s">
        <v>41</v>
      </c>
      <c r="O84" s="34"/>
      <c r="P84" s="172">
        <f>O84*H84</f>
        <v>0</v>
      </c>
      <c r="Q84" s="172">
        <v>0</v>
      </c>
      <c r="R84" s="172">
        <f>Q84*H84</f>
        <v>0</v>
      </c>
      <c r="S84" s="172">
        <v>0</v>
      </c>
      <c r="T84" s="173">
        <f>S84*H84</f>
        <v>0</v>
      </c>
      <c r="AR84" s="16" t="s">
        <v>172</v>
      </c>
      <c r="AT84" s="16" t="s">
        <v>173</v>
      </c>
      <c r="AU84" s="16" t="s">
        <v>76</v>
      </c>
      <c r="AY84" s="16" t="s">
        <v>169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6" t="s">
        <v>19</v>
      </c>
      <c r="BK84" s="174">
        <f>ROUND(I84*H84,2)</f>
        <v>0</v>
      </c>
      <c r="BL84" s="16" t="s">
        <v>172</v>
      </c>
      <c r="BM84" s="16" t="s">
        <v>907</v>
      </c>
    </row>
    <row r="85" spans="2:47" s="1" customFormat="1" ht="27">
      <c r="B85" s="33"/>
      <c r="D85" s="175" t="s">
        <v>179</v>
      </c>
      <c r="F85" s="176" t="s">
        <v>826</v>
      </c>
      <c r="I85" s="177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179</v>
      </c>
      <c r="AU85" s="16" t="s">
        <v>76</v>
      </c>
    </row>
    <row r="86" spans="2:51" s="11" customFormat="1" ht="13.5">
      <c r="B86" s="178"/>
      <c r="D86" s="179" t="s">
        <v>181</v>
      </c>
      <c r="E86" s="180" t="s">
        <v>3</v>
      </c>
      <c r="F86" s="181" t="s">
        <v>908</v>
      </c>
      <c r="H86" s="182">
        <v>9</v>
      </c>
      <c r="I86" s="183"/>
      <c r="L86" s="178"/>
      <c r="M86" s="184"/>
      <c r="N86" s="185"/>
      <c r="O86" s="185"/>
      <c r="P86" s="185"/>
      <c r="Q86" s="185"/>
      <c r="R86" s="185"/>
      <c r="S86" s="185"/>
      <c r="T86" s="186"/>
      <c r="AT86" s="187" t="s">
        <v>181</v>
      </c>
      <c r="AU86" s="187" t="s">
        <v>76</v>
      </c>
      <c r="AV86" s="11" t="s">
        <v>76</v>
      </c>
      <c r="AW86" s="11" t="s">
        <v>34</v>
      </c>
      <c r="AX86" s="11" t="s">
        <v>19</v>
      </c>
      <c r="AY86" s="187" t="s">
        <v>169</v>
      </c>
    </row>
    <row r="87" spans="2:65" s="1" customFormat="1" ht="31.5" customHeight="1">
      <c r="B87" s="162"/>
      <c r="C87" s="163" t="s">
        <v>91</v>
      </c>
      <c r="D87" s="163" t="s">
        <v>173</v>
      </c>
      <c r="E87" s="164" t="s">
        <v>842</v>
      </c>
      <c r="F87" s="165" t="s">
        <v>843</v>
      </c>
      <c r="G87" s="166" t="s">
        <v>176</v>
      </c>
      <c r="H87" s="167">
        <v>103</v>
      </c>
      <c r="I87" s="168"/>
      <c r="J87" s="169">
        <f>ROUND(I87*H87,2)</f>
        <v>0</v>
      </c>
      <c r="K87" s="165" t="s">
        <v>177</v>
      </c>
      <c r="L87" s="33"/>
      <c r="M87" s="170" t="s">
        <v>3</v>
      </c>
      <c r="N87" s="171" t="s">
        <v>41</v>
      </c>
      <c r="O87" s="34"/>
      <c r="P87" s="172">
        <f>O87*H87</f>
        <v>0</v>
      </c>
      <c r="Q87" s="172">
        <v>0</v>
      </c>
      <c r="R87" s="172">
        <f>Q87*H87</f>
        <v>0</v>
      </c>
      <c r="S87" s="172">
        <v>0</v>
      </c>
      <c r="T87" s="173">
        <f>S87*H87</f>
        <v>0</v>
      </c>
      <c r="AR87" s="16" t="s">
        <v>172</v>
      </c>
      <c r="AT87" s="16" t="s">
        <v>173</v>
      </c>
      <c r="AU87" s="16" t="s">
        <v>76</v>
      </c>
      <c r="AY87" s="16" t="s">
        <v>169</v>
      </c>
      <c r="BE87" s="174">
        <f>IF(N87="základní",J87,0)</f>
        <v>0</v>
      </c>
      <c r="BF87" s="174">
        <f>IF(N87="snížená",J87,0)</f>
        <v>0</v>
      </c>
      <c r="BG87" s="174">
        <f>IF(N87="zákl. přenesená",J87,0)</f>
        <v>0</v>
      </c>
      <c r="BH87" s="174">
        <f>IF(N87="sníž. přenesená",J87,0)</f>
        <v>0</v>
      </c>
      <c r="BI87" s="174">
        <f>IF(N87="nulová",J87,0)</f>
        <v>0</v>
      </c>
      <c r="BJ87" s="16" t="s">
        <v>19</v>
      </c>
      <c r="BK87" s="174">
        <f>ROUND(I87*H87,2)</f>
        <v>0</v>
      </c>
      <c r="BL87" s="16" t="s">
        <v>172</v>
      </c>
      <c r="BM87" s="16" t="s">
        <v>909</v>
      </c>
    </row>
    <row r="88" spans="2:47" s="1" customFormat="1" ht="27">
      <c r="B88" s="33"/>
      <c r="D88" s="175" t="s">
        <v>179</v>
      </c>
      <c r="F88" s="176" t="s">
        <v>845</v>
      </c>
      <c r="I88" s="177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179</v>
      </c>
      <c r="AU88" s="16" t="s">
        <v>76</v>
      </c>
    </row>
    <row r="89" spans="2:51" s="11" customFormat="1" ht="13.5">
      <c r="B89" s="178"/>
      <c r="D89" s="179" t="s">
        <v>181</v>
      </c>
      <c r="E89" s="180" t="s">
        <v>3</v>
      </c>
      <c r="F89" s="181" t="s">
        <v>87</v>
      </c>
      <c r="H89" s="182">
        <v>103</v>
      </c>
      <c r="I89" s="183"/>
      <c r="L89" s="178"/>
      <c r="M89" s="184"/>
      <c r="N89" s="185"/>
      <c r="O89" s="185"/>
      <c r="P89" s="185"/>
      <c r="Q89" s="185"/>
      <c r="R89" s="185"/>
      <c r="S89" s="185"/>
      <c r="T89" s="186"/>
      <c r="AT89" s="187" t="s">
        <v>181</v>
      </c>
      <c r="AU89" s="187" t="s">
        <v>76</v>
      </c>
      <c r="AV89" s="11" t="s">
        <v>76</v>
      </c>
      <c r="AW89" s="11" t="s">
        <v>34</v>
      </c>
      <c r="AX89" s="11" t="s">
        <v>19</v>
      </c>
      <c r="AY89" s="187" t="s">
        <v>169</v>
      </c>
    </row>
    <row r="90" spans="2:65" s="1" customFormat="1" ht="22.5" customHeight="1">
      <c r="B90" s="162"/>
      <c r="C90" s="163" t="s">
        <v>172</v>
      </c>
      <c r="D90" s="163" t="s">
        <v>173</v>
      </c>
      <c r="E90" s="164" t="s">
        <v>846</v>
      </c>
      <c r="F90" s="165" t="s">
        <v>847</v>
      </c>
      <c r="G90" s="166" t="s">
        <v>102</v>
      </c>
      <c r="H90" s="167">
        <v>16.828</v>
      </c>
      <c r="I90" s="168"/>
      <c r="J90" s="169">
        <f>ROUND(I90*H90,2)</f>
        <v>0</v>
      </c>
      <c r="K90" s="165" t="s">
        <v>177</v>
      </c>
      <c r="L90" s="33"/>
      <c r="M90" s="170" t="s">
        <v>3</v>
      </c>
      <c r="N90" s="171" t="s">
        <v>41</v>
      </c>
      <c r="O90" s="34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6" t="s">
        <v>172</v>
      </c>
      <c r="AT90" s="16" t="s">
        <v>173</v>
      </c>
      <c r="AU90" s="16" t="s">
        <v>76</v>
      </c>
      <c r="AY90" s="16" t="s">
        <v>169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6" t="s">
        <v>19</v>
      </c>
      <c r="BK90" s="174">
        <f>ROUND(I90*H90,2)</f>
        <v>0</v>
      </c>
      <c r="BL90" s="16" t="s">
        <v>172</v>
      </c>
      <c r="BM90" s="16" t="s">
        <v>910</v>
      </c>
    </row>
    <row r="91" spans="2:47" s="1" customFormat="1" ht="13.5">
      <c r="B91" s="33"/>
      <c r="D91" s="175" t="s">
        <v>179</v>
      </c>
      <c r="F91" s="176" t="s">
        <v>847</v>
      </c>
      <c r="I91" s="177"/>
      <c r="L91" s="33"/>
      <c r="M91" s="62"/>
      <c r="N91" s="34"/>
      <c r="O91" s="34"/>
      <c r="P91" s="34"/>
      <c r="Q91" s="34"/>
      <c r="R91" s="34"/>
      <c r="S91" s="34"/>
      <c r="T91" s="63"/>
      <c r="AT91" s="16" t="s">
        <v>179</v>
      </c>
      <c r="AU91" s="16" t="s">
        <v>76</v>
      </c>
    </row>
    <row r="92" spans="2:51" s="11" customFormat="1" ht="13.5">
      <c r="B92" s="178"/>
      <c r="D92" s="175" t="s">
        <v>181</v>
      </c>
      <c r="E92" s="187" t="s">
        <v>849</v>
      </c>
      <c r="F92" s="188" t="s">
        <v>850</v>
      </c>
      <c r="H92" s="189">
        <v>5.528</v>
      </c>
      <c r="I92" s="183"/>
      <c r="L92" s="178"/>
      <c r="M92" s="184"/>
      <c r="N92" s="185"/>
      <c r="O92" s="185"/>
      <c r="P92" s="185"/>
      <c r="Q92" s="185"/>
      <c r="R92" s="185"/>
      <c r="S92" s="185"/>
      <c r="T92" s="186"/>
      <c r="AT92" s="187" t="s">
        <v>181</v>
      </c>
      <c r="AU92" s="187" t="s">
        <v>76</v>
      </c>
      <c r="AV92" s="11" t="s">
        <v>76</v>
      </c>
      <c r="AW92" s="11" t="s">
        <v>34</v>
      </c>
      <c r="AX92" s="11" t="s">
        <v>68</v>
      </c>
      <c r="AY92" s="187" t="s">
        <v>169</v>
      </c>
    </row>
    <row r="93" spans="2:51" s="11" customFormat="1" ht="13.5">
      <c r="B93" s="178"/>
      <c r="D93" s="175" t="s">
        <v>181</v>
      </c>
      <c r="E93" s="187" t="s">
        <v>3</v>
      </c>
      <c r="F93" s="188" t="s">
        <v>259</v>
      </c>
      <c r="H93" s="189">
        <v>11.3</v>
      </c>
      <c r="I93" s="183"/>
      <c r="L93" s="178"/>
      <c r="M93" s="184"/>
      <c r="N93" s="185"/>
      <c r="O93" s="185"/>
      <c r="P93" s="185"/>
      <c r="Q93" s="185"/>
      <c r="R93" s="185"/>
      <c r="S93" s="185"/>
      <c r="T93" s="186"/>
      <c r="AT93" s="187" t="s">
        <v>181</v>
      </c>
      <c r="AU93" s="187" t="s">
        <v>76</v>
      </c>
      <c r="AV93" s="11" t="s">
        <v>76</v>
      </c>
      <c r="AW93" s="11" t="s">
        <v>34</v>
      </c>
      <c r="AX93" s="11" t="s">
        <v>68</v>
      </c>
      <c r="AY93" s="187" t="s">
        <v>169</v>
      </c>
    </row>
    <row r="94" spans="2:51" s="12" customFormat="1" ht="13.5">
      <c r="B94" s="201"/>
      <c r="D94" s="179" t="s">
        <v>181</v>
      </c>
      <c r="E94" s="202" t="s">
        <v>851</v>
      </c>
      <c r="F94" s="203" t="s">
        <v>433</v>
      </c>
      <c r="H94" s="204">
        <v>16.828</v>
      </c>
      <c r="I94" s="205"/>
      <c r="L94" s="201"/>
      <c r="M94" s="206"/>
      <c r="N94" s="207"/>
      <c r="O94" s="207"/>
      <c r="P94" s="207"/>
      <c r="Q94" s="207"/>
      <c r="R94" s="207"/>
      <c r="S94" s="207"/>
      <c r="T94" s="208"/>
      <c r="AT94" s="209" t="s">
        <v>181</v>
      </c>
      <c r="AU94" s="209" t="s">
        <v>76</v>
      </c>
      <c r="AV94" s="12" t="s">
        <v>172</v>
      </c>
      <c r="AW94" s="12" t="s">
        <v>34</v>
      </c>
      <c r="AX94" s="12" t="s">
        <v>19</v>
      </c>
      <c r="AY94" s="209" t="s">
        <v>169</v>
      </c>
    </row>
    <row r="95" spans="2:65" s="1" customFormat="1" ht="22.5" customHeight="1">
      <c r="B95" s="162"/>
      <c r="C95" s="163" t="s">
        <v>198</v>
      </c>
      <c r="D95" s="163" t="s">
        <v>173</v>
      </c>
      <c r="E95" s="164" t="s">
        <v>852</v>
      </c>
      <c r="F95" s="165" t="s">
        <v>853</v>
      </c>
      <c r="G95" s="166" t="s">
        <v>255</v>
      </c>
      <c r="H95" s="167">
        <v>14.304</v>
      </c>
      <c r="I95" s="168"/>
      <c r="J95" s="169">
        <f>ROUND(I95*H95,2)</f>
        <v>0</v>
      </c>
      <c r="K95" s="165" t="s">
        <v>177</v>
      </c>
      <c r="L95" s="33"/>
      <c r="M95" s="170" t="s">
        <v>3</v>
      </c>
      <c r="N95" s="171" t="s">
        <v>41</v>
      </c>
      <c r="O95" s="34"/>
      <c r="P95" s="172">
        <f>O95*H95</f>
        <v>0</v>
      </c>
      <c r="Q95" s="172">
        <v>0</v>
      </c>
      <c r="R95" s="172">
        <f>Q95*H95</f>
        <v>0</v>
      </c>
      <c r="S95" s="172">
        <v>0</v>
      </c>
      <c r="T95" s="173">
        <f>S95*H95</f>
        <v>0</v>
      </c>
      <c r="AR95" s="16" t="s">
        <v>172</v>
      </c>
      <c r="AT95" s="16" t="s">
        <v>173</v>
      </c>
      <c r="AU95" s="16" t="s">
        <v>76</v>
      </c>
      <c r="AY95" s="16" t="s">
        <v>169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6" t="s">
        <v>19</v>
      </c>
      <c r="BK95" s="174">
        <f>ROUND(I95*H95,2)</f>
        <v>0</v>
      </c>
      <c r="BL95" s="16" t="s">
        <v>172</v>
      </c>
      <c r="BM95" s="16" t="s">
        <v>911</v>
      </c>
    </row>
    <row r="96" spans="2:47" s="1" customFormat="1" ht="13.5">
      <c r="B96" s="33"/>
      <c r="D96" s="175" t="s">
        <v>179</v>
      </c>
      <c r="F96" s="176" t="s">
        <v>855</v>
      </c>
      <c r="I96" s="177"/>
      <c r="L96" s="33"/>
      <c r="M96" s="62"/>
      <c r="N96" s="34"/>
      <c r="O96" s="34"/>
      <c r="P96" s="34"/>
      <c r="Q96" s="34"/>
      <c r="R96" s="34"/>
      <c r="S96" s="34"/>
      <c r="T96" s="63"/>
      <c r="AT96" s="16" t="s">
        <v>179</v>
      </c>
      <c r="AU96" s="16" t="s">
        <v>76</v>
      </c>
    </row>
    <row r="97" spans="2:51" s="11" customFormat="1" ht="13.5">
      <c r="B97" s="178"/>
      <c r="D97" s="179" t="s">
        <v>181</v>
      </c>
      <c r="E97" s="180" t="s">
        <v>3</v>
      </c>
      <c r="F97" s="181" t="s">
        <v>856</v>
      </c>
      <c r="H97" s="182">
        <v>14.304</v>
      </c>
      <c r="I97" s="183"/>
      <c r="L97" s="178"/>
      <c r="M97" s="184"/>
      <c r="N97" s="185"/>
      <c r="O97" s="185"/>
      <c r="P97" s="185"/>
      <c r="Q97" s="185"/>
      <c r="R97" s="185"/>
      <c r="S97" s="185"/>
      <c r="T97" s="186"/>
      <c r="AT97" s="187" t="s">
        <v>181</v>
      </c>
      <c r="AU97" s="187" t="s">
        <v>76</v>
      </c>
      <c r="AV97" s="11" t="s">
        <v>76</v>
      </c>
      <c r="AW97" s="11" t="s">
        <v>34</v>
      </c>
      <c r="AX97" s="11" t="s">
        <v>19</v>
      </c>
      <c r="AY97" s="187" t="s">
        <v>169</v>
      </c>
    </row>
    <row r="98" spans="2:65" s="1" customFormat="1" ht="22.5" customHeight="1">
      <c r="B98" s="162"/>
      <c r="C98" s="163" t="s">
        <v>204</v>
      </c>
      <c r="D98" s="163" t="s">
        <v>173</v>
      </c>
      <c r="E98" s="164" t="s">
        <v>857</v>
      </c>
      <c r="F98" s="165" t="s">
        <v>858</v>
      </c>
      <c r="G98" s="166" t="s">
        <v>94</v>
      </c>
      <c r="H98" s="167">
        <v>226</v>
      </c>
      <c r="I98" s="168"/>
      <c r="J98" s="169">
        <f>ROUND(I98*H98,2)</f>
        <v>0</v>
      </c>
      <c r="K98" s="165" t="s">
        <v>177</v>
      </c>
      <c r="L98" s="33"/>
      <c r="M98" s="170" t="s">
        <v>3</v>
      </c>
      <c r="N98" s="171" t="s">
        <v>41</v>
      </c>
      <c r="O98" s="34"/>
      <c r="P98" s="172">
        <f>O98*H98</f>
        <v>0</v>
      </c>
      <c r="Q98" s="172">
        <v>0</v>
      </c>
      <c r="R98" s="172">
        <f>Q98*H98</f>
        <v>0</v>
      </c>
      <c r="S98" s="172">
        <v>0</v>
      </c>
      <c r="T98" s="173">
        <f>S98*H98</f>
        <v>0</v>
      </c>
      <c r="AR98" s="16" t="s">
        <v>172</v>
      </c>
      <c r="AT98" s="16" t="s">
        <v>173</v>
      </c>
      <c r="AU98" s="16" t="s">
        <v>76</v>
      </c>
      <c r="AY98" s="16" t="s">
        <v>169</v>
      </c>
      <c r="BE98" s="174">
        <f>IF(N98="základní",J98,0)</f>
        <v>0</v>
      </c>
      <c r="BF98" s="174">
        <f>IF(N98="snížená",J98,0)</f>
        <v>0</v>
      </c>
      <c r="BG98" s="174">
        <f>IF(N98="zákl. přenesená",J98,0)</f>
        <v>0</v>
      </c>
      <c r="BH98" s="174">
        <f>IF(N98="sníž. přenesená",J98,0)</f>
        <v>0</v>
      </c>
      <c r="BI98" s="174">
        <f>IF(N98="nulová",J98,0)</f>
        <v>0</v>
      </c>
      <c r="BJ98" s="16" t="s">
        <v>19</v>
      </c>
      <c r="BK98" s="174">
        <f>ROUND(I98*H98,2)</f>
        <v>0</v>
      </c>
      <c r="BL98" s="16" t="s">
        <v>172</v>
      </c>
      <c r="BM98" s="16" t="s">
        <v>912</v>
      </c>
    </row>
    <row r="99" spans="2:47" s="1" customFormat="1" ht="13.5">
      <c r="B99" s="33"/>
      <c r="D99" s="175" t="s">
        <v>179</v>
      </c>
      <c r="F99" s="176" t="s">
        <v>858</v>
      </c>
      <c r="I99" s="177"/>
      <c r="L99" s="33"/>
      <c r="M99" s="62"/>
      <c r="N99" s="34"/>
      <c r="O99" s="34"/>
      <c r="P99" s="34"/>
      <c r="Q99" s="34"/>
      <c r="R99" s="34"/>
      <c r="S99" s="34"/>
      <c r="T99" s="63"/>
      <c r="AT99" s="16" t="s">
        <v>179</v>
      </c>
      <c r="AU99" s="16" t="s">
        <v>76</v>
      </c>
    </row>
    <row r="100" spans="2:51" s="11" customFormat="1" ht="13.5">
      <c r="B100" s="178"/>
      <c r="D100" s="179" t="s">
        <v>181</v>
      </c>
      <c r="E100" s="180" t="s">
        <v>3</v>
      </c>
      <c r="F100" s="181" t="s">
        <v>104</v>
      </c>
      <c r="H100" s="182">
        <v>226</v>
      </c>
      <c r="I100" s="183"/>
      <c r="L100" s="178"/>
      <c r="M100" s="184"/>
      <c r="N100" s="185"/>
      <c r="O100" s="185"/>
      <c r="P100" s="185"/>
      <c r="Q100" s="185"/>
      <c r="R100" s="185"/>
      <c r="S100" s="185"/>
      <c r="T100" s="186"/>
      <c r="AT100" s="187" t="s">
        <v>181</v>
      </c>
      <c r="AU100" s="187" t="s">
        <v>76</v>
      </c>
      <c r="AV100" s="11" t="s">
        <v>76</v>
      </c>
      <c r="AW100" s="11" t="s">
        <v>34</v>
      </c>
      <c r="AX100" s="11" t="s">
        <v>19</v>
      </c>
      <c r="AY100" s="187" t="s">
        <v>169</v>
      </c>
    </row>
    <row r="101" spans="2:65" s="1" customFormat="1" ht="22.5" customHeight="1">
      <c r="B101" s="162"/>
      <c r="C101" s="163" t="s">
        <v>211</v>
      </c>
      <c r="D101" s="163" t="s">
        <v>173</v>
      </c>
      <c r="E101" s="164" t="s">
        <v>860</v>
      </c>
      <c r="F101" s="165" t="s">
        <v>861</v>
      </c>
      <c r="G101" s="166" t="s">
        <v>94</v>
      </c>
      <c r="H101" s="167">
        <v>226</v>
      </c>
      <c r="I101" s="168"/>
      <c r="J101" s="169">
        <f>ROUND(I101*H101,2)</f>
        <v>0</v>
      </c>
      <c r="K101" s="165" t="s">
        <v>177</v>
      </c>
      <c r="L101" s="33"/>
      <c r="M101" s="170" t="s">
        <v>3</v>
      </c>
      <c r="N101" s="171" t="s">
        <v>41</v>
      </c>
      <c r="O101" s="34"/>
      <c r="P101" s="172">
        <f>O101*H101</f>
        <v>0</v>
      </c>
      <c r="Q101" s="172">
        <v>0</v>
      </c>
      <c r="R101" s="172">
        <f>Q101*H101</f>
        <v>0</v>
      </c>
      <c r="S101" s="172">
        <v>0</v>
      </c>
      <c r="T101" s="173">
        <f>S101*H101</f>
        <v>0</v>
      </c>
      <c r="AR101" s="16" t="s">
        <v>172</v>
      </c>
      <c r="AT101" s="16" t="s">
        <v>173</v>
      </c>
      <c r="AU101" s="16" t="s">
        <v>76</v>
      </c>
      <c r="AY101" s="16" t="s">
        <v>169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6" t="s">
        <v>19</v>
      </c>
      <c r="BK101" s="174">
        <f>ROUND(I101*H101,2)</f>
        <v>0</v>
      </c>
      <c r="BL101" s="16" t="s">
        <v>172</v>
      </c>
      <c r="BM101" s="16" t="s">
        <v>913</v>
      </c>
    </row>
    <row r="102" spans="2:47" s="1" customFormat="1" ht="13.5">
      <c r="B102" s="33"/>
      <c r="D102" s="175" t="s">
        <v>179</v>
      </c>
      <c r="F102" s="176" t="s">
        <v>863</v>
      </c>
      <c r="I102" s="177"/>
      <c r="L102" s="33"/>
      <c r="M102" s="62"/>
      <c r="N102" s="34"/>
      <c r="O102" s="34"/>
      <c r="P102" s="34"/>
      <c r="Q102" s="34"/>
      <c r="R102" s="34"/>
      <c r="S102" s="34"/>
      <c r="T102" s="63"/>
      <c r="AT102" s="16" t="s">
        <v>179</v>
      </c>
      <c r="AU102" s="16" t="s">
        <v>76</v>
      </c>
    </row>
    <row r="103" spans="2:51" s="11" customFormat="1" ht="13.5">
      <c r="B103" s="178"/>
      <c r="D103" s="179" t="s">
        <v>181</v>
      </c>
      <c r="E103" s="180" t="s">
        <v>3</v>
      </c>
      <c r="F103" s="181" t="s">
        <v>104</v>
      </c>
      <c r="H103" s="182">
        <v>226</v>
      </c>
      <c r="I103" s="183"/>
      <c r="L103" s="178"/>
      <c r="M103" s="184"/>
      <c r="N103" s="185"/>
      <c r="O103" s="185"/>
      <c r="P103" s="185"/>
      <c r="Q103" s="185"/>
      <c r="R103" s="185"/>
      <c r="S103" s="185"/>
      <c r="T103" s="186"/>
      <c r="AT103" s="187" t="s">
        <v>181</v>
      </c>
      <c r="AU103" s="187" t="s">
        <v>76</v>
      </c>
      <c r="AV103" s="11" t="s">
        <v>76</v>
      </c>
      <c r="AW103" s="11" t="s">
        <v>34</v>
      </c>
      <c r="AX103" s="11" t="s">
        <v>19</v>
      </c>
      <c r="AY103" s="187" t="s">
        <v>169</v>
      </c>
    </row>
    <row r="104" spans="2:65" s="1" customFormat="1" ht="22.5" customHeight="1">
      <c r="B104" s="162"/>
      <c r="C104" s="163" t="s">
        <v>117</v>
      </c>
      <c r="D104" s="163" t="s">
        <v>173</v>
      </c>
      <c r="E104" s="164" t="s">
        <v>864</v>
      </c>
      <c r="F104" s="165" t="s">
        <v>865</v>
      </c>
      <c r="G104" s="166" t="s">
        <v>102</v>
      </c>
      <c r="H104" s="167">
        <v>22.6</v>
      </c>
      <c r="I104" s="168"/>
      <c r="J104" s="169">
        <f>ROUND(I104*H104,2)</f>
        <v>0</v>
      </c>
      <c r="K104" s="165" t="s">
        <v>214</v>
      </c>
      <c r="L104" s="33"/>
      <c r="M104" s="170" t="s">
        <v>3</v>
      </c>
      <c r="N104" s="171" t="s">
        <v>41</v>
      </c>
      <c r="O104" s="34"/>
      <c r="P104" s="172">
        <f>O104*H104</f>
        <v>0</v>
      </c>
      <c r="Q104" s="172">
        <v>0</v>
      </c>
      <c r="R104" s="172">
        <f>Q104*H104</f>
        <v>0</v>
      </c>
      <c r="S104" s="172">
        <v>0</v>
      </c>
      <c r="T104" s="173">
        <f>S104*H104</f>
        <v>0</v>
      </c>
      <c r="AR104" s="16" t="s">
        <v>172</v>
      </c>
      <c r="AT104" s="16" t="s">
        <v>173</v>
      </c>
      <c r="AU104" s="16" t="s">
        <v>76</v>
      </c>
      <c r="AY104" s="16" t="s">
        <v>169</v>
      </c>
      <c r="BE104" s="174">
        <f>IF(N104="základní",J104,0)</f>
        <v>0</v>
      </c>
      <c r="BF104" s="174">
        <f>IF(N104="snížená",J104,0)</f>
        <v>0</v>
      </c>
      <c r="BG104" s="174">
        <f>IF(N104="zákl. přenesená",J104,0)</f>
        <v>0</v>
      </c>
      <c r="BH104" s="174">
        <f>IF(N104="sníž. přenesená",J104,0)</f>
        <v>0</v>
      </c>
      <c r="BI104" s="174">
        <f>IF(N104="nulová",J104,0)</f>
        <v>0</v>
      </c>
      <c r="BJ104" s="16" t="s">
        <v>19</v>
      </c>
      <c r="BK104" s="174">
        <f>ROUND(I104*H104,2)</f>
        <v>0</v>
      </c>
      <c r="BL104" s="16" t="s">
        <v>172</v>
      </c>
      <c r="BM104" s="16" t="s">
        <v>914</v>
      </c>
    </row>
    <row r="105" spans="2:47" s="1" customFormat="1" ht="13.5">
      <c r="B105" s="33"/>
      <c r="D105" s="175" t="s">
        <v>179</v>
      </c>
      <c r="F105" s="176" t="s">
        <v>847</v>
      </c>
      <c r="I105" s="177"/>
      <c r="L105" s="33"/>
      <c r="M105" s="62"/>
      <c r="N105" s="34"/>
      <c r="O105" s="34"/>
      <c r="P105" s="34"/>
      <c r="Q105" s="34"/>
      <c r="R105" s="34"/>
      <c r="S105" s="34"/>
      <c r="T105" s="63"/>
      <c r="AT105" s="16" t="s">
        <v>179</v>
      </c>
      <c r="AU105" s="16" t="s">
        <v>76</v>
      </c>
    </row>
    <row r="106" spans="2:51" s="11" customFormat="1" ht="13.5">
      <c r="B106" s="178"/>
      <c r="D106" s="179" t="s">
        <v>181</v>
      </c>
      <c r="E106" s="180" t="s">
        <v>3</v>
      </c>
      <c r="F106" s="181" t="s">
        <v>867</v>
      </c>
      <c r="H106" s="182">
        <v>22.6</v>
      </c>
      <c r="I106" s="183"/>
      <c r="L106" s="178"/>
      <c r="M106" s="184"/>
      <c r="N106" s="185"/>
      <c r="O106" s="185"/>
      <c r="P106" s="185"/>
      <c r="Q106" s="185"/>
      <c r="R106" s="185"/>
      <c r="S106" s="185"/>
      <c r="T106" s="186"/>
      <c r="AT106" s="187" t="s">
        <v>181</v>
      </c>
      <c r="AU106" s="187" t="s">
        <v>76</v>
      </c>
      <c r="AV106" s="11" t="s">
        <v>76</v>
      </c>
      <c r="AW106" s="11" t="s">
        <v>34</v>
      </c>
      <c r="AX106" s="11" t="s">
        <v>19</v>
      </c>
      <c r="AY106" s="187" t="s">
        <v>169</v>
      </c>
    </row>
    <row r="107" spans="2:65" s="1" customFormat="1" ht="22.5" customHeight="1">
      <c r="B107" s="162"/>
      <c r="C107" s="163" t="s">
        <v>223</v>
      </c>
      <c r="D107" s="163" t="s">
        <v>173</v>
      </c>
      <c r="E107" s="164" t="s">
        <v>868</v>
      </c>
      <c r="F107" s="165" t="s">
        <v>853</v>
      </c>
      <c r="G107" s="166" t="s">
        <v>255</v>
      </c>
      <c r="H107" s="167">
        <v>19.21</v>
      </c>
      <c r="I107" s="168"/>
      <c r="J107" s="169">
        <f>ROUND(I107*H107,2)</f>
        <v>0</v>
      </c>
      <c r="K107" s="165" t="s">
        <v>177</v>
      </c>
      <c r="L107" s="33"/>
      <c r="M107" s="170" t="s">
        <v>3</v>
      </c>
      <c r="N107" s="171" t="s">
        <v>41</v>
      </c>
      <c r="O107" s="34"/>
      <c r="P107" s="172">
        <f>O107*H107</f>
        <v>0</v>
      </c>
      <c r="Q107" s="172">
        <v>0</v>
      </c>
      <c r="R107" s="172">
        <f>Q107*H107</f>
        <v>0</v>
      </c>
      <c r="S107" s="172">
        <v>0</v>
      </c>
      <c r="T107" s="173">
        <f>S107*H107</f>
        <v>0</v>
      </c>
      <c r="AR107" s="16" t="s">
        <v>172</v>
      </c>
      <c r="AT107" s="16" t="s">
        <v>173</v>
      </c>
      <c r="AU107" s="16" t="s">
        <v>76</v>
      </c>
      <c r="AY107" s="16" t="s">
        <v>169</v>
      </c>
      <c r="BE107" s="174">
        <f>IF(N107="základní",J107,0)</f>
        <v>0</v>
      </c>
      <c r="BF107" s="174">
        <f>IF(N107="snížená",J107,0)</f>
        <v>0</v>
      </c>
      <c r="BG107" s="174">
        <f>IF(N107="zákl. přenesená",J107,0)</f>
        <v>0</v>
      </c>
      <c r="BH107" s="174">
        <f>IF(N107="sníž. přenesená",J107,0)</f>
        <v>0</v>
      </c>
      <c r="BI107" s="174">
        <f>IF(N107="nulová",J107,0)</f>
        <v>0</v>
      </c>
      <c r="BJ107" s="16" t="s">
        <v>19</v>
      </c>
      <c r="BK107" s="174">
        <f>ROUND(I107*H107,2)</f>
        <v>0</v>
      </c>
      <c r="BL107" s="16" t="s">
        <v>172</v>
      </c>
      <c r="BM107" s="16" t="s">
        <v>915</v>
      </c>
    </row>
    <row r="108" spans="2:47" s="1" customFormat="1" ht="13.5">
      <c r="B108" s="33"/>
      <c r="D108" s="175" t="s">
        <v>179</v>
      </c>
      <c r="F108" s="176" t="s">
        <v>855</v>
      </c>
      <c r="I108" s="177"/>
      <c r="L108" s="33"/>
      <c r="M108" s="62"/>
      <c r="N108" s="34"/>
      <c r="O108" s="34"/>
      <c r="P108" s="34"/>
      <c r="Q108" s="34"/>
      <c r="R108" s="34"/>
      <c r="S108" s="34"/>
      <c r="T108" s="63"/>
      <c r="AT108" s="16" t="s">
        <v>179</v>
      </c>
      <c r="AU108" s="16" t="s">
        <v>76</v>
      </c>
    </row>
    <row r="109" spans="2:51" s="11" customFormat="1" ht="13.5">
      <c r="B109" s="178"/>
      <c r="D109" s="175" t="s">
        <v>181</v>
      </c>
      <c r="E109" s="187" t="s">
        <v>3</v>
      </c>
      <c r="F109" s="188" t="s">
        <v>870</v>
      </c>
      <c r="H109" s="189">
        <v>19.21</v>
      </c>
      <c r="I109" s="183"/>
      <c r="L109" s="178"/>
      <c r="M109" s="216"/>
      <c r="N109" s="217"/>
      <c r="O109" s="217"/>
      <c r="P109" s="217"/>
      <c r="Q109" s="217"/>
      <c r="R109" s="217"/>
      <c r="S109" s="217"/>
      <c r="T109" s="218"/>
      <c r="AT109" s="187" t="s">
        <v>181</v>
      </c>
      <c r="AU109" s="187" t="s">
        <v>76</v>
      </c>
      <c r="AV109" s="11" t="s">
        <v>76</v>
      </c>
      <c r="AW109" s="11" t="s">
        <v>34</v>
      </c>
      <c r="AX109" s="11" t="s">
        <v>19</v>
      </c>
      <c r="AY109" s="187" t="s">
        <v>169</v>
      </c>
    </row>
    <row r="110" spans="2:12" s="1" customFormat="1" ht="6.75" customHeight="1">
      <c r="B110" s="48"/>
      <c r="C110" s="49"/>
      <c r="D110" s="49"/>
      <c r="E110" s="49"/>
      <c r="F110" s="49"/>
      <c r="G110" s="49"/>
      <c r="H110" s="49"/>
      <c r="I110" s="115"/>
      <c r="J110" s="49"/>
      <c r="K110" s="49"/>
      <c r="L110" s="33"/>
    </row>
    <row r="427" ht="13.5">
      <c r="AT427" s="215"/>
    </row>
  </sheetData>
  <sheetProtection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tabSelected="1" workbookViewId="0" topLeftCell="A1">
      <selection activeCell="C9" sqref="C9:J9"/>
    </sheetView>
  </sheetViews>
  <sheetFormatPr defaultColWidth="9.33203125" defaultRowHeight="13.5"/>
  <cols>
    <col min="1" max="1" width="8.33203125" style="229" customWidth="1"/>
    <col min="2" max="2" width="1.66796875" style="229" customWidth="1"/>
    <col min="3" max="4" width="5" style="229" customWidth="1"/>
    <col min="5" max="5" width="11.66015625" style="229" customWidth="1"/>
    <col min="6" max="6" width="9.16015625" style="229" customWidth="1"/>
    <col min="7" max="7" width="5" style="229" customWidth="1"/>
    <col min="8" max="8" width="77.83203125" style="229" customWidth="1"/>
    <col min="9" max="10" width="20" style="229" customWidth="1"/>
    <col min="11" max="11" width="1.66796875" style="229" customWidth="1"/>
    <col min="12" max="16384" width="9.33203125" style="229" customWidth="1"/>
  </cols>
  <sheetData>
    <row r="1" ht="37.5" customHeight="1"/>
    <row r="2" spans="2:11" ht="7.5" customHeight="1">
      <c r="B2" s="230"/>
      <c r="C2" s="231"/>
      <c r="D2" s="231"/>
      <c r="E2" s="231"/>
      <c r="F2" s="231"/>
      <c r="G2" s="231"/>
      <c r="H2" s="231"/>
      <c r="I2" s="231"/>
      <c r="J2" s="231"/>
      <c r="K2" s="232"/>
    </row>
    <row r="3" spans="2:11" s="235" customFormat="1" ht="45" customHeight="1">
      <c r="B3" s="233"/>
      <c r="C3" s="355" t="s">
        <v>920</v>
      </c>
      <c r="D3" s="355"/>
      <c r="E3" s="355"/>
      <c r="F3" s="355"/>
      <c r="G3" s="355"/>
      <c r="H3" s="355"/>
      <c r="I3" s="355"/>
      <c r="J3" s="355"/>
      <c r="K3" s="234"/>
    </row>
    <row r="4" spans="2:11" ht="25.5" customHeight="1">
      <c r="B4" s="236"/>
      <c r="C4" s="360" t="s">
        <v>921</v>
      </c>
      <c r="D4" s="360"/>
      <c r="E4" s="360"/>
      <c r="F4" s="360"/>
      <c r="G4" s="360"/>
      <c r="H4" s="360"/>
      <c r="I4" s="360"/>
      <c r="J4" s="360"/>
      <c r="K4" s="237"/>
    </row>
    <row r="5" spans="2:11" ht="5.25" customHeight="1">
      <c r="B5" s="236"/>
      <c r="C5" s="238"/>
      <c r="D5" s="238"/>
      <c r="E5" s="238"/>
      <c r="F5" s="238"/>
      <c r="G5" s="238"/>
      <c r="H5" s="238"/>
      <c r="I5" s="238"/>
      <c r="J5" s="238"/>
      <c r="K5" s="237"/>
    </row>
    <row r="6" spans="2:11" ht="15" customHeight="1">
      <c r="B6" s="236"/>
      <c r="C6" s="357" t="s">
        <v>1078</v>
      </c>
      <c r="D6" s="357"/>
      <c r="E6" s="357"/>
      <c r="F6" s="357"/>
      <c r="G6" s="357"/>
      <c r="H6" s="357"/>
      <c r="I6" s="357"/>
      <c r="J6" s="357"/>
      <c r="K6" s="237"/>
    </row>
    <row r="7" spans="2:11" ht="15" customHeight="1">
      <c r="B7" s="240"/>
      <c r="C7" s="357" t="s">
        <v>922</v>
      </c>
      <c r="D7" s="357"/>
      <c r="E7" s="357"/>
      <c r="F7" s="357"/>
      <c r="G7" s="357"/>
      <c r="H7" s="357"/>
      <c r="I7" s="357"/>
      <c r="J7" s="357"/>
      <c r="K7" s="237"/>
    </row>
    <row r="8" spans="2:11" ht="12.75" customHeight="1">
      <c r="B8" s="240"/>
      <c r="C8" s="239"/>
      <c r="D8" s="239"/>
      <c r="E8" s="239"/>
      <c r="F8" s="239"/>
      <c r="G8" s="239"/>
      <c r="H8" s="239"/>
      <c r="I8" s="239"/>
      <c r="J8" s="239"/>
      <c r="K8" s="237"/>
    </row>
    <row r="9" spans="2:11" ht="15" customHeight="1">
      <c r="B9" s="240"/>
      <c r="C9" s="357" t="s">
        <v>1079</v>
      </c>
      <c r="D9" s="357"/>
      <c r="E9" s="357"/>
      <c r="F9" s="357"/>
      <c r="G9" s="357"/>
      <c r="H9" s="357"/>
      <c r="I9" s="357"/>
      <c r="J9" s="357"/>
      <c r="K9" s="237"/>
    </row>
    <row r="10" spans="2:11" ht="15" customHeight="1">
      <c r="B10" s="240"/>
      <c r="C10" s="239"/>
      <c r="D10" s="357" t="s">
        <v>1080</v>
      </c>
      <c r="E10" s="357"/>
      <c r="F10" s="357"/>
      <c r="G10" s="357"/>
      <c r="H10" s="357"/>
      <c r="I10" s="357"/>
      <c r="J10" s="357"/>
      <c r="K10" s="237"/>
    </row>
    <row r="11" spans="2:11" ht="15" customHeight="1">
      <c r="B11" s="240"/>
      <c r="C11" s="241"/>
      <c r="D11" s="357" t="s">
        <v>923</v>
      </c>
      <c r="E11" s="357"/>
      <c r="F11" s="357"/>
      <c r="G11" s="357"/>
      <c r="H11" s="357"/>
      <c r="I11" s="357"/>
      <c r="J11" s="357"/>
      <c r="K11" s="237"/>
    </row>
    <row r="12" spans="2:11" ht="12.75" customHeight="1">
      <c r="B12" s="240"/>
      <c r="C12" s="241"/>
      <c r="D12" s="241"/>
      <c r="E12" s="241"/>
      <c r="F12" s="241"/>
      <c r="G12" s="241"/>
      <c r="H12" s="241"/>
      <c r="I12" s="241"/>
      <c r="J12" s="241"/>
      <c r="K12" s="237"/>
    </row>
    <row r="13" spans="2:11" ht="15" customHeight="1">
      <c r="B13" s="240"/>
      <c r="C13" s="241"/>
      <c r="D13" s="357" t="s">
        <v>1081</v>
      </c>
      <c r="E13" s="357"/>
      <c r="F13" s="357"/>
      <c r="G13" s="357"/>
      <c r="H13" s="357"/>
      <c r="I13" s="357"/>
      <c r="J13" s="357"/>
      <c r="K13" s="237"/>
    </row>
    <row r="14" spans="2:11" ht="15" customHeight="1">
      <c r="B14" s="240"/>
      <c r="C14" s="241"/>
      <c r="D14" s="357" t="s">
        <v>924</v>
      </c>
      <c r="E14" s="357"/>
      <c r="F14" s="357"/>
      <c r="G14" s="357"/>
      <c r="H14" s="357"/>
      <c r="I14" s="357"/>
      <c r="J14" s="357"/>
      <c r="K14" s="237"/>
    </row>
    <row r="15" spans="2:11" ht="15" customHeight="1">
      <c r="B15" s="240"/>
      <c r="C15" s="241"/>
      <c r="D15" s="357" t="s">
        <v>925</v>
      </c>
      <c r="E15" s="357"/>
      <c r="F15" s="357"/>
      <c r="G15" s="357"/>
      <c r="H15" s="357"/>
      <c r="I15" s="357"/>
      <c r="J15" s="357"/>
      <c r="K15" s="237"/>
    </row>
    <row r="16" spans="2:11" ht="15" customHeight="1">
      <c r="B16" s="240"/>
      <c r="C16" s="241"/>
      <c r="D16" s="241"/>
      <c r="E16" s="242" t="s">
        <v>74</v>
      </c>
      <c r="F16" s="357" t="s">
        <v>1100</v>
      </c>
      <c r="G16" s="357"/>
      <c r="H16" s="357"/>
      <c r="I16" s="357"/>
      <c r="J16" s="357"/>
      <c r="K16" s="237"/>
    </row>
    <row r="17" spans="2:11" ht="15" customHeight="1">
      <c r="B17" s="240"/>
      <c r="C17" s="241"/>
      <c r="D17" s="241"/>
      <c r="E17" s="242" t="s">
        <v>926</v>
      </c>
      <c r="F17" s="357" t="s">
        <v>1101</v>
      </c>
      <c r="G17" s="357"/>
      <c r="H17" s="357"/>
      <c r="I17" s="357"/>
      <c r="J17" s="357"/>
      <c r="K17" s="237"/>
    </row>
    <row r="18" spans="2:11" ht="15" customHeight="1">
      <c r="B18" s="240"/>
      <c r="C18" s="241"/>
      <c r="D18" s="241"/>
      <c r="E18" s="242" t="s">
        <v>927</v>
      </c>
      <c r="F18" s="357" t="s">
        <v>928</v>
      </c>
      <c r="G18" s="357"/>
      <c r="H18" s="357"/>
      <c r="I18" s="357"/>
      <c r="J18" s="357"/>
      <c r="K18" s="237"/>
    </row>
    <row r="19" spans="2:11" ht="15" customHeight="1">
      <c r="B19" s="240"/>
      <c r="C19" s="241"/>
      <c r="D19" s="241"/>
      <c r="E19" s="242" t="s">
        <v>929</v>
      </c>
      <c r="F19" s="357" t="s">
        <v>930</v>
      </c>
      <c r="G19" s="357"/>
      <c r="H19" s="357"/>
      <c r="I19" s="357"/>
      <c r="J19" s="357"/>
      <c r="K19" s="237"/>
    </row>
    <row r="20" spans="2:11" ht="15" customHeight="1">
      <c r="B20" s="240"/>
      <c r="C20" s="241"/>
      <c r="D20" s="241"/>
      <c r="E20" s="242" t="s">
        <v>699</v>
      </c>
      <c r="F20" s="357" t="s">
        <v>931</v>
      </c>
      <c r="G20" s="357"/>
      <c r="H20" s="357"/>
      <c r="I20" s="357"/>
      <c r="J20" s="357"/>
      <c r="K20" s="237"/>
    </row>
    <row r="21" spans="2:11" ht="15" customHeight="1">
      <c r="B21" s="240"/>
      <c r="C21" s="241"/>
      <c r="D21" s="241"/>
      <c r="E21" s="242" t="s">
        <v>932</v>
      </c>
      <c r="F21" s="357" t="s">
        <v>933</v>
      </c>
      <c r="G21" s="357"/>
      <c r="H21" s="357"/>
      <c r="I21" s="357"/>
      <c r="J21" s="357"/>
      <c r="K21" s="237"/>
    </row>
    <row r="22" spans="2:11" ht="12.75" customHeight="1">
      <c r="B22" s="240"/>
      <c r="C22" s="241"/>
      <c r="D22" s="241"/>
      <c r="E22" s="241"/>
      <c r="F22" s="241"/>
      <c r="G22" s="241"/>
      <c r="H22" s="241"/>
      <c r="I22" s="241"/>
      <c r="J22" s="241"/>
      <c r="K22" s="237"/>
    </row>
    <row r="23" spans="2:11" ht="15" customHeight="1">
      <c r="B23" s="240"/>
      <c r="C23" s="357" t="s">
        <v>934</v>
      </c>
      <c r="D23" s="357"/>
      <c r="E23" s="357"/>
      <c r="F23" s="357"/>
      <c r="G23" s="357"/>
      <c r="H23" s="357"/>
      <c r="I23" s="357"/>
      <c r="J23" s="357"/>
      <c r="K23" s="237"/>
    </row>
    <row r="24" spans="2:11" ht="15" customHeight="1">
      <c r="B24" s="240"/>
      <c r="C24" s="357" t="s">
        <v>1082</v>
      </c>
      <c r="D24" s="357"/>
      <c r="E24" s="357"/>
      <c r="F24" s="357"/>
      <c r="G24" s="357"/>
      <c r="H24" s="357"/>
      <c r="I24" s="357"/>
      <c r="J24" s="357"/>
      <c r="K24" s="237"/>
    </row>
    <row r="25" spans="2:11" ht="15" customHeight="1">
      <c r="B25" s="240"/>
      <c r="C25" s="239"/>
      <c r="D25" s="357" t="s">
        <v>1083</v>
      </c>
      <c r="E25" s="357"/>
      <c r="F25" s="357"/>
      <c r="G25" s="357"/>
      <c r="H25" s="357"/>
      <c r="I25" s="357"/>
      <c r="J25" s="357"/>
      <c r="K25" s="237"/>
    </row>
    <row r="26" spans="2:11" ht="15" customHeight="1">
      <c r="B26" s="240"/>
      <c r="C26" s="241"/>
      <c r="D26" s="357" t="s">
        <v>935</v>
      </c>
      <c r="E26" s="357"/>
      <c r="F26" s="357"/>
      <c r="G26" s="357"/>
      <c r="H26" s="357"/>
      <c r="I26" s="357"/>
      <c r="J26" s="357"/>
      <c r="K26" s="237"/>
    </row>
    <row r="27" spans="2:11" ht="12.7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37"/>
    </row>
    <row r="28" spans="2:11" ht="15" customHeight="1">
      <c r="B28" s="240"/>
      <c r="C28" s="241"/>
      <c r="D28" s="357" t="s">
        <v>936</v>
      </c>
      <c r="E28" s="357"/>
      <c r="F28" s="357"/>
      <c r="G28" s="357"/>
      <c r="H28" s="357"/>
      <c r="I28" s="357"/>
      <c r="J28" s="357"/>
      <c r="K28" s="237"/>
    </row>
    <row r="29" spans="2:11" ht="15" customHeight="1">
      <c r="B29" s="240"/>
      <c r="C29" s="241"/>
      <c r="D29" s="357" t="s">
        <v>1084</v>
      </c>
      <c r="E29" s="357"/>
      <c r="F29" s="357"/>
      <c r="G29" s="357"/>
      <c r="H29" s="357"/>
      <c r="I29" s="357"/>
      <c r="J29" s="357"/>
      <c r="K29" s="237"/>
    </row>
    <row r="30" spans="2:11" ht="12.75" customHeight="1">
      <c r="B30" s="240"/>
      <c r="C30" s="241"/>
      <c r="D30" s="241"/>
      <c r="E30" s="241"/>
      <c r="F30" s="241"/>
      <c r="G30" s="241"/>
      <c r="H30" s="241"/>
      <c r="I30" s="241"/>
      <c r="J30" s="241"/>
      <c r="K30" s="237"/>
    </row>
    <row r="31" spans="2:11" ht="15" customHeight="1">
      <c r="B31" s="240"/>
      <c r="C31" s="241"/>
      <c r="D31" s="357" t="s">
        <v>1085</v>
      </c>
      <c r="E31" s="357"/>
      <c r="F31" s="357"/>
      <c r="G31" s="357"/>
      <c r="H31" s="357"/>
      <c r="I31" s="357"/>
      <c r="J31" s="357"/>
      <c r="K31" s="237"/>
    </row>
    <row r="32" spans="2:11" ht="15" customHeight="1">
      <c r="B32" s="240"/>
      <c r="C32" s="241"/>
      <c r="D32" s="357" t="s">
        <v>937</v>
      </c>
      <c r="E32" s="357"/>
      <c r="F32" s="357"/>
      <c r="G32" s="357"/>
      <c r="H32" s="357"/>
      <c r="I32" s="357"/>
      <c r="J32" s="357"/>
      <c r="K32" s="237"/>
    </row>
    <row r="33" spans="2:11" ht="15" customHeight="1">
      <c r="B33" s="240"/>
      <c r="C33" s="241"/>
      <c r="D33" s="357" t="s">
        <v>938</v>
      </c>
      <c r="E33" s="357"/>
      <c r="F33" s="357"/>
      <c r="G33" s="357"/>
      <c r="H33" s="357"/>
      <c r="I33" s="357"/>
      <c r="J33" s="357"/>
      <c r="K33" s="237"/>
    </row>
    <row r="34" spans="2:11" ht="15" customHeight="1">
      <c r="B34" s="240"/>
      <c r="C34" s="241"/>
      <c r="D34" s="239"/>
      <c r="E34" s="243" t="s">
        <v>154</v>
      </c>
      <c r="F34" s="239"/>
      <c r="G34" s="357" t="s">
        <v>939</v>
      </c>
      <c r="H34" s="357"/>
      <c r="I34" s="357"/>
      <c r="J34" s="357"/>
      <c r="K34" s="237"/>
    </row>
    <row r="35" spans="2:11" ht="30.75" customHeight="1">
      <c r="B35" s="240"/>
      <c r="C35" s="241"/>
      <c r="D35" s="239"/>
      <c r="E35" s="243" t="s">
        <v>940</v>
      </c>
      <c r="F35" s="239"/>
      <c r="G35" s="357" t="s">
        <v>941</v>
      </c>
      <c r="H35" s="357"/>
      <c r="I35" s="357"/>
      <c r="J35" s="357"/>
      <c r="K35" s="237"/>
    </row>
    <row r="36" spans="2:11" ht="15" customHeight="1">
      <c r="B36" s="240"/>
      <c r="C36" s="241"/>
      <c r="D36" s="239"/>
      <c r="E36" s="243" t="s">
        <v>50</v>
      </c>
      <c r="F36" s="239"/>
      <c r="G36" s="357" t="s">
        <v>942</v>
      </c>
      <c r="H36" s="357"/>
      <c r="I36" s="357"/>
      <c r="J36" s="357"/>
      <c r="K36" s="237"/>
    </row>
    <row r="37" spans="2:11" ht="15" customHeight="1">
      <c r="B37" s="240"/>
      <c r="C37" s="241"/>
      <c r="D37" s="239"/>
      <c r="E37" s="243" t="s">
        <v>155</v>
      </c>
      <c r="F37" s="239"/>
      <c r="G37" s="357" t="s">
        <v>943</v>
      </c>
      <c r="H37" s="357"/>
      <c r="I37" s="357"/>
      <c r="J37" s="357"/>
      <c r="K37" s="237"/>
    </row>
    <row r="38" spans="2:11" ht="15" customHeight="1">
      <c r="B38" s="240"/>
      <c r="C38" s="241"/>
      <c r="D38" s="239"/>
      <c r="E38" s="243" t="s">
        <v>156</v>
      </c>
      <c r="F38" s="239"/>
      <c r="G38" s="357" t="s">
        <v>944</v>
      </c>
      <c r="H38" s="357"/>
      <c r="I38" s="357"/>
      <c r="J38" s="357"/>
      <c r="K38" s="237"/>
    </row>
    <row r="39" spans="2:11" ht="15" customHeight="1">
      <c r="B39" s="240"/>
      <c r="C39" s="241"/>
      <c r="D39" s="239"/>
      <c r="E39" s="243" t="s">
        <v>157</v>
      </c>
      <c r="F39" s="239"/>
      <c r="G39" s="357" t="s">
        <v>945</v>
      </c>
      <c r="H39" s="357"/>
      <c r="I39" s="357"/>
      <c r="J39" s="357"/>
      <c r="K39" s="237"/>
    </row>
    <row r="40" spans="2:11" ht="15" customHeight="1">
      <c r="B40" s="240"/>
      <c r="C40" s="241"/>
      <c r="D40" s="239"/>
      <c r="E40" s="243" t="s">
        <v>946</v>
      </c>
      <c r="F40" s="239"/>
      <c r="G40" s="357" t="s">
        <v>947</v>
      </c>
      <c r="H40" s="357"/>
      <c r="I40" s="357"/>
      <c r="J40" s="357"/>
      <c r="K40" s="237"/>
    </row>
    <row r="41" spans="2:11" ht="15" customHeight="1">
      <c r="B41" s="240"/>
      <c r="C41" s="241"/>
      <c r="D41" s="239"/>
      <c r="E41" s="243"/>
      <c r="F41" s="239"/>
      <c r="G41" s="357" t="s">
        <v>948</v>
      </c>
      <c r="H41" s="357"/>
      <c r="I41" s="357"/>
      <c r="J41" s="357"/>
      <c r="K41" s="237"/>
    </row>
    <row r="42" spans="2:11" ht="15" customHeight="1">
      <c r="B42" s="240"/>
      <c r="C42" s="241"/>
      <c r="D42" s="239"/>
      <c r="E42" s="243" t="s">
        <v>949</v>
      </c>
      <c r="F42" s="239"/>
      <c r="G42" s="357" t="s">
        <v>950</v>
      </c>
      <c r="H42" s="357"/>
      <c r="I42" s="357"/>
      <c r="J42" s="357"/>
      <c r="K42" s="237"/>
    </row>
    <row r="43" spans="2:11" ht="15" customHeight="1">
      <c r="B43" s="240"/>
      <c r="C43" s="241"/>
      <c r="D43" s="239"/>
      <c r="E43" s="243" t="s">
        <v>159</v>
      </c>
      <c r="F43" s="239"/>
      <c r="G43" s="357" t="s">
        <v>951</v>
      </c>
      <c r="H43" s="357"/>
      <c r="I43" s="357"/>
      <c r="J43" s="357"/>
      <c r="K43" s="237"/>
    </row>
    <row r="44" spans="2:11" ht="12.75" customHeight="1">
      <c r="B44" s="240"/>
      <c r="C44" s="241"/>
      <c r="D44" s="239"/>
      <c r="E44" s="239"/>
      <c r="F44" s="239"/>
      <c r="G44" s="239"/>
      <c r="H44" s="239"/>
      <c r="I44" s="239"/>
      <c r="J44" s="239"/>
      <c r="K44" s="237"/>
    </row>
    <row r="45" spans="2:11" ht="15" customHeight="1">
      <c r="B45" s="240"/>
      <c r="C45" s="241"/>
      <c r="D45" s="357" t="s">
        <v>952</v>
      </c>
      <c r="E45" s="357"/>
      <c r="F45" s="357"/>
      <c r="G45" s="357"/>
      <c r="H45" s="357"/>
      <c r="I45" s="357"/>
      <c r="J45" s="357"/>
      <c r="K45" s="237"/>
    </row>
    <row r="46" spans="2:11" ht="15" customHeight="1">
      <c r="B46" s="240"/>
      <c r="C46" s="241"/>
      <c r="D46" s="241"/>
      <c r="E46" s="357" t="s">
        <v>953</v>
      </c>
      <c r="F46" s="357"/>
      <c r="G46" s="357"/>
      <c r="H46" s="357"/>
      <c r="I46" s="357"/>
      <c r="J46" s="357"/>
      <c r="K46" s="237"/>
    </row>
    <row r="47" spans="2:11" ht="15" customHeight="1">
      <c r="B47" s="240"/>
      <c r="C47" s="241"/>
      <c r="D47" s="241"/>
      <c r="E47" s="357" t="s">
        <v>954</v>
      </c>
      <c r="F47" s="357"/>
      <c r="G47" s="357"/>
      <c r="H47" s="357"/>
      <c r="I47" s="357"/>
      <c r="J47" s="357"/>
      <c r="K47" s="237"/>
    </row>
    <row r="48" spans="2:11" ht="15" customHeight="1">
      <c r="B48" s="240"/>
      <c r="C48" s="241"/>
      <c r="D48" s="241"/>
      <c r="E48" s="357" t="s">
        <v>955</v>
      </c>
      <c r="F48" s="357"/>
      <c r="G48" s="357"/>
      <c r="H48" s="357"/>
      <c r="I48" s="357"/>
      <c r="J48" s="357"/>
      <c r="K48" s="237"/>
    </row>
    <row r="49" spans="2:11" ht="15" customHeight="1">
      <c r="B49" s="240"/>
      <c r="C49" s="241"/>
      <c r="D49" s="357" t="s">
        <v>956</v>
      </c>
      <c r="E49" s="357"/>
      <c r="F49" s="357"/>
      <c r="G49" s="357"/>
      <c r="H49" s="357"/>
      <c r="I49" s="357"/>
      <c r="J49" s="357"/>
      <c r="K49" s="237"/>
    </row>
    <row r="50" spans="2:11" ht="25.5" customHeight="1">
      <c r="B50" s="236"/>
      <c r="C50" s="360" t="s">
        <v>957</v>
      </c>
      <c r="D50" s="360"/>
      <c r="E50" s="360"/>
      <c r="F50" s="360"/>
      <c r="G50" s="360"/>
      <c r="H50" s="360"/>
      <c r="I50" s="360"/>
      <c r="J50" s="360"/>
      <c r="K50" s="237"/>
    </row>
    <row r="51" spans="2:11" ht="5.25" customHeight="1">
      <c r="B51" s="236"/>
      <c r="C51" s="238"/>
      <c r="D51" s="238"/>
      <c r="E51" s="238"/>
      <c r="F51" s="238"/>
      <c r="G51" s="238"/>
      <c r="H51" s="238"/>
      <c r="I51" s="238"/>
      <c r="J51" s="238"/>
      <c r="K51" s="237"/>
    </row>
    <row r="52" spans="2:11" ht="15" customHeight="1">
      <c r="B52" s="236"/>
      <c r="C52" s="357" t="s">
        <v>958</v>
      </c>
      <c r="D52" s="357"/>
      <c r="E52" s="357"/>
      <c r="F52" s="357"/>
      <c r="G52" s="357"/>
      <c r="H52" s="357"/>
      <c r="I52" s="357"/>
      <c r="J52" s="357"/>
      <c r="K52" s="237"/>
    </row>
    <row r="53" spans="2:11" ht="15" customHeight="1">
      <c r="B53" s="236"/>
      <c r="C53" s="357" t="s">
        <v>959</v>
      </c>
      <c r="D53" s="357"/>
      <c r="E53" s="357"/>
      <c r="F53" s="357"/>
      <c r="G53" s="357"/>
      <c r="H53" s="357"/>
      <c r="I53" s="357"/>
      <c r="J53" s="357"/>
      <c r="K53" s="237"/>
    </row>
    <row r="54" spans="2:11" ht="12.75" customHeight="1">
      <c r="B54" s="236"/>
      <c r="C54" s="239"/>
      <c r="D54" s="239"/>
      <c r="E54" s="239"/>
      <c r="F54" s="239"/>
      <c r="G54" s="239"/>
      <c r="H54" s="239"/>
      <c r="I54" s="239"/>
      <c r="J54" s="239"/>
      <c r="K54" s="237"/>
    </row>
    <row r="55" spans="2:11" ht="15" customHeight="1">
      <c r="B55" s="236"/>
      <c r="C55" s="357" t="s">
        <v>960</v>
      </c>
      <c r="D55" s="357"/>
      <c r="E55" s="357"/>
      <c r="F55" s="357"/>
      <c r="G55" s="357"/>
      <c r="H55" s="357"/>
      <c r="I55" s="357"/>
      <c r="J55" s="357"/>
      <c r="K55" s="237"/>
    </row>
    <row r="56" spans="2:11" ht="15" customHeight="1">
      <c r="B56" s="236"/>
      <c r="C56" s="241"/>
      <c r="D56" s="357" t="s">
        <v>1086</v>
      </c>
      <c r="E56" s="357"/>
      <c r="F56" s="357"/>
      <c r="G56" s="357"/>
      <c r="H56" s="357"/>
      <c r="I56" s="357"/>
      <c r="J56" s="357"/>
      <c r="K56" s="237"/>
    </row>
    <row r="57" spans="2:11" ht="15" customHeight="1">
      <c r="B57" s="236"/>
      <c r="C57" s="241"/>
      <c r="D57" s="357" t="s">
        <v>1087</v>
      </c>
      <c r="E57" s="357"/>
      <c r="F57" s="357"/>
      <c r="G57" s="357"/>
      <c r="H57" s="357"/>
      <c r="I57" s="357"/>
      <c r="J57" s="357"/>
      <c r="K57" s="237"/>
    </row>
    <row r="58" spans="2:11" ht="15" customHeight="1">
      <c r="B58" s="236"/>
      <c r="C58" s="241"/>
      <c r="D58" s="357" t="s">
        <v>1088</v>
      </c>
      <c r="E58" s="357"/>
      <c r="F58" s="357"/>
      <c r="G58" s="357"/>
      <c r="H58" s="357"/>
      <c r="I58" s="357"/>
      <c r="J58" s="357"/>
      <c r="K58" s="237"/>
    </row>
    <row r="59" spans="2:11" ht="15" customHeight="1">
      <c r="B59" s="236"/>
      <c r="C59" s="241"/>
      <c r="D59" s="357" t="s">
        <v>961</v>
      </c>
      <c r="E59" s="357"/>
      <c r="F59" s="357"/>
      <c r="G59" s="357"/>
      <c r="H59" s="357"/>
      <c r="I59" s="357"/>
      <c r="J59" s="357"/>
      <c r="K59" s="237"/>
    </row>
    <row r="60" spans="2:11" ht="15" customHeight="1">
      <c r="B60" s="236"/>
      <c r="C60" s="241"/>
      <c r="D60" s="359" t="s">
        <v>962</v>
      </c>
      <c r="E60" s="359"/>
      <c r="F60" s="359"/>
      <c r="G60" s="359"/>
      <c r="H60" s="359"/>
      <c r="I60" s="359"/>
      <c r="J60" s="359"/>
      <c r="K60" s="237"/>
    </row>
    <row r="61" spans="2:11" ht="15" customHeight="1">
      <c r="B61" s="236"/>
      <c r="C61" s="241"/>
      <c r="D61" s="357" t="s">
        <v>963</v>
      </c>
      <c r="E61" s="357"/>
      <c r="F61" s="357"/>
      <c r="G61" s="357"/>
      <c r="H61" s="357"/>
      <c r="I61" s="357"/>
      <c r="J61" s="357"/>
      <c r="K61" s="237"/>
    </row>
    <row r="62" spans="2:11" ht="12.75" customHeight="1">
      <c r="B62" s="236"/>
      <c r="C62" s="241"/>
      <c r="D62" s="241"/>
      <c r="E62" s="244"/>
      <c r="F62" s="241"/>
      <c r="G62" s="241"/>
      <c r="H62" s="241"/>
      <c r="I62" s="241"/>
      <c r="J62" s="241"/>
      <c r="K62" s="237"/>
    </row>
    <row r="63" spans="2:11" ht="15" customHeight="1">
      <c r="B63" s="236"/>
      <c r="C63" s="241"/>
      <c r="D63" s="357" t="s">
        <v>964</v>
      </c>
      <c r="E63" s="357"/>
      <c r="F63" s="357"/>
      <c r="G63" s="357"/>
      <c r="H63" s="357"/>
      <c r="I63" s="357"/>
      <c r="J63" s="357"/>
      <c r="K63" s="237"/>
    </row>
    <row r="64" spans="2:11" ht="15" customHeight="1">
      <c r="B64" s="236"/>
      <c r="C64" s="241"/>
      <c r="D64" s="359" t="s">
        <v>965</v>
      </c>
      <c r="E64" s="359"/>
      <c r="F64" s="359"/>
      <c r="G64" s="359"/>
      <c r="H64" s="359"/>
      <c r="I64" s="359"/>
      <c r="J64" s="359"/>
      <c r="K64" s="237"/>
    </row>
    <row r="65" spans="2:11" ht="15" customHeight="1">
      <c r="B65" s="236"/>
      <c r="C65" s="241"/>
      <c r="D65" s="357" t="s">
        <v>966</v>
      </c>
      <c r="E65" s="357"/>
      <c r="F65" s="357"/>
      <c r="G65" s="357"/>
      <c r="H65" s="357"/>
      <c r="I65" s="357"/>
      <c r="J65" s="357"/>
      <c r="K65" s="237"/>
    </row>
    <row r="66" spans="2:11" ht="15" customHeight="1">
      <c r="B66" s="236"/>
      <c r="C66" s="241"/>
      <c r="D66" s="357" t="s">
        <v>967</v>
      </c>
      <c r="E66" s="357"/>
      <c r="F66" s="357"/>
      <c r="G66" s="357"/>
      <c r="H66" s="357"/>
      <c r="I66" s="357"/>
      <c r="J66" s="357"/>
      <c r="K66" s="237"/>
    </row>
    <row r="67" spans="2:11" ht="15" customHeight="1">
      <c r="B67" s="236"/>
      <c r="C67" s="241"/>
      <c r="D67" s="357" t="s">
        <v>968</v>
      </c>
      <c r="E67" s="357"/>
      <c r="F67" s="357"/>
      <c r="G67" s="357"/>
      <c r="H67" s="357"/>
      <c r="I67" s="357"/>
      <c r="J67" s="357"/>
      <c r="K67" s="237"/>
    </row>
    <row r="68" spans="2:11" ht="15" customHeight="1">
      <c r="B68" s="236"/>
      <c r="C68" s="241"/>
      <c r="D68" s="357" t="s">
        <v>969</v>
      </c>
      <c r="E68" s="357"/>
      <c r="F68" s="357"/>
      <c r="G68" s="357"/>
      <c r="H68" s="357"/>
      <c r="I68" s="357"/>
      <c r="J68" s="357"/>
      <c r="K68" s="237"/>
    </row>
    <row r="69" spans="2:11" ht="12.75" customHeight="1">
      <c r="B69" s="245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2:11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9"/>
    </row>
    <row r="71" spans="2:11" ht="18.75" customHeight="1"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  <row r="72" spans="2:11" ht="7.5" customHeight="1">
      <c r="B72" s="250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ht="45" customHeight="1">
      <c r="B73" s="253"/>
      <c r="C73" s="358" t="s">
        <v>1077</v>
      </c>
      <c r="D73" s="358"/>
      <c r="E73" s="358"/>
      <c r="F73" s="358"/>
      <c r="G73" s="358"/>
      <c r="H73" s="358"/>
      <c r="I73" s="358"/>
      <c r="J73" s="358"/>
      <c r="K73" s="254"/>
    </row>
    <row r="74" spans="2:11" ht="17.25" customHeight="1">
      <c r="B74" s="253"/>
      <c r="C74" s="255" t="s">
        <v>970</v>
      </c>
      <c r="D74" s="255"/>
      <c r="E74" s="255"/>
      <c r="F74" s="255" t="s">
        <v>971</v>
      </c>
      <c r="G74" s="256"/>
      <c r="H74" s="255" t="s">
        <v>155</v>
      </c>
      <c r="I74" s="255" t="s">
        <v>54</v>
      </c>
      <c r="J74" s="255" t="s">
        <v>972</v>
      </c>
      <c r="K74" s="254"/>
    </row>
    <row r="75" spans="2:11" ht="17.25" customHeight="1">
      <c r="B75" s="253"/>
      <c r="C75" s="257" t="s">
        <v>973</v>
      </c>
      <c r="D75" s="257"/>
      <c r="E75" s="257"/>
      <c r="F75" s="258" t="s">
        <v>974</v>
      </c>
      <c r="G75" s="259"/>
      <c r="H75" s="257"/>
      <c r="I75" s="257"/>
      <c r="J75" s="257" t="s">
        <v>975</v>
      </c>
      <c r="K75" s="254"/>
    </row>
    <row r="76" spans="2:11" ht="5.25" customHeight="1">
      <c r="B76" s="253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3"/>
      <c r="C77" s="243" t="s">
        <v>50</v>
      </c>
      <c r="D77" s="260"/>
      <c r="E77" s="260"/>
      <c r="F77" s="262" t="s">
        <v>976</v>
      </c>
      <c r="G77" s="261"/>
      <c r="H77" s="243" t="s">
        <v>50</v>
      </c>
      <c r="I77" s="243" t="s">
        <v>977</v>
      </c>
      <c r="J77" s="243">
        <v>20</v>
      </c>
      <c r="K77" s="254"/>
    </row>
    <row r="78" spans="2:11" ht="15" customHeight="1">
      <c r="B78" s="253"/>
      <c r="C78" s="243" t="s">
        <v>1089</v>
      </c>
      <c r="D78" s="243"/>
      <c r="E78" s="243"/>
      <c r="F78" s="262" t="s">
        <v>976</v>
      </c>
      <c r="G78" s="261"/>
      <c r="H78" s="243" t="s">
        <v>1090</v>
      </c>
      <c r="I78" s="243" t="s">
        <v>977</v>
      </c>
      <c r="J78" s="243">
        <v>120</v>
      </c>
      <c r="K78" s="254"/>
    </row>
    <row r="79" spans="2:11" ht="15" customHeight="1">
      <c r="B79" s="263"/>
      <c r="C79" s="243" t="s">
        <v>978</v>
      </c>
      <c r="D79" s="243"/>
      <c r="E79" s="243"/>
      <c r="F79" s="262" t="s">
        <v>979</v>
      </c>
      <c r="G79" s="261"/>
      <c r="H79" s="243" t="s">
        <v>1091</v>
      </c>
      <c r="I79" s="243" t="s">
        <v>977</v>
      </c>
      <c r="J79" s="243">
        <v>50</v>
      </c>
      <c r="K79" s="254"/>
    </row>
    <row r="80" spans="2:11" ht="15" customHeight="1">
      <c r="B80" s="263"/>
      <c r="C80" s="243" t="s">
        <v>980</v>
      </c>
      <c r="D80" s="243"/>
      <c r="E80" s="243"/>
      <c r="F80" s="262" t="s">
        <v>976</v>
      </c>
      <c r="G80" s="261"/>
      <c r="H80" s="243" t="s">
        <v>981</v>
      </c>
      <c r="I80" s="243" t="s">
        <v>982</v>
      </c>
      <c r="J80" s="243"/>
      <c r="K80" s="254"/>
    </row>
    <row r="81" spans="2:11" ht="15" customHeight="1">
      <c r="B81" s="263"/>
      <c r="C81" s="264" t="s">
        <v>983</v>
      </c>
      <c r="D81" s="264"/>
      <c r="E81" s="264"/>
      <c r="F81" s="265" t="s">
        <v>979</v>
      </c>
      <c r="G81" s="264"/>
      <c r="H81" s="264" t="s">
        <v>1092</v>
      </c>
      <c r="I81" s="264" t="s">
        <v>977</v>
      </c>
      <c r="J81" s="264">
        <v>15</v>
      </c>
      <c r="K81" s="254"/>
    </row>
    <row r="82" spans="2:11" ht="15" customHeight="1">
      <c r="B82" s="263"/>
      <c r="C82" s="264" t="s">
        <v>984</v>
      </c>
      <c r="D82" s="264"/>
      <c r="E82" s="264"/>
      <c r="F82" s="265" t="s">
        <v>979</v>
      </c>
      <c r="G82" s="264"/>
      <c r="H82" s="264" t="s">
        <v>1093</v>
      </c>
      <c r="I82" s="264" t="s">
        <v>977</v>
      </c>
      <c r="J82" s="264">
        <v>15</v>
      </c>
      <c r="K82" s="254"/>
    </row>
    <row r="83" spans="2:11" ht="15" customHeight="1">
      <c r="B83" s="263"/>
      <c r="C83" s="264" t="s">
        <v>985</v>
      </c>
      <c r="D83" s="264"/>
      <c r="E83" s="264"/>
      <c r="F83" s="265" t="s">
        <v>979</v>
      </c>
      <c r="G83" s="264"/>
      <c r="H83" s="264" t="s">
        <v>986</v>
      </c>
      <c r="I83" s="264" t="s">
        <v>977</v>
      </c>
      <c r="J83" s="264">
        <v>20</v>
      </c>
      <c r="K83" s="254"/>
    </row>
    <row r="84" spans="2:11" ht="15" customHeight="1">
      <c r="B84" s="263"/>
      <c r="C84" s="264" t="s">
        <v>987</v>
      </c>
      <c r="D84" s="264"/>
      <c r="E84" s="264"/>
      <c r="F84" s="265" t="s">
        <v>979</v>
      </c>
      <c r="G84" s="264"/>
      <c r="H84" s="264" t="s">
        <v>988</v>
      </c>
      <c r="I84" s="264" t="s">
        <v>977</v>
      </c>
      <c r="J84" s="264">
        <v>20</v>
      </c>
      <c r="K84" s="254"/>
    </row>
    <row r="85" spans="2:11" ht="15" customHeight="1">
      <c r="B85" s="263"/>
      <c r="C85" s="243" t="s">
        <v>989</v>
      </c>
      <c r="D85" s="243"/>
      <c r="E85" s="243"/>
      <c r="F85" s="262" t="s">
        <v>979</v>
      </c>
      <c r="G85" s="261"/>
      <c r="H85" s="243" t="s">
        <v>990</v>
      </c>
      <c r="I85" s="243" t="s">
        <v>977</v>
      </c>
      <c r="J85" s="243">
        <v>50</v>
      </c>
      <c r="K85" s="254"/>
    </row>
    <row r="86" spans="2:11" ht="15" customHeight="1">
      <c r="B86" s="263"/>
      <c r="C86" s="243" t="s">
        <v>991</v>
      </c>
      <c r="D86" s="243"/>
      <c r="E86" s="243"/>
      <c r="F86" s="262" t="s">
        <v>979</v>
      </c>
      <c r="G86" s="261"/>
      <c r="H86" s="243" t="s">
        <v>992</v>
      </c>
      <c r="I86" s="243" t="s">
        <v>977</v>
      </c>
      <c r="J86" s="243">
        <v>20</v>
      </c>
      <c r="K86" s="254"/>
    </row>
    <row r="87" spans="2:11" ht="15" customHeight="1">
      <c r="B87" s="263"/>
      <c r="C87" s="243" t="s">
        <v>993</v>
      </c>
      <c r="D87" s="243"/>
      <c r="E87" s="243"/>
      <c r="F87" s="262" t="s">
        <v>979</v>
      </c>
      <c r="G87" s="261"/>
      <c r="H87" s="243" t="s">
        <v>994</v>
      </c>
      <c r="I87" s="243" t="s">
        <v>977</v>
      </c>
      <c r="J87" s="243">
        <v>20</v>
      </c>
      <c r="K87" s="254"/>
    </row>
    <row r="88" spans="2:11" ht="15" customHeight="1">
      <c r="B88" s="263"/>
      <c r="C88" s="243" t="s">
        <v>995</v>
      </c>
      <c r="D88" s="243"/>
      <c r="E88" s="243"/>
      <c r="F88" s="262" t="s">
        <v>979</v>
      </c>
      <c r="G88" s="261"/>
      <c r="H88" s="243" t="s">
        <v>996</v>
      </c>
      <c r="I88" s="243" t="s">
        <v>977</v>
      </c>
      <c r="J88" s="243">
        <v>50</v>
      </c>
      <c r="K88" s="254"/>
    </row>
    <row r="89" spans="2:11" ht="15" customHeight="1">
      <c r="B89" s="263"/>
      <c r="C89" s="243" t="s">
        <v>997</v>
      </c>
      <c r="D89" s="243"/>
      <c r="E89" s="243"/>
      <c r="F89" s="262" t="s">
        <v>979</v>
      </c>
      <c r="G89" s="261"/>
      <c r="H89" s="243" t="s">
        <v>997</v>
      </c>
      <c r="I89" s="243" t="s">
        <v>977</v>
      </c>
      <c r="J89" s="243">
        <v>50</v>
      </c>
      <c r="K89" s="254"/>
    </row>
    <row r="90" spans="2:11" ht="15" customHeight="1">
      <c r="B90" s="263"/>
      <c r="C90" s="243" t="s">
        <v>160</v>
      </c>
      <c r="D90" s="243"/>
      <c r="E90" s="243"/>
      <c r="F90" s="262" t="s">
        <v>979</v>
      </c>
      <c r="G90" s="261"/>
      <c r="H90" s="243" t="s">
        <v>998</v>
      </c>
      <c r="I90" s="243" t="s">
        <v>977</v>
      </c>
      <c r="J90" s="243">
        <v>255</v>
      </c>
      <c r="K90" s="254"/>
    </row>
    <row r="91" spans="2:11" ht="15" customHeight="1">
      <c r="B91" s="263"/>
      <c r="C91" s="243" t="s">
        <v>999</v>
      </c>
      <c r="D91" s="243"/>
      <c r="E91" s="243"/>
      <c r="F91" s="262" t="s">
        <v>976</v>
      </c>
      <c r="G91" s="261"/>
      <c r="H91" s="243" t="s">
        <v>1000</v>
      </c>
      <c r="I91" s="243" t="s">
        <v>1001</v>
      </c>
      <c r="J91" s="243"/>
      <c r="K91" s="254"/>
    </row>
    <row r="92" spans="2:11" ht="15" customHeight="1">
      <c r="B92" s="263"/>
      <c r="C92" s="243" t="s">
        <v>1002</v>
      </c>
      <c r="D92" s="243"/>
      <c r="E92" s="243"/>
      <c r="F92" s="262" t="s">
        <v>976</v>
      </c>
      <c r="G92" s="261"/>
      <c r="H92" s="243" t="s">
        <v>1003</v>
      </c>
      <c r="I92" s="243" t="s">
        <v>1004</v>
      </c>
      <c r="J92" s="243"/>
      <c r="K92" s="254"/>
    </row>
    <row r="93" spans="2:11" ht="15" customHeight="1">
      <c r="B93" s="263"/>
      <c r="C93" s="243" t="s">
        <v>1005</v>
      </c>
      <c r="D93" s="243"/>
      <c r="E93" s="243"/>
      <c r="F93" s="262" t="s">
        <v>976</v>
      </c>
      <c r="G93" s="261"/>
      <c r="H93" s="243" t="s">
        <v>1005</v>
      </c>
      <c r="I93" s="243" t="s">
        <v>1004</v>
      </c>
      <c r="J93" s="243"/>
      <c r="K93" s="254"/>
    </row>
    <row r="94" spans="2:11" ht="15" customHeight="1">
      <c r="B94" s="263"/>
      <c r="C94" s="243" t="s">
        <v>36</v>
      </c>
      <c r="D94" s="243"/>
      <c r="E94" s="243"/>
      <c r="F94" s="262" t="s">
        <v>976</v>
      </c>
      <c r="G94" s="261"/>
      <c r="H94" s="243" t="s">
        <v>1094</v>
      </c>
      <c r="I94" s="243" t="s">
        <v>1004</v>
      </c>
      <c r="J94" s="243"/>
      <c r="K94" s="254"/>
    </row>
    <row r="95" spans="2:11" ht="15" customHeight="1">
      <c r="B95" s="263"/>
      <c r="C95" s="243" t="s">
        <v>46</v>
      </c>
      <c r="D95" s="243"/>
      <c r="E95" s="243"/>
      <c r="F95" s="262" t="s">
        <v>976</v>
      </c>
      <c r="G95" s="261"/>
      <c r="H95" s="243" t="s">
        <v>1095</v>
      </c>
      <c r="I95" s="243" t="s">
        <v>1004</v>
      </c>
      <c r="J95" s="243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9"/>
      <c r="C98" s="249"/>
      <c r="D98" s="249"/>
      <c r="E98" s="249"/>
      <c r="F98" s="249"/>
      <c r="G98" s="249"/>
      <c r="H98" s="249"/>
      <c r="I98" s="249"/>
      <c r="J98" s="249"/>
      <c r="K98" s="249"/>
    </row>
    <row r="99" spans="2:11" ht="7.5" customHeight="1">
      <c r="B99" s="250"/>
      <c r="C99" s="251"/>
      <c r="D99" s="251"/>
      <c r="E99" s="251"/>
      <c r="F99" s="251"/>
      <c r="G99" s="251"/>
      <c r="H99" s="251"/>
      <c r="I99" s="251"/>
      <c r="J99" s="251"/>
      <c r="K99" s="252"/>
    </row>
    <row r="100" spans="2:11" ht="45" customHeight="1">
      <c r="B100" s="253"/>
      <c r="C100" s="358" t="s">
        <v>1096</v>
      </c>
      <c r="D100" s="358"/>
      <c r="E100" s="358"/>
      <c r="F100" s="358"/>
      <c r="G100" s="358"/>
      <c r="H100" s="358"/>
      <c r="I100" s="358"/>
      <c r="J100" s="358"/>
      <c r="K100" s="254"/>
    </row>
    <row r="101" spans="2:11" ht="17.25" customHeight="1">
      <c r="B101" s="253"/>
      <c r="C101" s="255" t="s">
        <v>970</v>
      </c>
      <c r="D101" s="255"/>
      <c r="E101" s="255"/>
      <c r="F101" s="255" t="s">
        <v>971</v>
      </c>
      <c r="G101" s="256"/>
      <c r="H101" s="255" t="s">
        <v>155</v>
      </c>
      <c r="I101" s="255" t="s">
        <v>54</v>
      </c>
      <c r="J101" s="255" t="s">
        <v>972</v>
      </c>
      <c r="K101" s="254"/>
    </row>
    <row r="102" spans="2:11" ht="17.25" customHeight="1">
      <c r="B102" s="253"/>
      <c r="C102" s="257" t="s">
        <v>973</v>
      </c>
      <c r="D102" s="257"/>
      <c r="E102" s="257"/>
      <c r="F102" s="258" t="s">
        <v>974</v>
      </c>
      <c r="G102" s="259"/>
      <c r="H102" s="257"/>
      <c r="I102" s="257"/>
      <c r="J102" s="257" t="s">
        <v>975</v>
      </c>
      <c r="K102" s="254"/>
    </row>
    <row r="103" spans="2:11" ht="5.25" customHeight="1">
      <c r="B103" s="253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3"/>
      <c r="C104" s="243" t="s">
        <v>50</v>
      </c>
      <c r="D104" s="260"/>
      <c r="E104" s="260"/>
      <c r="F104" s="262" t="s">
        <v>976</v>
      </c>
      <c r="G104" s="271"/>
      <c r="H104" s="243" t="s">
        <v>1097</v>
      </c>
      <c r="I104" s="243" t="s">
        <v>977</v>
      </c>
      <c r="J104" s="243">
        <v>20</v>
      </c>
      <c r="K104" s="254"/>
    </row>
    <row r="105" spans="2:11" ht="15" customHeight="1">
      <c r="B105" s="253"/>
      <c r="C105" s="243" t="s">
        <v>1089</v>
      </c>
      <c r="D105" s="243"/>
      <c r="E105" s="243"/>
      <c r="F105" s="262" t="s">
        <v>976</v>
      </c>
      <c r="G105" s="243"/>
      <c r="H105" s="243" t="s">
        <v>1098</v>
      </c>
      <c r="I105" s="243" t="s">
        <v>977</v>
      </c>
      <c r="J105" s="243">
        <v>120</v>
      </c>
      <c r="K105" s="254"/>
    </row>
    <row r="106" spans="2:11" ht="15" customHeight="1">
      <c r="B106" s="263"/>
      <c r="C106" s="243" t="s">
        <v>978</v>
      </c>
      <c r="D106" s="243"/>
      <c r="E106" s="243"/>
      <c r="F106" s="262" t="s">
        <v>979</v>
      </c>
      <c r="G106" s="243"/>
      <c r="H106" s="243" t="s">
        <v>1098</v>
      </c>
      <c r="I106" s="243" t="s">
        <v>977</v>
      </c>
      <c r="J106" s="243">
        <v>50</v>
      </c>
      <c r="K106" s="254"/>
    </row>
    <row r="107" spans="2:11" ht="15" customHeight="1">
      <c r="B107" s="263"/>
      <c r="C107" s="243" t="s">
        <v>980</v>
      </c>
      <c r="D107" s="243"/>
      <c r="E107" s="243"/>
      <c r="F107" s="262" t="s">
        <v>976</v>
      </c>
      <c r="G107" s="243"/>
      <c r="H107" s="243" t="s">
        <v>1098</v>
      </c>
      <c r="I107" s="243" t="s">
        <v>982</v>
      </c>
      <c r="J107" s="243"/>
      <c r="K107" s="254"/>
    </row>
    <row r="108" spans="2:11" ht="15" customHeight="1">
      <c r="B108" s="263"/>
      <c r="C108" s="243" t="s">
        <v>989</v>
      </c>
      <c r="D108" s="243"/>
      <c r="E108" s="243"/>
      <c r="F108" s="262" t="s">
        <v>979</v>
      </c>
      <c r="G108" s="243"/>
      <c r="H108" s="243" t="s">
        <v>1098</v>
      </c>
      <c r="I108" s="243" t="s">
        <v>977</v>
      </c>
      <c r="J108" s="243">
        <v>50</v>
      </c>
      <c r="K108" s="254"/>
    </row>
    <row r="109" spans="2:11" ht="15" customHeight="1">
      <c r="B109" s="263"/>
      <c r="C109" s="243" t="s">
        <v>997</v>
      </c>
      <c r="D109" s="243"/>
      <c r="E109" s="243"/>
      <c r="F109" s="262" t="s">
        <v>979</v>
      </c>
      <c r="G109" s="243"/>
      <c r="H109" s="243" t="s">
        <v>1098</v>
      </c>
      <c r="I109" s="243" t="s">
        <v>977</v>
      </c>
      <c r="J109" s="243">
        <v>50</v>
      </c>
      <c r="K109" s="254"/>
    </row>
    <row r="110" spans="2:11" ht="15" customHeight="1">
      <c r="B110" s="263"/>
      <c r="C110" s="243" t="s">
        <v>995</v>
      </c>
      <c r="D110" s="243"/>
      <c r="E110" s="243"/>
      <c r="F110" s="262" t="s">
        <v>979</v>
      </c>
      <c r="G110" s="243"/>
      <c r="H110" s="243" t="s">
        <v>1098</v>
      </c>
      <c r="I110" s="243" t="s">
        <v>977</v>
      </c>
      <c r="J110" s="243">
        <v>50</v>
      </c>
      <c r="K110" s="254"/>
    </row>
    <row r="111" spans="2:11" ht="15" customHeight="1">
      <c r="B111" s="263"/>
      <c r="C111" s="243" t="s">
        <v>50</v>
      </c>
      <c r="D111" s="243"/>
      <c r="E111" s="243"/>
      <c r="F111" s="262" t="s">
        <v>976</v>
      </c>
      <c r="G111" s="243"/>
      <c r="H111" s="243" t="s">
        <v>1006</v>
      </c>
      <c r="I111" s="243" t="s">
        <v>977</v>
      </c>
      <c r="J111" s="243">
        <v>20</v>
      </c>
      <c r="K111" s="254"/>
    </row>
    <row r="112" spans="2:11" ht="15" customHeight="1">
      <c r="B112" s="263"/>
      <c r="C112" s="243" t="s">
        <v>1007</v>
      </c>
      <c r="D112" s="243"/>
      <c r="E112" s="243"/>
      <c r="F112" s="262" t="s">
        <v>976</v>
      </c>
      <c r="G112" s="243"/>
      <c r="H112" s="243" t="s">
        <v>1008</v>
      </c>
      <c r="I112" s="243" t="s">
        <v>977</v>
      </c>
      <c r="J112" s="243">
        <v>120</v>
      </c>
      <c r="K112" s="254"/>
    </row>
    <row r="113" spans="2:11" ht="15" customHeight="1">
      <c r="B113" s="263"/>
      <c r="C113" s="243" t="s">
        <v>36</v>
      </c>
      <c r="D113" s="243"/>
      <c r="E113" s="243"/>
      <c r="F113" s="262" t="s">
        <v>976</v>
      </c>
      <c r="G113" s="243"/>
      <c r="H113" s="243" t="s">
        <v>1009</v>
      </c>
      <c r="I113" s="243" t="s">
        <v>1004</v>
      </c>
      <c r="J113" s="243"/>
      <c r="K113" s="254"/>
    </row>
    <row r="114" spans="2:11" ht="15" customHeight="1">
      <c r="B114" s="263"/>
      <c r="C114" s="243" t="s">
        <v>46</v>
      </c>
      <c r="D114" s="243"/>
      <c r="E114" s="243"/>
      <c r="F114" s="262" t="s">
        <v>976</v>
      </c>
      <c r="G114" s="243"/>
      <c r="H114" s="243" t="s">
        <v>1010</v>
      </c>
      <c r="I114" s="243" t="s">
        <v>1004</v>
      </c>
      <c r="J114" s="243"/>
      <c r="K114" s="254"/>
    </row>
    <row r="115" spans="2:11" ht="15" customHeight="1">
      <c r="B115" s="263"/>
      <c r="C115" s="243" t="s">
        <v>54</v>
      </c>
      <c r="D115" s="243"/>
      <c r="E115" s="243"/>
      <c r="F115" s="262" t="s">
        <v>976</v>
      </c>
      <c r="G115" s="243"/>
      <c r="H115" s="243" t="s">
        <v>1011</v>
      </c>
      <c r="I115" s="243" t="s">
        <v>1012</v>
      </c>
      <c r="J115" s="243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9"/>
      <c r="D117" s="239"/>
      <c r="E117" s="239"/>
      <c r="F117" s="274"/>
      <c r="G117" s="239"/>
      <c r="H117" s="239"/>
      <c r="I117" s="239"/>
      <c r="J117" s="239"/>
      <c r="K117" s="273"/>
    </row>
    <row r="118" spans="2:11" ht="18.75" customHeight="1"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355" t="s">
        <v>1013</v>
      </c>
      <c r="D120" s="355"/>
      <c r="E120" s="355"/>
      <c r="F120" s="355"/>
      <c r="G120" s="355"/>
      <c r="H120" s="355"/>
      <c r="I120" s="355"/>
      <c r="J120" s="355"/>
      <c r="K120" s="279"/>
    </row>
    <row r="121" spans="2:11" ht="17.25" customHeight="1">
      <c r="B121" s="280"/>
      <c r="C121" s="255" t="s">
        <v>970</v>
      </c>
      <c r="D121" s="255"/>
      <c r="E121" s="255"/>
      <c r="F121" s="255" t="s">
        <v>971</v>
      </c>
      <c r="G121" s="256"/>
      <c r="H121" s="255" t="s">
        <v>155</v>
      </c>
      <c r="I121" s="255" t="s">
        <v>54</v>
      </c>
      <c r="J121" s="255" t="s">
        <v>972</v>
      </c>
      <c r="K121" s="281"/>
    </row>
    <row r="122" spans="2:11" ht="17.25" customHeight="1">
      <c r="B122" s="280"/>
      <c r="C122" s="257" t="s">
        <v>973</v>
      </c>
      <c r="D122" s="257"/>
      <c r="E122" s="257"/>
      <c r="F122" s="258" t="s">
        <v>974</v>
      </c>
      <c r="G122" s="259"/>
      <c r="H122" s="257"/>
      <c r="I122" s="257"/>
      <c r="J122" s="257" t="s">
        <v>975</v>
      </c>
      <c r="K122" s="281"/>
    </row>
    <row r="123" spans="2:11" ht="5.25" customHeight="1">
      <c r="B123" s="282"/>
      <c r="C123" s="260"/>
      <c r="D123" s="260"/>
      <c r="E123" s="260"/>
      <c r="F123" s="260"/>
      <c r="G123" s="243"/>
      <c r="H123" s="260"/>
      <c r="I123" s="260"/>
      <c r="J123" s="260"/>
      <c r="K123" s="283"/>
    </row>
    <row r="124" spans="2:11" ht="15" customHeight="1">
      <c r="B124" s="282"/>
      <c r="C124" s="243" t="s">
        <v>1089</v>
      </c>
      <c r="D124" s="260"/>
      <c r="E124" s="260"/>
      <c r="F124" s="262" t="s">
        <v>976</v>
      </c>
      <c r="G124" s="243"/>
      <c r="H124" s="243" t="s">
        <v>1097</v>
      </c>
      <c r="I124" s="243" t="s">
        <v>977</v>
      </c>
      <c r="J124" s="243">
        <v>120</v>
      </c>
      <c r="K124" s="284"/>
    </row>
    <row r="125" spans="2:11" ht="15" customHeight="1">
      <c r="B125" s="282"/>
      <c r="C125" s="243" t="s">
        <v>1014</v>
      </c>
      <c r="D125" s="243"/>
      <c r="E125" s="243"/>
      <c r="F125" s="262" t="s">
        <v>976</v>
      </c>
      <c r="G125" s="243"/>
      <c r="H125" s="243" t="s">
        <v>1015</v>
      </c>
      <c r="I125" s="243" t="s">
        <v>977</v>
      </c>
      <c r="J125" s="243" t="s">
        <v>1016</v>
      </c>
      <c r="K125" s="284"/>
    </row>
    <row r="126" spans="2:11" ht="15" customHeight="1">
      <c r="B126" s="282"/>
      <c r="C126" s="243" t="s">
        <v>932</v>
      </c>
      <c r="D126" s="243"/>
      <c r="E126" s="243"/>
      <c r="F126" s="262" t="s">
        <v>976</v>
      </c>
      <c r="G126" s="243"/>
      <c r="H126" s="243" t="s">
        <v>1017</v>
      </c>
      <c r="I126" s="243" t="s">
        <v>977</v>
      </c>
      <c r="J126" s="243" t="s">
        <v>1016</v>
      </c>
      <c r="K126" s="284"/>
    </row>
    <row r="127" spans="2:11" ht="15" customHeight="1">
      <c r="B127" s="282"/>
      <c r="C127" s="243" t="s">
        <v>983</v>
      </c>
      <c r="D127" s="243"/>
      <c r="E127" s="243"/>
      <c r="F127" s="262" t="s">
        <v>979</v>
      </c>
      <c r="G127" s="243"/>
      <c r="H127" s="243" t="s">
        <v>1092</v>
      </c>
      <c r="I127" s="243" t="s">
        <v>977</v>
      </c>
      <c r="J127" s="243">
        <v>15</v>
      </c>
      <c r="K127" s="284"/>
    </row>
    <row r="128" spans="2:11" ht="15" customHeight="1">
      <c r="B128" s="282"/>
      <c r="C128" s="264" t="s">
        <v>984</v>
      </c>
      <c r="D128" s="264"/>
      <c r="E128" s="264"/>
      <c r="F128" s="265" t="s">
        <v>979</v>
      </c>
      <c r="G128" s="264"/>
      <c r="H128" s="264" t="s">
        <v>1093</v>
      </c>
      <c r="I128" s="264" t="s">
        <v>977</v>
      </c>
      <c r="J128" s="264">
        <v>15</v>
      </c>
      <c r="K128" s="284"/>
    </row>
    <row r="129" spans="2:11" ht="15" customHeight="1">
      <c r="B129" s="282"/>
      <c r="C129" s="264" t="s">
        <v>985</v>
      </c>
      <c r="D129" s="264"/>
      <c r="E129" s="264"/>
      <c r="F129" s="265" t="s">
        <v>979</v>
      </c>
      <c r="G129" s="264"/>
      <c r="H129" s="264" t="s">
        <v>986</v>
      </c>
      <c r="I129" s="264" t="s">
        <v>977</v>
      </c>
      <c r="J129" s="264">
        <v>20</v>
      </c>
      <c r="K129" s="284"/>
    </row>
    <row r="130" spans="2:11" ht="15" customHeight="1">
      <c r="B130" s="282"/>
      <c r="C130" s="264" t="s">
        <v>987</v>
      </c>
      <c r="D130" s="264"/>
      <c r="E130" s="264"/>
      <c r="F130" s="265" t="s">
        <v>979</v>
      </c>
      <c r="G130" s="264"/>
      <c r="H130" s="264" t="s">
        <v>988</v>
      </c>
      <c r="I130" s="264" t="s">
        <v>977</v>
      </c>
      <c r="J130" s="264">
        <v>20</v>
      </c>
      <c r="K130" s="284"/>
    </row>
    <row r="131" spans="2:11" ht="15" customHeight="1">
      <c r="B131" s="282"/>
      <c r="C131" s="243" t="s">
        <v>978</v>
      </c>
      <c r="D131" s="243"/>
      <c r="E131" s="243"/>
      <c r="F131" s="262" t="s">
        <v>979</v>
      </c>
      <c r="G131" s="243"/>
      <c r="H131" s="243" t="s">
        <v>1098</v>
      </c>
      <c r="I131" s="243" t="s">
        <v>977</v>
      </c>
      <c r="J131" s="243">
        <v>50</v>
      </c>
      <c r="K131" s="284"/>
    </row>
    <row r="132" spans="2:11" ht="15" customHeight="1">
      <c r="B132" s="282"/>
      <c r="C132" s="243" t="s">
        <v>989</v>
      </c>
      <c r="D132" s="243"/>
      <c r="E132" s="243"/>
      <c r="F132" s="262" t="s">
        <v>979</v>
      </c>
      <c r="G132" s="243"/>
      <c r="H132" s="243" t="s">
        <v>1098</v>
      </c>
      <c r="I132" s="243" t="s">
        <v>977</v>
      </c>
      <c r="J132" s="243">
        <v>50</v>
      </c>
      <c r="K132" s="284"/>
    </row>
    <row r="133" spans="2:11" ht="15" customHeight="1">
      <c r="B133" s="282"/>
      <c r="C133" s="243" t="s">
        <v>995</v>
      </c>
      <c r="D133" s="243"/>
      <c r="E133" s="243"/>
      <c r="F133" s="262" t="s">
        <v>979</v>
      </c>
      <c r="G133" s="243"/>
      <c r="H133" s="243" t="s">
        <v>1097</v>
      </c>
      <c r="I133" s="243" t="s">
        <v>977</v>
      </c>
      <c r="J133" s="243">
        <v>50</v>
      </c>
      <c r="K133" s="284"/>
    </row>
    <row r="134" spans="2:11" ht="15" customHeight="1">
      <c r="B134" s="282"/>
      <c r="C134" s="243" t="s">
        <v>997</v>
      </c>
      <c r="D134" s="243"/>
      <c r="E134" s="243"/>
      <c r="F134" s="262" t="s">
        <v>979</v>
      </c>
      <c r="G134" s="243"/>
      <c r="H134" s="243" t="s">
        <v>1097</v>
      </c>
      <c r="I134" s="243" t="s">
        <v>977</v>
      </c>
      <c r="J134" s="243">
        <v>50</v>
      </c>
      <c r="K134" s="284"/>
    </row>
    <row r="135" spans="2:11" ht="15" customHeight="1">
      <c r="B135" s="282"/>
      <c r="C135" s="243" t="s">
        <v>160</v>
      </c>
      <c r="D135" s="243"/>
      <c r="E135" s="243"/>
      <c r="F135" s="262" t="s">
        <v>979</v>
      </c>
      <c r="G135" s="243"/>
      <c r="H135" s="243" t="s">
        <v>1018</v>
      </c>
      <c r="I135" s="243" t="s">
        <v>977</v>
      </c>
      <c r="J135" s="243">
        <v>255</v>
      </c>
      <c r="K135" s="284"/>
    </row>
    <row r="136" spans="2:11" ht="15" customHeight="1">
      <c r="B136" s="282"/>
      <c r="C136" s="243" t="s">
        <v>999</v>
      </c>
      <c r="D136" s="243"/>
      <c r="E136" s="243"/>
      <c r="F136" s="262" t="s">
        <v>976</v>
      </c>
      <c r="G136" s="243"/>
      <c r="H136" s="243" t="s">
        <v>1019</v>
      </c>
      <c r="I136" s="243" t="s">
        <v>1001</v>
      </c>
      <c r="J136" s="243"/>
      <c r="K136" s="284"/>
    </row>
    <row r="137" spans="2:11" ht="15" customHeight="1">
      <c r="B137" s="282"/>
      <c r="C137" s="243" t="s">
        <v>1002</v>
      </c>
      <c r="D137" s="243"/>
      <c r="E137" s="243"/>
      <c r="F137" s="262" t="s">
        <v>976</v>
      </c>
      <c r="G137" s="243"/>
      <c r="H137" s="243" t="s">
        <v>1020</v>
      </c>
      <c r="I137" s="243" t="s">
        <v>1004</v>
      </c>
      <c r="J137" s="243"/>
      <c r="K137" s="284"/>
    </row>
    <row r="138" spans="2:11" ht="15" customHeight="1">
      <c r="B138" s="282"/>
      <c r="C138" s="243" t="s">
        <v>1005</v>
      </c>
      <c r="D138" s="243"/>
      <c r="E138" s="243"/>
      <c r="F138" s="262" t="s">
        <v>976</v>
      </c>
      <c r="G138" s="243"/>
      <c r="H138" s="243" t="s">
        <v>1005</v>
      </c>
      <c r="I138" s="243" t="s">
        <v>1004</v>
      </c>
      <c r="J138" s="243"/>
      <c r="K138" s="284"/>
    </row>
    <row r="139" spans="2:11" ht="15" customHeight="1">
      <c r="B139" s="282"/>
      <c r="C139" s="243" t="s">
        <v>36</v>
      </c>
      <c r="D139" s="243"/>
      <c r="E139" s="243"/>
      <c r="F139" s="262" t="s">
        <v>976</v>
      </c>
      <c r="G139" s="243"/>
      <c r="H139" s="243" t="s">
        <v>1021</v>
      </c>
      <c r="I139" s="243" t="s">
        <v>1004</v>
      </c>
      <c r="J139" s="243"/>
      <c r="K139" s="284"/>
    </row>
    <row r="140" spans="2:11" ht="15" customHeight="1">
      <c r="B140" s="282"/>
      <c r="C140" s="243" t="s">
        <v>1022</v>
      </c>
      <c r="D140" s="243"/>
      <c r="E140" s="243"/>
      <c r="F140" s="262" t="s">
        <v>976</v>
      </c>
      <c r="G140" s="243"/>
      <c r="H140" s="243" t="s">
        <v>1023</v>
      </c>
      <c r="I140" s="243" t="s">
        <v>1004</v>
      </c>
      <c r="J140" s="243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9"/>
      <c r="C142" s="239"/>
      <c r="D142" s="239"/>
      <c r="E142" s="239"/>
      <c r="F142" s="274"/>
      <c r="G142" s="239"/>
      <c r="H142" s="239"/>
      <c r="I142" s="239"/>
      <c r="J142" s="239"/>
      <c r="K142" s="239"/>
    </row>
    <row r="143" spans="2:11" ht="18.75" customHeight="1"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</row>
    <row r="144" spans="2:11" ht="7.5" customHeight="1">
      <c r="B144" s="250"/>
      <c r="C144" s="251"/>
      <c r="D144" s="251"/>
      <c r="E144" s="251"/>
      <c r="F144" s="251"/>
      <c r="G144" s="251"/>
      <c r="H144" s="251"/>
      <c r="I144" s="251"/>
      <c r="J144" s="251"/>
      <c r="K144" s="252"/>
    </row>
    <row r="145" spans="2:11" ht="45" customHeight="1">
      <c r="B145" s="253"/>
      <c r="C145" s="358" t="s">
        <v>1024</v>
      </c>
      <c r="D145" s="358"/>
      <c r="E145" s="358"/>
      <c r="F145" s="358"/>
      <c r="G145" s="358"/>
      <c r="H145" s="358"/>
      <c r="I145" s="358"/>
      <c r="J145" s="358"/>
      <c r="K145" s="254"/>
    </row>
    <row r="146" spans="2:11" ht="17.25" customHeight="1">
      <c r="B146" s="253"/>
      <c r="C146" s="255" t="s">
        <v>970</v>
      </c>
      <c r="D146" s="255"/>
      <c r="E146" s="255"/>
      <c r="F146" s="255" t="s">
        <v>971</v>
      </c>
      <c r="G146" s="256"/>
      <c r="H146" s="255" t="s">
        <v>155</v>
      </c>
      <c r="I146" s="255" t="s">
        <v>54</v>
      </c>
      <c r="J146" s="255" t="s">
        <v>972</v>
      </c>
      <c r="K146" s="254"/>
    </row>
    <row r="147" spans="2:11" ht="17.25" customHeight="1">
      <c r="B147" s="253"/>
      <c r="C147" s="257" t="s">
        <v>973</v>
      </c>
      <c r="D147" s="257"/>
      <c r="E147" s="257"/>
      <c r="F147" s="258" t="s">
        <v>974</v>
      </c>
      <c r="G147" s="259"/>
      <c r="H147" s="257"/>
      <c r="I147" s="257"/>
      <c r="J147" s="257" t="s">
        <v>975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1089</v>
      </c>
      <c r="D149" s="243"/>
      <c r="E149" s="243"/>
      <c r="F149" s="289" t="s">
        <v>976</v>
      </c>
      <c r="G149" s="243"/>
      <c r="H149" s="288" t="s">
        <v>1097</v>
      </c>
      <c r="I149" s="288" t="s">
        <v>977</v>
      </c>
      <c r="J149" s="288">
        <v>120</v>
      </c>
      <c r="K149" s="284"/>
    </row>
    <row r="150" spans="2:11" ht="15" customHeight="1">
      <c r="B150" s="263"/>
      <c r="C150" s="288" t="s">
        <v>1014</v>
      </c>
      <c r="D150" s="243"/>
      <c r="E150" s="243"/>
      <c r="F150" s="289" t="s">
        <v>976</v>
      </c>
      <c r="G150" s="243"/>
      <c r="H150" s="288" t="s">
        <v>1025</v>
      </c>
      <c r="I150" s="288" t="s">
        <v>977</v>
      </c>
      <c r="J150" s="288" t="s">
        <v>1016</v>
      </c>
      <c r="K150" s="284"/>
    </row>
    <row r="151" spans="2:11" ht="15" customHeight="1">
      <c r="B151" s="263"/>
      <c r="C151" s="288" t="s">
        <v>932</v>
      </c>
      <c r="D151" s="243"/>
      <c r="E151" s="243"/>
      <c r="F151" s="289" t="s">
        <v>976</v>
      </c>
      <c r="G151" s="243"/>
      <c r="H151" s="288" t="s">
        <v>1026</v>
      </c>
      <c r="I151" s="288" t="s">
        <v>977</v>
      </c>
      <c r="J151" s="288" t="s">
        <v>1016</v>
      </c>
      <c r="K151" s="284"/>
    </row>
    <row r="152" spans="2:11" ht="15" customHeight="1">
      <c r="B152" s="263"/>
      <c r="C152" s="288" t="s">
        <v>978</v>
      </c>
      <c r="D152" s="243"/>
      <c r="E152" s="243"/>
      <c r="F152" s="289" t="s">
        <v>979</v>
      </c>
      <c r="G152" s="243"/>
      <c r="H152" s="288" t="s">
        <v>1097</v>
      </c>
      <c r="I152" s="288" t="s">
        <v>977</v>
      </c>
      <c r="J152" s="288">
        <v>50</v>
      </c>
      <c r="K152" s="284"/>
    </row>
    <row r="153" spans="2:11" ht="15" customHeight="1">
      <c r="B153" s="263"/>
      <c r="C153" s="288" t="s">
        <v>980</v>
      </c>
      <c r="D153" s="243"/>
      <c r="E153" s="243"/>
      <c r="F153" s="289" t="s">
        <v>976</v>
      </c>
      <c r="G153" s="243"/>
      <c r="H153" s="288" t="s">
        <v>1097</v>
      </c>
      <c r="I153" s="288" t="s">
        <v>982</v>
      </c>
      <c r="J153" s="288"/>
      <c r="K153" s="284"/>
    </row>
    <row r="154" spans="2:11" ht="15" customHeight="1">
      <c r="B154" s="263"/>
      <c r="C154" s="288" t="s">
        <v>989</v>
      </c>
      <c r="D154" s="243"/>
      <c r="E154" s="243"/>
      <c r="F154" s="289" t="s">
        <v>979</v>
      </c>
      <c r="G154" s="243"/>
      <c r="H154" s="288" t="s">
        <v>1097</v>
      </c>
      <c r="I154" s="288" t="s">
        <v>977</v>
      </c>
      <c r="J154" s="288">
        <v>50</v>
      </c>
      <c r="K154" s="284"/>
    </row>
    <row r="155" spans="2:11" ht="15" customHeight="1">
      <c r="B155" s="263"/>
      <c r="C155" s="288" t="s">
        <v>997</v>
      </c>
      <c r="D155" s="243"/>
      <c r="E155" s="243"/>
      <c r="F155" s="289" t="s">
        <v>979</v>
      </c>
      <c r="G155" s="243"/>
      <c r="H155" s="288" t="s">
        <v>1097</v>
      </c>
      <c r="I155" s="288" t="s">
        <v>977</v>
      </c>
      <c r="J155" s="288">
        <v>50</v>
      </c>
      <c r="K155" s="284"/>
    </row>
    <row r="156" spans="2:11" ht="15" customHeight="1">
      <c r="B156" s="263"/>
      <c r="C156" s="288" t="s">
        <v>995</v>
      </c>
      <c r="D156" s="243"/>
      <c r="E156" s="243"/>
      <c r="F156" s="289" t="s">
        <v>979</v>
      </c>
      <c r="G156" s="243"/>
      <c r="H156" s="288" t="s">
        <v>1097</v>
      </c>
      <c r="I156" s="288" t="s">
        <v>977</v>
      </c>
      <c r="J156" s="288">
        <v>50</v>
      </c>
      <c r="K156" s="284"/>
    </row>
    <row r="157" spans="2:11" ht="15" customHeight="1">
      <c r="B157" s="263"/>
      <c r="C157" s="288" t="s">
        <v>136</v>
      </c>
      <c r="D157" s="243"/>
      <c r="E157" s="243"/>
      <c r="F157" s="289" t="s">
        <v>976</v>
      </c>
      <c r="G157" s="243"/>
      <c r="H157" s="288" t="s">
        <v>1027</v>
      </c>
      <c r="I157" s="288" t="s">
        <v>977</v>
      </c>
      <c r="J157" s="288" t="s">
        <v>1028</v>
      </c>
      <c r="K157" s="284"/>
    </row>
    <row r="158" spans="2:11" ht="15" customHeight="1">
      <c r="B158" s="263"/>
      <c r="C158" s="288" t="s">
        <v>1029</v>
      </c>
      <c r="D158" s="243"/>
      <c r="E158" s="243"/>
      <c r="F158" s="289" t="s">
        <v>976</v>
      </c>
      <c r="G158" s="243"/>
      <c r="H158" s="288" t="s">
        <v>1030</v>
      </c>
      <c r="I158" s="288" t="s">
        <v>1004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9"/>
      <c r="C160" s="243"/>
      <c r="D160" s="243"/>
      <c r="E160" s="243"/>
      <c r="F160" s="262"/>
      <c r="G160" s="243"/>
      <c r="H160" s="243"/>
      <c r="I160" s="243"/>
      <c r="J160" s="243"/>
      <c r="K160" s="239"/>
    </row>
    <row r="161" spans="2:11" ht="18.75" customHeight="1"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</row>
    <row r="162" spans="2:11" ht="7.5" customHeight="1">
      <c r="B162" s="230"/>
      <c r="C162" s="231"/>
      <c r="D162" s="231"/>
      <c r="E162" s="231"/>
      <c r="F162" s="231"/>
      <c r="G162" s="231"/>
      <c r="H162" s="231"/>
      <c r="I162" s="231"/>
      <c r="J162" s="231"/>
      <c r="K162" s="232"/>
    </row>
    <row r="163" spans="2:11" ht="45" customHeight="1">
      <c r="B163" s="233"/>
      <c r="C163" s="355" t="s">
        <v>1031</v>
      </c>
      <c r="D163" s="355"/>
      <c r="E163" s="355"/>
      <c r="F163" s="355"/>
      <c r="G163" s="355"/>
      <c r="H163" s="355"/>
      <c r="I163" s="355"/>
      <c r="J163" s="355"/>
      <c r="K163" s="234"/>
    </row>
    <row r="164" spans="2:11" ht="17.25" customHeight="1">
      <c r="B164" s="233"/>
      <c r="C164" s="255" t="s">
        <v>970</v>
      </c>
      <c r="D164" s="255"/>
      <c r="E164" s="255"/>
      <c r="F164" s="255" t="s">
        <v>971</v>
      </c>
      <c r="G164" s="292"/>
      <c r="H164" s="293" t="s">
        <v>155</v>
      </c>
      <c r="I164" s="293" t="s">
        <v>54</v>
      </c>
      <c r="J164" s="255" t="s">
        <v>972</v>
      </c>
      <c r="K164" s="234"/>
    </row>
    <row r="165" spans="2:11" ht="17.25" customHeight="1">
      <c r="B165" s="236"/>
      <c r="C165" s="257" t="s">
        <v>973</v>
      </c>
      <c r="D165" s="257"/>
      <c r="E165" s="257"/>
      <c r="F165" s="258" t="s">
        <v>974</v>
      </c>
      <c r="G165" s="294"/>
      <c r="H165" s="295"/>
      <c r="I165" s="295"/>
      <c r="J165" s="257" t="s">
        <v>975</v>
      </c>
      <c r="K165" s="237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3" t="s">
        <v>1089</v>
      </c>
      <c r="D167" s="243"/>
      <c r="E167" s="243"/>
      <c r="F167" s="262" t="s">
        <v>976</v>
      </c>
      <c r="G167" s="243"/>
      <c r="H167" s="243" t="s">
        <v>1097</v>
      </c>
      <c r="I167" s="243" t="s">
        <v>977</v>
      </c>
      <c r="J167" s="243">
        <v>120</v>
      </c>
      <c r="K167" s="284"/>
    </row>
    <row r="168" spans="2:11" ht="15" customHeight="1">
      <c r="B168" s="263"/>
      <c r="C168" s="243" t="s">
        <v>1014</v>
      </c>
      <c r="D168" s="243"/>
      <c r="E168" s="243"/>
      <c r="F168" s="262" t="s">
        <v>976</v>
      </c>
      <c r="G168" s="243"/>
      <c r="H168" s="243" t="s">
        <v>1015</v>
      </c>
      <c r="I168" s="243" t="s">
        <v>977</v>
      </c>
      <c r="J168" s="243" t="s">
        <v>1016</v>
      </c>
      <c r="K168" s="284"/>
    </row>
    <row r="169" spans="2:11" ht="15" customHeight="1">
      <c r="B169" s="263"/>
      <c r="C169" s="243" t="s">
        <v>932</v>
      </c>
      <c r="D169" s="243"/>
      <c r="E169" s="243"/>
      <c r="F169" s="262" t="s">
        <v>976</v>
      </c>
      <c r="G169" s="243"/>
      <c r="H169" s="243" t="s">
        <v>1032</v>
      </c>
      <c r="I169" s="243" t="s">
        <v>977</v>
      </c>
      <c r="J169" s="243" t="s">
        <v>1016</v>
      </c>
      <c r="K169" s="284"/>
    </row>
    <row r="170" spans="2:11" ht="15" customHeight="1">
      <c r="B170" s="263"/>
      <c r="C170" s="243" t="s">
        <v>978</v>
      </c>
      <c r="D170" s="243"/>
      <c r="E170" s="243"/>
      <c r="F170" s="262" t="s">
        <v>979</v>
      </c>
      <c r="G170" s="243"/>
      <c r="H170" s="243" t="s">
        <v>1032</v>
      </c>
      <c r="I170" s="243" t="s">
        <v>977</v>
      </c>
      <c r="J170" s="243">
        <v>50</v>
      </c>
      <c r="K170" s="284"/>
    </row>
    <row r="171" spans="2:11" ht="15" customHeight="1">
      <c r="B171" s="263"/>
      <c r="C171" s="243" t="s">
        <v>980</v>
      </c>
      <c r="D171" s="243"/>
      <c r="E171" s="243"/>
      <c r="F171" s="262" t="s">
        <v>976</v>
      </c>
      <c r="G171" s="243"/>
      <c r="H171" s="243" t="s">
        <v>1032</v>
      </c>
      <c r="I171" s="243" t="s">
        <v>982</v>
      </c>
      <c r="J171" s="243"/>
      <c r="K171" s="284"/>
    </row>
    <row r="172" spans="2:11" ht="15" customHeight="1">
      <c r="B172" s="263"/>
      <c r="C172" s="243" t="s">
        <v>989</v>
      </c>
      <c r="D172" s="243"/>
      <c r="E172" s="243"/>
      <c r="F172" s="262" t="s">
        <v>979</v>
      </c>
      <c r="G172" s="243"/>
      <c r="H172" s="243" t="s">
        <v>1032</v>
      </c>
      <c r="I172" s="243" t="s">
        <v>977</v>
      </c>
      <c r="J172" s="243">
        <v>50</v>
      </c>
      <c r="K172" s="284"/>
    </row>
    <row r="173" spans="2:11" ht="15" customHeight="1">
      <c r="B173" s="263"/>
      <c r="C173" s="243" t="s">
        <v>997</v>
      </c>
      <c r="D173" s="243"/>
      <c r="E173" s="243"/>
      <c r="F173" s="262" t="s">
        <v>979</v>
      </c>
      <c r="G173" s="243"/>
      <c r="H173" s="243" t="s">
        <v>1032</v>
      </c>
      <c r="I173" s="243" t="s">
        <v>977</v>
      </c>
      <c r="J173" s="243">
        <v>50</v>
      </c>
      <c r="K173" s="284"/>
    </row>
    <row r="174" spans="2:11" ht="15" customHeight="1">
      <c r="B174" s="263"/>
      <c r="C174" s="243" t="s">
        <v>995</v>
      </c>
      <c r="D174" s="243"/>
      <c r="E174" s="243"/>
      <c r="F174" s="262" t="s">
        <v>979</v>
      </c>
      <c r="G174" s="243"/>
      <c r="H174" s="243" t="s">
        <v>1032</v>
      </c>
      <c r="I174" s="243" t="s">
        <v>977</v>
      </c>
      <c r="J174" s="243">
        <v>50</v>
      </c>
      <c r="K174" s="284"/>
    </row>
    <row r="175" spans="2:11" ht="15" customHeight="1">
      <c r="B175" s="263"/>
      <c r="C175" s="243" t="s">
        <v>154</v>
      </c>
      <c r="D175" s="243"/>
      <c r="E175" s="243"/>
      <c r="F175" s="262" t="s">
        <v>976</v>
      </c>
      <c r="G175" s="243"/>
      <c r="H175" s="243" t="s">
        <v>1033</v>
      </c>
      <c r="I175" s="243" t="s">
        <v>1034</v>
      </c>
      <c r="J175" s="243"/>
      <c r="K175" s="284"/>
    </row>
    <row r="176" spans="2:11" ht="15" customHeight="1">
      <c r="B176" s="263"/>
      <c r="C176" s="243" t="s">
        <v>54</v>
      </c>
      <c r="D176" s="243"/>
      <c r="E176" s="243"/>
      <c r="F176" s="262" t="s">
        <v>976</v>
      </c>
      <c r="G176" s="243"/>
      <c r="H176" s="243" t="s">
        <v>1035</v>
      </c>
      <c r="I176" s="243" t="s">
        <v>1036</v>
      </c>
      <c r="J176" s="243">
        <v>1</v>
      </c>
      <c r="K176" s="284"/>
    </row>
    <row r="177" spans="2:11" ht="15" customHeight="1">
      <c r="B177" s="263"/>
      <c r="C177" s="243" t="s">
        <v>50</v>
      </c>
      <c r="D177" s="243"/>
      <c r="E177" s="243"/>
      <c r="F177" s="262" t="s">
        <v>976</v>
      </c>
      <c r="G177" s="243"/>
      <c r="H177" s="243" t="s">
        <v>1037</v>
      </c>
      <c r="I177" s="243" t="s">
        <v>977</v>
      </c>
      <c r="J177" s="243">
        <v>20</v>
      </c>
      <c r="K177" s="284"/>
    </row>
    <row r="178" spans="2:11" ht="15" customHeight="1">
      <c r="B178" s="263"/>
      <c r="C178" s="243" t="s">
        <v>155</v>
      </c>
      <c r="D178" s="243"/>
      <c r="E178" s="243"/>
      <c r="F178" s="262" t="s">
        <v>976</v>
      </c>
      <c r="G178" s="243"/>
      <c r="H178" s="243" t="s">
        <v>1038</v>
      </c>
      <c r="I178" s="243" t="s">
        <v>977</v>
      </c>
      <c r="J178" s="243">
        <v>255</v>
      </c>
      <c r="K178" s="284"/>
    </row>
    <row r="179" spans="2:11" ht="15" customHeight="1">
      <c r="B179" s="263"/>
      <c r="C179" s="243" t="s">
        <v>156</v>
      </c>
      <c r="D179" s="243"/>
      <c r="E179" s="243"/>
      <c r="F179" s="262" t="s">
        <v>976</v>
      </c>
      <c r="G179" s="243"/>
      <c r="H179" s="243" t="s">
        <v>944</v>
      </c>
      <c r="I179" s="243" t="s">
        <v>977</v>
      </c>
      <c r="J179" s="243">
        <v>10</v>
      </c>
      <c r="K179" s="284"/>
    </row>
    <row r="180" spans="2:11" ht="15" customHeight="1">
      <c r="B180" s="263"/>
      <c r="C180" s="243" t="s">
        <v>157</v>
      </c>
      <c r="D180" s="243"/>
      <c r="E180" s="243"/>
      <c r="F180" s="262" t="s">
        <v>976</v>
      </c>
      <c r="G180" s="243"/>
      <c r="H180" s="243" t="s">
        <v>1039</v>
      </c>
      <c r="I180" s="243" t="s">
        <v>1004</v>
      </c>
      <c r="J180" s="243"/>
      <c r="K180" s="284"/>
    </row>
    <row r="181" spans="2:11" ht="15" customHeight="1">
      <c r="B181" s="263"/>
      <c r="C181" s="243" t="s">
        <v>1040</v>
      </c>
      <c r="D181" s="243"/>
      <c r="E181" s="243"/>
      <c r="F181" s="262" t="s">
        <v>976</v>
      </c>
      <c r="G181" s="243"/>
      <c r="H181" s="243" t="s">
        <v>1041</v>
      </c>
      <c r="I181" s="243" t="s">
        <v>1004</v>
      </c>
      <c r="J181" s="243"/>
      <c r="K181" s="284"/>
    </row>
    <row r="182" spans="2:11" ht="15" customHeight="1">
      <c r="B182" s="263"/>
      <c r="C182" s="243" t="s">
        <v>1029</v>
      </c>
      <c r="D182" s="243"/>
      <c r="E182" s="243"/>
      <c r="F182" s="262" t="s">
        <v>976</v>
      </c>
      <c r="G182" s="243"/>
      <c r="H182" s="243" t="s">
        <v>1042</v>
      </c>
      <c r="I182" s="243" t="s">
        <v>1004</v>
      </c>
      <c r="J182" s="243"/>
      <c r="K182" s="284"/>
    </row>
    <row r="183" spans="2:11" ht="15" customHeight="1">
      <c r="B183" s="263"/>
      <c r="C183" s="243" t="s">
        <v>159</v>
      </c>
      <c r="D183" s="243"/>
      <c r="E183" s="243"/>
      <c r="F183" s="262" t="s">
        <v>979</v>
      </c>
      <c r="G183" s="243"/>
      <c r="H183" s="243" t="s">
        <v>1043</v>
      </c>
      <c r="I183" s="243" t="s">
        <v>977</v>
      </c>
      <c r="J183" s="243">
        <v>50</v>
      </c>
      <c r="K183" s="284"/>
    </row>
    <row r="184" spans="2:11" ht="15" customHeight="1">
      <c r="B184" s="263"/>
      <c r="C184" s="243" t="s">
        <v>1044</v>
      </c>
      <c r="D184" s="243"/>
      <c r="E184" s="243"/>
      <c r="F184" s="262" t="s">
        <v>979</v>
      </c>
      <c r="G184" s="243"/>
      <c r="H184" s="243" t="s">
        <v>1045</v>
      </c>
      <c r="I184" s="243" t="s">
        <v>1046</v>
      </c>
      <c r="J184" s="243"/>
      <c r="K184" s="284"/>
    </row>
    <row r="185" spans="2:11" ht="15" customHeight="1">
      <c r="B185" s="263"/>
      <c r="C185" s="243" t="s">
        <v>1047</v>
      </c>
      <c r="D185" s="243"/>
      <c r="E185" s="243"/>
      <c r="F185" s="262" t="s">
        <v>979</v>
      </c>
      <c r="G185" s="243"/>
      <c r="H185" s="243" t="s">
        <v>1048</v>
      </c>
      <c r="I185" s="243" t="s">
        <v>1046</v>
      </c>
      <c r="J185" s="243"/>
      <c r="K185" s="284"/>
    </row>
    <row r="186" spans="2:11" ht="15" customHeight="1">
      <c r="B186" s="263"/>
      <c r="C186" s="243" t="s">
        <v>1049</v>
      </c>
      <c r="D186" s="243"/>
      <c r="E186" s="243"/>
      <c r="F186" s="262" t="s">
        <v>979</v>
      </c>
      <c r="G186" s="243"/>
      <c r="H186" s="243" t="s">
        <v>1050</v>
      </c>
      <c r="I186" s="243" t="s">
        <v>1046</v>
      </c>
      <c r="J186" s="243"/>
      <c r="K186" s="284"/>
    </row>
    <row r="187" spans="2:11" ht="15" customHeight="1">
      <c r="B187" s="263"/>
      <c r="C187" s="296" t="s">
        <v>1051</v>
      </c>
      <c r="D187" s="243"/>
      <c r="E187" s="243"/>
      <c r="F187" s="262" t="s">
        <v>979</v>
      </c>
      <c r="G187" s="243"/>
      <c r="H187" s="243" t="s">
        <v>1052</v>
      </c>
      <c r="I187" s="243" t="s">
        <v>1053</v>
      </c>
      <c r="J187" s="297" t="s">
        <v>1054</v>
      </c>
      <c r="K187" s="284"/>
    </row>
    <row r="188" spans="2:11" ht="15" customHeight="1">
      <c r="B188" s="290"/>
      <c r="C188" s="298"/>
      <c r="D188" s="272"/>
      <c r="E188" s="272"/>
      <c r="F188" s="272"/>
      <c r="G188" s="272"/>
      <c r="H188" s="272"/>
      <c r="I188" s="272"/>
      <c r="J188" s="272"/>
      <c r="K188" s="291"/>
    </row>
    <row r="189" spans="2:11" ht="18.75" customHeight="1">
      <c r="B189" s="299"/>
      <c r="C189" s="300"/>
      <c r="D189" s="300"/>
      <c r="E189" s="300"/>
      <c r="F189" s="301"/>
      <c r="G189" s="243"/>
      <c r="H189" s="243"/>
      <c r="I189" s="243"/>
      <c r="J189" s="243"/>
      <c r="K189" s="239"/>
    </row>
    <row r="190" spans="2:11" ht="18.75" customHeight="1">
      <c r="B190" s="239"/>
      <c r="C190" s="243"/>
      <c r="D190" s="243"/>
      <c r="E190" s="243"/>
      <c r="F190" s="262"/>
      <c r="G190" s="243"/>
      <c r="H190" s="243"/>
      <c r="I190" s="243"/>
      <c r="J190" s="243"/>
      <c r="K190" s="239"/>
    </row>
    <row r="191" spans="2:11" ht="18.75" customHeight="1"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</row>
    <row r="192" spans="2:11" ht="13.5">
      <c r="B192" s="230"/>
      <c r="C192" s="231"/>
      <c r="D192" s="231"/>
      <c r="E192" s="231"/>
      <c r="F192" s="231"/>
      <c r="G192" s="231"/>
      <c r="H192" s="231"/>
      <c r="I192" s="231"/>
      <c r="J192" s="231"/>
      <c r="K192" s="232"/>
    </row>
    <row r="193" spans="2:11" ht="21">
      <c r="B193" s="233"/>
      <c r="C193" s="355" t="s">
        <v>1055</v>
      </c>
      <c r="D193" s="355"/>
      <c r="E193" s="355"/>
      <c r="F193" s="355"/>
      <c r="G193" s="355"/>
      <c r="H193" s="355"/>
      <c r="I193" s="355"/>
      <c r="J193" s="355"/>
      <c r="K193" s="234"/>
    </row>
    <row r="194" spans="2:11" ht="25.5" customHeight="1">
      <c r="B194" s="233"/>
      <c r="C194" s="302" t="s">
        <v>1056</v>
      </c>
      <c r="D194" s="302"/>
      <c r="E194" s="302"/>
      <c r="F194" s="302" t="s">
        <v>1057</v>
      </c>
      <c r="G194" s="303"/>
      <c r="H194" s="356" t="s">
        <v>1058</v>
      </c>
      <c r="I194" s="356"/>
      <c r="J194" s="356"/>
      <c r="K194" s="234"/>
    </row>
    <row r="195" spans="2:11" ht="5.25" customHeight="1">
      <c r="B195" s="263"/>
      <c r="C195" s="260"/>
      <c r="D195" s="260"/>
      <c r="E195" s="260"/>
      <c r="F195" s="260"/>
      <c r="G195" s="243"/>
      <c r="H195" s="260"/>
      <c r="I195" s="260"/>
      <c r="J195" s="260"/>
      <c r="K195" s="284"/>
    </row>
    <row r="196" spans="2:11" ht="15" customHeight="1">
      <c r="B196" s="263"/>
      <c r="C196" s="243" t="s">
        <v>1059</v>
      </c>
      <c r="D196" s="243"/>
      <c r="E196" s="243"/>
      <c r="F196" s="262" t="s">
        <v>41</v>
      </c>
      <c r="G196" s="243"/>
      <c r="H196" s="354" t="s">
        <v>1060</v>
      </c>
      <c r="I196" s="354"/>
      <c r="J196" s="354"/>
      <c r="K196" s="284"/>
    </row>
    <row r="197" spans="2:11" ht="15" customHeight="1">
      <c r="B197" s="263"/>
      <c r="C197" s="269"/>
      <c r="D197" s="243"/>
      <c r="E197" s="243"/>
      <c r="F197" s="262" t="s">
        <v>42</v>
      </c>
      <c r="G197" s="243"/>
      <c r="H197" s="354" t="s">
        <v>1061</v>
      </c>
      <c r="I197" s="354"/>
      <c r="J197" s="354"/>
      <c r="K197" s="284"/>
    </row>
    <row r="198" spans="2:11" ht="15" customHeight="1">
      <c r="B198" s="263"/>
      <c r="C198" s="269"/>
      <c r="D198" s="243"/>
      <c r="E198" s="243"/>
      <c r="F198" s="262" t="s">
        <v>45</v>
      </c>
      <c r="G198" s="243"/>
      <c r="H198" s="354" t="s">
        <v>1062</v>
      </c>
      <c r="I198" s="354"/>
      <c r="J198" s="354"/>
      <c r="K198" s="284"/>
    </row>
    <row r="199" spans="2:11" ht="15" customHeight="1">
      <c r="B199" s="263"/>
      <c r="C199" s="243"/>
      <c r="D199" s="243"/>
      <c r="E199" s="243"/>
      <c r="F199" s="262" t="s">
        <v>43</v>
      </c>
      <c r="G199" s="243"/>
      <c r="H199" s="354" t="s">
        <v>1063</v>
      </c>
      <c r="I199" s="354"/>
      <c r="J199" s="354"/>
      <c r="K199" s="284"/>
    </row>
    <row r="200" spans="2:11" ht="15" customHeight="1">
      <c r="B200" s="263"/>
      <c r="C200" s="243"/>
      <c r="D200" s="243"/>
      <c r="E200" s="243"/>
      <c r="F200" s="262" t="s">
        <v>44</v>
      </c>
      <c r="G200" s="243"/>
      <c r="H200" s="354" t="s">
        <v>1064</v>
      </c>
      <c r="I200" s="354"/>
      <c r="J200" s="354"/>
      <c r="K200" s="284"/>
    </row>
    <row r="201" spans="2:11" ht="15" customHeight="1">
      <c r="B201" s="263"/>
      <c r="C201" s="243"/>
      <c r="D201" s="243"/>
      <c r="E201" s="243"/>
      <c r="F201" s="262"/>
      <c r="G201" s="243"/>
      <c r="H201" s="243"/>
      <c r="I201" s="243"/>
      <c r="J201" s="243"/>
      <c r="K201" s="284"/>
    </row>
    <row r="202" spans="2:11" ht="15" customHeight="1">
      <c r="B202" s="263"/>
      <c r="C202" s="243" t="s">
        <v>1012</v>
      </c>
      <c r="D202" s="243"/>
      <c r="E202" s="243"/>
      <c r="F202" s="262" t="s">
        <v>74</v>
      </c>
      <c r="G202" s="243"/>
      <c r="H202" s="354" t="s">
        <v>1014</v>
      </c>
      <c r="I202" s="354"/>
      <c r="J202" s="354"/>
      <c r="K202" s="284"/>
    </row>
    <row r="203" spans="2:11" ht="15" customHeight="1">
      <c r="B203" s="263"/>
      <c r="C203" s="269"/>
      <c r="D203" s="243"/>
      <c r="E203" s="243"/>
      <c r="F203" s="262" t="s">
        <v>927</v>
      </c>
      <c r="G203" s="243"/>
      <c r="H203" s="354" t="s">
        <v>928</v>
      </c>
      <c r="I203" s="354"/>
      <c r="J203" s="354"/>
      <c r="K203" s="284"/>
    </row>
    <row r="204" spans="2:11" ht="15" customHeight="1">
      <c r="B204" s="263"/>
      <c r="C204" s="243"/>
      <c r="D204" s="243"/>
      <c r="E204" s="243"/>
      <c r="F204" s="262" t="s">
        <v>926</v>
      </c>
      <c r="G204" s="243"/>
      <c r="H204" s="354" t="s">
        <v>1065</v>
      </c>
      <c r="I204" s="354"/>
      <c r="J204" s="354"/>
      <c r="K204" s="284"/>
    </row>
    <row r="205" spans="2:11" ht="15" customHeight="1">
      <c r="B205" s="304"/>
      <c r="C205" s="269"/>
      <c r="D205" s="269"/>
      <c r="E205" s="269"/>
      <c r="F205" s="262" t="s">
        <v>929</v>
      </c>
      <c r="G205" s="248"/>
      <c r="H205" s="353" t="s">
        <v>930</v>
      </c>
      <c r="I205" s="353"/>
      <c r="J205" s="353"/>
      <c r="K205" s="305"/>
    </row>
    <row r="206" spans="2:11" ht="15" customHeight="1">
      <c r="B206" s="304"/>
      <c r="C206" s="269"/>
      <c r="D206" s="269"/>
      <c r="E206" s="269"/>
      <c r="F206" s="262" t="s">
        <v>699</v>
      </c>
      <c r="G206" s="248"/>
      <c r="H206" s="353" t="s">
        <v>1066</v>
      </c>
      <c r="I206" s="353"/>
      <c r="J206" s="353"/>
      <c r="K206" s="305"/>
    </row>
    <row r="207" spans="2:11" ht="15" customHeight="1">
      <c r="B207" s="304"/>
      <c r="C207" s="269"/>
      <c r="D207" s="269"/>
      <c r="E207" s="269"/>
      <c r="F207" s="306"/>
      <c r="G207" s="248"/>
      <c r="H207" s="307"/>
      <c r="I207" s="307"/>
      <c r="J207" s="307"/>
      <c r="K207" s="305"/>
    </row>
    <row r="208" spans="2:11" ht="15" customHeight="1">
      <c r="B208" s="304"/>
      <c r="C208" s="243" t="s">
        <v>1036</v>
      </c>
      <c r="D208" s="269"/>
      <c r="E208" s="269"/>
      <c r="F208" s="262">
        <v>1</v>
      </c>
      <c r="G208" s="248"/>
      <c r="H208" s="353" t="s">
        <v>1067</v>
      </c>
      <c r="I208" s="353"/>
      <c r="J208" s="353"/>
      <c r="K208" s="305"/>
    </row>
    <row r="209" spans="2:11" ht="15" customHeight="1">
      <c r="B209" s="304"/>
      <c r="C209" s="269"/>
      <c r="D209" s="269"/>
      <c r="E209" s="269"/>
      <c r="F209" s="262">
        <v>2</v>
      </c>
      <c r="G209" s="248"/>
      <c r="H209" s="353" t="s">
        <v>1068</v>
      </c>
      <c r="I209" s="353"/>
      <c r="J209" s="353"/>
      <c r="K209" s="305"/>
    </row>
    <row r="210" spans="2:11" ht="15" customHeight="1">
      <c r="B210" s="304"/>
      <c r="C210" s="269"/>
      <c r="D210" s="269"/>
      <c r="E210" s="269"/>
      <c r="F210" s="262">
        <v>3</v>
      </c>
      <c r="G210" s="248"/>
      <c r="H210" s="353" t="s">
        <v>1069</v>
      </c>
      <c r="I210" s="353"/>
      <c r="J210" s="353"/>
      <c r="K210" s="305"/>
    </row>
    <row r="211" spans="2:11" ht="15" customHeight="1">
      <c r="B211" s="304"/>
      <c r="C211" s="269"/>
      <c r="D211" s="269"/>
      <c r="E211" s="269"/>
      <c r="F211" s="262">
        <v>4</v>
      </c>
      <c r="G211" s="248"/>
      <c r="H211" s="353" t="s">
        <v>1070</v>
      </c>
      <c r="I211" s="353"/>
      <c r="J211" s="353"/>
      <c r="K211" s="305"/>
    </row>
    <row r="212" spans="2:11" ht="12.75" customHeight="1">
      <c r="B212" s="308"/>
      <c r="C212" s="309"/>
      <c r="D212" s="309"/>
      <c r="E212" s="309"/>
      <c r="F212" s="309"/>
      <c r="G212" s="309"/>
      <c r="H212" s="309"/>
      <c r="I212" s="309"/>
      <c r="J212" s="309"/>
      <c r="K212" s="31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Ing. Jaroslava Žemličková</cp:lastModifiedBy>
  <dcterms:created xsi:type="dcterms:W3CDTF">2016-10-18T12:12:42Z</dcterms:created>
  <dcterms:modified xsi:type="dcterms:W3CDTF">2016-10-19T08:18:57Z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