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 Pol" sheetId="11" r:id="rId3"/>
    <sheet name="01 02 Pol" sheetId="12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Pol'!$A$1:$S$120</definedName>
    <definedName name="_xlnm.Print_Area" localSheetId="3">'01 02 Pol'!$A$1:$S$28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1" l="1"/>
  <c r="AC18" i="12" l="1"/>
  <c r="F42" i="1" s="1"/>
  <c r="G8" i="12"/>
  <c r="I8" i="12"/>
  <c r="K8" i="12"/>
  <c r="O8" i="12"/>
  <c r="Q8" i="12"/>
  <c r="G9" i="12"/>
  <c r="M9" i="12" s="1"/>
  <c r="I9" i="12"/>
  <c r="K9" i="12"/>
  <c r="O9" i="12"/>
  <c r="Q9" i="12"/>
  <c r="G10" i="12"/>
  <c r="M10" i="12" s="1"/>
  <c r="I10" i="12"/>
  <c r="K10" i="12"/>
  <c r="O10" i="12"/>
  <c r="Q10" i="12"/>
  <c r="G11" i="12"/>
  <c r="M11" i="12" s="1"/>
  <c r="I11" i="12"/>
  <c r="K11" i="12"/>
  <c r="O11" i="12"/>
  <c r="Q11" i="12"/>
  <c r="G12" i="12"/>
  <c r="M12" i="12" s="1"/>
  <c r="I12" i="12"/>
  <c r="K12" i="12"/>
  <c r="O12" i="12"/>
  <c r="Q12" i="12"/>
  <c r="G13" i="12"/>
  <c r="M13" i="12" s="1"/>
  <c r="I13" i="12"/>
  <c r="K13" i="12"/>
  <c r="O13" i="12"/>
  <c r="Q13" i="12"/>
  <c r="G15" i="12"/>
  <c r="M15" i="12" s="1"/>
  <c r="I15" i="12"/>
  <c r="K15" i="12"/>
  <c r="K14" i="12" s="1"/>
  <c r="O15" i="12"/>
  <c r="Q15" i="12"/>
  <c r="G16" i="12"/>
  <c r="M16" i="12" s="1"/>
  <c r="I16" i="12"/>
  <c r="K16" i="12"/>
  <c r="O16" i="12"/>
  <c r="O14" i="12" s="1"/>
  <c r="Q16" i="12"/>
  <c r="AC110" i="11"/>
  <c r="F41" i="1" s="1"/>
  <c r="G8" i="11"/>
  <c r="M8" i="11" s="1"/>
  <c r="I8" i="11"/>
  <c r="K8" i="11"/>
  <c r="O8" i="11"/>
  <c r="Q8" i="11"/>
  <c r="G10" i="11"/>
  <c r="M10" i="11" s="1"/>
  <c r="I10" i="11"/>
  <c r="K10" i="11"/>
  <c r="O10" i="11"/>
  <c r="Q10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7" i="11"/>
  <c r="M17" i="11" s="1"/>
  <c r="I17" i="11"/>
  <c r="K17" i="11"/>
  <c r="O17" i="11"/>
  <c r="Q17" i="11"/>
  <c r="G22" i="11"/>
  <c r="M22" i="11" s="1"/>
  <c r="I22" i="11"/>
  <c r="K22" i="11"/>
  <c r="O22" i="11"/>
  <c r="Q22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4" i="11"/>
  <c r="I34" i="11"/>
  <c r="K34" i="11"/>
  <c r="O34" i="11"/>
  <c r="Q34" i="11"/>
  <c r="G36" i="11"/>
  <c r="M36" i="11" s="1"/>
  <c r="I36" i="11"/>
  <c r="K36" i="11"/>
  <c r="O36" i="11"/>
  <c r="Q36" i="11"/>
  <c r="G38" i="11"/>
  <c r="M38" i="11" s="1"/>
  <c r="I38" i="11"/>
  <c r="K38" i="11"/>
  <c r="O38" i="11"/>
  <c r="Q38" i="11"/>
  <c r="G40" i="11"/>
  <c r="I40" i="11"/>
  <c r="K40" i="11"/>
  <c r="O40" i="11"/>
  <c r="Q40" i="11"/>
  <c r="G42" i="11"/>
  <c r="M42" i="11" s="1"/>
  <c r="I42" i="11"/>
  <c r="K42" i="11"/>
  <c r="O42" i="11"/>
  <c r="Q42" i="11"/>
  <c r="G45" i="11"/>
  <c r="M45" i="11" s="1"/>
  <c r="I45" i="11"/>
  <c r="K45" i="11"/>
  <c r="O45" i="11"/>
  <c r="Q45" i="11"/>
  <c r="G47" i="11"/>
  <c r="M47" i="11" s="1"/>
  <c r="I47" i="11"/>
  <c r="K47" i="11"/>
  <c r="O47" i="11"/>
  <c r="Q47" i="11"/>
  <c r="G49" i="11"/>
  <c r="M49" i="11" s="1"/>
  <c r="I49" i="11"/>
  <c r="K49" i="11"/>
  <c r="O49" i="11"/>
  <c r="Q49" i="11"/>
  <c r="G51" i="11"/>
  <c r="M51" i="11" s="1"/>
  <c r="I51" i="11"/>
  <c r="K51" i="11"/>
  <c r="O51" i="11"/>
  <c r="Q51" i="11"/>
  <c r="G53" i="11"/>
  <c r="M53" i="11" s="1"/>
  <c r="I53" i="11"/>
  <c r="K53" i="11"/>
  <c r="O53" i="11"/>
  <c r="Q53" i="11"/>
  <c r="G55" i="11"/>
  <c r="M55" i="11" s="1"/>
  <c r="I55" i="11"/>
  <c r="K55" i="11"/>
  <c r="O55" i="11"/>
  <c r="Q55" i="11"/>
  <c r="G58" i="11"/>
  <c r="M58" i="11" s="1"/>
  <c r="I58" i="11"/>
  <c r="K58" i="11"/>
  <c r="O58" i="11"/>
  <c r="Q58" i="11"/>
  <c r="G60" i="11"/>
  <c r="M60" i="11" s="1"/>
  <c r="I60" i="11"/>
  <c r="K60" i="11"/>
  <c r="O60" i="11"/>
  <c r="Q60" i="11"/>
  <c r="G62" i="11"/>
  <c r="M62" i="11" s="1"/>
  <c r="I62" i="11"/>
  <c r="K62" i="11"/>
  <c r="O62" i="11"/>
  <c r="Q62" i="11"/>
  <c r="G63" i="11"/>
  <c r="M63" i="11" s="1"/>
  <c r="I63" i="11"/>
  <c r="K63" i="11"/>
  <c r="O63" i="11"/>
  <c r="Q63" i="11"/>
  <c r="G65" i="11"/>
  <c r="M65" i="11" s="1"/>
  <c r="I65" i="11"/>
  <c r="K65" i="11"/>
  <c r="O65" i="11"/>
  <c r="Q65" i="11"/>
  <c r="G66" i="11"/>
  <c r="M66" i="11" s="1"/>
  <c r="I66" i="11"/>
  <c r="K66" i="11"/>
  <c r="O66" i="11"/>
  <c r="Q66" i="11"/>
  <c r="G68" i="11"/>
  <c r="M68" i="11" s="1"/>
  <c r="I68" i="11"/>
  <c r="K68" i="11"/>
  <c r="O68" i="11"/>
  <c r="Q68" i="11"/>
  <c r="G70" i="11"/>
  <c r="M70" i="11" s="1"/>
  <c r="I70" i="11"/>
  <c r="K70" i="11"/>
  <c r="O70" i="11"/>
  <c r="Q70" i="11"/>
  <c r="G72" i="11"/>
  <c r="M72" i="11" s="1"/>
  <c r="I72" i="11"/>
  <c r="K72" i="11"/>
  <c r="O72" i="11"/>
  <c r="Q72" i="11"/>
  <c r="G75" i="11"/>
  <c r="M75" i="11" s="1"/>
  <c r="I75" i="11"/>
  <c r="K75" i="11"/>
  <c r="O75" i="11"/>
  <c r="Q75" i="11"/>
  <c r="G76" i="11"/>
  <c r="M76" i="11" s="1"/>
  <c r="I76" i="11"/>
  <c r="K76" i="11"/>
  <c r="O76" i="11"/>
  <c r="Q76" i="11"/>
  <c r="G77" i="11"/>
  <c r="M77" i="11" s="1"/>
  <c r="I77" i="11"/>
  <c r="K77" i="11"/>
  <c r="O77" i="11"/>
  <c r="Q77" i="11"/>
  <c r="G78" i="11"/>
  <c r="M78" i="11" s="1"/>
  <c r="I78" i="11"/>
  <c r="K78" i="11"/>
  <c r="O78" i="11"/>
  <c r="Q78" i="11"/>
  <c r="G80" i="11"/>
  <c r="I80" i="11"/>
  <c r="K80" i="11"/>
  <c r="O80" i="11"/>
  <c r="Q80" i="11"/>
  <c r="G82" i="11"/>
  <c r="M82" i="11" s="1"/>
  <c r="I82" i="11"/>
  <c r="K82" i="11"/>
  <c r="K79" i="11" s="1"/>
  <c r="O82" i="11"/>
  <c r="Q82" i="11"/>
  <c r="G84" i="11"/>
  <c r="M84" i="11" s="1"/>
  <c r="I84" i="11"/>
  <c r="K84" i="11"/>
  <c r="O84" i="11"/>
  <c r="Q84" i="11"/>
  <c r="G86" i="11"/>
  <c r="M86" i="11" s="1"/>
  <c r="I86" i="11"/>
  <c r="K86" i="11"/>
  <c r="O86" i="11"/>
  <c r="Q86" i="11"/>
  <c r="K87" i="11"/>
  <c r="G88" i="11"/>
  <c r="G87" i="11" s="1"/>
  <c r="I57" i="1" s="1"/>
  <c r="I88" i="11"/>
  <c r="I87" i="11" s="1"/>
  <c r="K88" i="11"/>
  <c r="O88" i="11"/>
  <c r="O87" i="11" s="1"/>
  <c r="Q88" i="11"/>
  <c r="Q87" i="11" s="1"/>
  <c r="G90" i="11"/>
  <c r="I90" i="11"/>
  <c r="K90" i="11"/>
  <c r="O90" i="11"/>
  <c r="Q90" i="11"/>
  <c r="G91" i="11"/>
  <c r="M91" i="11" s="1"/>
  <c r="I91" i="11"/>
  <c r="K91" i="11"/>
  <c r="O91" i="11"/>
  <c r="Q91" i="11"/>
  <c r="G93" i="11"/>
  <c r="M93" i="11" s="1"/>
  <c r="M92" i="11" s="1"/>
  <c r="I93" i="11"/>
  <c r="I92" i="11" s="1"/>
  <c r="K93" i="11"/>
  <c r="K92" i="11" s="1"/>
  <c r="O93" i="11"/>
  <c r="O92" i="11" s="1"/>
  <c r="Q93" i="11"/>
  <c r="Q92" i="11" s="1"/>
  <c r="G95" i="11"/>
  <c r="M95" i="11" s="1"/>
  <c r="I95" i="11"/>
  <c r="K95" i="11"/>
  <c r="O95" i="11"/>
  <c r="Q95" i="11"/>
  <c r="G96" i="11"/>
  <c r="I96" i="11"/>
  <c r="K96" i="11"/>
  <c r="O96" i="11"/>
  <c r="Q96" i="11"/>
  <c r="G97" i="11"/>
  <c r="M97" i="11" s="1"/>
  <c r="I97" i="11"/>
  <c r="K97" i="11"/>
  <c r="O97" i="11"/>
  <c r="Q97" i="11"/>
  <c r="G98" i="11"/>
  <c r="M98" i="11" s="1"/>
  <c r="I98" i="11"/>
  <c r="K98" i="11"/>
  <c r="O98" i="11"/>
  <c r="Q98" i="11"/>
  <c r="G99" i="11"/>
  <c r="M99" i="11" s="1"/>
  <c r="I99" i="11"/>
  <c r="K99" i="11"/>
  <c r="O99" i="11"/>
  <c r="Q99" i="11"/>
  <c r="G100" i="11"/>
  <c r="M100" i="11" s="1"/>
  <c r="I100" i="11"/>
  <c r="K100" i="11"/>
  <c r="O100" i="11"/>
  <c r="Q100" i="11"/>
  <c r="G101" i="11"/>
  <c r="M101" i="11" s="1"/>
  <c r="I101" i="11"/>
  <c r="K101" i="11"/>
  <c r="O101" i="11"/>
  <c r="Q101" i="11"/>
  <c r="K102" i="11"/>
  <c r="G103" i="11"/>
  <c r="G102" i="11" s="1"/>
  <c r="I61" i="1" s="1"/>
  <c r="I18" i="1" s="1"/>
  <c r="I103" i="11"/>
  <c r="I102" i="11" s="1"/>
  <c r="K103" i="11"/>
  <c r="O103" i="11"/>
  <c r="O102" i="11" s="1"/>
  <c r="Q103" i="11"/>
  <c r="Q102" i="11" s="1"/>
  <c r="G105" i="11"/>
  <c r="I105" i="11"/>
  <c r="K105" i="11"/>
  <c r="O105" i="11"/>
  <c r="Q105" i="11"/>
  <c r="G106" i="11"/>
  <c r="M106" i="11" s="1"/>
  <c r="I106" i="11"/>
  <c r="K106" i="11"/>
  <c r="O106" i="11"/>
  <c r="Q106" i="11"/>
  <c r="G107" i="11"/>
  <c r="M107" i="11" s="1"/>
  <c r="I107" i="11"/>
  <c r="K107" i="11"/>
  <c r="O107" i="11"/>
  <c r="Q107" i="11"/>
  <c r="G108" i="11"/>
  <c r="M108" i="11" s="1"/>
  <c r="I108" i="11"/>
  <c r="K108" i="11"/>
  <c r="O108" i="11"/>
  <c r="Q108" i="11"/>
  <c r="G27" i="1"/>
  <c r="J28" i="1"/>
  <c r="J26" i="1"/>
  <c r="G38" i="1"/>
  <c r="F38" i="1"/>
  <c r="H32" i="1"/>
  <c r="J23" i="1"/>
  <c r="J24" i="1"/>
  <c r="J25" i="1"/>
  <c r="J27" i="1"/>
  <c r="E24" i="1"/>
  <c r="E26" i="1"/>
  <c r="K89" i="11" l="1"/>
  <c r="O89" i="11"/>
  <c r="I79" i="11"/>
  <c r="I33" i="11"/>
  <c r="I74" i="11"/>
  <c r="F39" i="1"/>
  <c r="F43" i="1" s="1"/>
  <c r="H42" i="1"/>
  <c r="I42" i="1" s="1"/>
  <c r="O94" i="11"/>
  <c r="O44" i="11"/>
  <c r="I7" i="11"/>
  <c r="G7" i="12"/>
  <c r="I104" i="11"/>
  <c r="G92" i="11"/>
  <c r="I59" i="1" s="1"/>
  <c r="K83" i="11"/>
  <c r="Q79" i="11"/>
  <c r="G79" i="11"/>
  <c r="I55" i="1" s="1"/>
  <c r="O74" i="11"/>
  <c r="Q74" i="11"/>
  <c r="I39" i="11"/>
  <c r="Q33" i="11"/>
  <c r="G33" i="11"/>
  <c r="I51" i="1" s="1"/>
  <c r="O7" i="11"/>
  <c r="Q7" i="11"/>
  <c r="I14" i="12"/>
  <c r="K7" i="12"/>
  <c r="O7" i="12"/>
  <c r="AD18" i="12"/>
  <c r="G42" i="1" s="1"/>
  <c r="Q104" i="11"/>
  <c r="G104" i="11"/>
  <c r="I62" i="1" s="1"/>
  <c r="I94" i="11"/>
  <c r="K94" i="11"/>
  <c r="I89" i="11"/>
  <c r="I83" i="11"/>
  <c r="O79" i="11"/>
  <c r="I44" i="11"/>
  <c r="K44" i="11"/>
  <c r="Q39" i="11"/>
  <c r="G39" i="11"/>
  <c r="I52" i="1" s="1"/>
  <c r="K33" i="11"/>
  <c r="O33" i="11"/>
  <c r="AD110" i="11"/>
  <c r="Q14" i="12"/>
  <c r="M14" i="12"/>
  <c r="I7" i="12"/>
  <c r="F40" i="1"/>
  <c r="K104" i="11"/>
  <c r="O104" i="11"/>
  <c r="Q94" i="11"/>
  <c r="G94" i="11"/>
  <c r="I60" i="1" s="1"/>
  <c r="Q89" i="11"/>
  <c r="G89" i="11"/>
  <c r="I58" i="1" s="1"/>
  <c r="O83" i="11"/>
  <c r="Q83" i="11"/>
  <c r="M83" i="11"/>
  <c r="K74" i="11"/>
  <c r="Q44" i="11"/>
  <c r="K39" i="11"/>
  <c r="O39" i="11"/>
  <c r="K7" i="11"/>
  <c r="Q7" i="12"/>
  <c r="G14" i="12"/>
  <c r="I64" i="1" s="1"/>
  <c r="I20" i="1" s="1"/>
  <c r="M8" i="12"/>
  <c r="M7" i="12" s="1"/>
  <c r="M44" i="11"/>
  <c r="M74" i="11"/>
  <c r="M7" i="11"/>
  <c r="G83" i="11"/>
  <c r="I56" i="1" s="1"/>
  <c r="G74" i="11"/>
  <c r="I54" i="1" s="1"/>
  <c r="G44" i="11"/>
  <c r="I53" i="1" s="1"/>
  <c r="M105" i="11"/>
  <c r="M104" i="11" s="1"/>
  <c r="M103" i="11"/>
  <c r="M102" i="11" s="1"/>
  <c r="M96" i="11"/>
  <c r="M94" i="11" s="1"/>
  <c r="M90" i="11"/>
  <c r="M89" i="11" s="1"/>
  <c r="M88" i="11"/>
  <c r="M87" i="11" s="1"/>
  <c r="M80" i="11"/>
  <c r="M79" i="11" s="1"/>
  <c r="M40" i="11"/>
  <c r="M39" i="11" s="1"/>
  <c r="M34" i="11"/>
  <c r="M33" i="11" s="1"/>
  <c r="I50" i="1" l="1"/>
  <c r="G110" i="11"/>
  <c r="I17" i="1"/>
  <c r="G18" i="12"/>
  <c r="I63" i="1"/>
  <c r="I19" i="1" s="1"/>
  <c r="G40" i="1"/>
  <c r="H40" i="1" s="1"/>
  <c r="I40" i="1" s="1"/>
  <c r="G41" i="1"/>
  <c r="H41" i="1" s="1"/>
  <c r="I41" i="1" s="1"/>
  <c r="G39" i="1"/>
  <c r="G23" i="1"/>
  <c r="G43" i="1" l="1"/>
  <c r="H39" i="1"/>
  <c r="H43" i="1" s="1"/>
  <c r="I16" i="1"/>
  <c r="I21" i="1" s="1"/>
  <c r="I65" i="1"/>
  <c r="G24" i="1"/>
  <c r="I39" i="1" l="1"/>
  <c r="I43" i="1" s="1"/>
  <c r="J64" i="1"/>
  <c r="J54" i="1"/>
  <c r="J58" i="1"/>
  <c r="J62" i="1"/>
  <c r="J56" i="1"/>
  <c r="J61" i="1"/>
  <c r="J52" i="1"/>
  <c r="J60" i="1"/>
  <c r="J53" i="1"/>
  <c r="J57" i="1"/>
  <c r="J59" i="1"/>
  <c r="J55" i="1"/>
  <c r="J63" i="1"/>
  <c r="J50" i="1"/>
  <c r="J51" i="1"/>
  <c r="G25" i="1"/>
  <c r="G28" i="1"/>
  <c r="J65" i="1" l="1"/>
  <c r="G26" i="1"/>
  <c r="G29" i="1" s="1"/>
  <c r="J39" i="1"/>
  <c r="J43" i="1" s="1"/>
  <c r="J42" i="1"/>
  <c r="J41" i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<sst xmlns="http://schemas.openxmlformats.org/spreadsheetml/2006/main" count="704" uniqueCount="293">
  <si>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</si>
  <si>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</si>
  <si>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</si>
  <si>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</si>
  <si>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</si>
  <si>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</si>
  <si>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</si>
  <si>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</si>
  <si>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</si>
  <si>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</si>
  <si>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</si>
  <si>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</si>
  <si>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</si>
  <si>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</si>
  <si>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</si>
  <si>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</si>
  <si>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</si>
  <si>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</si>
  <si>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</si>
  <si>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</si>
  <si>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</si>
  <si>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</si>
  <si>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</si>
  <si>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</si>
  <si>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</si>
  <si>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</si>
  <si>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</si>
  <si>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</si>
  <si>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</si>
  <si>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</si>
  <si>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</si>
  <si>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</si>
  <si>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</si>
  <si>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</si>
  <si>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</si>
  <si>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</si>
  <si>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</si>
  <si>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</si>
  <si>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</si>
  <si>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</si>
  <si>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</si>
  <si>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2017/33</t>
  </si>
  <si>
    <t>Stavba</t>
  </si>
  <si>
    <t>01</t>
  </si>
  <si>
    <t>Zpevněné plochy</t>
  </si>
  <si>
    <t>02</t>
  </si>
  <si>
    <t>VRN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</si>
  <si>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</si>
  <si>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</si>
  <si>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</si>
  <si>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</si>
  <si>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</si>
  <si>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</si>
  <si>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</si>
  <si>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</si>
  <si>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</si>
  <si>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</si>
  <si>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</si>
  <si>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</si>
  <si>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</si>
  <si>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</si>
  <si>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</si>
  <si>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</si>
  <si>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</si>
  <si>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</si>
  <si>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</si>
  <si>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</si>
  <si>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721</t>
  </si>
  <si>
    <t>Vnitřní kanalizace</t>
  </si>
  <si>
    <t>767</t>
  </si>
  <si>
    <t>Konstrukce zámečnické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</si>
  <si>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</si>
  <si>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</si>
  <si>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</si>
  <si>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</si>
  <si>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</si>
  <si>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</si>
  <si>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</si>
  <si>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</si>
  <si>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</si>
  <si>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</si>
  <si>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</si>
  <si>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</si>
  <si>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</si>
  <si>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</si>
  <si>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</si>
  <si>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</si>
  <si>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</si>
  <si>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</si>
  <si>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</si>
  <si>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</si>
  <si>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</si>
  <si>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</si>
  <si>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</si>
  <si>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</si>
  <si>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</si>
  <si>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</si>
  <si>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</si>
  <si>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</si>
  <si>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</si>
  <si>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</si>
  <si>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</si>
  <si>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</si>
  <si>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113106121</t>
  </si>
  <si>
    <t>Rozebrání dlažeb z kamenných dlaždic na sucho</t>
  </si>
  <si>
    <t>m2</t>
  </si>
  <si>
    <t>822-1</t>
  </si>
  <si>
    <t>RTS</t>
  </si>
  <si>
    <t>POL1_</t>
  </si>
  <si>
    <t>122,31</t>
  </si>
  <si>
    <t>VV</t>
  </si>
  <si>
    <t>113106222</t>
  </si>
  <si>
    <t>Rozebrání dlažeb z drobných kostek v betonu</t>
  </si>
  <si>
    <t>obrubník z kostek : 153,53*0,3</t>
  </si>
  <si>
    <t>113106231</t>
  </si>
  <si>
    <t>Rozebrání dlažeb ze zámkové dlažby v kamenivu</t>
  </si>
  <si>
    <t>113107415</t>
  </si>
  <si>
    <t>Odstranění podkladu nad 50 m2,kam.těžené tl.15 cm</t>
  </si>
  <si>
    <t>113108405</t>
  </si>
  <si>
    <t>Odstranění podkladu pl. nad 50 m2, živice tl.5 cm</t>
  </si>
  <si>
    <t>121101101</t>
  </si>
  <si>
    <t>Sejmutí ornice s přemístěním do 50 m</t>
  </si>
  <si>
    <t>m3</t>
  </si>
  <si>
    <t>800-1</t>
  </si>
  <si>
    <t>172,62*0,15</t>
  </si>
  <si>
    <t>122201101</t>
  </si>
  <si>
    <t>Odkopávky nezapažené v hor. 3 do 100 m3</t>
  </si>
  <si>
    <t>dlažba 413,82m2-uvažována prům.tl.odkopu 0,6m,v návaznosti demolice : 436,22*0,6</t>
  </si>
  <si>
    <t>kamenná dlažba před památníkem uvažován odkop 0,3m : 37,9*0,3</t>
  </si>
  <si>
    <t>bet.zatravňovací dlažba 47,05m2 : 47,05*0,3</t>
  </si>
  <si>
    <t>pod obrubníky z kostek : 140,9*0,4*0,4</t>
  </si>
  <si>
    <t>139601102</t>
  </si>
  <si>
    <t>Ruční výkop jam, rýh a šachet v hornině tř. 3</t>
  </si>
  <si>
    <t>základ pod režné zdivo studny : 1,68*0,24*0,8*4</t>
  </si>
  <si>
    <t>162201102</t>
  </si>
  <si>
    <t>Vodorovné přemístění výkopku z hor.1-4 do 50 m</t>
  </si>
  <si>
    <t>162701105</t>
  </si>
  <si>
    <t>Vodorovné přemístění výkopku z hor.1-4 do 10000 m</t>
  </si>
  <si>
    <t>162702199</t>
  </si>
  <si>
    <t>Poplatek za skládku zeminy</t>
  </si>
  <si>
    <t>823-1</t>
  </si>
  <si>
    <t>167101101</t>
  </si>
  <si>
    <t>Nakládání výkopku z hor.1-4 v množství do 100 m3</t>
  </si>
  <si>
    <t>181101102</t>
  </si>
  <si>
    <t>Úprava pláně v zářezech v hor. 1-4, se zhutněním</t>
  </si>
  <si>
    <t>436,22+47,05+37,9+140*0,6</t>
  </si>
  <si>
    <t>182001111</t>
  </si>
  <si>
    <t>Plošná úprava terénu, nerovnosti do 10 cm v rovině</t>
  </si>
  <si>
    <t>1-1</t>
  </si>
  <si>
    <t>Zahradní úpravy-viz sam.rozpočet</t>
  </si>
  <si>
    <t>kus</t>
  </si>
  <si>
    <t>Vlastní</t>
  </si>
  <si>
    <t>274313611</t>
  </si>
  <si>
    <t>Beton základových pasů prostý C 16/20</t>
  </si>
  <si>
    <t>801-1</t>
  </si>
  <si>
    <t>0,24*0,8*1,68*4</t>
  </si>
  <si>
    <t>274351215</t>
  </si>
  <si>
    <t>Bednění stěn základových pasů - zřízení</t>
  </si>
  <si>
    <t>0,2*1,68*4</t>
  </si>
  <si>
    <t>274351216</t>
  </si>
  <si>
    <t>Bednění stěn základových pasů - odstranění</t>
  </si>
  <si>
    <t>311271129</t>
  </si>
  <si>
    <t>Zdivo z tvarovek z betonové dlažby s povrchvou úpravou ostařením</t>
  </si>
  <si>
    <t>režné zdivo obezdívky studny : 1,68*0,55*4</t>
  </si>
  <si>
    <t>627452111</t>
  </si>
  <si>
    <t>Spárování maltou MCs zapuštěné rovné, zdí z cihel</t>
  </si>
  <si>
    <t>1,68*4*0,55</t>
  </si>
  <si>
    <t>564721112</t>
  </si>
  <si>
    <t>Podklad z kameniva drceného vel.8-16mm,tl.50mm</t>
  </si>
  <si>
    <t>S1 : 436,22</t>
  </si>
  <si>
    <t>564751111</t>
  </si>
  <si>
    <t>Podklad z kameniva drceného vel.8-16 mm,tl. 15 cm</t>
  </si>
  <si>
    <t>S2+S3 : 47,05+37,9</t>
  </si>
  <si>
    <t>564761111</t>
  </si>
  <si>
    <t>Podklad z kameniva drceného vel.16-32 mm,tl. 20 cm</t>
  </si>
  <si>
    <t>S3 : 37,9</t>
  </si>
  <si>
    <t>564831111</t>
  </si>
  <si>
    <t>Podklad ze štěrkodrti po zhutnění tloušťky 10 cm</t>
  </si>
  <si>
    <t>436,22*2</t>
  </si>
  <si>
    <t>564851111</t>
  </si>
  <si>
    <t>Podklad ze štěrkodrti po zhutnění tloušťky 15 cm</t>
  </si>
  <si>
    <t>564861111</t>
  </si>
  <si>
    <t>Podklad ze štěrkodrti po zhutnění tloušťky 20 cm</t>
  </si>
  <si>
    <t>pod kamenné kostky : 140*0,5</t>
  </si>
  <si>
    <t>568111112</t>
  </si>
  <si>
    <t xml:space="preserve">Zřízení vrstvy z geotextilie </t>
  </si>
  <si>
    <t>436,22</t>
  </si>
  <si>
    <t>596215040</t>
  </si>
  <si>
    <t>Kladení zámkové dlažby tl. 8 cm do drtě tl. 4 cm</t>
  </si>
  <si>
    <t>436,22+37,9</t>
  </si>
  <si>
    <t>596921112</t>
  </si>
  <si>
    <t>Kladení bet.veget. dlaždic,lože 30 mm,pl.do 100 m2</t>
  </si>
  <si>
    <t>772506360</t>
  </si>
  <si>
    <t>Dlažba z kamene,drobné kostky</t>
  </si>
  <si>
    <t>800-782</t>
  </si>
  <si>
    <t>2*0,4*8</t>
  </si>
  <si>
    <t>596-1</t>
  </si>
  <si>
    <t xml:space="preserve">D+M ocelová pásovina jako opěra zatraňovací dlažby </t>
  </si>
  <si>
    <t>m</t>
  </si>
  <si>
    <t>6280000</t>
  </si>
  <si>
    <t>Dlažba např. BEST ARCHIA tl.8cm</t>
  </si>
  <si>
    <t>POL3_</t>
  </si>
  <si>
    <t>436,22*1,05</t>
  </si>
  <si>
    <t>628000</t>
  </si>
  <si>
    <t>Dlažba např.DECADO PUR-GODELMAN,tl.8cm</t>
  </si>
  <si>
    <t>37,09*1,05</t>
  </si>
  <si>
    <t>Dlažba zatravňovací  např SCADA-GODELMANN tl.12cm</t>
  </si>
  <si>
    <t>794*1,03</t>
  </si>
  <si>
    <t>67390505</t>
  </si>
  <si>
    <t>Geotextilie netkaná  500 g/m2  2x25 m</t>
  </si>
  <si>
    <t>SPCM</t>
  </si>
  <si>
    <t>436*1,15</t>
  </si>
  <si>
    <t>895941311</t>
  </si>
  <si>
    <t>Zřízení vpusti uliční z dílců typ UVB - 50, včetně dodávky dílců pro uliční vpusti TBV</t>
  </si>
  <si>
    <t>827-1</t>
  </si>
  <si>
    <t>8-1</t>
  </si>
  <si>
    <t>Demontáž uliční vpusti-odvoz do TS města</t>
  </si>
  <si>
    <t>8-2</t>
  </si>
  <si>
    <t>Napojení na stav.kanalizaci</t>
  </si>
  <si>
    <t>831350012</t>
  </si>
  <si>
    <t>Kanalizace z trub PVC hrdlových D 160 mm, hloubka 1,5 m</t>
  </si>
  <si>
    <t>AP-HSV</t>
  </si>
  <si>
    <t>POL2_</t>
  </si>
  <si>
    <t>916261111</t>
  </si>
  <si>
    <t>Osazení obruby z kostek drobných, s boční opěrou, včetně kostek drobných 12 cm, lože C 12/15</t>
  </si>
  <si>
    <t>140,9*2</t>
  </si>
  <si>
    <t>91-1</t>
  </si>
  <si>
    <t>D+M venkovní rohož,polymerbet.vana 1000/500/80mm,s odtokem DN 100,viz odkaz č.8</t>
  </si>
  <si>
    <t>979054441</t>
  </si>
  <si>
    <t xml:space="preserve">Očištění vybour. dlaždic s výplní kamen. těženým,uložení na palety,odvou do areálu TS města </t>
  </si>
  <si>
    <t>37,32+122,31</t>
  </si>
  <si>
    <t>979-1</t>
  </si>
  <si>
    <t>998223011</t>
  </si>
  <si>
    <t>Přesun hmot, pozemní komunikace, kryt dlážděný</t>
  </si>
  <si>
    <t>t</t>
  </si>
  <si>
    <t>POL7_</t>
  </si>
  <si>
    <t>721242111</t>
  </si>
  <si>
    <t>Lapač střešních splavenin PP HL660 D 110 mm</t>
  </si>
  <si>
    <t>800-721</t>
  </si>
  <si>
    <t>721242803</t>
  </si>
  <si>
    <t>Demontáž lapače střešních splavenin DN 100</t>
  </si>
  <si>
    <t>311-1</t>
  </si>
  <si>
    <t>D+M zakrytí studny,kovářské provedení,uzamykatelné 1700/1700</t>
  </si>
  <si>
    <t>799-1</t>
  </si>
  <si>
    <t>Demontáž  mobiliáře-lavičky</t>
  </si>
  <si>
    <t>799-2</t>
  </si>
  <si>
    <t>D+M mobiliář-lavičky, např.mmcite model brunea LB 111r-akátové dřevo</t>
  </si>
  <si>
    <t>799-31</t>
  </si>
  <si>
    <t>D+M odpadkový koš např.MIU 516r akátové dřevo</t>
  </si>
  <si>
    <t>799-4</t>
  </si>
  <si>
    <t>D+M pumpy ke studni,potrubí do hloubky cca 20m,filtrační sítko</t>
  </si>
  <si>
    <t>799-5</t>
  </si>
  <si>
    <t>Demontáž  stav.odpadkových košů</t>
  </si>
  <si>
    <t>799-6</t>
  </si>
  <si>
    <t>D+M sklolaminátový vlajkový stožár s vnitřním vedení lanka a sklopnou patkou,výška 6m, ,hmotnost 15kg,základová patka 600/600/700</t>
  </si>
  <si>
    <t>799-7</t>
  </si>
  <si>
    <t>Demontáž a zpětná montáž kamenné části pomníku po provedení dlažeb</t>
  </si>
  <si>
    <t>M21-1</t>
  </si>
  <si>
    <t>Veřejné osvětlení-viz sam.rozpočet</t>
  </si>
  <si>
    <t>979082213</t>
  </si>
  <si>
    <t>Vodorovná doprava suti po suchu do 1 km</t>
  </si>
  <si>
    <t>POL8_</t>
  </si>
  <si>
    <t>979082219</t>
  </si>
  <si>
    <t>Příplatek za dopravu suti po suchu za další 1 km</t>
  </si>
  <si>
    <t>979087212</t>
  </si>
  <si>
    <t>Nakládání suti na dopravní prostředky</t>
  </si>
  <si>
    <t>979990001</t>
  </si>
  <si>
    <t>Poplatek za skládku stavební suti</t>
  </si>
  <si>
    <t>801-3</t>
  </si>
  <si>
    <t/>
  </si>
  <si>
    <t>SUM</t>
  </si>
  <si>
    <t>Poznámky uchazeče k zadání</t>
  </si>
  <si>
    <t>POPUZIV</t>
  </si>
  <si>
    <t>END</t>
  </si>
  <si>
    <t>VN-1</t>
  </si>
  <si>
    <t>Zařízení staveniště-náklady spojené s vybudování zař.staveniště</t>
  </si>
  <si>
    <t>kompl</t>
  </si>
  <si>
    <t>VN-2</t>
  </si>
  <si>
    <t>Provoz  staveniště-náklady na vybavení objektů zař.staveniště,ostraha staveniště,náklady na , spotř.energii,úklid staveniště,údržba užívaných objektů</t>
  </si>
  <si>
    <t>VN-3</t>
  </si>
  <si>
    <t>Odstranění zařízení staveniště-odstranění objektů staveniště.zrušení staveništních přípojek</t>
  </si>
  <si>
    <t>VN-4</t>
  </si>
  <si>
    <t>Provoz objednatele</t>
  </si>
  <si>
    <t>VN-5</t>
  </si>
  <si>
    <t>Oplocení staveniště,výška oplocení 1,8m,s vraty</t>
  </si>
  <si>
    <t>VN-6</t>
  </si>
  <si>
    <t>Geodetické práce</t>
  </si>
  <si>
    <t>ON-1</t>
  </si>
  <si>
    <t>Bezepečnostní a hygienická opatření na staveništi-náklady na ochranu před vstupem nepovoaných osob,, náklady na osvětlení staveniště,dokumentace  požární ochrany na staveništi,oplocení staveniště</t>
  </si>
  <si>
    <t>ON-2</t>
  </si>
  <si>
    <t>Dokumentace skutečného provedení-dokumentace skutečného provedení stavby,v tištěné a , elektronické podpbě(formát PDF+DWG)</t>
  </si>
  <si>
    <t>Naložení a odvoz,zdemontovaných laviček(7 ks) a stožárů a světel VO(2ks) koše (1 ks) do TS města</t>
  </si>
  <si>
    <t>Stavební úpravy prostoru před ZŠ v Sokolské ul., Třeboň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</si>
</sst>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0" fontId="0" fillId="0" borderId="18" xfId="0" applyBorder="1" applyAlignment="1">
      <alignment horizont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1" zoomScaleNormal="100" zoomScaleSheetLayoutView="75" workbookViewId="0">
      <selection activeCell="I50" sqref="I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42" t="s">
        <v>4</v>
      </c>
      <c r="C1" s="243"/>
      <c r="D1" s="243"/>
      <c r="E1" s="243"/>
      <c r="F1" s="243"/>
      <c r="G1" s="243"/>
      <c r="H1" s="243"/>
      <c r="I1" s="243"/>
      <c r="J1" s="244"/>
    </row>
    <row r="2" spans="1:15" ht="23.25" customHeight="1" x14ac:dyDescent="0.2">
      <c r="A2" s="4"/>
      <c r="B2" s="81" t="s">
        <v>24</v>
      </c>
      <c r="C2" s="82"/>
      <c r="D2" s="83" t="s">
        <v>41</v>
      </c>
      <c r="E2" s="83" t="s">
        <v>292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/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0"/>
      <c r="E11" s="230"/>
      <c r="F11" s="230"/>
      <c r="G11" s="230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33"/>
      <c r="E12" s="233"/>
      <c r="F12" s="233"/>
      <c r="G12" s="233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34"/>
      <c r="E13" s="234"/>
      <c r="F13" s="234"/>
      <c r="G13" s="234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60" t="s">
        <v>26</v>
      </c>
      <c r="B16" s="161" t="s">
        <v>26</v>
      </c>
      <c r="C16" s="59"/>
      <c r="D16" s="60"/>
      <c r="E16" s="221"/>
      <c r="F16" s="222"/>
      <c r="G16" s="221"/>
      <c r="H16" s="222"/>
      <c r="I16" s="221">
        <f>SUMIF(F50:F64,A16,I50:I64)+SUMIF(F50:F64,"PSU",I50:I64)</f>
        <v>0</v>
      </c>
      <c r="J16" s="223"/>
    </row>
    <row r="17" spans="1:10" ht="23.25" customHeight="1" x14ac:dyDescent="0.2">
      <c r="A17" s="160" t="s">
        <v>27</v>
      </c>
      <c r="B17" s="161" t="s">
        <v>27</v>
      </c>
      <c r="C17" s="59"/>
      <c r="D17" s="60"/>
      <c r="E17" s="221"/>
      <c r="F17" s="222"/>
      <c r="G17" s="221"/>
      <c r="H17" s="222"/>
      <c r="I17" s="221">
        <f>SUMIF(F50:F64,A17,I50:I64)</f>
        <v>0</v>
      </c>
      <c r="J17" s="223"/>
    </row>
    <row r="18" spans="1:10" ht="23.25" customHeight="1" x14ac:dyDescent="0.2">
      <c r="A18" s="160" t="s">
        <v>28</v>
      </c>
      <c r="B18" s="161" t="s">
        <v>28</v>
      </c>
      <c r="C18" s="59"/>
      <c r="D18" s="60"/>
      <c r="E18" s="221"/>
      <c r="F18" s="222"/>
      <c r="G18" s="221"/>
      <c r="H18" s="222"/>
      <c r="I18" s="221">
        <f>SUMIF(F50:F64,A18,I50:I64)</f>
        <v>0</v>
      </c>
      <c r="J18" s="223"/>
    </row>
    <row r="19" spans="1:10" ht="23.25" customHeight="1" x14ac:dyDescent="0.2">
      <c r="A19" s="160" t="s">
        <v>78</v>
      </c>
      <c r="B19" s="161" t="s">
        <v>29</v>
      </c>
      <c r="C19" s="59"/>
      <c r="D19" s="60"/>
      <c r="E19" s="221"/>
      <c r="F19" s="222"/>
      <c r="G19" s="221"/>
      <c r="H19" s="222"/>
      <c r="I19" s="221">
        <f>SUMIF(F50:F64,A19,I50:I64)</f>
        <v>0</v>
      </c>
      <c r="J19" s="223"/>
    </row>
    <row r="20" spans="1:10" ht="23.25" customHeight="1" x14ac:dyDescent="0.2">
      <c r="A20" s="160" t="s">
        <v>79</v>
      </c>
      <c r="B20" s="161" t="s">
        <v>30</v>
      </c>
      <c r="C20" s="59"/>
      <c r="D20" s="60"/>
      <c r="E20" s="221"/>
      <c r="F20" s="222"/>
      <c r="G20" s="221"/>
      <c r="H20" s="222"/>
      <c r="I20" s="221">
        <f>SUMIF(F50:F64,A20,I50:I64)</f>
        <v>0</v>
      </c>
      <c r="J20" s="223"/>
    </row>
    <row r="21" spans="1:10" ht="23.25" customHeight="1" x14ac:dyDescent="0.2">
      <c r="A21" s="4"/>
      <c r="B21" s="75" t="s">
        <v>31</v>
      </c>
      <c r="C21" s="76"/>
      <c r="D21" s="77"/>
      <c r="E21" s="240"/>
      <c r="F21" s="249"/>
      <c r="G21" s="240"/>
      <c r="H21" s="249"/>
      <c r="I21" s="240">
        <f>SUM(I16:J20)</f>
        <v>0</v>
      </c>
      <c r="J21" s="24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38">
        <f>ZakladDPHSniVypocet</f>
        <v>0</v>
      </c>
      <c r="H23" s="239"/>
      <c r="I23" s="23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1">
        <f>ZakladDPHSni*SazbaDPH1/100</f>
        <v>0</v>
      </c>
      <c r="H24" s="252"/>
      <c r="I24" s="25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38">
        <f>ZakladDPHZaklVypocet</f>
        <v>0</v>
      </c>
      <c r="H25" s="239"/>
      <c r="I25" s="23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5">
        <f>ZakladDPHZakl*SazbaDPH2/100</f>
        <v>0</v>
      </c>
      <c r="H26" s="246"/>
      <c r="I26" s="24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7">
        <f>0</f>
        <v>0</v>
      </c>
      <c r="H27" s="247"/>
      <c r="I27" s="247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50">
        <f>ZakladDPHSniVypocet+ZakladDPHZaklVypocet</f>
        <v>0</v>
      </c>
      <c r="H28" s="250"/>
      <c r="I28" s="250"/>
      <c r="J28" s="133" t="str">
        <f t="shared" si="0"/>
        <v>CZK</v>
      </c>
    </row>
    <row r="29" spans="1:10" ht="27.75" customHeight="1" thickBot="1" x14ac:dyDescent="0.25">
      <c r="A29" s="4"/>
      <c r="B29" s="129" t="s">
        <v>38</v>
      </c>
      <c r="C29" s="134"/>
      <c r="D29" s="134"/>
      <c r="E29" s="134"/>
      <c r="F29" s="134"/>
      <c r="G29" s="248">
        <f>ZakladDPHSni+DPHSni+ZakladDPHZakl+DPHZakl+Zaokrouhleni</f>
        <v>0</v>
      </c>
      <c r="H29" s="248"/>
      <c r="I29" s="248"/>
      <c r="J29" s="135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43143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customHeight="1" x14ac:dyDescent="0.2">
      <c r="A38" s="104" t="s">
        <v>40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4">
        <v>1</v>
      </c>
      <c r="B39" s="113" t="s">
        <v>42</v>
      </c>
      <c r="C39" s="224"/>
      <c r="D39" s="225"/>
      <c r="E39" s="225"/>
      <c r="F39" s="120">
        <f>'01 01 Pol'!AC110+'01 02 Pol'!AC18</f>
        <v>0</v>
      </c>
      <c r="G39" s="121">
        <f>'01 01 Pol'!AD110+'01 02 Pol'!AD18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customHeight="1" x14ac:dyDescent="0.2">
      <c r="A40" s="104">
        <v>2</v>
      </c>
      <c r="B40" s="105" t="s">
        <v>43</v>
      </c>
      <c r="C40" s="217" t="s">
        <v>44</v>
      </c>
      <c r="D40" s="218"/>
      <c r="E40" s="218"/>
      <c r="F40" s="123">
        <f>'01 01 Pol'!AC110+'01 02 Pol'!AC18</f>
        <v>0</v>
      </c>
      <c r="G40" s="124">
        <f>'01 01 Pol'!AD110+'01 02 Pol'!AD18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customHeight="1" x14ac:dyDescent="0.2">
      <c r="A41" s="104">
        <v>3</v>
      </c>
      <c r="B41" s="106" t="s">
        <v>43</v>
      </c>
      <c r="C41" s="217" t="s">
        <v>44</v>
      </c>
      <c r="D41" s="218"/>
      <c r="E41" s="218"/>
      <c r="F41" s="123">
        <f>'01 01 Pol'!AC110</f>
        <v>0</v>
      </c>
      <c r="G41" s="124">
        <f>'01 01 Pol'!AD110</f>
        <v>0</v>
      </c>
      <c r="H41" s="124">
        <f>(F41*SazbaDPH1/100)+(G41*SazbaDPH2/100)</f>
        <v>0</v>
      </c>
      <c r="I41" s="124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104">
        <v>3</v>
      </c>
      <c r="B42" s="115" t="s">
        <v>45</v>
      </c>
      <c r="C42" s="235" t="s">
        <v>46</v>
      </c>
      <c r="D42" s="236"/>
      <c r="E42" s="236"/>
      <c r="F42" s="125">
        <f>'01 02 Pol'!AC18</f>
        <v>0</v>
      </c>
      <c r="G42" s="126">
        <f>'01 02 Pol'!AD18</f>
        <v>0</v>
      </c>
      <c r="H42" s="126">
        <f>(F42*SazbaDPH1/100)+(G42*SazbaDPH2/100)</f>
        <v>0</v>
      </c>
      <c r="I42" s="126">
        <f>F42+G42+H42</f>
        <v>0</v>
      </c>
      <c r="J42" s="116" t="str">
        <f>IF(CenaCelkemVypocet=0,"",I42/CenaCelkemVypocet*100)</f>
        <v/>
      </c>
    </row>
    <row r="43" spans="1:10" ht="25.5" customHeight="1" x14ac:dyDescent="0.2">
      <c r="A43" s="104"/>
      <c r="B43" s="226" t="s">
        <v>47</v>
      </c>
      <c r="C43" s="227"/>
      <c r="D43" s="227"/>
      <c r="E43" s="228"/>
      <c r="F43" s="127">
        <f>SUMIF(A39:A42,"=1",F39:F42)</f>
        <v>0</v>
      </c>
      <c r="G43" s="128">
        <f>SUMIF(A39:A42,"=1",G39:G42)</f>
        <v>0</v>
      </c>
      <c r="H43" s="128">
        <f>SUMIF(A39:A42,"=1",H39:H42)</f>
        <v>0</v>
      </c>
      <c r="I43" s="128">
        <f>SUMIF(A39:A42,"=1",I39:I42)</f>
        <v>0</v>
      </c>
      <c r="J43" s="108">
        <f>SUMIF(A39:A42,"=1",J39:J42)</f>
        <v>0</v>
      </c>
    </row>
    <row r="47" spans="1:10" ht="15.75" x14ac:dyDescent="0.25">
      <c r="B47" s="136" t="s">
        <v>49</v>
      </c>
    </row>
    <row r="49" spans="1:10" ht="25.5" customHeight="1" x14ac:dyDescent="0.2">
      <c r="A49" s="137"/>
      <c r="B49" s="141" t="s">
        <v>18</v>
      </c>
      <c r="C49" s="141" t="s">
        <v>6</v>
      </c>
      <c r="D49" s="142"/>
      <c r="E49" s="142"/>
      <c r="F49" s="145" t="s">
        <v>50</v>
      </c>
      <c r="G49" s="145"/>
      <c r="H49" s="145"/>
      <c r="I49" s="145" t="s">
        <v>31</v>
      </c>
      <c r="J49" s="145" t="s">
        <v>0</v>
      </c>
    </row>
    <row r="50" spans="1:10" ht="25.5" customHeight="1" x14ac:dyDescent="0.2">
      <c r="A50" s="138"/>
      <c r="B50" s="146" t="s">
        <v>51</v>
      </c>
      <c r="C50" s="219" t="s">
        <v>52</v>
      </c>
      <c r="D50" s="220"/>
      <c r="E50" s="220"/>
      <c r="F50" s="152" t="s">
        <v>26</v>
      </c>
      <c r="G50" s="153"/>
      <c r="H50" s="153"/>
      <c r="I50" s="153">
        <f>'01 01 Pol'!G7</f>
        <v>0</v>
      </c>
      <c r="J50" s="148" t="str">
        <f>IF(I65=0,"",I50/I65*100)</f>
        <v/>
      </c>
    </row>
    <row r="51" spans="1:10" ht="25.5" customHeight="1" x14ac:dyDescent="0.2">
      <c r="A51" s="138"/>
      <c r="B51" s="140" t="s">
        <v>53</v>
      </c>
      <c r="C51" s="213" t="s">
        <v>54</v>
      </c>
      <c r="D51" s="214"/>
      <c r="E51" s="214"/>
      <c r="F51" s="154" t="s">
        <v>26</v>
      </c>
      <c r="G51" s="155"/>
      <c r="H51" s="155"/>
      <c r="I51" s="155">
        <f>'01 01 Pol'!G33</f>
        <v>0</v>
      </c>
      <c r="J51" s="149" t="str">
        <f>IF(I65=0,"",I51/I65*100)</f>
        <v/>
      </c>
    </row>
    <row r="52" spans="1:10" ht="25.5" customHeight="1" x14ac:dyDescent="0.2">
      <c r="A52" s="138"/>
      <c r="B52" s="140" t="s">
        <v>55</v>
      </c>
      <c r="C52" s="213" t="s">
        <v>56</v>
      </c>
      <c r="D52" s="214"/>
      <c r="E52" s="214"/>
      <c r="F52" s="154" t="s">
        <v>26</v>
      </c>
      <c r="G52" s="155"/>
      <c r="H52" s="155"/>
      <c r="I52" s="155">
        <f>'01 01 Pol'!G39</f>
        <v>0</v>
      </c>
      <c r="J52" s="149" t="str">
        <f>IF(I65=0,"",I52/I65*100)</f>
        <v/>
      </c>
    </row>
    <row r="53" spans="1:10" ht="25.5" customHeight="1" x14ac:dyDescent="0.2">
      <c r="A53" s="138"/>
      <c r="B53" s="140" t="s">
        <v>57</v>
      </c>
      <c r="C53" s="213" t="s">
        <v>58</v>
      </c>
      <c r="D53" s="214"/>
      <c r="E53" s="214"/>
      <c r="F53" s="154" t="s">
        <v>26</v>
      </c>
      <c r="G53" s="155"/>
      <c r="H53" s="155"/>
      <c r="I53" s="155">
        <f>'01 01 Pol'!G44</f>
        <v>0</v>
      </c>
      <c r="J53" s="149" t="str">
        <f>IF(I65=0,"",I53/I65*100)</f>
        <v/>
      </c>
    </row>
    <row r="54" spans="1:10" ht="25.5" customHeight="1" x14ac:dyDescent="0.2">
      <c r="A54" s="138"/>
      <c r="B54" s="140" t="s">
        <v>59</v>
      </c>
      <c r="C54" s="213" t="s">
        <v>60</v>
      </c>
      <c r="D54" s="214"/>
      <c r="E54" s="214"/>
      <c r="F54" s="154" t="s">
        <v>26</v>
      </c>
      <c r="G54" s="155"/>
      <c r="H54" s="155"/>
      <c r="I54" s="155">
        <f>'01 01 Pol'!G74</f>
        <v>0</v>
      </c>
      <c r="J54" s="149" t="str">
        <f>IF(I65=0,"",I54/I65*100)</f>
        <v/>
      </c>
    </row>
    <row r="55" spans="1:10" ht="25.5" customHeight="1" x14ac:dyDescent="0.2">
      <c r="A55" s="138"/>
      <c r="B55" s="140" t="s">
        <v>61</v>
      </c>
      <c r="C55" s="213" t="s">
        <v>62</v>
      </c>
      <c r="D55" s="214"/>
      <c r="E55" s="214"/>
      <c r="F55" s="154" t="s">
        <v>26</v>
      </c>
      <c r="G55" s="155"/>
      <c r="H55" s="155"/>
      <c r="I55" s="155">
        <f>'01 01 Pol'!G79</f>
        <v>0</v>
      </c>
      <c r="J55" s="149" t="str">
        <f>IF(I65=0,"",I55/I65*100)</f>
        <v/>
      </c>
    </row>
    <row r="56" spans="1:10" ht="25.5" customHeight="1" x14ac:dyDescent="0.2">
      <c r="A56" s="138"/>
      <c r="B56" s="140" t="s">
        <v>63</v>
      </c>
      <c r="C56" s="213" t="s">
        <v>64</v>
      </c>
      <c r="D56" s="214"/>
      <c r="E56" s="214"/>
      <c r="F56" s="154" t="s">
        <v>26</v>
      </c>
      <c r="G56" s="155"/>
      <c r="H56" s="155"/>
      <c r="I56" s="155">
        <f>'01 01 Pol'!G83</f>
        <v>0</v>
      </c>
      <c r="J56" s="149" t="str">
        <f>IF(I65=0,"",I56/I65*100)</f>
        <v/>
      </c>
    </row>
    <row r="57" spans="1:10" ht="25.5" customHeight="1" x14ac:dyDescent="0.2">
      <c r="A57" s="138"/>
      <c r="B57" s="140" t="s">
        <v>65</v>
      </c>
      <c r="C57" s="213" t="s">
        <v>66</v>
      </c>
      <c r="D57" s="214"/>
      <c r="E57" s="214"/>
      <c r="F57" s="154" t="s">
        <v>26</v>
      </c>
      <c r="G57" s="155"/>
      <c r="H57" s="155"/>
      <c r="I57" s="155">
        <f>'01 01 Pol'!G87</f>
        <v>0</v>
      </c>
      <c r="J57" s="149" t="str">
        <f>IF(I65=0,"",I57/I65*100)</f>
        <v/>
      </c>
    </row>
    <row r="58" spans="1:10" ht="25.5" customHeight="1" x14ac:dyDescent="0.2">
      <c r="A58" s="138"/>
      <c r="B58" s="140" t="s">
        <v>67</v>
      </c>
      <c r="C58" s="213" t="s">
        <v>68</v>
      </c>
      <c r="D58" s="214"/>
      <c r="E58" s="214"/>
      <c r="F58" s="154" t="s">
        <v>27</v>
      </c>
      <c r="G58" s="155"/>
      <c r="H58" s="155"/>
      <c r="I58" s="155">
        <f>'01 01 Pol'!G89</f>
        <v>0</v>
      </c>
      <c r="J58" s="149" t="str">
        <f>IF(I65=0,"",I58/I65*100)</f>
        <v/>
      </c>
    </row>
    <row r="59" spans="1:10" ht="25.5" customHeight="1" x14ac:dyDescent="0.2">
      <c r="A59" s="138"/>
      <c r="B59" s="140" t="s">
        <v>69</v>
      </c>
      <c r="C59" s="213" t="s">
        <v>70</v>
      </c>
      <c r="D59" s="214"/>
      <c r="E59" s="214"/>
      <c r="F59" s="154" t="s">
        <v>27</v>
      </c>
      <c r="G59" s="155"/>
      <c r="H59" s="155"/>
      <c r="I59" s="155">
        <f>'01 01 Pol'!G92</f>
        <v>0</v>
      </c>
      <c r="J59" s="149" t="str">
        <f>IF(I65=0,"",I59/I65*100)</f>
        <v/>
      </c>
    </row>
    <row r="60" spans="1:10" ht="25.5" customHeight="1" x14ac:dyDescent="0.2">
      <c r="A60" s="138"/>
      <c r="B60" s="140" t="s">
        <v>71</v>
      </c>
      <c r="C60" s="213" t="s">
        <v>72</v>
      </c>
      <c r="D60" s="214"/>
      <c r="E60" s="214"/>
      <c r="F60" s="154" t="s">
        <v>27</v>
      </c>
      <c r="G60" s="155"/>
      <c r="H60" s="155"/>
      <c r="I60" s="155">
        <f>'01 01 Pol'!G94</f>
        <v>0</v>
      </c>
      <c r="J60" s="149" t="str">
        <f>IF(I65=0,"",I60/I65*100)</f>
        <v/>
      </c>
    </row>
    <row r="61" spans="1:10" ht="25.5" customHeight="1" x14ac:dyDescent="0.2">
      <c r="A61" s="138"/>
      <c r="B61" s="140" t="s">
        <v>73</v>
      </c>
      <c r="C61" s="213" t="s">
        <v>74</v>
      </c>
      <c r="D61" s="214"/>
      <c r="E61" s="214"/>
      <c r="F61" s="154" t="s">
        <v>28</v>
      </c>
      <c r="G61" s="155"/>
      <c r="H61" s="155"/>
      <c r="I61" s="155">
        <f>'01 01 Pol'!G102</f>
        <v>0</v>
      </c>
      <c r="J61" s="149" t="str">
        <f>IF(I65=0,"",I61/I65*100)</f>
        <v/>
      </c>
    </row>
    <row r="62" spans="1:10" ht="25.5" customHeight="1" x14ac:dyDescent="0.2">
      <c r="A62" s="138"/>
      <c r="B62" s="140" t="s">
        <v>75</v>
      </c>
      <c r="C62" s="213" t="s">
        <v>76</v>
      </c>
      <c r="D62" s="214"/>
      <c r="E62" s="214"/>
      <c r="F62" s="154" t="s">
        <v>77</v>
      </c>
      <c r="G62" s="155"/>
      <c r="H62" s="155"/>
      <c r="I62" s="155">
        <f>'01 01 Pol'!G104</f>
        <v>0</v>
      </c>
      <c r="J62" s="149" t="str">
        <f>IF(I65=0,"",I62/I65*100)</f>
        <v/>
      </c>
    </row>
    <row r="63" spans="1:10" ht="25.5" customHeight="1" x14ac:dyDescent="0.2">
      <c r="A63" s="138"/>
      <c r="B63" s="140" t="s">
        <v>78</v>
      </c>
      <c r="C63" s="213" t="s">
        <v>29</v>
      </c>
      <c r="D63" s="214"/>
      <c r="E63" s="214"/>
      <c r="F63" s="154" t="s">
        <v>78</v>
      </c>
      <c r="G63" s="155"/>
      <c r="H63" s="155"/>
      <c r="I63" s="155">
        <f>'01 02 Pol'!G7</f>
        <v>0</v>
      </c>
      <c r="J63" s="149" t="str">
        <f>IF(I65=0,"",I63/I65*100)</f>
        <v/>
      </c>
    </row>
    <row r="64" spans="1:10" ht="25.5" customHeight="1" x14ac:dyDescent="0.2">
      <c r="A64" s="138"/>
      <c r="B64" s="147" t="s">
        <v>79</v>
      </c>
      <c r="C64" s="215" t="s">
        <v>30</v>
      </c>
      <c r="D64" s="216"/>
      <c r="E64" s="216"/>
      <c r="F64" s="156" t="s">
        <v>79</v>
      </c>
      <c r="G64" s="157"/>
      <c r="H64" s="157"/>
      <c r="I64" s="157">
        <f>'01 02 Pol'!G14</f>
        <v>0</v>
      </c>
      <c r="J64" s="150" t="str">
        <f>IF(I65=0,"",I64/I65*100)</f>
        <v/>
      </c>
    </row>
    <row r="65" spans="1:10" ht="25.5" customHeight="1" x14ac:dyDescent="0.2">
      <c r="A65" s="139"/>
      <c r="B65" s="143" t="s">
        <v>1</v>
      </c>
      <c r="C65" s="143"/>
      <c r="D65" s="144"/>
      <c r="E65" s="144"/>
      <c r="F65" s="158"/>
      <c r="G65" s="159"/>
      <c r="H65" s="159"/>
      <c r="I65" s="159">
        <f>SUM(I50:I64)</f>
        <v>0</v>
      </c>
      <c r="J65" s="151">
        <f>SUM(J50:J64)</f>
        <v>0</v>
      </c>
    </row>
    <row r="66" spans="1:10" x14ac:dyDescent="0.2">
      <c r="F66" s="102"/>
      <c r="G66" s="101"/>
      <c r="H66" s="102"/>
      <c r="I66" s="101"/>
      <c r="J66" s="103"/>
    </row>
    <row r="67" spans="1:10" x14ac:dyDescent="0.2">
      <c r="F67" s="102"/>
      <c r="G67" s="101"/>
      <c r="H67" s="102"/>
      <c r="I67" s="101"/>
      <c r="J67" s="103"/>
    </row>
    <row r="68" spans="1:10" x14ac:dyDescent="0.2">
      <c r="F68" s="102"/>
      <c r="G68" s="101"/>
      <c r="H68" s="102"/>
      <c r="I68" s="101"/>
      <c r="J6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G20:H20"/>
    <mergeCell ref="I17:J17"/>
    <mergeCell ref="I18:J18"/>
    <mergeCell ref="C39:E39"/>
    <mergeCell ref="C40:E40"/>
    <mergeCell ref="D35:E35"/>
    <mergeCell ref="G23:I23"/>
    <mergeCell ref="E19:F19"/>
    <mergeCell ref="E20:F20"/>
    <mergeCell ref="I20:J20"/>
    <mergeCell ref="I21:J21"/>
    <mergeCell ref="G19:H19"/>
    <mergeCell ref="C41:E41"/>
    <mergeCell ref="C50:E50"/>
    <mergeCell ref="C51:E51"/>
    <mergeCell ref="C52:E52"/>
    <mergeCell ref="C53:E53"/>
    <mergeCell ref="B43:E43"/>
    <mergeCell ref="C42:E42"/>
    <mergeCell ref="C61:E61"/>
    <mergeCell ref="C54:E54"/>
    <mergeCell ref="C62:E62"/>
    <mergeCell ref="C63:E63"/>
    <mergeCell ref="C64:E64"/>
    <mergeCell ref="C55:E55"/>
    <mergeCell ref="C56:E56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80" t="s">
        <v>8</v>
      </c>
      <c r="B2" s="79"/>
      <c r="C2" s="255"/>
      <c r="D2" s="255"/>
      <c r="E2" s="255"/>
      <c r="F2" s="255"/>
      <c r="G2" s="256"/>
    </row>
    <row r="3" spans="1:7" ht="24.95" customHeight="1" x14ac:dyDescent="0.2">
      <c r="A3" s="80" t="s">
        <v>9</v>
      </c>
      <c r="B3" s="79"/>
      <c r="C3" s="255"/>
      <c r="D3" s="255"/>
      <c r="E3" s="255"/>
      <c r="F3" s="255"/>
      <c r="G3" s="256"/>
    </row>
    <row r="4" spans="1:7" ht="24.95" customHeight="1" x14ac:dyDescent="0.2">
      <c r="A4" s="80" t="s">
        <v>10</v>
      </c>
      <c r="B4" s="79"/>
      <c r="C4" s="255"/>
      <c r="D4" s="255"/>
      <c r="E4" s="255"/>
      <c r="F4" s="255"/>
      <c r="G4" s="25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selection activeCell="C27" sqref="C27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69" t="s">
        <v>7</v>
      </c>
      <c r="B1" s="269"/>
      <c r="C1" s="269"/>
      <c r="D1" s="269"/>
      <c r="E1" s="269"/>
      <c r="F1" s="269"/>
      <c r="G1" s="269"/>
      <c r="AE1" t="s">
        <v>80</v>
      </c>
    </row>
    <row r="2" spans="1:60" ht="24.95" customHeight="1" x14ac:dyDescent="0.2">
      <c r="A2" s="163" t="s">
        <v>8</v>
      </c>
      <c r="B2" s="79" t="s">
        <v>41</v>
      </c>
      <c r="C2" s="270" t="s">
        <v>292</v>
      </c>
      <c r="D2" s="271"/>
      <c r="E2" s="271"/>
      <c r="F2" s="271"/>
      <c r="G2" s="272"/>
      <c r="AE2" t="s">
        <v>81</v>
      </c>
    </row>
    <row r="3" spans="1:60" ht="24.95" customHeight="1" x14ac:dyDescent="0.2">
      <c r="A3" s="163" t="s">
        <v>9</v>
      </c>
      <c r="B3" s="79" t="s">
        <v>43</v>
      </c>
      <c r="C3" s="270" t="s">
        <v>44</v>
      </c>
      <c r="D3" s="271"/>
      <c r="E3" s="271"/>
      <c r="F3" s="271"/>
      <c r="G3" s="272"/>
      <c r="AE3" t="s">
        <v>82</v>
      </c>
    </row>
    <row r="4" spans="1:60" ht="24.95" customHeight="1" x14ac:dyDescent="0.2">
      <c r="A4" s="164" t="s">
        <v>10</v>
      </c>
      <c r="B4" s="165" t="s">
        <v>43</v>
      </c>
      <c r="C4" s="273" t="s">
        <v>44</v>
      </c>
      <c r="D4" s="274"/>
      <c r="E4" s="274"/>
      <c r="F4" s="274"/>
      <c r="G4" s="275"/>
      <c r="AE4" t="s">
        <v>83</v>
      </c>
    </row>
    <row r="5" spans="1:60" x14ac:dyDescent="0.2">
      <c r="D5" s="162"/>
    </row>
    <row r="6" spans="1:60" ht="38.25" x14ac:dyDescent="0.2">
      <c r="A6" s="171" t="s">
        <v>84</v>
      </c>
      <c r="B6" s="169" t="s">
        <v>85</v>
      </c>
      <c r="C6" s="169" t="s">
        <v>86</v>
      </c>
      <c r="D6" s="170" t="s">
        <v>87</v>
      </c>
      <c r="E6" s="171" t="s">
        <v>88</v>
      </c>
      <c r="F6" s="166" t="s">
        <v>89</v>
      </c>
      <c r="G6" s="171" t="s">
        <v>90</v>
      </c>
      <c r="H6" s="172" t="s">
        <v>32</v>
      </c>
      <c r="I6" s="172" t="s">
        <v>91</v>
      </c>
      <c r="J6" s="172" t="s">
        <v>33</v>
      </c>
      <c r="K6" s="172" t="s">
        <v>92</v>
      </c>
      <c r="L6" s="172" t="s">
        <v>93</v>
      </c>
      <c r="M6" s="172" t="s">
        <v>94</v>
      </c>
      <c r="N6" s="172" t="s">
        <v>95</v>
      </c>
      <c r="O6" s="172" t="s">
        <v>96</v>
      </c>
      <c r="P6" s="172" t="s">
        <v>97</v>
      </c>
      <c r="Q6" s="172" t="s">
        <v>98</v>
      </c>
      <c r="R6" s="172" t="s">
        <v>99</v>
      </c>
      <c r="S6" s="172" t="s">
        <v>100</v>
      </c>
    </row>
    <row r="7" spans="1:60" x14ac:dyDescent="0.2">
      <c r="A7" s="173" t="s">
        <v>101</v>
      </c>
      <c r="B7" s="175" t="s">
        <v>51</v>
      </c>
      <c r="C7" s="176" t="s">
        <v>52</v>
      </c>
      <c r="D7" s="177"/>
      <c r="E7" s="183"/>
      <c r="F7" s="187"/>
      <c r="G7" s="187">
        <f>SUM(G8:G32)</f>
        <v>0</v>
      </c>
      <c r="H7" s="187"/>
      <c r="I7" s="187">
        <f>SUM(I8:I32)</f>
        <v>0</v>
      </c>
      <c r="J7" s="187"/>
      <c r="K7" s="187">
        <f>SUM(K8:K32)</f>
        <v>0</v>
      </c>
      <c r="L7" s="187"/>
      <c r="M7" s="187">
        <f>SUM(M8:M32)</f>
        <v>0</v>
      </c>
      <c r="N7" s="187"/>
      <c r="O7" s="187">
        <f>SUM(O8:O32)</f>
        <v>0</v>
      </c>
      <c r="P7" s="187"/>
      <c r="Q7" s="187">
        <f>SUM(Q8:Q32)</f>
        <v>333.93000000000006</v>
      </c>
      <c r="R7" s="188"/>
      <c r="S7" s="187"/>
      <c r="AE7" t="s">
        <v>102</v>
      </c>
    </row>
    <row r="8" spans="1:60" outlineLevel="1" x14ac:dyDescent="0.2">
      <c r="A8" s="168">
        <v>1</v>
      </c>
      <c r="B8" s="178" t="s">
        <v>103</v>
      </c>
      <c r="C8" s="206" t="s">
        <v>104</v>
      </c>
      <c r="D8" s="180" t="s">
        <v>105</v>
      </c>
      <c r="E8" s="184">
        <v>122.31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21</v>
      </c>
      <c r="M8" s="190">
        <f>G8*(1+L8/100)</f>
        <v>0</v>
      </c>
      <c r="N8" s="190">
        <v>0</v>
      </c>
      <c r="O8" s="190">
        <f>ROUND(E8*N8,2)</f>
        <v>0</v>
      </c>
      <c r="P8" s="190">
        <v>0.13800000000000001</v>
      </c>
      <c r="Q8" s="190">
        <f>ROUND(E8*P8,2)</f>
        <v>16.88</v>
      </c>
      <c r="R8" s="191" t="s">
        <v>106</v>
      </c>
      <c r="S8" s="190" t="s">
        <v>107</v>
      </c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108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 x14ac:dyDescent="0.2">
      <c r="A9" s="168"/>
      <c r="B9" s="178"/>
      <c r="C9" s="207" t="s">
        <v>109</v>
      </c>
      <c r="D9" s="181"/>
      <c r="E9" s="185">
        <v>122.31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1"/>
      <c r="S9" s="190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110</v>
      </c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 x14ac:dyDescent="0.2">
      <c r="A10" s="168">
        <v>2</v>
      </c>
      <c r="B10" s="178" t="s">
        <v>111</v>
      </c>
      <c r="C10" s="206" t="s">
        <v>112</v>
      </c>
      <c r="D10" s="180" t="s">
        <v>105</v>
      </c>
      <c r="E10" s="184">
        <v>46.058999999999997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21</v>
      </c>
      <c r="M10" s="190">
        <f>G10*(1+L10/100)</f>
        <v>0</v>
      </c>
      <c r="N10" s="190">
        <v>0</v>
      </c>
      <c r="O10" s="190">
        <f>ROUND(E10*N10,2)</f>
        <v>0</v>
      </c>
      <c r="P10" s="190">
        <v>0.28799999999999998</v>
      </c>
      <c r="Q10" s="190">
        <f>ROUND(E10*P10,2)</f>
        <v>13.26</v>
      </c>
      <c r="R10" s="191" t="s">
        <v>106</v>
      </c>
      <c r="S10" s="190" t="s">
        <v>107</v>
      </c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108</v>
      </c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">
      <c r="A11" s="168"/>
      <c r="B11" s="178"/>
      <c r="C11" s="207" t="s">
        <v>113</v>
      </c>
      <c r="D11" s="181"/>
      <c r="E11" s="185">
        <v>46.058999999999997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1"/>
      <c r="S11" s="190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110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">
      <c r="A12" s="168">
        <v>3</v>
      </c>
      <c r="B12" s="178" t="s">
        <v>114</v>
      </c>
      <c r="C12" s="206" t="s">
        <v>115</v>
      </c>
      <c r="D12" s="180" t="s">
        <v>105</v>
      </c>
      <c r="E12" s="184">
        <v>18.71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21</v>
      </c>
      <c r="M12" s="190">
        <f>G12*(1+L12/100)</f>
        <v>0</v>
      </c>
      <c r="N12" s="190">
        <v>0</v>
      </c>
      <c r="O12" s="190">
        <f>ROUND(E12*N12,2)</f>
        <v>0</v>
      </c>
      <c r="P12" s="190">
        <v>0.22500000000000001</v>
      </c>
      <c r="Q12" s="190">
        <f>ROUND(E12*P12,2)</f>
        <v>4.21</v>
      </c>
      <c r="R12" s="191" t="s">
        <v>106</v>
      </c>
      <c r="S12" s="190" t="s">
        <v>107</v>
      </c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108</v>
      </c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4</v>
      </c>
      <c r="B13" s="178" t="s">
        <v>116</v>
      </c>
      <c r="C13" s="206" t="s">
        <v>117</v>
      </c>
      <c r="D13" s="180" t="s">
        <v>105</v>
      </c>
      <c r="E13" s="184">
        <v>725.32</v>
      </c>
      <c r="F13" s="189"/>
      <c r="G13" s="190">
        <f>ROUND(E13*F13,2)</f>
        <v>0</v>
      </c>
      <c r="H13" s="189"/>
      <c r="I13" s="190">
        <f>ROUND(E13*H13,2)</f>
        <v>0</v>
      </c>
      <c r="J13" s="189"/>
      <c r="K13" s="190">
        <f>ROUND(E13*J13,2)</f>
        <v>0</v>
      </c>
      <c r="L13" s="190">
        <v>21</v>
      </c>
      <c r="M13" s="190">
        <f>G13*(1+L13/100)</f>
        <v>0</v>
      </c>
      <c r="N13" s="190">
        <v>0</v>
      </c>
      <c r="O13" s="190">
        <f>ROUND(E13*N13,2)</f>
        <v>0</v>
      </c>
      <c r="P13" s="190">
        <v>0.33</v>
      </c>
      <c r="Q13" s="190">
        <f>ROUND(E13*P13,2)</f>
        <v>239.36</v>
      </c>
      <c r="R13" s="191" t="s">
        <v>106</v>
      </c>
      <c r="S13" s="190" t="s">
        <v>107</v>
      </c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108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">
      <c r="A14" s="168">
        <v>5</v>
      </c>
      <c r="B14" s="178" t="s">
        <v>118</v>
      </c>
      <c r="C14" s="206" t="s">
        <v>119</v>
      </c>
      <c r="D14" s="180" t="s">
        <v>105</v>
      </c>
      <c r="E14" s="184">
        <v>547.47</v>
      </c>
      <c r="F14" s="189"/>
      <c r="G14" s="190">
        <f>ROUND(E14*F14,2)</f>
        <v>0</v>
      </c>
      <c r="H14" s="189"/>
      <c r="I14" s="190">
        <f>ROUND(E14*H14,2)</f>
        <v>0</v>
      </c>
      <c r="J14" s="189"/>
      <c r="K14" s="190">
        <f>ROUND(E14*J14,2)</f>
        <v>0</v>
      </c>
      <c r="L14" s="190">
        <v>21</v>
      </c>
      <c r="M14" s="190">
        <f>G14*(1+L14/100)</f>
        <v>0</v>
      </c>
      <c r="N14" s="190">
        <v>0</v>
      </c>
      <c r="O14" s="190">
        <f>ROUND(E14*N14,2)</f>
        <v>0</v>
      </c>
      <c r="P14" s="190">
        <v>0.11</v>
      </c>
      <c r="Q14" s="190">
        <f>ROUND(E14*P14,2)</f>
        <v>60.22</v>
      </c>
      <c r="R14" s="191" t="s">
        <v>106</v>
      </c>
      <c r="S14" s="190" t="s">
        <v>107</v>
      </c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 t="s">
        <v>108</v>
      </c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 x14ac:dyDescent="0.2">
      <c r="A15" s="168">
        <v>6</v>
      </c>
      <c r="B15" s="178" t="s">
        <v>120</v>
      </c>
      <c r="C15" s="206" t="s">
        <v>121</v>
      </c>
      <c r="D15" s="180" t="s">
        <v>122</v>
      </c>
      <c r="E15" s="184">
        <v>25.893000000000001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21</v>
      </c>
      <c r="M15" s="190">
        <f>G15*(1+L15/100)</f>
        <v>0</v>
      </c>
      <c r="N15" s="190">
        <v>0</v>
      </c>
      <c r="O15" s="190">
        <f>ROUND(E15*N15,2)</f>
        <v>0</v>
      </c>
      <c r="P15" s="190">
        <v>0</v>
      </c>
      <c r="Q15" s="190">
        <f>ROUND(E15*P15,2)</f>
        <v>0</v>
      </c>
      <c r="R15" s="191" t="s">
        <v>123</v>
      </c>
      <c r="S15" s="190" t="s">
        <v>107</v>
      </c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108</v>
      </c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 x14ac:dyDescent="0.2">
      <c r="A16" s="168"/>
      <c r="B16" s="178"/>
      <c r="C16" s="207" t="s">
        <v>124</v>
      </c>
      <c r="D16" s="181"/>
      <c r="E16" s="185">
        <v>25.893000000000001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1"/>
      <c r="S16" s="190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110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outlineLevel="1" x14ac:dyDescent="0.2">
      <c r="A17" s="168">
        <v>7</v>
      </c>
      <c r="B17" s="178" t="s">
        <v>125</v>
      </c>
      <c r="C17" s="206" t="s">
        <v>126</v>
      </c>
      <c r="D17" s="180" t="s">
        <v>122</v>
      </c>
      <c r="E17" s="184">
        <v>309.76100000000002</v>
      </c>
      <c r="F17" s="189"/>
      <c r="G17" s="190">
        <f>ROUND(E17*F17,2)</f>
        <v>0</v>
      </c>
      <c r="H17" s="189"/>
      <c r="I17" s="190">
        <f>ROUND(E17*H17,2)</f>
        <v>0</v>
      </c>
      <c r="J17" s="189"/>
      <c r="K17" s="190">
        <f>ROUND(E17*J17,2)</f>
        <v>0</v>
      </c>
      <c r="L17" s="190">
        <v>21</v>
      </c>
      <c r="M17" s="190">
        <f>G17*(1+L17/100)</f>
        <v>0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1" t="s">
        <v>123</v>
      </c>
      <c r="S17" s="190" t="s">
        <v>107</v>
      </c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 t="s">
        <v>108</v>
      </c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ht="22.5" outlineLevel="1" x14ac:dyDescent="0.2">
      <c r="A18" s="168"/>
      <c r="B18" s="178"/>
      <c r="C18" s="207" t="s">
        <v>127</v>
      </c>
      <c r="D18" s="181"/>
      <c r="E18" s="185">
        <v>261.73200000000003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1"/>
      <c r="S18" s="190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 t="s">
        <v>110</v>
      </c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ht="22.5" outlineLevel="1" x14ac:dyDescent="0.2">
      <c r="A19" s="168"/>
      <c r="B19" s="178"/>
      <c r="C19" s="207" t="s">
        <v>128</v>
      </c>
      <c r="D19" s="181"/>
      <c r="E19" s="185">
        <v>11.37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1"/>
      <c r="S19" s="190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 t="s">
        <v>110</v>
      </c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outlineLevel="1" x14ac:dyDescent="0.2">
      <c r="A20" s="168"/>
      <c r="B20" s="178"/>
      <c r="C20" s="207" t="s">
        <v>129</v>
      </c>
      <c r="D20" s="181"/>
      <c r="E20" s="185">
        <v>14.115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1"/>
      <c r="S20" s="190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 t="s">
        <v>110</v>
      </c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 x14ac:dyDescent="0.2">
      <c r="A21" s="168"/>
      <c r="B21" s="178"/>
      <c r="C21" s="207" t="s">
        <v>130</v>
      </c>
      <c r="D21" s="181"/>
      <c r="E21" s="185">
        <v>22.544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1"/>
      <c r="S21" s="190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 t="s">
        <v>110</v>
      </c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 x14ac:dyDescent="0.2">
      <c r="A22" s="168">
        <v>8</v>
      </c>
      <c r="B22" s="178" t="s">
        <v>131</v>
      </c>
      <c r="C22" s="206" t="s">
        <v>132</v>
      </c>
      <c r="D22" s="180" t="s">
        <v>122</v>
      </c>
      <c r="E22" s="184">
        <v>1.2902400000000001</v>
      </c>
      <c r="F22" s="189"/>
      <c r="G22" s="190">
        <f>ROUND(E22*F22,2)</f>
        <v>0</v>
      </c>
      <c r="H22" s="189"/>
      <c r="I22" s="190">
        <f>ROUND(E22*H22,2)</f>
        <v>0</v>
      </c>
      <c r="J22" s="189"/>
      <c r="K22" s="190">
        <f>ROUND(E22*J22,2)</f>
        <v>0</v>
      </c>
      <c r="L22" s="190">
        <v>21</v>
      </c>
      <c r="M22" s="190">
        <f>G22*(1+L22/100)</f>
        <v>0</v>
      </c>
      <c r="N22" s="190">
        <v>0</v>
      </c>
      <c r="O22" s="190">
        <f>ROUND(E22*N22,2)</f>
        <v>0</v>
      </c>
      <c r="P22" s="190">
        <v>0</v>
      </c>
      <c r="Q22" s="190">
        <f>ROUND(E22*P22,2)</f>
        <v>0</v>
      </c>
      <c r="R22" s="191" t="s">
        <v>123</v>
      </c>
      <c r="S22" s="190" t="s">
        <v>107</v>
      </c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 t="s">
        <v>108</v>
      </c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">
      <c r="A23" s="168"/>
      <c r="B23" s="178"/>
      <c r="C23" s="207" t="s">
        <v>133</v>
      </c>
      <c r="D23" s="181"/>
      <c r="E23" s="185">
        <v>1.2902400000000001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1"/>
      <c r="S23" s="190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 t="s">
        <v>110</v>
      </c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outlineLevel="1" x14ac:dyDescent="0.2">
      <c r="A24" s="168">
        <v>9</v>
      </c>
      <c r="B24" s="178" t="s">
        <v>134</v>
      </c>
      <c r="C24" s="206" t="s">
        <v>135</v>
      </c>
      <c r="D24" s="180" t="s">
        <v>122</v>
      </c>
      <c r="E24" s="184">
        <v>309.76100000000002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21</v>
      </c>
      <c r="M24" s="190">
        <f>G24*(1+L24/100)</f>
        <v>0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1" t="s">
        <v>123</v>
      </c>
      <c r="S24" s="190" t="s">
        <v>107</v>
      </c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 t="s">
        <v>108</v>
      </c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ht="22.5" outlineLevel="1" x14ac:dyDescent="0.2">
      <c r="A25" s="168">
        <v>10</v>
      </c>
      <c r="B25" s="178" t="s">
        <v>136</v>
      </c>
      <c r="C25" s="206" t="s">
        <v>137</v>
      </c>
      <c r="D25" s="180" t="s">
        <v>122</v>
      </c>
      <c r="E25" s="184">
        <v>309.76100000000002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21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1" t="s">
        <v>123</v>
      </c>
      <c r="S25" s="190" t="s">
        <v>107</v>
      </c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 t="s">
        <v>108</v>
      </c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outlineLevel="1" x14ac:dyDescent="0.2">
      <c r="A26" s="168">
        <v>11</v>
      </c>
      <c r="B26" s="178" t="s">
        <v>138</v>
      </c>
      <c r="C26" s="206" t="s">
        <v>139</v>
      </c>
      <c r="D26" s="180" t="s">
        <v>122</v>
      </c>
      <c r="E26" s="184">
        <v>309.76100000000002</v>
      </c>
      <c r="F26" s="189"/>
      <c r="G26" s="190">
        <f>ROUND(E26*F26,2)</f>
        <v>0</v>
      </c>
      <c r="H26" s="189"/>
      <c r="I26" s="190">
        <f>ROUND(E26*H26,2)</f>
        <v>0</v>
      </c>
      <c r="J26" s="189"/>
      <c r="K26" s="190">
        <f>ROUND(E26*J26,2)</f>
        <v>0</v>
      </c>
      <c r="L26" s="190">
        <v>21</v>
      </c>
      <c r="M26" s="190">
        <f>G26*(1+L26/100)</f>
        <v>0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1" t="s">
        <v>140</v>
      </c>
      <c r="S26" s="190" t="s">
        <v>107</v>
      </c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 t="s">
        <v>108</v>
      </c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outlineLevel="1" x14ac:dyDescent="0.2">
      <c r="A27" s="168">
        <v>12</v>
      </c>
      <c r="B27" s="178" t="s">
        <v>141</v>
      </c>
      <c r="C27" s="206" t="s">
        <v>142</v>
      </c>
      <c r="D27" s="180" t="s">
        <v>122</v>
      </c>
      <c r="E27" s="184">
        <v>309.76100000000002</v>
      </c>
      <c r="F27" s="189"/>
      <c r="G27" s="190">
        <f>ROUND(E27*F27,2)</f>
        <v>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21</v>
      </c>
      <c r="M27" s="190">
        <f>G27*(1+L27/100)</f>
        <v>0</v>
      </c>
      <c r="N27" s="190">
        <v>0</v>
      </c>
      <c r="O27" s="190">
        <f>ROUND(E27*N27,2)</f>
        <v>0</v>
      </c>
      <c r="P27" s="190">
        <v>0</v>
      </c>
      <c r="Q27" s="190">
        <f>ROUND(E27*P27,2)</f>
        <v>0</v>
      </c>
      <c r="R27" s="191" t="s">
        <v>123</v>
      </c>
      <c r="S27" s="190" t="s">
        <v>107</v>
      </c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 t="s">
        <v>108</v>
      </c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outlineLevel="1" x14ac:dyDescent="0.2">
      <c r="A28" s="168">
        <v>13</v>
      </c>
      <c r="B28" s="178" t="s">
        <v>143</v>
      </c>
      <c r="C28" s="206" t="s">
        <v>144</v>
      </c>
      <c r="D28" s="180" t="s">
        <v>105</v>
      </c>
      <c r="E28" s="184">
        <v>605.16999999999996</v>
      </c>
      <c r="F28" s="189"/>
      <c r="G28" s="190">
        <f>ROUND(E28*F28,2)</f>
        <v>0</v>
      </c>
      <c r="H28" s="189"/>
      <c r="I28" s="190">
        <f>ROUND(E28*H28,2)</f>
        <v>0</v>
      </c>
      <c r="J28" s="189"/>
      <c r="K28" s="190">
        <f>ROUND(E28*J28,2)</f>
        <v>0</v>
      </c>
      <c r="L28" s="190">
        <v>21</v>
      </c>
      <c r="M28" s="190">
        <f>G28*(1+L28/100)</f>
        <v>0</v>
      </c>
      <c r="N28" s="190">
        <v>0</v>
      </c>
      <c r="O28" s="190">
        <f>ROUND(E28*N28,2)</f>
        <v>0</v>
      </c>
      <c r="P28" s="190">
        <v>0</v>
      </c>
      <c r="Q28" s="190">
        <f>ROUND(E28*P28,2)</f>
        <v>0</v>
      </c>
      <c r="R28" s="191" t="s">
        <v>123</v>
      </c>
      <c r="S28" s="190" t="s">
        <v>107</v>
      </c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 t="s">
        <v>108</v>
      </c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 x14ac:dyDescent="0.2">
      <c r="A29" s="168"/>
      <c r="B29" s="178"/>
      <c r="C29" s="207" t="s">
        <v>145</v>
      </c>
      <c r="D29" s="181"/>
      <c r="E29" s="185">
        <v>605.16999999999996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1"/>
      <c r="S29" s="190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 t="s">
        <v>110</v>
      </c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 x14ac:dyDescent="0.2">
      <c r="A30" s="168">
        <v>14</v>
      </c>
      <c r="B30" s="178" t="s">
        <v>146</v>
      </c>
      <c r="C30" s="206" t="s">
        <v>147</v>
      </c>
      <c r="D30" s="180" t="s">
        <v>105</v>
      </c>
      <c r="E30" s="184">
        <v>605.16999999999996</v>
      </c>
      <c r="F30" s="189"/>
      <c r="G30" s="190">
        <f>ROUND(E30*F30,2)</f>
        <v>0</v>
      </c>
      <c r="H30" s="189"/>
      <c r="I30" s="190">
        <f>ROUND(E30*H30,2)</f>
        <v>0</v>
      </c>
      <c r="J30" s="189"/>
      <c r="K30" s="190">
        <f>ROUND(E30*J30,2)</f>
        <v>0</v>
      </c>
      <c r="L30" s="190">
        <v>21</v>
      </c>
      <c r="M30" s="190">
        <f>G30*(1+L30/100)</f>
        <v>0</v>
      </c>
      <c r="N30" s="190">
        <v>0</v>
      </c>
      <c r="O30" s="190">
        <f>ROUND(E30*N30,2)</f>
        <v>0</v>
      </c>
      <c r="P30" s="190">
        <v>0</v>
      </c>
      <c r="Q30" s="190">
        <f>ROUND(E30*P30,2)</f>
        <v>0</v>
      </c>
      <c r="R30" s="191" t="s">
        <v>140</v>
      </c>
      <c r="S30" s="190" t="s">
        <v>107</v>
      </c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 t="s">
        <v>108</v>
      </c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 x14ac:dyDescent="0.2">
      <c r="A31" s="168">
        <v>15</v>
      </c>
      <c r="B31" s="178" t="s">
        <v>148</v>
      </c>
      <c r="C31" s="206" t="s">
        <v>149</v>
      </c>
      <c r="D31" s="180" t="s">
        <v>150</v>
      </c>
      <c r="E31" s="184">
        <v>1</v>
      </c>
      <c r="F31" s="189"/>
      <c r="G31" s="190">
        <f>ROUND(E31*F31,2)</f>
        <v>0</v>
      </c>
      <c r="H31" s="189"/>
      <c r="I31" s="190">
        <f>ROUND(E31*H31,2)</f>
        <v>0</v>
      </c>
      <c r="J31" s="189"/>
      <c r="K31" s="190">
        <f>ROUND(E31*J31,2)</f>
        <v>0</v>
      </c>
      <c r="L31" s="190">
        <v>21</v>
      </c>
      <c r="M31" s="190">
        <f>G31*(1+L31/100)</f>
        <v>0</v>
      </c>
      <c r="N31" s="190">
        <v>0</v>
      </c>
      <c r="O31" s="190">
        <f>ROUND(E31*N31,2)</f>
        <v>0</v>
      </c>
      <c r="P31" s="190">
        <v>0</v>
      </c>
      <c r="Q31" s="190">
        <f>ROUND(E31*P31,2)</f>
        <v>0</v>
      </c>
      <c r="R31" s="191"/>
      <c r="S31" s="190" t="s">
        <v>151</v>
      </c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 t="s">
        <v>108</v>
      </c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 x14ac:dyDescent="0.2">
      <c r="A32" s="168">
        <v>16</v>
      </c>
      <c r="B32" s="178"/>
      <c r="C32" s="206"/>
      <c r="D32" s="180"/>
      <c r="E32" s="184">
        <v>0</v>
      </c>
      <c r="F32" s="189"/>
      <c r="G32" s="190">
        <f>ROUND(E32*F32,2)</f>
        <v>0</v>
      </c>
      <c r="H32" s="189"/>
      <c r="I32" s="190">
        <f>ROUND(E32*H32,2)</f>
        <v>0</v>
      </c>
      <c r="J32" s="189"/>
      <c r="K32" s="190">
        <f>ROUND(E32*J32,2)</f>
        <v>0</v>
      </c>
      <c r="L32" s="190">
        <v>21</v>
      </c>
      <c r="M32" s="190">
        <f>G32*(1+L32/100)</f>
        <v>0</v>
      </c>
      <c r="N32" s="190">
        <v>0</v>
      </c>
      <c r="O32" s="190">
        <f>ROUND(E32*N32,2)</f>
        <v>0</v>
      </c>
      <c r="P32" s="190">
        <v>0</v>
      </c>
      <c r="Q32" s="190">
        <f>ROUND(E32*P32,2)</f>
        <v>0</v>
      </c>
      <c r="R32" s="191"/>
      <c r="S32" s="190" t="s">
        <v>151</v>
      </c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 t="s">
        <v>108</v>
      </c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x14ac:dyDescent="0.2">
      <c r="A33" s="174" t="s">
        <v>101</v>
      </c>
      <c r="B33" s="179" t="s">
        <v>53</v>
      </c>
      <c r="C33" s="208" t="s">
        <v>54</v>
      </c>
      <c r="D33" s="182"/>
      <c r="E33" s="186"/>
      <c r="F33" s="192"/>
      <c r="G33" s="192">
        <f>SUM(G34:G38)</f>
        <v>0</v>
      </c>
      <c r="H33" s="192"/>
      <c r="I33" s="192">
        <f>SUM(I34:I38)</f>
        <v>0</v>
      </c>
      <c r="J33" s="192"/>
      <c r="K33" s="192">
        <f>SUM(K34:K38)</f>
        <v>0</v>
      </c>
      <c r="L33" s="192"/>
      <c r="M33" s="192">
        <f>SUM(M34:M38)</f>
        <v>0</v>
      </c>
      <c r="N33" s="192"/>
      <c r="O33" s="192">
        <f>SUM(O34:O38)</f>
        <v>3.3099999999999996</v>
      </c>
      <c r="P33" s="192"/>
      <c r="Q33" s="192">
        <f>SUM(Q34:Q38)</f>
        <v>0</v>
      </c>
      <c r="R33" s="193"/>
      <c r="S33" s="192"/>
      <c r="AE33" t="s">
        <v>102</v>
      </c>
    </row>
    <row r="34" spans="1:60" outlineLevel="1" x14ac:dyDescent="0.2">
      <c r="A34" s="168">
        <v>17</v>
      </c>
      <c r="B34" s="178" t="s">
        <v>152</v>
      </c>
      <c r="C34" s="206" t="s">
        <v>153</v>
      </c>
      <c r="D34" s="180" t="s">
        <v>122</v>
      </c>
      <c r="E34" s="184">
        <v>1.2902400000000001</v>
      </c>
      <c r="F34" s="189"/>
      <c r="G34" s="190">
        <f>ROUND(E34*F34,2)</f>
        <v>0</v>
      </c>
      <c r="H34" s="189"/>
      <c r="I34" s="190">
        <f>ROUND(E34*H34,2)</f>
        <v>0</v>
      </c>
      <c r="J34" s="189"/>
      <c r="K34" s="190">
        <f>ROUND(E34*J34,2)</f>
        <v>0</v>
      </c>
      <c r="L34" s="190">
        <v>21</v>
      </c>
      <c r="M34" s="190">
        <f>G34*(1+L34/100)</f>
        <v>0</v>
      </c>
      <c r="N34" s="190">
        <v>2.5249999999999999</v>
      </c>
      <c r="O34" s="190">
        <f>ROUND(E34*N34,2)</f>
        <v>3.26</v>
      </c>
      <c r="P34" s="190">
        <v>0</v>
      </c>
      <c r="Q34" s="190">
        <f>ROUND(E34*P34,2)</f>
        <v>0</v>
      </c>
      <c r="R34" s="191" t="s">
        <v>154</v>
      </c>
      <c r="S34" s="190" t="s">
        <v>107</v>
      </c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 t="s">
        <v>108</v>
      </c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 x14ac:dyDescent="0.2">
      <c r="A35" s="168"/>
      <c r="B35" s="178"/>
      <c r="C35" s="207" t="s">
        <v>155</v>
      </c>
      <c r="D35" s="181"/>
      <c r="E35" s="185">
        <v>1.2902400000000001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1"/>
      <c r="S35" s="190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 t="s">
        <v>110</v>
      </c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 x14ac:dyDescent="0.2">
      <c r="A36" s="168">
        <v>18</v>
      </c>
      <c r="B36" s="178" t="s">
        <v>156</v>
      </c>
      <c r="C36" s="206" t="s">
        <v>157</v>
      </c>
      <c r="D36" s="180" t="s">
        <v>105</v>
      </c>
      <c r="E36" s="184">
        <v>1.3440000000000001</v>
      </c>
      <c r="F36" s="189"/>
      <c r="G36" s="190">
        <f>ROUND(E36*F36,2)</f>
        <v>0</v>
      </c>
      <c r="H36" s="189"/>
      <c r="I36" s="190">
        <f>ROUND(E36*H36,2)</f>
        <v>0</v>
      </c>
      <c r="J36" s="189"/>
      <c r="K36" s="190">
        <f>ROUND(E36*J36,2)</f>
        <v>0</v>
      </c>
      <c r="L36" s="190">
        <v>21</v>
      </c>
      <c r="M36" s="190">
        <f>G36*(1+L36/100)</f>
        <v>0</v>
      </c>
      <c r="N36" s="190">
        <v>3.916E-2</v>
      </c>
      <c r="O36" s="190">
        <f>ROUND(E36*N36,2)</f>
        <v>0.05</v>
      </c>
      <c r="P36" s="190">
        <v>0</v>
      </c>
      <c r="Q36" s="190">
        <f>ROUND(E36*P36,2)</f>
        <v>0</v>
      </c>
      <c r="R36" s="191" t="s">
        <v>154</v>
      </c>
      <c r="S36" s="190" t="s">
        <v>107</v>
      </c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 t="s">
        <v>108</v>
      </c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 x14ac:dyDescent="0.2">
      <c r="A37" s="168"/>
      <c r="B37" s="178"/>
      <c r="C37" s="207" t="s">
        <v>158</v>
      </c>
      <c r="D37" s="181"/>
      <c r="E37" s="185">
        <v>1.3440000000000001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1"/>
      <c r="S37" s="190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 t="s">
        <v>110</v>
      </c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 x14ac:dyDescent="0.2">
      <c r="A38" s="168">
        <v>19</v>
      </c>
      <c r="B38" s="178" t="s">
        <v>159</v>
      </c>
      <c r="C38" s="206" t="s">
        <v>160</v>
      </c>
      <c r="D38" s="180" t="s">
        <v>105</v>
      </c>
      <c r="E38" s="184">
        <v>1.3440000000000001</v>
      </c>
      <c r="F38" s="189"/>
      <c r="G38" s="190">
        <f>ROUND(E38*F38,2)</f>
        <v>0</v>
      </c>
      <c r="H38" s="189"/>
      <c r="I38" s="190">
        <f>ROUND(E38*H38,2)</f>
        <v>0</v>
      </c>
      <c r="J38" s="189"/>
      <c r="K38" s="190">
        <f>ROUND(E38*J38,2)</f>
        <v>0</v>
      </c>
      <c r="L38" s="190">
        <v>21</v>
      </c>
      <c r="M38" s="190">
        <f>G38*(1+L38/100)</f>
        <v>0</v>
      </c>
      <c r="N38" s="190">
        <v>0</v>
      </c>
      <c r="O38" s="190">
        <f>ROUND(E38*N38,2)</f>
        <v>0</v>
      </c>
      <c r="P38" s="190">
        <v>0</v>
      </c>
      <c r="Q38" s="190">
        <f>ROUND(E38*P38,2)</f>
        <v>0</v>
      </c>
      <c r="R38" s="191" t="s">
        <v>154</v>
      </c>
      <c r="S38" s="190" t="s">
        <v>107</v>
      </c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 t="s">
        <v>108</v>
      </c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x14ac:dyDescent="0.2">
      <c r="A39" s="174" t="s">
        <v>101</v>
      </c>
      <c r="B39" s="179" t="s">
        <v>55</v>
      </c>
      <c r="C39" s="208" t="s">
        <v>56</v>
      </c>
      <c r="D39" s="182"/>
      <c r="E39" s="186"/>
      <c r="F39" s="192"/>
      <c r="G39" s="192">
        <f>SUM(G40:G43)</f>
        <v>0</v>
      </c>
      <c r="H39" s="192"/>
      <c r="I39" s="192">
        <f>SUM(I40:I43)</f>
        <v>0</v>
      </c>
      <c r="J39" s="192"/>
      <c r="K39" s="192">
        <f>SUM(K40:K43)</f>
        <v>0</v>
      </c>
      <c r="L39" s="192"/>
      <c r="M39" s="192">
        <f>SUM(M40:M43)</f>
        <v>0</v>
      </c>
      <c r="N39" s="192"/>
      <c r="O39" s="192">
        <f>SUM(O40:O43)</f>
        <v>8.24</v>
      </c>
      <c r="P39" s="192"/>
      <c r="Q39" s="192">
        <f>SUM(Q40:Q43)</f>
        <v>0</v>
      </c>
      <c r="R39" s="193"/>
      <c r="S39" s="192"/>
      <c r="AE39" t="s">
        <v>102</v>
      </c>
    </row>
    <row r="40" spans="1:60" ht="22.5" outlineLevel="1" x14ac:dyDescent="0.2">
      <c r="A40" s="168">
        <v>20</v>
      </c>
      <c r="B40" s="178" t="s">
        <v>161</v>
      </c>
      <c r="C40" s="206" t="s">
        <v>162</v>
      </c>
      <c r="D40" s="180" t="s">
        <v>105</v>
      </c>
      <c r="E40" s="184">
        <v>3.6960000000000002</v>
      </c>
      <c r="F40" s="189"/>
      <c r="G40" s="190">
        <f>ROUND(E40*F40,2)</f>
        <v>0</v>
      </c>
      <c r="H40" s="189"/>
      <c r="I40" s="190">
        <f>ROUND(E40*H40,2)</f>
        <v>0</v>
      </c>
      <c r="J40" s="189"/>
      <c r="K40" s="190">
        <f>ROUND(E40*J40,2)</f>
        <v>0</v>
      </c>
      <c r="L40" s="190">
        <v>21</v>
      </c>
      <c r="M40" s="190">
        <f>G40*(1+L40/100)</f>
        <v>0</v>
      </c>
      <c r="N40" s="190">
        <v>2.21366</v>
      </c>
      <c r="O40" s="190">
        <f>ROUND(E40*N40,2)</f>
        <v>8.18</v>
      </c>
      <c r="P40" s="190">
        <v>0</v>
      </c>
      <c r="Q40" s="190">
        <f>ROUND(E40*P40,2)</f>
        <v>0</v>
      </c>
      <c r="R40" s="191" t="s">
        <v>154</v>
      </c>
      <c r="S40" s="190" t="s">
        <v>107</v>
      </c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 t="s">
        <v>108</v>
      </c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outlineLevel="1" x14ac:dyDescent="0.2">
      <c r="A41" s="168"/>
      <c r="B41" s="178"/>
      <c r="C41" s="207" t="s">
        <v>163</v>
      </c>
      <c r="D41" s="181"/>
      <c r="E41" s="185">
        <v>3.6960000000000002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1"/>
      <c r="S41" s="190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 t="s">
        <v>110</v>
      </c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 x14ac:dyDescent="0.2">
      <c r="A42" s="168">
        <v>21</v>
      </c>
      <c r="B42" s="178" t="s">
        <v>164</v>
      </c>
      <c r="C42" s="206" t="s">
        <v>165</v>
      </c>
      <c r="D42" s="180" t="s">
        <v>105</v>
      </c>
      <c r="E42" s="184">
        <v>3.6960000000000002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21</v>
      </c>
      <c r="M42" s="190">
        <f>G42*(1+L42/100)</f>
        <v>0</v>
      </c>
      <c r="N42" s="190">
        <v>1.7219999999999999E-2</v>
      </c>
      <c r="O42" s="190">
        <f>ROUND(E42*N42,2)</f>
        <v>0.06</v>
      </c>
      <c r="P42" s="190">
        <v>0</v>
      </c>
      <c r="Q42" s="190">
        <f>ROUND(E42*P42,2)</f>
        <v>0</v>
      </c>
      <c r="R42" s="191" t="s">
        <v>154</v>
      </c>
      <c r="S42" s="190" t="s">
        <v>107</v>
      </c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 t="s">
        <v>108</v>
      </c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 x14ac:dyDescent="0.2">
      <c r="A43" s="168"/>
      <c r="B43" s="178"/>
      <c r="C43" s="207" t="s">
        <v>166</v>
      </c>
      <c r="D43" s="181"/>
      <c r="E43" s="185">
        <v>3.6960000000000002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1"/>
      <c r="S43" s="190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 t="s">
        <v>110</v>
      </c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x14ac:dyDescent="0.2">
      <c r="A44" s="174" t="s">
        <v>101</v>
      </c>
      <c r="B44" s="179" t="s">
        <v>57</v>
      </c>
      <c r="C44" s="208" t="s">
        <v>58</v>
      </c>
      <c r="D44" s="182"/>
      <c r="E44" s="186"/>
      <c r="F44" s="192"/>
      <c r="G44" s="192">
        <f>SUM(G45:G73)</f>
        <v>0</v>
      </c>
      <c r="H44" s="192"/>
      <c r="I44" s="192">
        <f>SUM(I45:I73)</f>
        <v>0</v>
      </c>
      <c r="J44" s="192"/>
      <c r="K44" s="192">
        <f>SUM(K45:K73)</f>
        <v>0</v>
      </c>
      <c r="L44" s="192"/>
      <c r="M44" s="192">
        <f>SUM(M45:M73)</f>
        <v>0</v>
      </c>
      <c r="N44" s="192"/>
      <c r="O44" s="192">
        <f>SUM(O45:O73)</f>
        <v>833.18999999999994</v>
      </c>
      <c r="P44" s="192"/>
      <c r="Q44" s="192">
        <f>SUM(Q45:Q73)</f>
        <v>0</v>
      </c>
      <c r="R44" s="193"/>
      <c r="S44" s="192"/>
      <c r="AE44" t="s">
        <v>102</v>
      </c>
    </row>
    <row r="45" spans="1:60" outlineLevel="1" x14ac:dyDescent="0.2">
      <c r="A45" s="168">
        <v>22</v>
      </c>
      <c r="B45" s="178" t="s">
        <v>167</v>
      </c>
      <c r="C45" s="206" t="s">
        <v>168</v>
      </c>
      <c r="D45" s="180" t="s">
        <v>105</v>
      </c>
      <c r="E45" s="184">
        <v>436.22</v>
      </c>
      <c r="F45" s="189"/>
      <c r="G45" s="190">
        <f>ROUND(E45*F45,2)</f>
        <v>0</v>
      </c>
      <c r="H45" s="189"/>
      <c r="I45" s="190">
        <f>ROUND(E45*H45,2)</f>
        <v>0</v>
      </c>
      <c r="J45" s="189"/>
      <c r="K45" s="190">
        <f>ROUND(E45*J45,2)</f>
        <v>0</v>
      </c>
      <c r="L45" s="190">
        <v>21</v>
      </c>
      <c r="M45" s="190">
        <f>G45*(1+L45/100)</f>
        <v>0</v>
      </c>
      <c r="N45" s="190">
        <v>0.19350000000000001</v>
      </c>
      <c r="O45" s="190">
        <f>ROUND(E45*N45,2)</f>
        <v>84.41</v>
      </c>
      <c r="P45" s="190">
        <v>0</v>
      </c>
      <c r="Q45" s="190">
        <f>ROUND(E45*P45,2)</f>
        <v>0</v>
      </c>
      <c r="R45" s="191" t="s">
        <v>106</v>
      </c>
      <c r="S45" s="190" t="s">
        <v>107</v>
      </c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 t="s">
        <v>108</v>
      </c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outlineLevel="1" x14ac:dyDescent="0.2">
      <c r="A46" s="168"/>
      <c r="B46" s="178"/>
      <c r="C46" s="207" t="s">
        <v>169</v>
      </c>
      <c r="D46" s="181"/>
      <c r="E46" s="185">
        <v>436.22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1"/>
      <c r="S46" s="190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 t="s">
        <v>110</v>
      </c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 x14ac:dyDescent="0.2">
      <c r="A47" s="168">
        <v>23</v>
      </c>
      <c r="B47" s="178" t="s">
        <v>170</v>
      </c>
      <c r="C47" s="206" t="s">
        <v>171</v>
      </c>
      <c r="D47" s="180" t="s">
        <v>105</v>
      </c>
      <c r="E47" s="184">
        <v>84.95</v>
      </c>
      <c r="F47" s="189"/>
      <c r="G47" s="190">
        <f>ROUND(E47*F47,2)</f>
        <v>0</v>
      </c>
      <c r="H47" s="189"/>
      <c r="I47" s="190">
        <f>ROUND(E47*H47,2)</f>
        <v>0</v>
      </c>
      <c r="J47" s="189"/>
      <c r="K47" s="190">
        <f>ROUND(E47*J47,2)</f>
        <v>0</v>
      </c>
      <c r="L47" s="190">
        <v>21</v>
      </c>
      <c r="M47" s="190">
        <f>G47*(1+L47/100)</f>
        <v>0</v>
      </c>
      <c r="N47" s="190">
        <v>0.29160000000000003</v>
      </c>
      <c r="O47" s="190">
        <f>ROUND(E47*N47,2)</f>
        <v>24.77</v>
      </c>
      <c r="P47" s="190">
        <v>0</v>
      </c>
      <c r="Q47" s="190">
        <f>ROUND(E47*P47,2)</f>
        <v>0</v>
      </c>
      <c r="R47" s="191" t="s">
        <v>106</v>
      </c>
      <c r="S47" s="190" t="s">
        <v>107</v>
      </c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 t="s">
        <v>108</v>
      </c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 x14ac:dyDescent="0.2">
      <c r="A48" s="168"/>
      <c r="B48" s="178"/>
      <c r="C48" s="207" t="s">
        <v>172</v>
      </c>
      <c r="D48" s="181"/>
      <c r="E48" s="185">
        <v>84.95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1"/>
      <c r="S48" s="190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 t="s">
        <v>110</v>
      </c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 x14ac:dyDescent="0.2">
      <c r="A49" s="168">
        <v>24</v>
      </c>
      <c r="B49" s="178" t="s">
        <v>173</v>
      </c>
      <c r="C49" s="206" t="s">
        <v>174</v>
      </c>
      <c r="D49" s="180" t="s">
        <v>105</v>
      </c>
      <c r="E49" s="184">
        <v>37.9</v>
      </c>
      <c r="F49" s="189"/>
      <c r="G49" s="190">
        <f>ROUND(E49*F49,2)</f>
        <v>0</v>
      </c>
      <c r="H49" s="189"/>
      <c r="I49" s="190">
        <f>ROUND(E49*H49,2)</f>
        <v>0</v>
      </c>
      <c r="J49" s="189"/>
      <c r="K49" s="190">
        <f>ROUND(E49*J49,2)</f>
        <v>0</v>
      </c>
      <c r="L49" s="190">
        <v>21</v>
      </c>
      <c r="M49" s="190">
        <f>G49*(1+L49/100)</f>
        <v>0</v>
      </c>
      <c r="N49" s="190">
        <v>0.43</v>
      </c>
      <c r="O49" s="190">
        <f>ROUND(E49*N49,2)</f>
        <v>16.3</v>
      </c>
      <c r="P49" s="190">
        <v>0</v>
      </c>
      <c r="Q49" s="190">
        <f>ROUND(E49*P49,2)</f>
        <v>0</v>
      </c>
      <c r="R49" s="191" t="s">
        <v>106</v>
      </c>
      <c r="S49" s="190" t="s">
        <v>107</v>
      </c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 t="s">
        <v>108</v>
      </c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 x14ac:dyDescent="0.2">
      <c r="A50" s="168"/>
      <c r="B50" s="178"/>
      <c r="C50" s="207" t="s">
        <v>175</v>
      </c>
      <c r="D50" s="181"/>
      <c r="E50" s="185">
        <v>37.9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1"/>
      <c r="S50" s="190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 t="s">
        <v>110</v>
      </c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 x14ac:dyDescent="0.2">
      <c r="A51" s="168">
        <v>25</v>
      </c>
      <c r="B51" s="178" t="s">
        <v>176</v>
      </c>
      <c r="C51" s="206" t="s">
        <v>177</v>
      </c>
      <c r="D51" s="180" t="s">
        <v>105</v>
      </c>
      <c r="E51" s="184">
        <v>872.44</v>
      </c>
      <c r="F51" s="189"/>
      <c r="G51" s="190">
        <f>ROUND(E51*F51,2)</f>
        <v>0</v>
      </c>
      <c r="H51" s="189"/>
      <c r="I51" s="190">
        <f>ROUND(E51*H51,2)</f>
        <v>0</v>
      </c>
      <c r="J51" s="189"/>
      <c r="K51" s="190">
        <f>ROUND(E51*J51,2)</f>
        <v>0</v>
      </c>
      <c r="L51" s="190">
        <v>21</v>
      </c>
      <c r="M51" s="190">
        <f>G51*(1+L51/100)</f>
        <v>0</v>
      </c>
      <c r="N51" s="190">
        <v>0.2205</v>
      </c>
      <c r="O51" s="190">
        <f>ROUND(E51*N51,2)</f>
        <v>192.37</v>
      </c>
      <c r="P51" s="190">
        <v>0</v>
      </c>
      <c r="Q51" s="190">
        <f>ROUND(E51*P51,2)</f>
        <v>0</v>
      </c>
      <c r="R51" s="191" t="s">
        <v>106</v>
      </c>
      <c r="S51" s="190" t="s">
        <v>107</v>
      </c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 t="s">
        <v>108</v>
      </c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outlineLevel="1" x14ac:dyDescent="0.2">
      <c r="A52" s="168"/>
      <c r="B52" s="178"/>
      <c r="C52" s="207" t="s">
        <v>178</v>
      </c>
      <c r="D52" s="181"/>
      <c r="E52" s="185">
        <v>872.44</v>
      </c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1"/>
      <c r="S52" s="190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 t="s">
        <v>110</v>
      </c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 x14ac:dyDescent="0.2">
      <c r="A53" s="168">
        <v>26</v>
      </c>
      <c r="B53" s="178" t="s">
        <v>179</v>
      </c>
      <c r="C53" s="206" t="s">
        <v>180</v>
      </c>
      <c r="D53" s="180" t="s">
        <v>105</v>
      </c>
      <c r="E53" s="184">
        <v>436.22</v>
      </c>
      <c r="F53" s="189"/>
      <c r="G53" s="190">
        <f>ROUND(E53*F53,2)</f>
        <v>0</v>
      </c>
      <c r="H53" s="189"/>
      <c r="I53" s="190">
        <f>ROUND(E53*H53,2)</f>
        <v>0</v>
      </c>
      <c r="J53" s="189"/>
      <c r="K53" s="190">
        <f>ROUND(E53*J53,2)</f>
        <v>0</v>
      </c>
      <c r="L53" s="190">
        <v>21</v>
      </c>
      <c r="M53" s="190">
        <f>G53*(1+L53/100)</f>
        <v>0</v>
      </c>
      <c r="N53" s="190">
        <v>0.378</v>
      </c>
      <c r="O53" s="190">
        <f>ROUND(E53*N53,2)</f>
        <v>164.89</v>
      </c>
      <c r="P53" s="190">
        <v>0</v>
      </c>
      <c r="Q53" s="190">
        <f>ROUND(E53*P53,2)</f>
        <v>0</v>
      </c>
      <c r="R53" s="191" t="s">
        <v>106</v>
      </c>
      <c r="S53" s="190" t="s">
        <v>107</v>
      </c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 t="s">
        <v>108</v>
      </c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 x14ac:dyDescent="0.2">
      <c r="A54" s="168"/>
      <c r="B54" s="178"/>
      <c r="C54" s="207" t="s">
        <v>169</v>
      </c>
      <c r="D54" s="181"/>
      <c r="E54" s="185">
        <v>436.22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1"/>
      <c r="S54" s="190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 t="s">
        <v>110</v>
      </c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outlineLevel="1" x14ac:dyDescent="0.2">
      <c r="A55" s="168">
        <v>27</v>
      </c>
      <c r="B55" s="178" t="s">
        <v>181</v>
      </c>
      <c r="C55" s="206" t="s">
        <v>182</v>
      </c>
      <c r="D55" s="180" t="s">
        <v>105</v>
      </c>
      <c r="E55" s="184">
        <v>506.22</v>
      </c>
      <c r="F55" s="189"/>
      <c r="G55" s="190">
        <f>ROUND(E55*F55,2)</f>
        <v>0</v>
      </c>
      <c r="H55" s="189"/>
      <c r="I55" s="190">
        <f>ROUND(E55*H55,2)</f>
        <v>0</v>
      </c>
      <c r="J55" s="189"/>
      <c r="K55" s="190">
        <f>ROUND(E55*J55,2)</f>
        <v>0</v>
      </c>
      <c r="L55" s="190">
        <v>21</v>
      </c>
      <c r="M55" s="190">
        <f>G55*(1+L55/100)</f>
        <v>0</v>
      </c>
      <c r="N55" s="190">
        <v>0.441</v>
      </c>
      <c r="O55" s="190">
        <f>ROUND(E55*N55,2)</f>
        <v>223.24</v>
      </c>
      <c r="P55" s="190">
        <v>0</v>
      </c>
      <c r="Q55" s="190">
        <f>ROUND(E55*P55,2)</f>
        <v>0</v>
      </c>
      <c r="R55" s="191" t="s">
        <v>106</v>
      </c>
      <c r="S55" s="190" t="s">
        <v>107</v>
      </c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 t="s">
        <v>108</v>
      </c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 x14ac:dyDescent="0.2">
      <c r="A56" s="168"/>
      <c r="B56" s="178"/>
      <c r="C56" s="207" t="s">
        <v>169</v>
      </c>
      <c r="D56" s="181"/>
      <c r="E56" s="185">
        <v>436.22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1"/>
      <c r="S56" s="190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 t="s">
        <v>110</v>
      </c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 x14ac:dyDescent="0.2">
      <c r="A57" s="168"/>
      <c r="B57" s="178"/>
      <c r="C57" s="207" t="s">
        <v>183</v>
      </c>
      <c r="D57" s="181"/>
      <c r="E57" s="185">
        <v>70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1"/>
      <c r="S57" s="190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 t="s">
        <v>110</v>
      </c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 x14ac:dyDescent="0.2">
      <c r="A58" s="168">
        <v>28</v>
      </c>
      <c r="B58" s="178" t="s">
        <v>184</v>
      </c>
      <c r="C58" s="206" t="s">
        <v>185</v>
      </c>
      <c r="D58" s="180" t="s">
        <v>105</v>
      </c>
      <c r="E58" s="184">
        <v>436.22</v>
      </c>
      <c r="F58" s="189"/>
      <c r="G58" s="190">
        <f>ROUND(E58*F58,2)</f>
        <v>0</v>
      </c>
      <c r="H58" s="189"/>
      <c r="I58" s="190">
        <f>ROUND(E58*H58,2)</f>
        <v>0</v>
      </c>
      <c r="J58" s="189"/>
      <c r="K58" s="190">
        <f>ROUND(E58*J58,2)</f>
        <v>0</v>
      </c>
      <c r="L58" s="190">
        <v>21</v>
      </c>
      <c r="M58" s="190">
        <f>G58*(1+L58/100)</f>
        <v>0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1" t="s">
        <v>106</v>
      </c>
      <c r="S58" s="190" t="s">
        <v>107</v>
      </c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 t="s">
        <v>108</v>
      </c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 x14ac:dyDescent="0.2">
      <c r="A59" s="168"/>
      <c r="B59" s="178"/>
      <c r="C59" s="207" t="s">
        <v>186</v>
      </c>
      <c r="D59" s="181"/>
      <c r="E59" s="185">
        <v>436.22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1"/>
      <c r="S59" s="190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 t="s">
        <v>110</v>
      </c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 x14ac:dyDescent="0.2">
      <c r="A60" s="168">
        <v>29</v>
      </c>
      <c r="B60" s="178" t="s">
        <v>187</v>
      </c>
      <c r="C60" s="206" t="s">
        <v>188</v>
      </c>
      <c r="D60" s="180" t="s">
        <v>105</v>
      </c>
      <c r="E60" s="184">
        <v>474.12</v>
      </c>
      <c r="F60" s="189"/>
      <c r="G60" s="190">
        <f>ROUND(E60*F60,2)</f>
        <v>0</v>
      </c>
      <c r="H60" s="189"/>
      <c r="I60" s="190">
        <f>ROUND(E60*H60,2)</f>
        <v>0</v>
      </c>
      <c r="J60" s="189"/>
      <c r="K60" s="190">
        <f>ROUND(E60*J60,2)</f>
        <v>0</v>
      </c>
      <c r="L60" s="190">
        <v>21</v>
      </c>
      <c r="M60" s="190">
        <f>G60*(1+L60/100)</f>
        <v>0</v>
      </c>
      <c r="N60" s="190">
        <v>7.3899999999999993E-2</v>
      </c>
      <c r="O60" s="190">
        <f>ROUND(E60*N60,2)</f>
        <v>35.04</v>
      </c>
      <c r="P60" s="190">
        <v>0</v>
      </c>
      <c r="Q60" s="190">
        <f>ROUND(E60*P60,2)</f>
        <v>0</v>
      </c>
      <c r="R60" s="191" t="s">
        <v>106</v>
      </c>
      <c r="S60" s="190" t="s">
        <v>107</v>
      </c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 t="s">
        <v>108</v>
      </c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outlineLevel="1" x14ac:dyDescent="0.2">
      <c r="A61" s="168"/>
      <c r="B61" s="178"/>
      <c r="C61" s="207" t="s">
        <v>189</v>
      </c>
      <c r="D61" s="181"/>
      <c r="E61" s="185">
        <v>474.12</v>
      </c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1"/>
      <c r="S61" s="190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 t="s">
        <v>110</v>
      </c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 x14ac:dyDescent="0.2">
      <c r="A62" s="168">
        <v>30</v>
      </c>
      <c r="B62" s="178" t="s">
        <v>190</v>
      </c>
      <c r="C62" s="206" t="s">
        <v>191</v>
      </c>
      <c r="D62" s="180" t="s">
        <v>105</v>
      </c>
      <c r="E62" s="184">
        <v>47.05</v>
      </c>
      <c r="F62" s="189"/>
      <c r="G62" s="190">
        <f>ROUND(E62*F62,2)</f>
        <v>0</v>
      </c>
      <c r="H62" s="189"/>
      <c r="I62" s="190">
        <f>ROUND(E62*H62,2)</f>
        <v>0</v>
      </c>
      <c r="J62" s="189"/>
      <c r="K62" s="190">
        <f>ROUND(E62*J62,2)</f>
        <v>0</v>
      </c>
      <c r="L62" s="190">
        <v>21</v>
      </c>
      <c r="M62" s="190">
        <f>G62*(1+L62/100)</f>
        <v>0</v>
      </c>
      <c r="N62" s="190">
        <v>3.15E-2</v>
      </c>
      <c r="O62" s="190">
        <f>ROUND(E62*N62,2)</f>
        <v>1.48</v>
      </c>
      <c r="P62" s="190">
        <v>0</v>
      </c>
      <c r="Q62" s="190">
        <f>ROUND(E62*P62,2)</f>
        <v>0</v>
      </c>
      <c r="R62" s="191" t="s">
        <v>106</v>
      </c>
      <c r="S62" s="190" t="s">
        <v>107</v>
      </c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 t="s">
        <v>108</v>
      </c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 x14ac:dyDescent="0.2">
      <c r="A63" s="168">
        <v>31</v>
      </c>
      <c r="B63" s="178" t="s">
        <v>192</v>
      </c>
      <c r="C63" s="206" t="s">
        <v>193</v>
      </c>
      <c r="D63" s="180" t="s">
        <v>105</v>
      </c>
      <c r="E63" s="184">
        <v>6.4</v>
      </c>
      <c r="F63" s="189"/>
      <c r="G63" s="190">
        <f>ROUND(E63*F63,2)</f>
        <v>0</v>
      </c>
      <c r="H63" s="189"/>
      <c r="I63" s="190">
        <f>ROUND(E63*H63,2)</f>
        <v>0</v>
      </c>
      <c r="J63" s="189"/>
      <c r="K63" s="190">
        <f>ROUND(E63*J63,2)</f>
        <v>0</v>
      </c>
      <c r="L63" s="190">
        <v>21</v>
      </c>
      <c r="M63" s="190">
        <f>G63*(1+L63/100)</f>
        <v>0</v>
      </c>
      <c r="N63" s="190">
        <v>0.1273</v>
      </c>
      <c r="O63" s="190">
        <f>ROUND(E63*N63,2)</f>
        <v>0.81</v>
      </c>
      <c r="P63" s="190">
        <v>0</v>
      </c>
      <c r="Q63" s="190">
        <f>ROUND(E63*P63,2)</f>
        <v>0</v>
      </c>
      <c r="R63" s="191" t="s">
        <v>194</v>
      </c>
      <c r="S63" s="190" t="s">
        <v>107</v>
      </c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 t="s">
        <v>108</v>
      </c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 x14ac:dyDescent="0.2">
      <c r="A64" s="168"/>
      <c r="B64" s="178"/>
      <c r="C64" s="207" t="s">
        <v>195</v>
      </c>
      <c r="D64" s="181"/>
      <c r="E64" s="185">
        <v>6.4</v>
      </c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1"/>
      <c r="S64" s="190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 t="s">
        <v>110</v>
      </c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ht="22.5" outlineLevel="1" x14ac:dyDescent="0.2">
      <c r="A65" s="168">
        <v>32</v>
      </c>
      <c r="B65" s="178" t="s">
        <v>196</v>
      </c>
      <c r="C65" s="206" t="s">
        <v>197</v>
      </c>
      <c r="D65" s="180" t="s">
        <v>198</v>
      </c>
      <c r="E65" s="184">
        <v>44</v>
      </c>
      <c r="F65" s="189"/>
      <c r="G65" s="190">
        <f>ROUND(E65*F65,2)</f>
        <v>0</v>
      </c>
      <c r="H65" s="189"/>
      <c r="I65" s="190">
        <f>ROUND(E65*H65,2)</f>
        <v>0</v>
      </c>
      <c r="J65" s="189"/>
      <c r="K65" s="190">
        <f>ROUND(E65*J65,2)</f>
        <v>0</v>
      </c>
      <c r="L65" s="190">
        <v>21</v>
      </c>
      <c r="M65" s="190">
        <f>G65*(1+L65/100)</f>
        <v>0</v>
      </c>
      <c r="N65" s="190">
        <v>0</v>
      </c>
      <c r="O65" s="190">
        <f>ROUND(E65*N65,2)</f>
        <v>0</v>
      </c>
      <c r="P65" s="190">
        <v>0</v>
      </c>
      <c r="Q65" s="190">
        <f>ROUND(E65*P65,2)</f>
        <v>0</v>
      </c>
      <c r="R65" s="191"/>
      <c r="S65" s="190" t="s">
        <v>151</v>
      </c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 t="s">
        <v>108</v>
      </c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 x14ac:dyDescent="0.2">
      <c r="A66" s="168">
        <v>33</v>
      </c>
      <c r="B66" s="178" t="s">
        <v>199</v>
      </c>
      <c r="C66" s="206" t="s">
        <v>200</v>
      </c>
      <c r="D66" s="180" t="s">
        <v>105</v>
      </c>
      <c r="E66" s="184">
        <v>458.03100000000001</v>
      </c>
      <c r="F66" s="189"/>
      <c r="G66" s="190">
        <f>ROUND(E66*F66,2)</f>
        <v>0</v>
      </c>
      <c r="H66" s="189"/>
      <c r="I66" s="190">
        <f>ROUND(E66*H66,2)</f>
        <v>0</v>
      </c>
      <c r="J66" s="189"/>
      <c r="K66" s="190">
        <f>ROUND(E66*J66,2)</f>
        <v>0</v>
      </c>
      <c r="L66" s="190">
        <v>21</v>
      </c>
      <c r="M66" s="190">
        <f>G66*(1+L66/100)</f>
        <v>0</v>
      </c>
      <c r="N66" s="190">
        <v>0.13100000000000001</v>
      </c>
      <c r="O66" s="190">
        <f>ROUND(E66*N66,2)</f>
        <v>60</v>
      </c>
      <c r="P66" s="190">
        <v>0</v>
      </c>
      <c r="Q66" s="190">
        <f>ROUND(E66*P66,2)</f>
        <v>0</v>
      </c>
      <c r="R66" s="191"/>
      <c r="S66" s="190" t="s">
        <v>151</v>
      </c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 t="s">
        <v>201</v>
      </c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 x14ac:dyDescent="0.2">
      <c r="A67" s="168"/>
      <c r="B67" s="178"/>
      <c r="C67" s="207" t="s">
        <v>202</v>
      </c>
      <c r="D67" s="181"/>
      <c r="E67" s="185">
        <v>458.03100000000001</v>
      </c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1"/>
      <c r="S67" s="190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 t="s">
        <v>110</v>
      </c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 x14ac:dyDescent="0.2">
      <c r="A68" s="168">
        <v>34</v>
      </c>
      <c r="B68" s="178" t="s">
        <v>203</v>
      </c>
      <c r="C68" s="206" t="s">
        <v>204</v>
      </c>
      <c r="D68" s="180" t="s">
        <v>105</v>
      </c>
      <c r="E68" s="184">
        <v>38.944499999999998</v>
      </c>
      <c r="F68" s="189"/>
      <c r="G68" s="190">
        <f>ROUND(E68*F68,2)</f>
        <v>0</v>
      </c>
      <c r="H68" s="189"/>
      <c r="I68" s="190">
        <f>ROUND(E68*H68,2)</f>
        <v>0</v>
      </c>
      <c r="J68" s="189"/>
      <c r="K68" s="190">
        <f>ROUND(E68*J68,2)</f>
        <v>0</v>
      </c>
      <c r="L68" s="190">
        <v>21</v>
      </c>
      <c r="M68" s="190">
        <f>G68*(1+L68/100)</f>
        <v>0</v>
      </c>
      <c r="N68" s="190">
        <v>0.13100000000000001</v>
      </c>
      <c r="O68" s="190">
        <f>ROUND(E68*N68,2)</f>
        <v>5.0999999999999996</v>
      </c>
      <c r="P68" s="190">
        <v>0</v>
      </c>
      <c r="Q68" s="190">
        <f>ROUND(E68*P68,2)</f>
        <v>0</v>
      </c>
      <c r="R68" s="191"/>
      <c r="S68" s="190" t="s">
        <v>151</v>
      </c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 t="s">
        <v>201</v>
      </c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 x14ac:dyDescent="0.2">
      <c r="A69" s="168"/>
      <c r="B69" s="178"/>
      <c r="C69" s="207" t="s">
        <v>205</v>
      </c>
      <c r="D69" s="181"/>
      <c r="E69" s="185">
        <v>38.944499999999998</v>
      </c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1"/>
      <c r="S69" s="190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 t="s">
        <v>110</v>
      </c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ht="22.5" outlineLevel="1" x14ac:dyDescent="0.2">
      <c r="A70" s="168">
        <v>35</v>
      </c>
      <c r="B70" s="178" t="s">
        <v>203</v>
      </c>
      <c r="C70" s="206" t="s">
        <v>206</v>
      </c>
      <c r="D70" s="180" t="s">
        <v>150</v>
      </c>
      <c r="E70" s="184">
        <v>817.82</v>
      </c>
      <c r="F70" s="189"/>
      <c r="G70" s="190">
        <f>ROUND(E70*F70,2)</f>
        <v>0</v>
      </c>
      <c r="H70" s="189"/>
      <c r="I70" s="190">
        <f>ROUND(E70*H70,2)</f>
        <v>0</v>
      </c>
      <c r="J70" s="189"/>
      <c r="K70" s="190">
        <f>ROUND(E70*J70,2)</f>
        <v>0</v>
      </c>
      <c r="L70" s="190">
        <v>21</v>
      </c>
      <c r="M70" s="190">
        <f>G70*(1+L70/100)</f>
        <v>0</v>
      </c>
      <c r="N70" s="190">
        <v>0.03</v>
      </c>
      <c r="O70" s="190">
        <f>ROUND(E70*N70,2)</f>
        <v>24.53</v>
      </c>
      <c r="P70" s="190">
        <v>0</v>
      </c>
      <c r="Q70" s="190">
        <f>ROUND(E70*P70,2)</f>
        <v>0</v>
      </c>
      <c r="R70" s="191"/>
      <c r="S70" s="190" t="s">
        <v>151</v>
      </c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 t="s">
        <v>201</v>
      </c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outlineLevel="1" x14ac:dyDescent="0.2">
      <c r="A71" s="168"/>
      <c r="B71" s="178"/>
      <c r="C71" s="207" t="s">
        <v>207</v>
      </c>
      <c r="D71" s="181"/>
      <c r="E71" s="185">
        <v>817.82</v>
      </c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1"/>
      <c r="S71" s="190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 t="s">
        <v>110</v>
      </c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outlineLevel="1" x14ac:dyDescent="0.2">
      <c r="A72" s="168">
        <v>36</v>
      </c>
      <c r="B72" s="178" t="s">
        <v>208</v>
      </c>
      <c r="C72" s="206" t="s">
        <v>209</v>
      </c>
      <c r="D72" s="180" t="s">
        <v>105</v>
      </c>
      <c r="E72" s="184">
        <v>501.4</v>
      </c>
      <c r="F72" s="189"/>
      <c r="G72" s="190">
        <f>ROUND(E72*F72,2)</f>
        <v>0</v>
      </c>
      <c r="H72" s="189"/>
      <c r="I72" s="190">
        <f>ROUND(E72*H72,2)</f>
        <v>0</v>
      </c>
      <c r="J72" s="189"/>
      <c r="K72" s="190">
        <f>ROUND(E72*J72,2)</f>
        <v>0</v>
      </c>
      <c r="L72" s="190">
        <v>21</v>
      </c>
      <c r="M72" s="190">
        <f>G72*(1+L72/100)</f>
        <v>0</v>
      </c>
      <c r="N72" s="190">
        <v>5.0000000000000001E-4</v>
      </c>
      <c r="O72" s="190">
        <f>ROUND(E72*N72,2)</f>
        <v>0.25</v>
      </c>
      <c r="P72" s="190">
        <v>0</v>
      </c>
      <c r="Q72" s="190">
        <f>ROUND(E72*P72,2)</f>
        <v>0</v>
      </c>
      <c r="R72" s="191" t="s">
        <v>210</v>
      </c>
      <c r="S72" s="190" t="s">
        <v>107</v>
      </c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 t="s">
        <v>201</v>
      </c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outlineLevel="1" x14ac:dyDescent="0.2">
      <c r="A73" s="168"/>
      <c r="B73" s="178"/>
      <c r="C73" s="207" t="s">
        <v>211</v>
      </c>
      <c r="D73" s="181"/>
      <c r="E73" s="185">
        <v>501.4</v>
      </c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1"/>
      <c r="S73" s="190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 t="s">
        <v>110</v>
      </c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</row>
    <row r="74" spans="1:60" x14ac:dyDescent="0.2">
      <c r="A74" s="174" t="s">
        <v>101</v>
      </c>
      <c r="B74" s="179" t="s">
        <v>59</v>
      </c>
      <c r="C74" s="208" t="s">
        <v>60</v>
      </c>
      <c r="D74" s="182"/>
      <c r="E74" s="186"/>
      <c r="F74" s="192"/>
      <c r="G74" s="192">
        <f>SUM(G75:G78)</f>
        <v>0</v>
      </c>
      <c r="H74" s="192"/>
      <c r="I74" s="192">
        <f>SUM(I75:I78)</f>
        <v>0</v>
      </c>
      <c r="J74" s="192"/>
      <c r="K74" s="192">
        <f>SUM(K75:K78)</f>
        <v>0</v>
      </c>
      <c r="L74" s="192"/>
      <c r="M74" s="192">
        <f>SUM(M75:M78)</f>
        <v>0</v>
      </c>
      <c r="N74" s="192"/>
      <c r="O74" s="192">
        <f>SUM(O75:O78)</f>
        <v>23.27</v>
      </c>
      <c r="P74" s="192"/>
      <c r="Q74" s="192">
        <f>SUM(Q75:Q78)</f>
        <v>0</v>
      </c>
      <c r="R74" s="193"/>
      <c r="S74" s="192"/>
      <c r="AE74" t="s">
        <v>102</v>
      </c>
    </row>
    <row r="75" spans="1:60" ht="22.5" outlineLevel="1" x14ac:dyDescent="0.2">
      <c r="A75" s="168">
        <v>37</v>
      </c>
      <c r="B75" s="178" t="s">
        <v>212</v>
      </c>
      <c r="C75" s="206" t="s">
        <v>213</v>
      </c>
      <c r="D75" s="180" t="s">
        <v>150</v>
      </c>
      <c r="E75" s="184">
        <v>3</v>
      </c>
      <c r="F75" s="189"/>
      <c r="G75" s="190">
        <f>ROUND(E75*F75,2)</f>
        <v>0</v>
      </c>
      <c r="H75" s="189"/>
      <c r="I75" s="190">
        <f>ROUND(E75*H75,2)</f>
        <v>0</v>
      </c>
      <c r="J75" s="189"/>
      <c r="K75" s="190">
        <f>ROUND(E75*J75,2)</f>
        <v>0</v>
      </c>
      <c r="L75" s="190">
        <v>21</v>
      </c>
      <c r="M75" s="190">
        <f>G75*(1+L75/100)</f>
        <v>0</v>
      </c>
      <c r="N75" s="190">
        <v>3.0596700000000001</v>
      </c>
      <c r="O75" s="190">
        <f>ROUND(E75*N75,2)</f>
        <v>9.18</v>
      </c>
      <c r="P75" s="190">
        <v>0</v>
      </c>
      <c r="Q75" s="190">
        <f>ROUND(E75*P75,2)</f>
        <v>0</v>
      </c>
      <c r="R75" s="191" t="s">
        <v>214</v>
      </c>
      <c r="S75" s="190" t="s">
        <v>107</v>
      </c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 t="s">
        <v>108</v>
      </c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outlineLevel="1" x14ac:dyDescent="0.2">
      <c r="A76" s="168">
        <v>38</v>
      </c>
      <c r="B76" s="178" t="s">
        <v>215</v>
      </c>
      <c r="C76" s="206" t="s">
        <v>216</v>
      </c>
      <c r="D76" s="180" t="s">
        <v>150</v>
      </c>
      <c r="E76" s="184">
        <v>3</v>
      </c>
      <c r="F76" s="189"/>
      <c r="G76" s="190">
        <f>ROUND(E76*F76,2)</f>
        <v>0</v>
      </c>
      <c r="H76" s="189"/>
      <c r="I76" s="190">
        <f>ROUND(E76*H76,2)</f>
        <v>0</v>
      </c>
      <c r="J76" s="189"/>
      <c r="K76" s="190">
        <f>ROUND(E76*J76,2)</f>
        <v>0</v>
      </c>
      <c r="L76" s="190">
        <v>21</v>
      </c>
      <c r="M76" s="190">
        <f>G76*(1+L76/100)</f>
        <v>0</v>
      </c>
      <c r="N76" s="190">
        <v>0</v>
      </c>
      <c r="O76" s="190">
        <f>ROUND(E76*N76,2)</f>
        <v>0</v>
      </c>
      <c r="P76" s="190">
        <v>0</v>
      </c>
      <c r="Q76" s="190">
        <f>ROUND(E76*P76,2)</f>
        <v>0</v>
      </c>
      <c r="R76" s="191"/>
      <c r="S76" s="190" t="s">
        <v>151</v>
      </c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 t="s">
        <v>108</v>
      </c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outlineLevel="1" x14ac:dyDescent="0.2">
      <c r="A77" s="168">
        <v>39</v>
      </c>
      <c r="B77" s="178" t="s">
        <v>217</v>
      </c>
      <c r="C77" s="206" t="s">
        <v>218</v>
      </c>
      <c r="D77" s="180" t="s">
        <v>150</v>
      </c>
      <c r="E77" s="184">
        <v>3</v>
      </c>
      <c r="F77" s="189"/>
      <c r="G77" s="190">
        <f>ROUND(E77*F77,2)</f>
        <v>0</v>
      </c>
      <c r="H77" s="189"/>
      <c r="I77" s="190">
        <f>ROUND(E77*H77,2)</f>
        <v>0</v>
      </c>
      <c r="J77" s="189"/>
      <c r="K77" s="190">
        <f>ROUND(E77*J77,2)</f>
        <v>0</v>
      </c>
      <c r="L77" s="190">
        <v>21</v>
      </c>
      <c r="M77" s="190">
        <f>G77*(1+L77/100)</f>
        <v>0</v>
      </c>
      <c r="N77" s="190">
        <v>0</v>
      </c>
      <c r="O77" s="190">
        <f>ROUND(E77*N77,2)</f>
        <v>0</v>
      </c>
      <c r="P77" s="190">
        <v>0</v>
      </c>
      <c r="Q77" s="190">
        <f>ROUND(E77*P77,2)</f>
        <v>0</v>
      </c>
      <c r="R77" s="191"/>
      <c r="S77" s="190" t="s">
        <v>151</v>
      </c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 t="s">
        <v>108</v>
      </c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ht="22.5" outlineLevel="1" x14ac:dyDescent="0.2">
      <c r="A78" s="168">
        <v>40</v>
      </c>
      <c r="B78" s="178" t="s">
        <v>219</v>
      </c>
      <c r="C78" s="206" t="s">
        <v>220</v>
      </c>
      <c r="D78" s="180" t="s">
        <v>198</v>
      </c>
      <c r="E78" s="184">
        <v>17</v>
      </c>
      <c r="F78" s="189"/>
      <c r="G78" s="190">
        <f>ROUND(E78*F78,2)</f>
        <v>0</v>
      </c>
      <c r="H78" s="189"/>
      <c r="I78" s="190">
        <f>ROUND(E78*H78,2)</f>
        <v>0</v>
      </c>
      <c r="J78" s="189"/>
      <c r="K78" s="190">
        <f>ROUND(E78*J78,2)</f>
        <v>0</v>
      </c>
      <c r="L78" s="190">
        <v>21</v>
      </c>
      <c r="M78" s="190">
        <f>G78*(1+L78/100)</f>
        <v>0</v>
      </c>
      <c r="N78" s="190">
        <v>0.82908999999999999</v>
      </c>
      <c r="O78" s="190">
        <f>ROUND(E78*N78,2)</f>
        <v>14.09</v>
      </c>
      <c r="P78" s="190">
        <v>0</v>
      </c>
      <c r="Q78" s="190">
        <f>ROUND(E78*P78,2)</f>
        <v>0</v>
      </c>
      <c r="R78" s="191" t="s">
        <v>221</v>
      </c>
      <c r="S78" s="190" t="s">
        <v>107</v>
      </c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 t="s">
        <v>222</v>
      </c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</row>
    <row r="79" spans="1:60" x14ac:dyDescent="0.2">
      <c r="A79" s="174" t="s">
        <v>101</v>
      </c>
      <c r="B79" s="179" t="s">
        <v>61</v>
      </c>
      <c r="C79" s="208" t="s">
        <v>62</v>
      </c>
      <c r="D79" s="182"/>
      <c r="E79" s="186"/>
      <c r="F79" s="192"/>
      <c r="G79" s="192">
        <f>SUM(G80:G82)</f>
        <v>0</v>
      </c>
      <c r="H79" s="192"/>
      <c r="I79" s="192">
        <f>SUM(I80:I82)</f>
        <v>0</v>
      </c>
      <c r="J79" s="192"/>
      <c r="K79" s="192">
        <f>SUM(K80:K82)</f>
        <v>0</v>
      </c>
      <c r="L79" s="192"/>
      <c r="M79" s="192">
        <f>SUM(M80:M82)</f>
        <v>0</v>
      </c>
      <c r="N79" s="192"/>
      <c r="O79" s="192">
        <f>SUM(O80:O82)</f>
        <v>35.14</v>
      </c>
      <c r="P79" s="192"/>
      <c r="Q79" s="192">
        <f>SUM(Q80:Q82)</f>
        <v>0</v>
      </c>
      <c r="R79" s="193"/>
      <c r="S79" s="192"/>
      <c r="AE79" t="s">
        <v>102</v>
      </c>
    </row>
    <row r="80" spans="1:60" ht="22.5" outlineLevel="1" x14ac:dyDescent="0.2">
      <c r="A80" s="168">
        <v>41</v>
      </c>
      <c r="B80" s="178" t="s">
        <v>223</v>
      </c>
      <c r="C80" s="206" t="s">
        <v>224</v>
      </c>
      <c r="D80" s="180" t="s">
        <v>198</v>
      </c>
      <c r="E80" s="184">
        <v>281.8</v>
      </c>
      <c r="F80" s="189"/>
      <c r="G80" s="190">
        <f>ROUND(E80*F80,2)</f>
        <v>0</v>
      </c>
      <c r="H80" s="189"/>
      <c r="I80" s="190">
        <f>ROUND(E80*H80,2)</f>
        <v>0</v>
      </c>
      <c r="J80" s="189"/>
      <c r="K80" s="190">
        <f>ROUND(E80*J80,2)</f>
        <v>0</v>
      </c>
      <c r="L80" s="190">
        <v>21</v>
      </c>
      <c r="M80" s="190">
        <f>G80*(1+L80/100)</f>
        <v>0</v>
      </c>
      <c r="N80" s="190">
        <v>0.12471</v>
      </c>
      <c r="O80" s="190">
        <f>ROUND(E80*N80,2)</f>
        <v>35.14</v>
      </c>
      <c r="P80" s="190">
        <v>0</v>
      </c>
      <c r="Q80" s="190">
        <f>ROUND(E80*P80,2)</f>
        <v>0</v>
      </c>
      <c r="R80" s="191" t="s">
        <v>106</v>
      </c>
      <c r="S80" s="190" t="s">
        <v>107</v>
      </c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 t="s">
        <v>108</v>
      </c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outlineLevel="1" x14ac:dyDescent="0.2">
      <c r="A81" s="168"/>
      <c r="B81" s="178"/>
      <c r="C81" s="207" t="s">
        <v>225</v>
      </c>
      <c r="D81" s="181"/>
      <c r="E81" s="185">
        <v>281.8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1"/>
      <c r="S81" s="190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 t="s">
        <v>110</v>
      </c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ht="22.5" outlineLevel="1" x14ac:dyDescent="0.2">
      <c r="A82" s="168">
        <v>42</v>
      </c>
      <c r="B82" s="178" t="s">
        <v>226</v>
      </c>
      <c r="C82" s="206" t="s">
        <v>227</v>
      </c>
      <c r="D82" s="180" t="s">
        <v>150</v>
      </c>
      <c r="E82" s="184">
        <v>2</v>
      </c>
      <c r="F82" s="189"/>
      <c r="G82" s="190">
        <f>ROUND(E82*F82,2)</f>
        <v>0</v>
      </c>
      <c r="H82" s="189"/>
      <c r="I82" s="190">
        <f>ROUND(E82*H82,2)</f>
        <v>0</v>
      </c>
      <c r="J82" s="189"/>
      <c r="K82" s="190">
        <f>ROUND(E82*J82,2)</f>
        <v>0</v>
      </c>
      <c r="L82" s="190">
        <v>21</v>
      </c>
      <c r="M82" s="190">
        <f>G82*(1+L82/100)</f>
        <v>0</v>
      </c>
      <c r="N82" s="190">
        <v>0</v>
      </c>
      <c r="O82" s="190">
        <f>ROUND(E82*N82,2)</f>
        <v>0</v>
      </c>
      <c r="P82" s="190">
        <v>0</v>
      </c>
      <c r="Q82" s="190">
        <f>ROUND(E82*P82,2)</f>
        <v>0</v>
      </c>
      <c r="R82" s="191"/>
      <c r="S82" s="190" t="s">
        <v>151</v>
      </c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 t="s">
        <v>108</v>
      </c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x14ac:dyDescent="0.2">
      <c r="A83" s="174" t="s">
        <v>101</v>
      </c>
      <c r="B83" s="179" t="s">
        <v>63</v>
      </c>
      <c r="C83" s="208" t="s">
        <v>64</v>
      </c>
      <c r="D83" s="182"/>
      <c r="E83" s="186"/>
      <c r="F83" s="192"/>
      <c r="G83" s="192">
        <f>SUM(G84:G86)</f>
        <v>0</v>
      </c>
      <c r="H83" s="192"/>
      <c r="I83" s="192">
        <f>SUM(I84:I86)</f>
        <v>0</v>
      </c>
      <c r="J83" s="192"/>
      <c r="K83" s="192">
        <f>SUM(K84:K86)</f>
        <v>0</v>
      </c>
      <c r="L83" s="192"/>
      <c r="M83" s="192">
        <f>SUM(M84:M86)</f>
        <v>0</v>
      </c>
      <c r="N83" s="192"/>
      <c r="O83" s="192">
        <f>SUM(O84:O86)</f>
        <v>0</v>
      </c>
      <c r="P83" s="192"/>
      <c r="Q83" s="192">
        <f>SUM(Q84:Q86)</f>
        <v>0</v>
      </c>
      <c r="R83" s="193"/>
      <c r="S83" s="192"/>
      <c r="AE83" t="s">
        <v>102</v>
      </c>
    </row>
    <row r="84" spans="1:60" ht="22.5" outlineLevel="1" x14ac:dyDescent="0.2">
      <c r="A84" s="168">
        <v>43</v>
      </c>
      <c r="B84" s="178" t="s">
        <v>228</v>
      </c>
      <c r="C84" s="206" t="s">
        <v>229</v>
      </c>
      <c r="D84" s="180" t="s">
        <v>105</v>
      </c>
      <c r="E84" s="184">
        <v>159.63</v>
      </c>
      <c r="F84" s="189"/>
      <c r="G84" s="190">
        <f>ROUND(E84*F84,2)</f>
        <v>0</v>
      </c>
      <c r="H84" s="189"/>
      <c r="I84" s="190">
        <f>ROUND(E84*H84,2)</f>
        <v>0</v>
      </c>
      <c r="J84" s="189"/>
      <c r="K84" s="190">
        <f>ROUND(E84*J84,2)</f>
        <v>0</v>
      </c>
      <c r="L84" s="190">
        <v>21</v>
      </c>
      <c r="M84" s="190">
        <f>G84*(1+L84/100)</f>
        <v>0</v>
      </c>
      <c r="N84" s="190">
        <v>0</v>
      </c>
      <c r="O84" s="190">
        <f>ROUND(E84*N84,2)</f>
        <v>0</v>
      </c>
      <c r="P84" s="190">
        <v>0</v>
      </c>
      <c r="Q84" s="190">
        <f>ROUND(E84*P84,2)</f>
        <v>0</v>
      </c>
      <c r="R84" s="191" t="s">
        <v>106</v>
      </c>
      <c r="S84" s="190" t="s">
        <v>107</v>
      </c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 t="s">
        <v>108</v>
      </c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 x14ac:dyDescent="0.2">
      <c r="A85" s="168"/>
      <c r="B85" s="178"/>
      <c r="C85" s="207" t="s">
        <v>230</v>
      </c>
      <c r="D85" s="181"/>
      <c r="E85" s="185">
        <v>159.63</v>
      </c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1"/>
      <c r="S85" s="190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 t="s">
        <v>110</v>
      </c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ht="22.5" outlineLevel="1" x14ac:dyDescent="0.2">
      <c r="A86" s="168">
        <v>44</v>
      </c>
      <c r="B86" s="178" t="s">
        <v>231</v>
      </c>
      <c r="C86" s="206" t="s">
        <v>291</v>
      </c>
      <c r="D86" s="180" t="s">
        <v>150</v>
      </c>
      <c r="E86" s="184">
        <v>1</v>
      </c>
      <c r="F86" s="189"/>
      <c r="G86" s="190">
        <f>ROUND(E86*F86,2)</f>
        <v>0</v>
      </c>
      <c r="H86" s="189"/>
      <c r="I86" s="190">
        <f>ROUND(E86*H86,2)</f>
        <v>0</v>
      </c>
      <c r="J86" s="189"/>
      <c r="K86" s="190">
        <f>ROUND(E86*J86,2)</f>
        <v>0</v>
      </c>
      <c r="L86" s="190">
        <v>21</v>
      </c>
      <c r="M86" s="190">
        <f>G86*(1+L86/100)</f>
        <v>0</v>
      </c>
      <c r="N86" s="190">
        <v>0</v>
      </c>
      <c r="O86" s="190">
        <f>ROUND(E86*N86,2)</f>
        <v>0</v>
      </c>
      <c r="P86" s="190">
        <v>0</v>
      </c>
      <c r="Q86" s="190">
        <f>ROUND(E86*P86,2)</f>
        <v>0</v>
      </c>
      <c r="R86" s="191"/>
      <c r="S86" s="190" t="s">
        <v>151</v>
      </c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 t="s">
        <v>108</v>
      </c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</row>
    <row r="87" spans="1:60" x14ac:dyDescent="0.2">
      <c r="A87" s="174" t="s">
        <v>101</v>
      </c>
      <c r="B87" s="179" t="s">
        <v>65</v>
      </c>
      <c r="C87" s="208" t="s">
        <v>66</v>
      </c>
      <c r="D87" s="182"/>
      <c r="E87" s="186"/>
      <c r="F87" s="192"/>
      <c r="G87" s="192">
        <f>SUM(G88:G88)</f>
        <v>0</v>
      </c>
      <c r="H87" s="192"/>
      <c r="I87" s="192">
        <f>SUM(I88:I88)</f>
        <v>0</v>
      </c>
      <c r="J87" s="192"/>
      <c r="K87" s="192">
        <f>SUM(K88:K88)</f>
        <v>0</v>
      </c>
      <c r="L87" s="192"/>
      <c r="M87" s="192">
        <f>SUM(M88:M88)</f>
        <v>0</v>
      </c>
      <c r="N87" s="192"/>
      <c r="O87" s="192">
        <f>SUM(O88:O88)</f>
        <v>0</v>
      </c>
      <c r="P87" s="192"/>
      <c r="Q87" s="192">
        <f>SUM(Q88:Q88)</f>
        <v>0</v>
      </c>
      <c r="R87" s="193"/>
      <c r="S87" s="192"/>
      <c r="AE87" t="s">
        <v>102</v>
      </c>
    </row>
    <row r="88" spans="1:60" outlineLevel="1" x14ac:dyDescent="0.2">
      <c r="A88" s="168">
        <v>45</v>
      </c>
      <c r="B88" s="178" t="s">
        <v>232</v>
      </c>
      <c r="C88" s="206" t="s">
        <v>233</v>
      </c>
      <c r="D88" s="180" t="s">
        <v>234</v>
      </c>
      <c r="E88" s="184">
        <v>886.02598</v>
      </c>
      <c r="F88" s="189"/>
      <c r="G88" s="190">
        <f>ROUND(E88*F88,2)</f>
        <v>0</v>
      </c>
      <c r="H88" s="189"/>
      <c r="I88" s="190">
        <f>ROUND(E88*H88,2)</f>
        <v>0</v>
      </c>
      <c r="J88" s="189"/>
      <c r="K88" s="190">
        <f>ROUND(E88*J88,2)</f>
        <v>0</v>
      </c>
      <c r="L88" s="190">
        <v>21</v>
      </c>
      <c r="M88" s="190">
        <f>G88*(1+L88/100)</f>
        <v>0</v>
      </c>
      <c r="N88" s="190">
        <v>0</v>
      </c>
      <c r="O88" s="190">
        <f>ROUND(E88*N88,2)</f>
        <v>0</v>
      </c>
      <c r="P88" s="190">
        <v>0</v>
      </c>
      <c r="Q88" s="190">
        <f>ROUND(E88*P88,2)</f>
        <v>0</v>
      </c>
      <c r="R88" s="191" t="s">
        <v>106</v>
      </c>
      <c r="S88" s="190" t="s">
        <v>107</v>
      </c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 t="s">
        <v>235</v>
      </c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x14ac:dyDescent="0.2">
      <c r="A89" s="174" t="s">
        <v>101</v>
      </c>
      <c r="B89" s="179" t="s">
        <v>67</v>
      </c>
      <c r="C89" s="208" t="s">
        <v>68</v>
      </c>
      <c r="D89" s="182"/>
      <c r="E89" s="186"/>
      <c r="F89" s="192"/>
      <c r="G89" s="192">
        <f>SUM(G90:G91)</f>
        <v>0</v>
      </c>
      <c r="H89" s="192"/>
      <c r="I89" s="192">
        <f>SUM(I90:I91)</f>
        <v>0</v>
      </c>
      <c r="J89" s="192"/>
      <c r="K89" s="192">
        <f>SUM(K90:K91)</f>
        <v>0</v>
      </c>
      <c r="L89" s="192"/>
      <c r="M89" s="192">
        <f>SUM(M90:M91)</f>
        <v>0</v>
      </c>
      <c r="N89" s="192"/>
      <c r="O89" s="192">
        <f>SUM(O90:O91)</f>
        <v>0.15</v>
      </c>
      <c r="P89" s="192"/>
      <c r="Q89" s="192">
        <f>SUM(Q90:Q91)</f>
        <v>0.04</v>
      </c>
      <c r="R89" s="193"/>
      <c r="S89" s="192"/>
      <c r="AE89" t="s">
        <v>102</v>
      </c>
    </row>
    <row r="90" spans="1:60" outlineLevel="1" x14ac:dyDescent="0.2">
      <c r="A90" s="168">
        <v>46</v>
      </c>
      <c r="B90" s="178" t="s">
        <v>236</v>
      </c>
      <c r="C90" s="206" t="s">
        <v>237</v>
      </c>
      <c r="D90" s="180" t="s">
        <v>150</v>
      </c>
      <c r="E90" s="184">
        <v>2</v>
      </c>
      <c r="F90" s="189"/>
      <c r="G90" s="190">
        <f>ROUND(E90*F90,2)</f>
        <v>0</v>
      </c>
      <c r="H90" s="189"/>
      <c r="I90" s="190">
        <f>ROUND(E90*H90,2)</f>
        <v>0</v>
      </c>
      <c r="J90" s="189"/>
      <c r="K90" s="190">
        <f>ROUND(E90*J90,2)</f>
        <v>0</v>
      </c>
      <c r="L90" s="190">
        <v>21</v>
      </c>
      <c r="M90" s="190">
        <f>G90*(1+L90/100)</f>
        <v>0</v>
      </c>
      <c r="N90" s="190">
        <v>7.5800000000000006E-2</v>
      </c>
      <c r="O90" s="190">
        <f>ROUND(E90*N90,2)</f>
        <v>0.15</v>
      </c>
      <c r="P90" s="190">
        <v>0</v>
      </c>
      <c r="Q90" s="190">
        <f>ROUND(E90*P90,2)</f>
        <v>0</v>
      </c>
      <c r="R90" s="191" t="s">
        <v>238</v>
      </c>
      <c r="S90" s="190" t="s">
        <v>107</v>
      </c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 t="s">
        <v>108</v>
      </c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outlineLevel="1" x14ac:dyDescent="0.2">
      <c r="A91" s="168">
        <v>47</v>
      </c>
      <c r="B91" s="178" t="s">
        <v>239</v>
      </c>
      <c r="C91" s="206" t="s">
        <v>240</v>
      </c>
      <c r="D91" s="180" t="s">
        <v>150</v>
      </c>
      <c r="E91" s="184">
        <v>2</v>
      </c>
      <c r="F91" s="189"/>
      <c r="G91" s="190">
        <f>ROUND(E91*F91,2)</f>
        <v>0</v>
      </c>
      <c r="H91" s="189"/>
      <c r="I91" s="190">
        <f>ROUND(E91*H91,2)</f>
        <v>0</v>
      </c>
      <c r="J91" s="189"/>
      <c r="K91" s="190">
        <f>ROUND(E91*J91,2)</f>
        <v>0</v>
      </c>
      <c r="L91" s="190">
        <v>21</v>
      </c>
      <c r="M91" s="190">
        <f>G91*(1+L91/100)</f>
        <v>0</v>
      </c>
      <c r="N91" s="190">
        <v>0</v>
      </c>
      <c r="O91" s="190">
        <f>ROUND(E91*N91,2)</f>
        <v>0</v>
      </c>
      <c r="P91" s="190">
        <v>2.1129999999999999E-2</v>
      </c>
      <c r="Q91" s="190">
        <f>ROUND(E91*P91,2)</f>
        <v>0.04</v>
      </c>
      <c r="R91" s="191" t="s">
        <v>238</v>
      </c>
      <c r="S91" s="190" t="s">
        <v>107</v>
      </c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 t="s">
        <v>108</v>
      </c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x14ac:dyDescent="0.2">
      <c r="A92" s="174" t="s">
        <v>101</v>
      </c>
      <c r="B92" s="179" t="s">
        <v>69</v>
      </c>
      <c r="C92" s="208" t="s">
        <v>70</v>
      </c>
      <c r="D92" s="182"/>
      <c r="E92" s="186"/>
      <c r="F92" s="192"/>
      <c r="G92" s="192">
        <f>SUM(G93:G93)</f>
        <v>0</v>
      </c>
      <c r="H92" s="192"/>
      <c r="I92" s="192">
        <f>SUM(I93:I93)</f>
        <v>0</v>
      </c>
      <c r="J92" s="192"/>
      <c r="K92" s="192">
        <f>SUM(K93:K93)</f>
        <v>0</v>
      </c>
      <c r="L92" s="192"/>
      <c r="M92" s="192">
        <f>SUM(M93:M93)</f>
        <v>0</v>
      </c>
      <c r="N92" s="192"/>
      <c r="O92" s="192">
        <f>SUM(O93:O93)</f>
        <v>0.11</v>
      </c>
      <c r="P92" s="192"/>
      <c r="Q92" s="192">
        <f>SUM(Q93:Q93)</f>
        <v>0</v>
      </c>
      <c r="R92" s="193"/>
      <c r="S92" s="192"/>
      <c r="AE92" t="s">
        <v>102</v>
      </c>
    </row>
    <row r="93" spans="1:60" ht="22.5" outlineLevel="1" x14ac:dyDescent="0.2">
      <c r="A93" s="168">
        <v>48</v>
      </c>
      <c r="B93" s="178" t="s">
        <v>241</v>
      </c>
      <c r="C93" s="206" t="s">
        <v>242</v>
      </c>
      <c r="D93" s="180" t="s">
        <v>150</v>
      </c>
      <c r="E93" s="184">
        <v>1</v>
      </c>
      <c r="F93" s="189"/>
      <c r="G93" s="190">
        <f>ROUND(E93*F93,2)</f>
        <v>0</v>
      </c>
      <c r="H93" s="189"/>
      <c r="I93" s="190">
        <f>ROUND(E93*H93,2)</f>
        <v>0</v>
      </c>
      <c r="J93" s="189"/>
      <c r="K93" s="190">
        <f>ROUND(E93*J93,2)</f>
        <v>0</v>
      </c>
      <c r="L93" s="190">
        <v>21</v>
      </c>
      <c r="M93" s="190">
        <f>G93*(1+L93/100)</f>
        <v>0</v>
      </c>
      <c r="N93" s="190">
        <v>0.11</v>
      </c>
      <c r="O93" s="190">
        <f>ROUND(E93*N93,2)</f>
        <v>0.11</v>
      </c>
      <c r="P93" s="190">
        <v>0</v>
      </c>
      <c r="Q93" s="190">
        <f>ROUND(E93*P93,2)</f>
        <v>0</v>
      </c>
      <c r="R93" s="191"/>
      <c r="S93" s="190" t="s">
        <v>151</v>
      </c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 t="s">
        <v>108</v>
      </c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x14ac:dyDescent="0.2">
      <c r="A94" s="174" t="s">
        <v>101</v>
      </c>
      <c r="B94" s="179" t="s">
        <v>71</v>
      </c>
      <c r="C94" s="208" t="s">
        <v>72</v>
      </c>
      <c r="D94" s="182"/>
      <c r="E94" s="186"/>
      <c r="F94" s="192"/>
      <c r="G94" s="192">
        <f>SUM(G95:G101)</f>
        <v>0</v>
      </c>
      <c r="H94" s="192"/>
      <c r="I94" s="192">
        <f>SUM(I95:I101)</f>
        <v>0</v>
      </c>
      <c r="J94" s="192"/>
      <c r="K94" s="192">
        <f>SUM(K95:K101)</f>
        <v>0</v>
      </c>
      <c r="L94" s="192"/>
      <c r="M94" s="192">
        <f>SUM(M95:M101)</f>
        <v>0</v>
      </c>
      <c r="N94" s="192"/>
      <c r="O94" s="192">
        <f>SUM(O95:O101)</f>
        <v>0</v>
      </c>
      <c r="P94" s="192"/>
      <c r="Q94" s="192">
        <f>SUM(Q95:Q101)</f>
        <v>0</v>
      </c>
      <c r="R94" s="193"/>
      <c r="S94" s="192"/>
      <c r="AE94" t="s">
        <v>102</v>
      </c>
    </row>
    <row r="95" spans="1:60" outlineLevel="1" x14ac:dyDescent="0.2">
      <c r="A95" s="168">
        <v>49</v>
      </c>
      <c r="B95" s="178" t="s">
        <v>243</v>
      </c>
      <c r="C95" s="206" t="s">
        <v>244</v>
      </c>
      <c r="D95" s="180" t="s">
        <v>150</v>
      </c>
      <c r="E95" s="184">
        <v>7</v>
      </c>
      <c r="F95" s="189"/>
      <c r="G95" s="190">
        <f t="shared" ref="G95:G101" si="0">ROUND(E95*F95,2)</f>
        <v>0</v>
      </c>
      <c r="H95" s="189"/>
      <c r="I95" s="190">
        <f t="shared" ref="I95:I101" si="1">ROUND(E95*H95,2)</f>
        <v>0</v>
      </c>
      <c r="J95" s="189"/>
      <c r="K95" s="190">
        <f t="shared" ref="K95:K101" si="2">ROUND(E95*J95,2)</f>
        <v>0</v>
      </c>
      <c r="L95" s="190">
        <v>21</v>
      </c>
      <c r="M95" s="190">
        <f t="shared" ref="M95:M101" si="3">G95*(1+L95/100)</f>
        <v>0</v>
      </c>
      <c r="N95" s="190">
        <v>0</v>
      </c>
      <c r="O95" s="190">
        <f t="shared" ref="O95:O101" si="4">ROUND(E95*N95,2)</f>
        <v>0</v>
      </c>
      <c r="P95" s="190">
        <v>0</v>
      </c>
      <c r="Q95" s="190">
        <f t="shared" ref="Q95:Q101" si="5">ROUND(E95*P95,2)</f>
        <v>0</v>
      </c>
      <c r="R95" s="191"/>
      <c r="S95" s="190" t="s">
        <v>151</v>
      </c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 t="s">
        <v>108</v>
      </c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 ht="22.5" outlineLevel="1" x14ac:dyDescent="0.2">
      <c r="A96" s="168">
        <v>50</v>
      </c>
      <c r="B96" s="178" t="s">
        <v>245</v>
      </c>
      <c r="C96" s="206" t="s">
        <v>246</v>
      </c>
      <c r="D96" s="180" t="s">
        <v>150</v>
      </c>
      <c r="E96" s="184">
        <v>12</v>
      </c>
      <c r="F96" s="189"/>
      <c r="G96" s="190">
        <f t="shared" si="0"/>
        <v>0</v>
      </c>
      <c r="H96" s="189"/>
      <c r="I96" s="190">
        <f t="shared" si="1"/>
        <v>0</v>
      </c>
      <c r="J96" s="189"/>
      <c r="K96" s="190">
        <f t="shared" si="2"/>
        <v>0</v>
      </c>
      <c r="L96" s="190">
        <v>21</v>
      </c>
      <c r="M96" s="190">
        <f t="shared" si="3"/>
        <v>0</v>
      </c>
      <c r="N96" s="190">
        <v>0</v>
      </c>
      <c r="O96" s="190">
        <f t="shared" si="4"/>
        <v>0</v>
      </c>
      <c r="P96" s="190">
        <v>0</v>
      </c>
      <c r="Q96" s="190">
        <f t="shared" si="5"/>
        <v>0</v>
      </c>
      <c r="R96" s="191"/>
      <c r="S96" s="190" t="s">
        <v>151</v>
      </c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 t="s">
        <v>108</v>
      </c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 outlineLevel="1" x14ac:dyDescent="0.2">
      <c r="A97" s="168">
        <v>51</v>
      </c>
      <c r="B97" s="178" t="s">
        <v>247</v>
      </c>
      <c r="C97" s="206" t="s">
        <v>248</v>
      </c>
      <c r="D97" s="180" t="s">
        <v>150</v>
      </c>
      <c r="E97" s="184">
        <v>2</v>
      </c>
      <c r="F97" s="189"/>
      <c r="G97" s="190">
        <f t="shared" si="0"/>
        <v>0</v>
      </c>
      <c r="H97" s="189"/>
      <c r="I97" s="190">
        <f t="shared" si="1"/>
        <v>0</v>
      </c>
      <c r="J97" s="189"/>
      <c r="K97" s="190">
        <f t="shared" si="2"/>
        <v>0</v>
      </c>
      <c r="L97" s="190">
        <v>21</v>
      </c>
      <c r="M97" s="190">
        <f t="shared" si="3"/>
        <v>0</v>
      </c>
      <c r="N97" s="190">
        <v>0</v>
      </c>
      <c r="O97" s="190">
        <f t="shared" si="4"/>
        <v>0</v>
      </c>
      <c r="P97" s="190">
        <v>0</v>
      </c>
      <c r="Q97" s="190">
        <f t="shared" si="5"/>
        <v>0</v>
      </c>
      <c r="R97" s="191"/>
      <c r="S97" s="190" t="s">
        <v>151</v>
      </c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 t="s">
        <v>108</v>
      </c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</row>
    <row r="98" spans="1:60" ht="22.5" outlineLevel="1" x14ac:dyDescent="0.2">
      <c r="A98" s="168">
        <v>52</v>
      </c>
      <c r="B98" s="178" t="s">
        <v>249</v>
      </c>
      <c r="C98" s="206" t="s">
        <v>250</v>
      </c>
      <c r="D98" s="180" t="s">
        <v>150</v>
      </c>
      <c r="E98" s="184">
        <v>1</v>
      </c>
      <c r="F98" s="189"/>
      <c r="G98" s="190">
        <f t="shared" si="0"/>
        <v>0</v>
      </c>
      <c r="H98" s="189"/>
      <c r="I98" s="190">
        <f t="shared" si="1"/>
        <v>0</v>
      </c>
      <c r="J98" s="189"/>
      <c r="K98" s="190">
        <f t="shared" si="2"/>
        <v>0</v>
      </c>
      <c r="L98" s="190">
        <v>21</v>
      </c>
      <c r="M98" s="190">
        <f t="shared" si="3"/>
        <v>0</v>
      </c>
      <c r="N98" s="190">
        <v>0</v>
      </c>
      <c r="O98" s="190">
        <f t="shared" si="4"/>
        <v>0</v>
      </c>
      <c r="P98" s="190">
        <v>0</v>
      </c>
      <c r="Q98" s="190">
        <f t="shared" si="5"/>
        <v>0</v>
      </c>
      <c r="R98" s="191"/>
      <c r="S98" s="190" t="s">
        <v>151</v>
      </c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 t="s">
        <v>108</v>
      </c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</row>
    <row r="99" spans="1:60" outlineLevel="1" x14ac:dyDescent="0.2">
      <c r="A99" s="168">
        <v>53</v>
      </c>
      <c r="B99" s="178" t="s">
        <v>251</v>
      </c>
      <c r="C99" s="206" t="s">
        <v>252</v>
      </c>
      <c r="D99" s="180" t="s">
        <v>150</v>
      </c>
      <c r="E99" s="184">
        <v>3</v>
      </c>
      <c r="F99" s="189"/>
      <c r="G99" s="190">
        <f t="shared" si="0"/>
        <v>0</v>
      </c>
      <c r="H99" s="189"/>
      <c r="I99" s="190">
        <f t="shared" si="1"/>
        <v>0</v>
      </c>
      <c r="J99" s="189"/>
      <c r="K99" s="190">
        <f t="shared" si="2"/>
        <v>0</v>
      </c>
      <c r="L99" s="190">
        <v>21</v>
      </c>
      <c r="M99" s="190">
        <f t="shared" si="3"/>
        <v>0</v>
      </c>
      <c r="N99" s="190">
        <v>0</v>
      </c>
      <c r="O99" s="190">
        <f t="shared" si="4"/>
        <v>0</v>
      </c>
      <c r="P99" s="190">
        <v>0</v>
      </c>
      <c r="Q99" s="190">
        <f t="shared" si="5"/>
        <v>0</v>
      </c>
      <c r="R99" s="191"/>
      <c r="S99" s="190" t="s">
        <v>151</v>
      </c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 t="s">
        <v>108</v>
      </c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ht="33.75" outlineLevel="1" x14ac:dyDescent="0.2">
      <c r="A100" s="168">
        <v>54</v>
      </c>
      <c r="B100" s="178" t="s">
        <v>253</v>
      </c>
      <c r="C100" s="206" t="s">
        <v>254</v>
      </c>
      <c r="D100" s="180" t="s">
        <v>150</v>
      </c>
      <c r="E100" s="184">
        <v>4</v>
      </c>
      <c r="F100" s="189"/>
      <c r="G100" s="190">
        <f t="shared" si="0"/>
        <v>0</v>
      </c>
      <c r="H100" s="189"/>
      <c r="I100" s="190">
        <f t="shared" si="1"/>
        <v>0</v>
      </c>
      <c r="J100" s="189"/>
      <c r="K100" s="190">
        <f t="shared" si="2"/>
        <v>0</v>
      </c>
      <c r="L100" s="190">
        <v>21</v>
      </c>
      <c r="M100" s="190">
        <f t="shared" si="3"/>
        <v>0</v>
      </c>
      <c r="N100" s="190">
        <v>0</v>
      </c>
      <c r="O100" s="190">
        <f t="shared" si="4"/>
        <v>0</v>
      </c>
      <c r="P100" s="190">
        <v>0</v>
      </c>
      <c r="Q100" s="190">
        <f t="shared" si="5"/>
        <v>0</v>
      </c>
      <c r="R100" s="191"/>
      <c r="S100" s="190" t="s">
        <v>151</v>
      </c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 t="s">
        <v>108</v>
      </c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</row>
    <row r="101" spans="1:60" ht="22.5" outlineLevel="1" x14ac:dyDescent="0.2">
      <c r="A101" s="168">
        <v>55</v>
      </c>
      <c r="B101" s="178" t="s">
        <v>255</v>
      </c>
      <c r="C101" s="206" t="s">
        <v>256</v>
      </c>
      <c r="D101" s="180" t="s">
        <v>150</v>
      </c>
      <c r="E101" s="184">
        <v>1</v>
      </c>
      <c r="F101" s="189"/>
      <c r="G101" s="190">
        <f t="shared" si="0"/>
        <v>0</v>
      </c>
      <c r="H101" s="189"/>
      <c r="I101" s="190">
        <f t="shared" si="1"/>
        <v>0</v>
      </c>
      <c r="J101" s="189"/>
      <c r="K101" s="190">
        <f t="shared" si="2"/>
        <v>0</v>
      </c>
      <c r="L101" s="190">
        <v>21</v>
      </c>
      <c r="M101" s="190">
        <f t="shared" si="3"/>
        <v>0</v>
      </c>
      <c r="N101" s="190">
        <v>0</v>
      </c>
      <c r="O101" s="190">
        <f t="shared" si="4"/>
        <v>0</v>
      </c>
      <c r="P101" s="190">
        <v>0</v>
      </c>
      <c r="Q101" s="190">
        <f t="shared" si="5"/>
        <v>0</v>
      </c>
      <c r="R101" s="191"/>
      <c r="S101" s="190" t="s">
        <v>151</v>
      </c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 t="s">
        <v>108</v>
      </c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</row>
    <row r="102" spans="1:60" x14ac:dyDescent="0.2">
      <c r="A102" s="174" t="s">
        <v>101</v>
      </c>
      <c r="B102" s="179" t="s">
        <v>73</v>
      </c>
      <c r="C102" s="208" t="s">
        <v>74</v>
      </c>
      <c r="D102" s="182"/>
      <c r="E102" s="186"/>
      <c r="F102" s="192"/>
      <c r="G102" s="192">
        <f>SUM(G103:G103)</f>
        <v>0</v>
      </c>
      <c r="H102" s="192"/>
      <c r="I102" s="192">
        <f>SUM(I103:I103)</f>
        <v>0</v>
      </c>
      <c r="J102" s="192"/>
      <c r="K102" s="192">
        <f>SUM(K103:K103)</f>
        <v>0</v>
      </c>
      <c r="L102" s="192"/>
      <c r="M102" s="192">
        <f>SUM(M103:M103)</f>
        <v>0</v>
      </c>
      <c r="N102" s="192"/>
      <c r="O102" s="192">
        <f>SUM(O103:O103)</f>
        <v>0</v>
      </c>
      <c r="P102" s="192"/>
      <c r="Q102" s="192">
        <f>SUM(Q103:Q103)</f>
        <v>0</v>
      </c>
      <c r="R102" s="193"/>
      <c r="S102" s="192"/>
      <c r="AE102" t="s">
        <v>102</v>
      </c>
    </row>
    <row r="103" spans="1:60" outlineLevel="1" x14ac:dyDescent="0.2">
      <c r="A103" s="168">
        <v>56</v>
      </c>
      <c r="B103" s="178" t="s">
        <v>257</v>
      </c>
      <c r="C103" s="206" t="s">
        <v>258</v>
      </c>
      <c r="D103" s="180" t="s">
        <v>150</v>
      </c>
      <c r="E103" s="184">
        <v>1</v>
      </c>
      <c r="F103" s="189"/>
      <c r="G103" s="190">
        <f>ROUND(E103*F103,2)</f>
        <v>0</v>
      </c>
      <c r="H103" s="189"/>
      <c r="I103" s="190">
        <f>ROUND(E103*H103,2)</f>
        <v>0</v>
      </c>
      <c r="J103" s="189"/>
      <c r="K103" s="190">
        <f>ROUND(E103*J103,2)</f>
        <v>0</v>
      </c>
      <c r="L103" s="190">
        <v>21</v>
      </c>
      <c r="M103" s="190">
        <f>G103*(1+L103/100)</f>
        <v>0</v>
      </c>
      <c r="N103" s="190">
        <v>0</v>
      </c>
      <c r="O103" s="190">
        <f>ROUND(E103*N103,2)</f>
        <v>0</v>
      </c>
      <c r="P103" s="190">
        <v>0</v>
      </c>
      <c r="Q103" s="190">
        <f>ROUND(E103*P103,2)</f>
        <v>0</v>
      </c>
      <c r="R103" s="191"/>
      <c r="S103" s="190" t="s">
        <v>151</v>
      </c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 t="s">
        <v>108</v>
      </c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</row>
    <row r="104" spans="1:60" x14ac:dyDescent="0.2">
      <c r="A104" s="174" t="s">
        <v>101</v>
      </c>
      <c r="B104" s="179" t="s">
        <v>75</v>
      </c>
      <c r="C104" s="208" t="s">
        <v>76</v>
      </c>
      <c r="D104" s="182"/>
      <c r="E104" s="186"/>
      <c r="F104" s="192"/>
      <c r="G104" s="192">
        <f>SUM(G105:G108)</f>
        <v>0</v>
      </c>
      <c r="H104" s="192"/>
      <c r="I104" s="192">
        <f>SUM(I105:I108)</f>
        <v>0</v>
      </c>
      <c r="J104" s="192"/>
      <c r="K104" s="192">
        <f>SUM(K105:K108)</f>
        <v>0</v>
      </c>
      <c r="L104" s="192"/>
      <c r="M104" s="192">
        <f>SUM(M105:M108)</f>
        <v>0</v>
      </c>
      <c r="N104" s="192"/>
      <c r="O104" s="192">
        <f>SUM(O105:O108)</f>
        <v>0</v>
      </c>
      <c r="P104" s="192"/>
      <c r="Q104" s="192">
        <f>SUM(Q105:Q108)</f>
        <v>0</v>
      </c>
      <c r="R104" s="193"/>
      <c r="S104" s="192"/>
      <c r="AE104" t="s">
        <v>102</v>
      </c>
    </row>
    <row r="105" spans="1:60" outlineLevel="1" x14ac:dyDescent="0.2">
      <c r="A105" s="168">
        <v>57</v>
      </c>
      <c r="B105" s="178" t="s">
        <v>259</v>
      </c>
      <c r="C105" s="206" t="s">
        <v>260</v>
      </c>
      <c r="D105" s="180" t="s">
        <v>234</v>
      </c>
      <c r="E105" s="184">
        <v>333.97307999999998</v>
      </c>
      <c r="F105" s="189"/>
      <c r="G105" s="190">
        <f>ROUND(E105*F105,2)</f>
        <v>0</v>
      </c>
      <c r="H105" s="189"/>
      <c r="I105" s="190">
        <f>ROUND(E105*H105,2)</f>
        <v>0</v>
      </c>
      <c r="J105" s="189"/>
      <c r="K105" s="190">
        <f>ROUND(E105*J105,2)</f>
        <v>0</v>
      </c>
      <c r="L105" s="190">
        <v>21</v>
      </c>
      <c r="M105" s="190">
        <f>G105*(1+L105/100)</f>
        <v>0</v>
      </c>
      <c r="N105" s="190">
        <v>0</v>
      </c>
      <c r="O105" s="190">
        <f>ROUND(E105*N105,2)</f>
        <v>0</v>
      </c>
      <c r="P105" s="190">
        <v>0</v>
      </c>
      <c r="Q105" s="190">
        <f>ROUND(E105*P105,2)</f>
        <v>0</v>
      </c>
      <c r="R105" s="191" t="s">
        <v>106</v>
      </c>
      <c r="S105" s="190" t="s">
        <v>107</v>
      </c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 t="s">
        <v>261</v>
      </c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</row>
    <row r="106" spans="1:60" outlineLevel="1" x14ac:dyDescent="0.2">
      <c r="A106" s="168">
        <v>58</v>
      </c>
      <c r="B106" s="178" t="s">
        <v>262</v>
      </c>
      <c r="C106" s="206" t="s">
        <v>263</v>
      </c>
      <c r="D106" s="180" t="s">
        <v>234</v>
      </c>
      <c r="E106" s="184">
        <v>5009.5962300000001</v>
      </c>
      <c r="F106" s="189"/>
      <c r="G106" s="190">
        <f>ROUND(E106*F106,2)</f>
        <v>0</v>
      </c>
      <c r="H106" s="189"/>
      <c r="I106" s="190">
        <f>ROUND(E106*H106,2)</f>
        <v>0</v>
      </c>
      <c r="J106" s="189"/>
      <c r="K106" s="190">
        <f>ROUND(E106*J106,2)</f>
        <v>0</v>
      </c>
      <c r="L106" s="190">
        <v>21</v>
      </c>
      <c r="M106" s="190">
        <f>G106*(1+L106/100)</f>
        <v>0</v>
      </c>
      <c r="N106" s="190">
        <v>0</v>
      </c>
      <c r="O106" s="190">
        <f>ROUND(E106*N106,2)</f>
        <v>0</v>
      </c>
      <c r="P106" s="190">
        <v>0</v>
      </c>
      <c r="Q106" s="190">
        <f>ROUND(E106*P106,2)</f>
        <v>0</v>
      </c>
      <c r="R106" s="191" t="s">
        <v>106</v>
      </c>
      <c r="S106" s="190" t="s">
        <v>107</v>
      </c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 t="s">
        <v>261</v>
      </c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outlineLevel="1" x14ac:dyDescent="0.2">
      <c r="A107" s="168">
        <v>59</v>
      </c>
      <c r="B107" s="178" t="s">
        <v>264</v>
      </c>
      <c r="C107" s="206" t="s">
        <v>265</v>
      </c>
      <c r="D107" s="180" t="s">
        <v>234</v>
      </c>
      <c r="E107" s="184">
        <v>333.97307999999998</v>
      </c>
      <c r="F107" s="189"/>
      <c r="G107" s="190">
        <f>ROUND(E107*F107,2)</f>
        <v>0</v>
      </c>
      <c r="H107" s="189"/>
      <c r="I107" s="190">
        <f>ROUND(E107*H107,2)</f>
        <v>0</v>
      </c>
      <c r="J107" s="189"/>
      <c r="K107" s="190">
        <f>ROUND(E107*J107,2)</f>
        <v>0</v>
      </c>
      <c r="L107" s="190">
        <v>21</v>
      </c>
      <c r="M107" s="190">
        <f>G107*(1+L107/100)</f>
        <v>0</v>
      </c>
      <c r="N107" s="190">
        <v>0</v>
      </c>
      <c r="O107" s="190">
        <f>ROUND(E107*N107,2)</f>
        <v>0</v>
      </c>
      <c r="P107" s="190">
        <v>0</v>
      </c>
      <c r="Q107" s="190">
        <f>ROUND(E107*P107,2)</f>
        <v>0</v>
      </c>
      <c r="R107" s="191" t="s">
        <v>106</v>
      </c>
      <c r="S107" s="190" t="s">
        <v>107</v>
      </c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 t="s">
        <v>261</v>
      </c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</row>
    <row r="108" spans="1:60" outlineLevel="1" x14ac:dyDescent="0.2">
      <c r="A108" s="194">
        <v>60</v>
      </c>
      <c r="B108" s="195" t="s">
        <v>266</v>
      </c>
      <c r="C108" s="209" t="s">
        <v>267</v>
      </c>
      <c r="D108" s="196" t="s">
        <v>234</v>
      </c>
      <c r="E108" s="197">
        <v>333.97307999999998</v>
      </c>
      <c r="F108" s="198"/>
      <c r="G108" s="199">
        <f>ROUND(E108*F108,2)</f>
        <v>0</v>
      </c>
      <c r="H108" s="198"/>
      <c r="I108" s="199">
        <f>ROUND(E108*H108,2)</f>
        <v>0</v>
      </c>
      <c r="J108" s="198"/>
      <c r="K108" s="199">
        <f>ROUND(E108*J108,2)</f>
        <v>0</v>
      </c>
      <c r="L108" s="199">
        <v>21</v>
      </c>
      <c r="M108" s="199">
        <f>G108*(1+L108/100)</f>
        <v>0</v>
      </c>
      <c r="N108" s="199">
        <v>0</v>
      </c>
      <c r="O108" s="199">
        <f>ROUND(E108*N108,2)</f>
        <v>0</v>
      </c>
      <c r="P108" s="199">
        <v>0</v>
      </c>
      <c r="Q108" s="199">
        <f>ROUND(E108*P108,2)</f>
        <v>0</v>
      </c>
      <c r="R108" s="200" t="s">
        <v>268</v>
      </c>
      <c r="S108" s="199" t="s">
        <v>107</v>
      </c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 t="s">
        <v>261</v>
      </c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x14ac:dyDescent="0.2">
      <c r="A109" s="6"/>
      <c r="B109" s="7" t="s">
        <v>269</v>
      </c>
      <c r="C109" s="210" t="s">
        <v>269</v>
      </c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AC109">
        <v>15</v>
      </c>
      <c r="AD109">
        <v>21</v>
      </c>
    </row>
    <row r="110" spans="1:60" x14ac:dyDescent="0.2">
      <c r="A110" s="201"/>
      <c r="B110" s="202" t="s">
        <v>31</v>
      </c>
      <c r="C110" s="211" t="s">
        <v>269</v>
      </c>
      <c r="D110" s="203"/>
      <c r="E110" s="204"/>
      <c r="F110" s="204"/>
      <c r="G110" s="205">
        <f>G7+G33+G39+G44+G74+G79+G83+G87+G89+G92+G94+G102+G104</f>
        <v>0</v>
      </c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AC110">
        <f>SUMIF(L7:L108,AC109,G7:G108)</f>
        <v>0</v>
      </c>
      <c r="AD110">
        <f>SUMIF(L7:L108,AD109,G7:G108)</f>
        <v>0</v>
      </c>
      <c r="AE110" t="s">
        <v>270</v>
      </c>
    </row>
    <row r="111" spans="1:60" x14ac:dyDescent="0.2">
      <c r="A111" s="6"/>
      <c r="B111" s="7" t="s">
        <v>269</v>
      </c>
      <c r="C111" s="210" t="s">
        <v>269</v>
      </c>
      <c r="D111" s="9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60" x14ac:dyDescent="0.2">
      <c r="A112" s="6"/>
      <c r="B112" s="7" t="s">
        <v>269</v>
      </c>
      <c r="C112" s="210" t="s">
        <v>269</v>
      </c>
      <c r="D112" s="9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31" x14ac:dyDescent="0.2">
      <c r="A113" s="276" t="s">
        <v>271</v>
      </c>
      <c r="B113" s="276"/>
      <c r="C113" s="277"/>
      <c r="D113" s="9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31" x14ac:dyDescent="0.2">
      <c r="A114" s="257"/>
      <c r="B114" s="258"/>
      <c r="C114" s="259"/>
      <c r="D114" s="258"/>
      <c r="E114" s="258"/>
      <c r="F114" s="258"/>
      <c r="G114" s="260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AE114" t="s">
        <v>272</v>
      </c>
    </row>
    <row r="115" spans="1:31" x14ac:dyDescent="0.2">
      <c r="A115" s="261"/>
      <c r="B115" s="262"/>
      <c r="C115" s="263"/>
      <c r="D115" s="262"/>
      <c r="E115" s="262"/>
      <c r="F115" s="262"/>
      <c r="G115" s="264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31" x14ac:dyDescent="0.2">
      <c r="A116" s="261"/>
      <c r="B116" s="262"/>
      <c r="C116" s="263"/>
      <c r="D116" s="262"/>
      <c r="E116" s="262"/>
      <c r="F116" s="262"/>
      <c r="G116" s="264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31" x14ac:dyDescent="0.2">
      <c r="A117" s="261"/>
      <c r="B117" s="262"/>
      <c r="C117" s="263"/>
      <c r="D117" s="262"/>
      <c r="E117" s="262"/>
      <c r="F117" s="262"/>
      <c r="G117" s="264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31" x14ac:dyDescent="0.2">
      <c r="A118" s="265"/>
      <c r="B118" s="266"/>
      <c r="C118" s="267"/>
      <c r="D118" s="266"/>
      <c r="E118" s="266"/>
      <c r="F118" s="266"/>
      <c r="G118" s="268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31" x14ac:dyDescent="0.2">
      <c r="A119" s="6"/>
      <c r="B119" s="7" t="s">
        <v>269</v>
      </c>
      <c r="C119" s="210" t="s">
        <v>269</v>
      </c>
      <c r="D119" s="9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31" x14ac:dyDescent="0.2">
      <c r="C120" s="212"/>
      <c r="D120" s="162"/>
      <c r="AE120" t="s">
        <v>273</v>
      </c>
    </row>
    <row r="121" spans="1:31" x14ac:dyDescent="0.2">
      <c r="D121" s="162"/>
    </row>
    <row r="122" spans="1:31" x14ac:dyDescent="0.2">
      <c r="D122" s="162"/>
    </row>
    <row r="123" spans="1:31" x14ac:dyDescent="0.2">
      <c r="D123" s="162"/>
    </row>
    <row r="124" spans="1:31" x14ac:dyDescent="0.2">
      <c r="D124" s="162"/>
    </row>
    <row r="125" spans="1:31" x14ac:dyDescent="0.2">
      <c r="D125" s="162"/>
    </row>
    <row r="126" spans="1:31" x14ac:dyDescent="0.2">
      <c r="D126" s="162"/>
    </row>
    <row r="127" spans="1:31" x14ac:dyDescent="0.2">
      <c r="D127" s="162"/>
    </row>
    <row r="128" spans="1:31" x14ac:dyDescent="0.2">
      <c r="D128" s="162"/>
    </row>
    <row r="129" spans="4:4" x14ac:dyDescent="0.2">
      <c r="D129" s="162"/>
    </row>
    <row r="130" spans="4:4" x14ac:dyDescent="0.2">
      <c r="D130" s="162"/>
    </row>
    <row r="131" spans="4:4" x14ac:dyDescent="0.2">
      <c r="D131" s="162"/>
    </row>
    <row r="132" spans="4:4" x14ac:dyDescent="0.2">
      <c r="D132" s="162"/>
    </row>
    <row r="133" spans="4:4" x14ac:dyDescent="0.2">
      <c r="D133" s="162"/>
    </row>
    <row r="134" spans="4:4" x14ac:dyDescent="0.2">
      <c r="D134" s="162"/>
    </row>
    <row r="135" spans="4:4" x14ac:dyDescent="0.2">
      <c r="D135" s="162"/>
    </row>
    <row r="136" spans="4:4" x14ac:dyDescent="0.2">
      <c r="D136" s="162"/>
    </row>
    <row r="137" spans="4:4" x14ac:dyDescent="0.2">
      <c r="D137" s="162"/>
    </row>
    <row r="138" spans="4:4" x14ac:dyDescent="0.2">
      <c r="D138" s="162"/>
    </row>
    <row r="139" spans="4:4" x14ac:dyDescent="0.2">
      <c r="D139" s="162"/>
    </row>
    <row r="140" spans="4:4" x14ac:dyDescent="0.2">
      <c r="D140" s="162"/>
    </row>
    <row r="141" spans="4:4" x14ac:dyDescent="0.2">
      <c r="D141" s="162"/>
    </row>
    <row r="142" spans="4:4" x14ac:dyDescent="0.2">
      <c r="D142" s="162"/>
    </row>
    <row r="143" spans="4:4" x14ac:dyDescent="0.2">
      <c r="D143" s="162"/>
    </row>
    <row r="144" spans="4:4" x14ac:dyDescent="0.2">
      <c r="D144" s="162"/>
    </row>
    <row r="145" spans="4:4" x14ac:dyDescent="0.2">
      <c r="D145" s="162"/>
    </row>
    <row r="146" spans="4:4" x14ac:dyDescent="0.2">
      <c r="D146" s="162"/>
    </row>
    <row r="147" spans="4:4" x14ac:dyDescent="0.2">
      <c r="D147" s="162"/>
    </row>
    <row r="148" spans="4:4" x14ac:dyDescent="0.2">
      <c r="D148" s="162"/>
    </row>
    <row r="149" spans="4:4" x14ac:dyDescent="0.2">
      <c r="D149" s="162"/>
    </row>
    <row r="150" spans="4:4" x14ac:dyDescent="0.2">
      <c r="D150" s="162"/>
    </row>
    <row r="151" spans="4:4" x14ac:dyDescent="0.2">
      <c r="D151" s="162"/>
    </row>
    <row r="152" spans="4:4" x14ac:dyDescent="0.2">
      <c r="D152" s="162"/>
    </row>
    <row r="153" spans="4:4" x14ac:dyDescent="0.2">
      <c r="D153" s="162"/>
    </row>
    <row r="154" spans="4:4" x14ac:dyDescent="0.2">
      <c r="D154" s="162"/>
    </row>
    <row r="155" spans="4:4" x14ac:dyDescent="0.2">
      <c r="D155" s="162"/>
    </row>
    <row r="156" spans="4:4" x14ac:dyDescent="0.2">
      <c r="D156" s="162"/>
    </row>
    <row r="157" spans="4:4" x14ac:dyDescent="0.2">
      <c r="D157" s="162"/>
    </row>
    <row r="158" spans="4:4" x14ac:dyDescent="0.2">
      <c r="D158" s="162"/>
    </row>
    <row r="159" spans="4:4" x14ac:dyDescent="0.2">
      <c r="D159" s="162"/>
    </row>
    <row r="160" spans="4:4" x14ac:dyDescent="0.2">
      <c r="D160" s="162"/>
    </row>
    <row r="161" spans="4:4" x14ac:dyDescent="0.2">
      <c r="D161" s="162"/>
    </row>
    <row r="162" spans="4:4" x14ac:dyDescent="0.2">
      <c r="D162" s="162"/>
    </row>
    <row r="163" spans="4:4" x14ac:dyDescent="0.2">
      <c r="D163" s="162"/>
    </row>
    <row r="164" spans="4:4" x14ac:dyDescent="0.2">
      <c r="D164" s="162"/>
    </row>
    <row r="165" spans="4:4" x14ac:dyDescent="0.2">
      <c r="D165" s="162"/>
    </row>
    <row r="166" spans="4:4" x14ac:dyDescent="0.2">
      <c r="D166" s="162"/>
    </row>
    <row r="167" spans="4:4" x14ac:dyDescent="0.2">
      <c r="D167" s="162"/>
    </row>
    <row r="168" spans="4:4" x14ac:dyDescent="0.2">
      <c r="D168" s="162"/>
    </row>
    <row r="169" spans="4:4" x14ac:dyDescent="0.2">
      <c r="D169" s="162"/>
    </row>
    <row r="170" spans="4:4" x14ac:dyDescent="0.2">
      <c r="D170" s="162"/>
    </row>
    <row r="171" spans="4:4" x14ac:dyDescent="0.2">
      <c r="D171" s="162"/>
    </row>
    <row r="172" spans="4:4" x14ac:dyDescent="0.2">
      <c r="D172" s="162"/>
    </row>
    <row r="173" spans="4:4" x14ac:dyDescent="0.2">
      <c r="D173" s="162"/>
    </row>
    <row r="174" spans="4:4" x14ac:dyDescent="0.2">
      <c r="D174" s="162"/>
    </row>
    <row r="175" spans="4:4" x14ac:dyDescent="0.2">
      <c r="D175" s="162"/>
    </row>
    <row r="176" spans="4:4" x14ac:dyDescent="0.2">
      <c r="D176" s="162"/>
    </row>
    <row r="177" spans="4:4" x14ac:dyDescent="0.2">
      <c r="D177" s="162"/>
    </row>
    <row r="178" spans="4:4" x14ac:dyDescent="0.2">
      <c r="D178" s="162"/>
    </row>
    <row r="179" spans="4:4" x14ac:dyDescent="0.2">
      <c r="D179" s="162"/>
    </row>
    <row r="180" spans="4:4" x14ac:dyDescent="0.2">
      <c r="D180" s="162"/>
    </row>
    <row r="181" spans="4:4" x14ac:dyDescent="0.2">
      <c r="D181" s="162"/>
    </row>
    <row r="182" spans="4:4" x14ac:dyDescent="0.2">
      <c r="D182" s="162"/>
    </row>
    <row r="183" spans="4:4" x14ac:dyDescent="0.2">
      <c r="D183" s="162"/>
    </row>
    <row r="184" spans="4:4" x14ac:dyDescent="0.2">
      <c r="D184" s="162"/>
    </row>
    <row r="185" spans="4:4" x14ac:dyDescent="0.2">
      <c r="D185" s="162"/>
    </row>
    <row r="186" spans="4:4" x14ac:dyDescent="0.2">
      <c r="D186" s="162"/>
    </row>
    <row r="187" spans="4:4" x14ac:dyDescent="0.2">
      <c r="D187" s="162"/>
    </row>
    <row r="188" spans="4:4" x14ac:dyDescent="0.2">
      <c r="D188" s="162"/>
    </row>
    <row r="189" spans="4:4" x14ac:dyDescent="0.2">
      <c r="D189" s="162"/>
    </row>
    <row r="190" spans="4:4" x14ac:dyDescent="0.2">
      <c r="D190" s="162"/>
    </row>
    <row r="191" spans="4:4" x14ac:dyDescent="0.2">
      <c r="D191" s="162"/>
    </row>
    <row r="192" spans="4:4" x14ac:dyDescent="0.2">
      <c r="D192" s="162"/>
    </row>
    <row r="193" spans="4:4" x14ac:dyDescent="0.2">
      <c r="D193" s="162"/>
    </row>
    <row r="194" spans="4:4" x14ac:dyDescent="0.2">
      <c r="D194" s="162"/>
    </row>
    <row r="195" spans="4:4" x14ac:dyDescent="0.2">
      <c r="D195" s="162"/>
    </row>
    <row r="196" spans="4:4" x14ac:dyDescent="0.2">
      <c r="D196" s="162"/>
    </row>
    <row r="197" spans="4:4" x14ac:dyDescent="0.2">
      <c r="D197" s="162"/>
    </row>
    <row r="198" spans="4:4" x14ac:dyDescent="0.2">
      <c r="D198" s="162"/>
    </row>
    <row r="199" spans="4:4" x14ac:dyDescent="0.2">
      <c r="D199" s="162"/>
    </row>
    <row r="200" spans="4:4" x14ac:dyDescent="0.2">
      <c r="D200" s="162"/>
    </row>
    <row r="201" spans="4:4" x14ac:dyDescent="0.2">
      <c r="D201" s="162"/>
    </row>
    <row r="202" spans="4:4" x14ac:dyDescent="0.2">
      <c r="D202" s="162"/>
    </row>
    <row r="203" spans="4:4" x14ac:dyDescent="0.2">
      <c r="D203" s="162"/>
    </row>
    <row r="204" spans="4:4" x14ac:dyDescent="0.2">
      <c r="D204" s="162"/>
    </row>
    <row r="205" spans="4:4" x14ac:dyDescent="0.2">
      <c r="D205" s="162"/>
    </row>
    <row r="206" spans="4:4" x14ac:dyDescent="0.2">
      <c r="D206" s="162"/>
    </row>
    <row r="207" spans="4:4" x14ac:dyDescent="0.2">
      <c r="D207" s="162"/>
    </row>
    <row r="208" spans="4:4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  <row r="4986" spans="4:4" x14ac:dyDescent="0.2">
      <c r="D4986" s="162"/>
    </row>
    <row r="4987" spans="4:4" x14ac:dyDescent="0.2">
      <c r="D4987" s="162"/>
    </row>
    <row r="4988" spans="4:4" x14ac:dyDescent="0.2">
      <c r="D4988" s="162"/>
    </row>
    <row r="4989" spans="4:4" x14ac:dyDescent="0.2">
      <c r="D4989" s="162"/>
    </row>
    <row r="4990" spans="4:4" x14ac:dyDescent="0.2">
      <c r="D4990" s="162"/>
    </row>
    <row r="4991" spans="4:4" x14ac:dyDescent="0.2">
      <c r="D4991" s="162"/>
    </row>
    <row r="4992" spans="4:4" x14ac:dyDescent="0.2">
      <c r="D4992" s="162"/>
    </row>
    <row r="4993" spans="4:4" x14ac:dyDescent="0.2">
      <c r="D4993" s="162"/>
    </row>
    <row r="4994" spans="4:4" x14ac:dyDescent="0.2">
      <c r="D4994" s="162"/>
    </row>
    <row r="4995" spans="4:4" x14ac:dyDescent="0.2">
      <c r="D4995" s="162"/>
    </row>
    <row r="4996" spans="4:4" x14ac:dyDescent="0.2">
      <c r="D4996" s="162"/>
    </row>
    <row r="4997" spans="4:4" x14ac:dyDescent="0.2">
      <c r="D4997" s="162"/>
    </row>
    <row r="4998" spans="4:4" x14ac:dyDescent="0.2">
      <c r="D4998" s="162"/>
    </row>
    <row r="4999" spans="4:4" x14ac:dyDescent="0.2">
      <c r="D4999" s="162"/>
    </row>
  </sheetData>
  <mergeCells count="6">
    <mergeCell ref="A114:G118"/>
    <mergeCell ref="A1:G1"/>
    <mergeCell ref="C2:G2"/>
    <mergeCell ref="C3:G3"/>
    <mergeCell ref="C4:G4"/>
    <mergeCell ref="A113:C11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69" t="s">
        <v>7</v>
      </c>
      <c r="B1" s="269"/>
      <c r="C1" s="269"/>
      <c r="D1" s="269"/>
      <c r="E1" s="269"/>
      <c r="F1" s="269"/>
      <c r="G1" s="269"/>
      <c r="AE1" t="s">
        <v>80</v>
      </c>
    </row>
    <row r="2" spans="1:60" ht="24.95" customHeight="1" x14ac:dyDescent="0.2">
      <c r="A2" s="163" t="s">
        <v>8</v>
      </c>
      <c r="B2" s="79" t="s">
        <v>41</v>
      </c>
      <c r="C2" s="270" t="s">
        <v>292</v>
      </c>
      <c r="D2" s="271"/>
      <c r="E2" s="271"/>
      <c r="F2" s="271"/>
      <c r="G2" s="272"/>
      <c r="AE2" t="s">
        <v>81</v>
      </c>
    </row>
    <row r="3" spans="1:60" ht="24.95" customHeight="1" x14ac:dyDescent="0.2">
      <c r="A3" s="163" t="s">
        <v>9</v>
      </c>
      <c r="B3" s="79" t="s">
        <v>43</v>
      </c>
      <c r="C3" s="270" t="s">
        <v>44</v>
      </c>
      <c r="D3" s="271"/>
      <c r="E3" s="271"/>
      <c r="F3" s="271"/>
      <c r="G3" s="272"/>
      <c r="AE3" t="s">
        <v>82</v>
      </c>
    </row>
    <row r="4" spans="1:60" ht="24.95" customHeight="1" x14ac:dyDescent="0.2">
      <c r="A4" s="164" t="s">
        <v>10</v>
      </c>
      <c r="B4" s="165" t="s">
        <v>45</v>
      </c>
      <c r="C4" s="273" t="s">
        <v>46</v>
      </c>
      <c r="D4" s="274"/>
      <c r="E4" s="274"/>
      <c r="F4" s="274"/>
      <c r="G4" s="275"/>
      <c r="AE4" t="s">
        <v>83</v>
      </c>
    </row>
    <row r="5" spans="1:60" x14ac:dyDescent="0.2">
      <c r="D5" s="162"/>
    </row>
    <row r="6" spans="1:60" ht="38.25" x14ac:dyDescent="0.2">
      <c r="A6" s="171" t="s">
        <v>84</v>
      </c>
      <c r="B6" s="169" t="s">
        <v>85</v>
      </c>
      <c r="C6" s="169" t="s">
        <v>86</v>
      </c>
      <c r="D6" s="170" t="s">
        <v>87</v>
      </c>
      <c r="E6" s="171" t="s">
        <v>88</v>
      </c>
      <c r="F6" s="166" t="s">
        <v>89</v>
      </c>
      <c r="G6" s="171" t="s">
        <v>90</v>
      </c>
      <c r="H6" s="172" t="s">
        <v>32</v>
      </c>
      <c r="I6" s="172" t="s">
        <v>91</v>
      </c>
      <c r="J6" s="172" t="s">
        <v>33</v>
      </c>
      <c r="K6" s="172" t="s">
        <v>92</v>
      </c>
      <c r="L6" s="172" t="s">
        <v>93</v>
      </c>
      <c r="M6" s="172" t="s">
        <v>94</v>
      </c>
      <c r="N6" s="172" t="s">
        <v>95</v>
      </c>
      <c r="O6" s="172" t="s">
        <v>96</v>
      </c>
      <c r="P6" s="172" t="s">
        <v>97</v>
      </c>
      <c r="Q6" s="172" t="s">
        <v>98</v>
      </c>
      <c r="R6" s="172" t="s">
        <v>99</v>
      </c>
      <c r="S6" s="172" t="s">
        <v>100</v>
      </c>
    </row>
    <row r="7" spans="1:60" x14ac:dyDescent="0.2">
      <c r="A7" s="173" t="s">
        <v>101</v>
      </c>
      <c r="B7" s="175" t="s">
        <v>78</v>
      </c>
      <c r="C7" s="176" t="s">
        <v>29</v>
      </c>
      <c r="D7" s="177"/>
      <c r="E7" s="183"/>
      <c r="F7" s="187"/>
      <c r="G7" s="187">
        <f>SUM(G8:G13)</f>
        <v>0</v>
      </c>
      <c r="H7" s="187"/>
      <c r="I7" s="187">
        <f>SUM(I8:I13)</f>
        <v>0</v>
      </c>
      <c r="J7" s="187"/>
      <c r="K7" s="187">
        <f>SUM(K8:K13)</f>
        <v>0</v>
      </c>
      <c r="L7" s="187"/>
      <c r="M7" s="187">
        <f>SUM(M8:M13)</f>
        <v>0</v>
      </c>
      <c r="N7" s="187"/>
      <c r="O7" s="187">
        <f>SUM(O8:O13)</f>
        <v>0</v>
      </c>
      <c r="P7" s="187"/>
      <c r="Q7" s="187">
        <f>SUM(Q8:Q13)</f>
        <v>0</v>
      </c>
      <c r="R7" s="188"/>
      <c r="S7" s="187"/>
      <c r="AE7" t="s">
        <v>102</v>
      </c>
    </row>
    <row r="8" spans="1:60" ht="22.5" outlineLevel="1" x14ac:dyDescent="0.2">
      <c r="A8" s="168">
        <v>1</v>
      </c>
      <c r="B8" s="178" t="s">
        <v>274</v>
      </c>
      <c r="C8" s="206" t="s">
        <v>275</v>
      </c>
      <c r="D8" s="180" t="s">
        <v>276</v>
      </c>
      <c r="E8" s="184">
        <v>1</v>
      </c>
      <c r="F8" s="189"/>
      <c r="G8" s="190">
        <f t="shared" ref="G8:G13" si="0">ROUND(E8*F8,2)</f>
        <v>0</v>
      </c>
      <c r="H8" s="189"/>
      <c r="I8" s="190">
        <f t="shared" ref="I8:I13" si="1">ROUND(E8*H8,2)</f>
        <v>0</v>
      </c>
      <c r="J8" s="189"/>
      <c r="K8" s="190">
        <f t="shared" ref="K8:K13" si="2">ROUND(E8*J8,2)</f>
        <v>0</v>
      </c>
      <c r="L8" s="190">
        <v>21</v>
      </c>
      <c r="M8" s="190">
        <f t="shared" ref="M8:M13" si="3">G8*(1+L8/100)</f>
        <v>0</v>
      </c>
      <c r="N8" s="190">
        <v>0</v>
      </c>
      <c r="O8" s="190">
        <f t="shared" ref="O8:O13" si="4">ROUND(E8*N8,2)</f>
        <v>0</v>
      </c>
      <c r="P8" s="190">
        <v>0</v>
      </c>
      <c r="Q8" s="190">
        <f t="shared" ref="Q8:Q13" si="5">ROUND(E8*P8,2)</f>
        <v>0</v>
      </c>
      <c r="R8" s="191"/>
      <c r="S8" s="190" t="s">
        <v>151</v>
      </c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 t="s">
        <v>108</v>
      </c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45" outlineLevel="1" x14ac:dyDescent="0.2">
      <c r="A9" s="168">
        <v>2</v>
      </c>
      <c r="B9" s="178" t="s">
        <v>277</v>
      </c>
      <c r="C9" s="206" t="s">
        <v>278</v>
      </c>
      <c r="D9" s="180" t="s">
        <v>276</v>
      </c>
      <c r="E9" s="184">
        <v>1</v>
      </c>
      <c r="F9" s="189"/>
      <c r="G9" s="190">
        <f t="shared" si="0"/>
        <v>0</v>
      </c>
      <c r="H9" s="189"/>
      <c r="I9" s="190">
        <f t="shared" si="1"/>
        <v>0</v>
      </c>
      <c r="J9" s="189"/>
      <c r="K9" s="190">
        <f t="shared" si="2"/>
        <v>0</v>
      </c>
      <c r="L9" s="190">
        <v>21</v>
      </c>
      <c r="M9" s="190">
        <f t="shared" si="3"/>
        <v>0</v>
      </c>
      <c r="N9" s="190">
        <v>0</v>
      </c>
      <c r="O9" s="190">
        <f t="shared" si="4"/>
        <v>0</v>
      </c>
      <c r="P9" s="190">
        <v>0</v>
      </c>
      <c r="Q9" s="190">
        <f t="shared" si="5"/>
        <v>0</v>
      </c>
      <c r="R9" s="191"/>
      <c r="S9" s="190" t="s">
        <v>151</v>
      </c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 t="s">
        <v>108</v>
      </c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ht="22.5" outlineLevel="1" x14ac:dyDescent="0.2">
      <c r="A10" s="168">
        <v>3</v>
      </c>
      <c r="B10" s="178" t="s">
        <v>279</v>
      </c>
      <c r="C10" s="206" t="s">
        <v>280</v>
      </c>
      <c r="D10" s="180" t="s">
        <v>276</v>
      </c>
      <c r="E10" s="184">
        <v>1</v>
      </c>
      <c r="F10" s="189"/>
      <c r="G10" s="190">
        <f t="shared" si="0"/>
        <v>0</v>
      </c>
      <c r="H10" s="189"/>
      <c r="I10" s="190">
        <f t="shared" si="1"/>
        <v>0</v>
      </c>
      <c r="J10" s="189"/>
      <c r="K10" s="190">
        <f t="shared" si="2"/>
        <v>0</v>
      </c>
      <c r="L10" s="190">
        <v>21</v>
      </c>
      <c r="M10" s="190">
        <f t="shared" si="3"/>
        <v>0</v>
      </c>
      <c r="N10" s="190">
        <v>0</v>
      </c>
      <c r="O10" s="190">
        <f t="shared" si="4"/>
        <v>0</v>
      </c>
      <c r="P10" s="190">
        <v>0</v>
      </c>
      <c r="Q10" s="190">
        <f t="shared" si="5"/>
        <v>0</v>
      </c>
      <c r="R10" s="191"/>
      <c r="S10" s="190" t="s">
        <v>151</v>
      </c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 t="s">
        <v>108</v>
      </c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">
      <c r="A11" s="168">
        <v>4</v>
      </c>
      <c r="B11" s="178" t="s">
        <v>281</v>
      </c>
      <c r="C11" s="206" t="s">
        <v>282</v>
      </c>
      <c r="D11" s="180" t="s">
        <v>276</v>
      </c>
      <c r="E11" s="184">
        <v>1</v>
      </c>
      <c r="F11" s="189"/>
      <c r="G11" s="190">
        <f t="shared" si="0"/>
        <v>0</v>
      </c>
      <c r="H11" s="189"/>
      <c r="I11" s="190">
        <f t="shared" si="1"/>
        <v>0</v>
      </c>
      <c r="J11" s="189"/>
      <c r="K11" s="190">
        <f t="shared" si="2"/>
        <v>0</v>
      </c>
      <c r="L11" s="190">
        <v>21</v>
      </c>
      <c r="M11" s="190">
        <f t="shared" si="3"/>
        <v>0</v>
      </c>
      <c r="N11" s="190">
        <v>0</v>
      </c>
      <c r="O11" s="190">
        <f t="shared" si="4"/>
        <v>0</v>
      </c>
      <c r="P11" s="190">
        <v>0</v>
      </c>
      <c r="Q11" s="190">
        <f t="shared" si="5"/>
        <v>0</v>
      </c>
      <c r="R11" s="191"/>
      <c r="S11" s="190" t="s">
        <v>151</v>
      </c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 t="s">
        <v>108</v>
      </c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">
      <c r="A12" s="168">
        <v>5</v>
      </c>
      <c r="B12" s="178" t="s">
        <v>283</v>
      </c>
      <c r="C12" s="206" t="s">
        <v>284</v>
      </c>
      <c r="D12" s="180" t="s">
        <v>198</v>
      </c>
      <c r="E12" s="184">
        <v>115</v>
      </c>
      <c r="F12" s="189"/>
      <c r="G12" s="190">
        <f t="shared" si="0"/>
        <v>0</v>
      </c>
      <c r="H12" s="189"/>
      <c r="I12" s="190">
        <f t="shared" si="1"/>
        <v>0</v>
      </c>
      <c r="J12" s="189"/>
      <c r="K12" s="190">
        <f t="shared" si="2"/>
        <v>0</v>
      </c>
      <c r="L12" s="190">
        <v>21</v>
      </c>
      <c r="M12" s="190">
        <f t="shared" si="3"/>
        <v>0</v>
      </c>
      <c r="N12" s="190">
        <v>0</v>
      </c>
      <c r="O12" s="190">
        <f t="shared" si="4"/>
        <v>0</v>
      </c>
      <c r="P12" s="190">
        <v>0</v>
      </c>
      <c r="Q12" s="190">
        <f t="shared" si="5"/>
        <v>0</v>
      </c>
      <c r="R12" s="191"/>
      <c r="S12" s="190" t="s">
        <v>151</v>
      </c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 t="s">
        <v>108</v>
      </c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6</v>
      </c>
      <c r="B13" s="178" t="s">
        <v>285</v>
      </c>
      <c r="C13" s="206" t="s">
        <v>286</v>
      </c>
      <c r="D13" s="180" t="s">
        <v>150</v>
      </c>
      <c r="E13" s="184">
        <v>1</v>
      </c>
      <c r="F13" s="189"/>
      <c r="G13" s="190">
        <f t="shared" si="0"/>
        <v>0</v>
      </c>
      <c r="H13" s="189"/>
      <c r="I13" s="190">
        <f t="shared" si="1"/>
        <v>0</v>
      </c>
      <c r="J13" s="189"/>
      <c r="K13" s="190">
        <f t="shared" si="2"/>
        <v>0</v>
      </c>
      <c r="L13" s="190">
        <v>21</v>
      </c>
      <c r="M13" s="190">
        <f t="shared" si="3"/>
        <v>0</v>
      </c>
      <c r="N13" s="190">
        <v>0</v>
      </c>
      <c r="O13" s="190">
        <f t="shared" si="4"/>
        <v>0</v>
      </c>
      <c r="P13" s="190">
        <v>0</v>
      </c>
      <c r="Q13" s="190">
        <f t="shared" si="5"/>
        <v>0</v>
      </c>
      <c r="R13" s="191"/>
      <c r="S13" s="190" t="s">
        <v>151</v>
      </c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 t="s">
        <v>108</v>
      </c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x14ac:dyDescent="0.2">
      <c r="A14" s="174" t="s">
        <v>101</v>
      </c>
      <c r="B14" s="179" t="s">
        <v>79</v>
      </c>
      <c r="C14" s="208" t="s">
        <v>30</v>
      </c>
      <c r="D14" s="182"/>
      <c r="E14" s="186"/>
      <c r="F14" s="192"/>
      <c r="G14" s="192">
        <f>SUM(G15:G16)</f>
        <v>0</v>
      </c>
      <c r="H14" s="192"/>
      <c r="I14" s="192">
        <f>SUM(I15:I16)</f>
        <v>0</v>
      </c>
      <c r="J14" s="192"/>
      <c r="K14" s="192">
        <f>SUM(K15:K16)</f>
        <v>0</v>
      </c>
      <c r="L14" s="192"/>
      <c r="M14" s="192">
        <f>SUM(M15:M16)</f>
        <v>0</v>
      </c>
      <c r="N14" s="192"/>
      <c r="O14" s="192">
        <f>SUM(O15:O16)</f>
        <v>0</v>
      </c>
      <c r="P14" s="192"/>
      <c r="Q14" s="192">
        <f>SUM(Q15:Q16)</f>
        <v>0</v>
      </c>
      <c r="R14" s="193"/>
      <c r="S14" s="192"/>
      <c r="AE14" t="s">
        <v>102</v>
      </c>
    </row>
    <row r="15" spans="1:60" ht="45" outlineLevel="1" x14ac:dyDescent="0.2">
      <c r="A15" s="168">
        <v>7</v>
      </c>
      <c r="B15" s="178" t="s">
        <v>287</v>
      </c>
      <c r="C15" s="206" t="s">
        <v>288</v>
      </c>
      <c r="D15" s="180" t="s">
        <v>276</v>
      </c>
      <c r="E15" s="184">
        <v>1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21</v>
      </c>
      <c r="M15" s="190">
        <f>G15*(1+L15/100)</f>
        <v>0</v>
      </c>
      <c r="N15" s="190">
        <v>0</v>
      </c>
      <c r="O15" s="190">
        <f>ROUND(E15*N15,2)</f>
        <v>0</v>
      </c>
      <c r="P15" s="190">
        <v>0</v>
      </c>
      <c r="Q15" s="190">
        <f>ROUND(E15*P15,2)</f>
        <v>0</v>
      </c>
      <c r="R15" s="191"/>
      <c r="S15" s="190" t="s">
        <v>151</v>
      </c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 t="s">
        <v>108</v>
      </c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ht="33.75" outlineLevel="1" x14ac:dyDescent="0.2">
      <c r="A16" s="194">
        <v>8</v>
      </c>
      <c r="B16" s="195" t="s">
        <v>289</v>
      </c>
      <c r="C16" s="209" t="s">
        <v>290</v>
      </c>
      <c r="D16" s="196" t="s">
        <v>276</v>
      </c>
      <c r="E16" s="197">
        <v>1</v>
      </c>
      <c r="F16" s="198"/>
      <c r="G16" s="199">
        <f>ROUND(E16*F16,2)</f>
        <v>0</v>
      </c>
      <c r="H16" s="198"/>
      <c r="I16" s="199">
        <f>ROUND(E16*H16,2)</f>
        <v>0</v>
      </c>
      <c r="J16" s="198"/>
      <c r="K16" s="199">
        <f>ROUND(E16*J16,2)</f>
        <v>0</v>
      </c>
      <c r="L16" s="199">
        <v>21</v>
      </c>
      <c r="M16" s="199">
        <f>G16*(1+L16/100)</f>
        <v>0</v>
      </c>
      <c r="N16" s="199">
        <v>0</v>
      </c>
      <c r="O16" s="199">
        <f>ROUND(E16*N16,2)</f>
        <v>0</v>
      </c>
      <c r="P16" s="199">
        <v>0</v>
      </c>
      <c r="Q16" s="199">
        <f>ROUND(E16*P16,2)</f>
        <v>0</v>
      </c>
      <c r="R16" s="200"/>
      <c r="S16" s="199" t="s">
        <v>151</v>
      </c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 t="s">
        <v>108</v>
      </c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31" x14ac:dyDescent="0.2">
      <c r="A17" s="6"/>
      <c r="B17" s="7" t="s">
        <v>269</v>
      </c>
      <c r="C17" s="210" t="s">
        <v>269</v>
      </c>
      <c r="D17" s="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AC17">
        <v>15</v>
      </c>
      <c r="AD17">
        <v>21</v>
      </c>
    </row>
    <row r="18" spans="1:31" x14ac:dyDescent="0.2">
      <c r="A18" s="201"/>
      <c r="B18" s="202" t="s">
        <v>31</v>
      </c>
      <c r="C18" s="211" t="s">
        <v>269</v>
      </c>
      <c r="D18" s="203"/>
      <c r="E18" s="204"/>
      <c r="F18" s="204"/>
      <c r="G18" s="205">
        <f>G7+G14</f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AC18">
        <f>SUMIF(L7:L16,AC17,G7:G16)</f>
        <v>0</v>
      </c>
      <c r="AD18">
        <f>SUMIF(L7:L16,AD17,G7:G16)</f>
        <v>0</v>
      </c>
      <c r="AE18" t="s">
        <v>270</v>
      </c>
    </row>
    <row r="19" spans="1:31" x14ac:dyDescent="0.2">
      <c r="A19" s="6"/>
      <c r="B19" s="7" t="s">
        <v>269</v>
      </c>
      <c r="C19" s="210" t="s">
        <v>269</v>
      </c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31" x14ac:dyDescent="0.2">
      <c r="A20" s="6"/>
      <c r="B20" s="7" t="s">
        <v>269</v>
      </c>
      <c r="C20" s="210" t="s">
        <v>269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31" x14ac:dyDescent="0.2">
      <c r="A21" s="276" t="s">
        <v>271</v>
      </c>
      <c r="B21" s="276"/>
      <c r="C21" s="277"/>
      <c r="D21" s="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31" x14ac:dyDescent="0.2">
      <c r="A22" s="257"/>
      <c r="B22" s="258"/>
      <c r="C22" s="259"/>
      <c r="D22" s="258"/>
      <c r="E22" s="258"/>
      <c r="F22" s="258"/>
      <c r="G22" s="26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AE22" t="s">
        <v>272</v>
      </c>
    </row>
    <row r="23" spans="1:31" x14ac:dyDescent="0.2">
      <c r="A23" s="261"/>
      <c r="B23" s="262"/>
      <c r="C23" s="263"/>
      <c r="D23" s="262"/>
      <c r="E23" s="262"/>
      <c r="F23" s="262"/>
      <c r="G23" s="264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31" x14ac:dyDescent="0.2">
      <c r="A24" s="261"/>
      <c r="B24" s="262"/>
      <c r="C24" s="263"/>
      <c r="D24" s="262"/>
      <c r="E24" s="262"/>
      <c r="F24" s="262"/>
      <c r="G24" s="264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31" x14ac:dyDescent="0.2">
      <c r="A25" s="261"/>
      <c r="B25" s="262"/>
      <c r="C25" s="263"/>
      <c r="D25" s="262"/>
      <c r="E25" s="262"/>
      <c r="F25" s="262"/>
      <c r="G25" s="264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31" x14ac:dyDescent="0.2">
      <c r="A26" s="265"/>
      <c r="B26" s="266"/>
      <c r="C26" s="267"/>
      <c r="D26" s="266"/>
      <c r="E26" s="266"/>
      <c r="F26" s="266"/>
      <c r="G26" s="26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31" x14ac:dyDescent="0.2">
      <c r="A27" s="6"/>
      <c r="B27" s="7"/>
      <c r="C27" s="210"/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31" x14ac:dyDescent="0.2">
      <c r="C28" s="212"/>
      <c r="D28" s="162"/>
      <c r="AE28" t="s">
        <v>273</v>
      </c>
    </row>
    <row r="29" spans="1:31" x14ac:dyDescent="0.2">
      <c r="D29" s="162"/>
    </row>
    <row r="30" spans="1:31" x14ac:dyDescent="0.2">
      <c r="D30" s="162"/>
    </row>
    <row r="31" spans="1:31" x14ac:dyDescent="0.2">
      <c r="D31" s="162"/>
    </row>
    <row r="32" spans="1:31" x14ac:dyDescent="0.2">
      <c r="D32" s="162"/>
    </row>
    <row r="33" spans="4:4" x14ac:dyDescent="0.2">
      <c r="D33" s="162"/>
    </row>
    <row r="34" spans="4:4" x14ac:dyDescent="0.2">
      <c r="D34" s="162"/>
    </row>
    <row r="35" spans="4:4" x14ac:dyDescent="0.2">
      <c r="D35" s="162"/>
    </row>
    <row r="36" spans="4:4" x14ac:dyDescent="0.2">
      <c r="D36" s="162"/>
    </row>
    <row r="37" spans="4:4" x14ac:dyDescent="0.2">
      <c r="D37" s="162"/>
    </row>
    <row r="38" spans="4:4" x14ac:dyDescent="0.2">
      <c r="D38" s="162"/>
    </row>
    <row r="39" spans="4:4" x14ac:dyDescent="0.2">
      <c r="D39" s="162"/>
    </row>
    <row r="40" spans="4:4" x14ac:dyDescent="0.2">
      <c r="D40" s="162"/>
    </row>
    <row r="41" spans="4:4" x14ac:dyDescent="0.2">
      <c r="D41" s="162"/>
    </row>
    <row r="42" spans="4:4" x14ac:dyDescent="0.2">
      <c r="D42" s="162"/>
    </row>
    <row r="43" spans="4:4" x14ac:dyDescent="0.2">
      <c r="D43" s="162"/>
    </row>
    <row r="44" spans="4:4" x14ac:dyDescent="0.2">
      <c r="D44" s="162"/>
    </row>
    <row r="45" spans="4:4" x14ac:dyDescent="0.2">
      <c r="D45" s="162"/>
    </row>
    <row r="46" spans="4:4" x14ac:dyDescent="0.2">
      <c r="D46" s="162"/>
    </row>
    <row r="47" spans="4:4" x14ac:dyDescent="0.2">
      <c r="D47" s="162"/>
    </row>
    <row r="48" spans="4:4" x14ac:dyDescent="0.2">
      <c r="D48" s="162"/>
    </row>
    <row r="49" spans="4:4" x14ac:dyDescent="0.2">
      <c r="D49" s="162"/>
    </row>
    <row r="50" spans="4:4" x14ac:dyDescent="0.2">
      <c r="D50" s="162"/>
    </row>
    <row r="51" spans="4:4" x14ac:dyDescent="0.2">
      <c r="D51" s="162"/>
    </row>
    <row r="52" spans="4:4" x14ac:dyDescent="0.2">
      <c r="D52" s="162"/>
    </row>
    <row r="53" spans="4:4" x14ac:dyDescent="0.2">
      <c r="D53" s="162"/>
    </row>
    <row r="54" spans="4:4" x14ac:dyDescent="0.2">
      <c r="D54" s="162"/>
    </row>
    <row r="55" spans="4:4" x14ac:dyDescent="0.2">
      <c r="D55" s="162"/>
    </row>
    <row r="56" spans="4:4" x14ac:dyDescent="0.2">
      <c r="D56" s="162"/>
    </row>
    <row r="57" spans="4:4" x14ac:dyDescent="0.2">
      <c r="D57" s="162"/>
    </row>
    <row r="58" spans="4:4" x14ac:dyDescent="0.2">
      <c r="D58" s="162"/>
    </row>
    <row r="59" spans="4:4" x14ac:dyDescent="0.2">
      <c r="D59" s="162"/>
    </row>
    <row r="60" spans="4:4" x14ac:dyDescent="0.2">
      <c r="D60" s="162"/>
    </row>
    <row r="61" spans="4:4" x14ac:dyDescent="0.2">
      <c r="D61" s="162"/>
    </row>
    <row r="62" spans="4:4" x14ac:dyDescent="0.2">
      <c r="D62" s="162"/>
    </row>
    <row r="63" spans="4:4" x14ac:dyDescent="0.2">
      <c r="D63" s="162"/>
    </row>
    <row r="64" spans="4:4" x14ac:dyDescent="0.2">
      <c r="D64" s="162"/>
    </row>
    <row r="65" spans="4:4" x14ac:dyDescent="0.2">
      <c r="D65" s="162"/>
    </row>
    <row r="66" spans="4:4" x14ac:dyDescent="0.2">
      <c r="D66" s="162"/>
    </row>
    <row r="67" spans="4:4" x14ac:dyDescent="0.2">
      <c r="D67" s="162"/>
    </row>
    <row r="68" spans="4:4" x14ac:dyDescent="0.2">
      <c r="D68" s="162"/>
    </row>
    <row r="69" spans="4:4" x14ac:dyDescent="0.2">
      <c r="D69" s="162"/>
    </row>
    <row r="70" spans="4:4" x14ac:dyDescent="0.2">
      <c r="D70" s="162"/>
    </row>
    <row r="71" spans="4:4" x14ac:dyDescent="0.2">
      <c r="D71" s="162"/>
    </row>
    <row r="72" spans="4:4" x14ac:dyDescent="0.2">
      <c r="D72" s="162"/>
    </row>
    <row r="73" spans="4:4" x14ac:dyDescent="0.2">
      <c r="D73" s="162"/>
    </row>
    <row r="74" spans="4:4" x14ac:dyDescent="0.2">
      <c r="D74" s="162"/>
    </row>
    <row r="75" spans="4:4" x14ac:dyDescent="0.2">
      <c r="D75" s="162"/>
    </row>
    <row r="76" spans="4:4" x14ac:dyDescent="0.2">
      <c r="D76" s="162"/>
    </row>
    <row r="77" spans="4:4" x14ac:dyDescent="0.2">
      <c r="D77" s="162"/>
    </row>
    <row r="78" spans="4:4" x14ac:dyDescent="0.2">
      <c r="D78" s="162"/>
    </row>
    <row r="79" spans="4:4" x14ac:dyDescent="0.2">
      <c r="D79" s="162"/>
    </row>
    <row r="80" spans="4:4" x14ac:dyDescent="0.2">
      <c r="D80" s="162"/>
    </row>
    <row r="81" spans="4:4" x14ac:dyDescent="0.2">
      <c r="D81" s="162"/>
    </row>
    <row r="82" spans="4:4" x14ac:dyDescent="0.2">
      <c r="D82" s="162"/>
    </row>
    <row r="83" spans="4:4" x14ac:dyDescent="0.2">
      <c r="D83" s="162"/>
    </row>
    <row r="84" spans="4:4" x14ac:dyDescent="0.2">
      <c r="D84" s="162"/>
    </row>
    <row r="85" spans="4:4" x14ac:dyDescent="0.2">
      <c r="D85" s="162"/>
    </row>
    <row r="86" spans="4:4" x14ac:dyDescent="0.2">
      <c r="D86" s="162"/>
    </row>
    <row r="87" spans="4:4" x14ac:dyDescent="0.2">
      <c r="D87" s="162"/>
    </row>
    <row r="88" spans="4:4" x14ac:dyDescent="0.2">
      <c r="D88" s="162"/>
    </row>
    <row r="89" spans="4:4" x14ac:dyDescent="0.2">
      <c r="D89" s="162"/>
    </row>
    <row r="90" spans="4:4" x14ac:dyDescent="0.2">
      <c r="D90" s="162"/>
    </row>
    <row r="91" spans="4:4" x14ac:dyDescent="0.2">
      <c r="D91" s="162"/>
    </row>
    <row r="92" spans="4:4" x14ac:dyDescent="0.2">
      <c r="D92" s="162"/>
    </row>
    <row r="93" spans="4:4" x14ac:dyDescent="0.2">
      <c r="D93" s="162"/>
    </row>
    <row r="94" spans="4:4" x14ac:dyDescent="0.2">
      <c r="D94" s="162"/>
    </row>
    <row r="95" spans="4:4" x14ac:dyDescent="0.2">
      <c r="D95" s="162"/>
    </row>
    <row r="96" spans="4:4" x14ac:dyDescent="0.2">
      <c r="D96" s="162"/>
    </row>
    <row r="97" spans="4:4" x14ac:dyDescent="0.2">
      <c r="D97" s="162"/>
    </row>
    <row r="98" spans="4:4" x14ac:dyDescent="0.2">
      <c r="D98" s="162"/>
    </row>
    <row r="99" spans="4:4" x14ac:dyDescent="0.2">
      <c r="D99" s="162"/>
    </row>
    <row r="100" spans="4:4" x14ac:dyDescent="0.2">
      <c r="D100" s="162"/>
    </row>
    <row r="101" spans="4:4" x14ac:dyDescent="0.2">
      <c r="D101" s="162"/>
    </row>
    <row r="102" spans="4:4" x14ac:dyDescent="0.2">
      <c r="D102" s="162"/>
    </row>
    <row r="103" spans="4:4" x14ac:dyDescent="0.2">
      <c r="D103" s="162"/>
    </row>
    <row r="104" spans="4:4" x14ac:dyDescent="0.2">
      <c r="D104" s="162"/>
    </row>
    <row r="105" spans="4:4" x14ac:dyDescent="0.2">
      <c r="D105" s="162"/>
    </row>
    <row r="106" spans="4:4" x14ac:dyDescent="0.2">
      <c r="D106" s="162"/>
    </row>
    <row r="107" spans="4:4" x14ac:dyDescent="0.2">
      <c r="D107" s="162"/>
    </row>
    <row r="108" spans="4:4" x14ac:dyDescent="0.2">
      <c r="D108" s="162"/>
    </row>
    <row r="109" spans="4:4" x14ac:dyDescent="0.2">
      <c r="D109" s="162"/>
    </row>
    <row r="110" spans="4:4" x14ac:dyDescent="0.2">
      <c r="D110" s="162"/>
    </row>
    <row r="111" spans="4:4" x14ac:dyDescent="0.2">
      <c r="D111" s="162"/>
    </row>
    <row r="112" spans="4:4" x14ac:dyDescent="0.2">
      <c r="D112" s="162"/>
    </row>
    <row r="113" spans="4:4" x14ac:dyDescent="0.2">
      <c r="D113" s="162"/>
    </row>
    <row r="114" spans="4:4" x14ac:dyDescent="0.2">
      <c r="D114" s="162"/>
    </row>
    <row r="115" spans="4:4" x14ac:dyDescent="0.2">
      <c r="D115" s="162"/>
    </row>
    <row r="116" spans="4:4" x14ac:dyDescent="0.2">
      <c r="D116" s="162"/>
    </row>
    <row r="117" spans="4:4" x14ac:dyDescent="0.2">
      <c r="D117" s="162"/>
    </row>
    <row r="118" spans="4:4" x14ac:dyDescent="0.2">
      <c r="D118" s="162"/>
    </row>
    <row r="119" spans="4:4" x14ac:dyDescent="0.2">
      <c r="D119" s="162"/>
    </row>
    <row r="120" spans="4:4" x14ac:dyDescent="0.2">
      <c r="D120" s="162"/>
    </row>
    <row r="121" spans="4:4" x14ac:dyDescent="0.2">
      <c r="D121" s="162"/>
    </row>
    <row r="122" spans="4:4" x14ac:dyDescent="0.2">
      <c r="D122" s="162"/>
    </row>
    <row r="123" spans="4:4" x14ac:dyDescent="0.2">
      <c r="D123" s="162"/>
    </row>
    <row r="124" spans="4:4" x14ac:dyDescent="0.2">
      <c r="D124" s="162"/>
    </row>
    <row r="125" spans="4:4" x14ac:dyDescent="0.2">
      <c r="D125" s="162"/>
    </row>
    <row r="126" spans="4:4" x14ac:dyDescent="0.2">
      <c r="D126" s="162"/>
    </row>
    <row r="127" spans="4:4" x14ac:dyDescent="0.2">
      <c r="D127" s="162"/>
    </row>
    <row r="128" spans="4:4" x14ac:dyDescent="0.2">
      <c r="D128" s="162"/>
    </row>
    <row r="129" spans="4:4" x14ac:dyDescent="0.2">
      <c r="D129" s="162"/>
    </row>
    <row r="130" spans="4:4" x14ac:dyDescent="0.2">
      <c r="D130" s="162"/>
    </row>
    <row r="131" spans="4:4" x14ac:dyDescent="0.2">
      <c r="D131" s="162"/>
    </row>
    <row r="132" spans="4:4" x14ac:dyDescent="0.2">
      <c r="D132" s="162"/>
    </row>
    <row r="133" spans="4:4" x14ac:dyDescent="0.2">
      <c r="D133" s="162"/>
    </row>
    <row r="134" spans="4:4" x14ac:dyDescent="0.2">
      <c r="D134" s="162"/>
    </row>
    <row r="135" spans="4:4" x14ac:dyDescent="0.2">
      <c r="D135" s="162"/>
    </row>
    <row r="136" spans="4:4" x14ac:dyDescent="0.2">
      <c r="D136" s="162"/>
    </row>
    <row r="137" spans="4:4" x14ac:dyDescent="0.2">
      <c r="D137" s="162"/>
    </row>
    <row r="138" spans="4:4" x14ac:dyDescent="0.2">
      <c r="D138" s="162"/>
    </row>
    <row r="139" spans="4:4" x14ac:dyDescent="0.2">
      <c r="D139" s="162"/>
    </row>
    <row r="140" spans="4:4" x14ac:dyDescent="0.2">
      <c r="D140" s="162"/>
    </row>
    <row r="141" spans="4:4" x14ac:dyDescent="0.2">
      <c r="D141" s="162"/>
    </row>
    <row r="142" spans="4:4" x14ac:dyDescent="0.2">
      <c r="D142" s="162"/>
    </row>
    <row r="143" spans="4:4" x14ac:dyDescent="0.2">
      <c r="D143" s="162"/>
    </row>
    <row r="144" spans="4:4" x14ac:dyDescent="0.2">
      <c r="D144" s="162"/>
    </row>
    <row r="145" spans="4:4" x14ac:dyDescent="0.2">
      <c r="D145" s="162"/>
    </row>
    <row r="146" spans="4:4" x14ac:dyDescent="0.2">
      <c r="D146" s="162"/>
    </row>
    <row r="147" spans="4:4" x14ac:dyDescent="0.2">
      <c r="D147" s="162"/>
    </row>
    <row r="148" spans="4:4" x14ac:dyDescent="0.2">
      <c r="D148" s="162"/>
    </row>
    <row r="149" spans="4:4" x14ac:dyDescent="0.2">
      <c r="D149" s="162"/>
    </row>
    <row r="150" spans="4:4" x14ac:dyDescent="0.2">
      <c r="D150" s="162"/>
    </row>
    <row r="151" spans="4:4" x14ac:dyDescent="0.2">
      <c r="D151" s="162"/>
    </row>
    <row r="152" spans="4:4" x14ac:dyDescent="0.2">
      <c r="D152" s="162"/>
    </row>
    <row r="153" spans="4:4" x14ac:dyDescent="0.2">
      <c r="D153" s="162"/>
    </row>
    <row r="154" spans="4:4" x14ac:dyDescent="0.2">
      <c r="D154" s="162"/>
    </row>
    <row r="155" spans="4:4" x14ac:dyDescent="0.2">
      <c r="D155" s="162"/>
    </row>
    <row r="156" spans="4:4" x14ac:dyDescent="0.2">
      <c r="D156" s="162"/>
    </row>
    <row r="157" spans="4:4" x14ac:dyDescent="0.2">
      <c r="D157" s="162"/>
    </row>
    <row r="158" spans="4:4" x14ac:dyDescent="0.2">
      <c r="D158" s="162"/>
    </row>
    <row r="159" spans="4:4" x14ac:dyDescent="0.2">
      <c r="D159" s="162"/>
    </row>
    <row r="160" spans="4:4" x14ac:dyDescent="0.2">
      <c r="D160" s="162"/>
    </row>
    <row r="161" spans="4:4" x14ac:dyDescent="0.2">
      <c r="D161" s="162"/>
    </row>
    <row r="162" spans="4:4" x14ac:dyDescent="0.2">
      <c r="D162" s="162"/>
    </row>
    <row r="163" spans="4:4" x14ac:dyDescent="0.2">
      <c r="D163" s="162"/>
    </row>
    <row r="164" spans="4:4" x14ac:dyDescent="0.2">
      <c r="D164" s="162"/>
    </row>
    <row r="165" spans="4:4" x14ac:dyDescent="0.2">
      <c r="D165" s="162"/>
    </row>
    <row r="166" spans="4:4" x14ac:dyDescent="0.2">
      <c r="D166" s="162"/>
    </row>
    <row r="167" spans="4:4" x14ac:dyDescent="0.2">
      <c r="D167" s="162"/>
    </row>
    <row r="168" spans="4:4" x14ac:dyDescent="0.2">
      <c r="D168" s="162"/>
    </row>
    <row r="169" spans="4:4" x14ac:dyDescent="0.2">
      <c r="D169" s="162"/>
    </row>
    <row r="170" spans="4:4" x14ac:dyDescent="0.2">
      <c r="D170" s="162"/>
    </row>
    <row r="171" spans="4:4" x14ac:dyDescent="0.2">
      <c r="D171" s="162"/>
    </row>
    <row r="172" spans="4:4" x14ac:dyDescent="0.2">
      <c r="D172" s="162"/>
    </row>
    <row r="173" spans="4:4" x14ac:dyDescent="0.2">
      <c r="D173" s="162"/>
    </row>
    <row r="174" spans="4:4" x14ac:dyDescent="0.2">
      <c r="D174" s="162"/>
    </row>
    <row r="175" spans="4:4" x14ac:dyDescent="0.2">
      <c r="D175" s="162"/>
    </row>
    <row r="176" spans="4:4" x14ac:dyDescent="0.2">
      <c r="D176" s="162"/>
    </row>
    <row r="177" spans="4:4" x14ac:dyDescent="0.2">
      <c r="D177" s="162"/>
    </row>
    <row r="178" spans="4:4" x14ac:dyDescent="0.2">
      <c r="D178" s="162"/>
    </row>
    <row r="179" spans="4:4" x14ac:dyDescent="0.2">
      <c r="D179" s="162"/>
    </row>
    <row r="180" spans="4:4" x14ac:dyDescent="0.2">
      <c r="D180" s="162"/>
    </row>
    <row r="181" spans="4:4" x14ac:dyDescent="0.2">
      <c r="D181" s="162"/>
    </row>
    <row r="182" spans="4:4" x14ac:dyDescent="0.2">
      <c r="D182" s="162"/>
    </row>
    <row r="183" spans="4:4" x14ac:dyDescent="0.2">
      <c r="D183" s="162"/>
    </row>
    <row r="184" spans="4:4" x14ac:dyDescent="0.2">
      <c r="D184" s="162"/>
    </row>
    <row r="185" spans="4:4" x14ac:dyDescent="0.2">
      <c r="D185" s="162"/>
    </row>
    <row r="186" spans="4:4" x14ac:dyDescent="0.2">
      <c r="D186" s="162"/>
    </row>
    <row r="187" spans="4:4" x14ac:dyDescent="0.2">
      <c r="D187" s="162"/>
    </row>
    <row r="188" spans="4:4" x14ac:dyDescent="0.2">
      <c r="D188" s="162"/>
    </row>
    <row r="189" spans="4:4" x14ac:dyDescent="0.2">
      <c r="D189" s="162"/>
    </row>
    <row r="190" spans="4:4" x14ac:dyDescent="0.2">
      <c r="D190" s="162"/>
    </row>
    <row r="191" spans="4:4" x14ac:dyDescent="0.2">
      <c r="D191" s="162"/>
    </row>
    <row r="192" spans="4:4" x14ac:dyDescent="0.2">
      <c r="D192" s="162"/>
    </row>
    <row r="193" spans="4:4" x14ac:dyDescent="0.2">
      <c r="D193" s="162"/>
    </row>
    <row r="194" spans="4:4" x14ac:dyDescent="0.2">
      <c r="D194" s="162"/>
    </row>
    <row r="195" spans="4:4" x14ac:dyDescent="0.2">
      <c r="D195" s="162"/>
    </row>
    <row r="196" spans="4:4" x14ac:dyDescent="0.2">
      <c r="D196" s="162"/>
    </row>
    <row r="197" spans="4:4" x14ac:dyDescent="0.2">
      <c r="D197" s="162"/>
    </row>
    <row r="198" spans="4:4" x14ac:dyDescent="0.2">
      <c r="D198" s="162"/>
    </row>
    <row r="199" spans="4:4" x14ac:dyDescent="0.2">
      <c r="D199" s="162"/>
    </row>
    <row r="200" spans="4:4" x14ac:dyDescent="0.2">
      <c r="D200" s="162"/>
    </row>
    <row r="201" spans="4:4" x14ac:dyDescent="0.2">
      <c r="D201" s="162"/>
    </row>
    <row r="202" spans="4:4" x14ac:dyDescent="0.2">
      <c r="D202" s="162"/>
    </row>
    <row r="203" spans="4:4" x14ac:dyDescent="0.2">
      <c r="D203" s="162"/>
    </row>
    <row r="204" spans="4:4" x14ac:dyDescent="0.2">
      <c r="D204" s="162"/>
    </row>
    <row r="205" spans="4:4" x14ac:dyDescent="0.2">
      <c r="D205" s="162"/>
    </row>
    <row r="206" spans="4:4" x14ac:dyDescent="0.2">
      <c r="D206" s="162"/>
    </row>
    <row r="207" spans="4:4" x14ac:dyDescent="0.2">
      <c r="D207" s="162"/>
    </row>
    <row r="208" spans="4:4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  <row r="4986" spans="4:4" x14ac:dyDescent="0.2">
      <c r="D4986" s="162"/>
    </row>
    <row r="4987" spans="4:4" x14ac:dyDescent="0.2">
      <c r="D4987" s="162"/>
    </row>
    <row r="4988" spans="4:4" x14ac:dyDescent="0.2">
      <c r="D4988" s="162"/>
    </row>
    <row r="4989" spans="4:4" x14ac:dyDescent="0.2">
      <c r="D4989" s="162"/>
    </row>
    <row r="4990" spans="4:4" x14ac:dyDescent="0.2">
      <c r="D4990" s="162"/>
    </row>
    <row r="4991" spans="4:4" x14ac:dyDescent="0.2">
      <c r="D4991" s="162"/>
    </row>
    <row r="4992" spans="4:4" x14ac:dyDescent="0.2">
      <c r="D4992" s="162"/>
    </row>
    <row r="4993" spans="4:4" x14ac:dyDescent="0.2">
      <c r="D4993" s="162"/>
    </row>
    <row r="4994" spans="4:4" x14ac:dyDescent="0.2">
      <c r="D4994" s="162"/>
    </row>
    <row r="4995" spans="4:4" x14ac:dyDescent="0.2">
      <c r="D4995" s="162"/>
    </row>
    <row r="4996" spans="4:4" x14ac:dyDescent="0.2">
      <c r="D4996" s="162"/>
    </row>
    <row r="4997" spans="4:4" x14ac:dyDescent="0.2">
      <c r="D4997" s="162"/>
    </row>
    <row r="4998" spans="4:4" x14ac:dyDescent="0.2">
      <c r="D4998" s="162"/>
    </row>
    <row r="4999" spans="4:4" x14ac:dyDescent="0.2">
      <c r="D4999" s="162"/>
    </row>
    <row r="5000" spans="4:4" x14ac:dyDescent="0.2">
      <c r="D5000" s="162"/>
    </row>
  </sheetData>
  <mergeCells count="6">
    <mergeCell ref="A22:G26"/>
    <mergeCell ref="A1:G1"/>
    <mergeCell ref="C2:G2"/>
    <mergeCell ref="C3:G3"/>
    <mergeCell ref="C4:G4"/>
    <mergeCell ref="A21:C21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Tibitanzl</dc:creator>
  <cp:lastModifiedBy>Radim Filípek</cp:lastModifiedBy>
  <cp:lastPrinted>2014-02-28T09:52:57Z</cp:lastPrinted>
  <dcterms:created xsi:type="dcterms:W3CDTF">2009-04-08T07:15:50Z</dcterms:created>
  <dcterms:modified xsi:type="dcterms:W3CDTF">2018-02-12T09:08:39Z</dcterms:modified>
</cp:coreProperties>
</file>