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Akce\2019\Sportovní hala\Výměna oken - severní strana\Výběr dodavatele\Zadávací dokumentace\Výkazy výměr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01 0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Pol'!$A$1:$S$79</definedName>
    <definedName name="_xlnm.Print_Area" localSheetId="0">Stavba!$A$1:$J$64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18" i="1" s="1"/>
  <c r="F41" i="1"/>
  <c r="F40" i="1"/>
  <c r="AC69" i="11"/>
  <c r="F39" i="1" s="1"/>
  <c r="G8" i="11"/>
  <c r="M8" i="11" s="1"/>
  <c r="M7" i="11" s="1"/>
  <c r="I8" i="11"/>
  <c r="I7" i="11" s="1"/>
  <c r="K8" i="11"/>
  <c r="K7" i="11" s="1"/>
  <c r="O8" i="11"/>
  <c r="O7" i="11" s="1"/>
  <c r="Q8" i="11"/>
  <c r="Q7" i="11" s="1"/>
  <c r="I9" i="11"/>
  <c r="K9" i="11"/>
  <c r="Q9" i="11"/>
  <c r="G10" i="11"/>
  <c r="M10" i="11" s="1"/>
  <c r="M9" i="11" s="1"/>
  <c r="I10" i="11"/>
  <c r="K10" i="11"/>
  <c r="O10" i="11"/>
  <c r="O9" i="11" s="1"/>
  <c r="Q10" i="11"/>
  <c r="G13" i="11"/>
  <c r="M13" i="11" s="1"/>
  <c r="M12" i="11" s="1"/>
  <c r="I13" i="11"/>
  <c r="I12" i="11" s="1"/>
  <c r="K13" i="11"/>
  <c r="K12" i="11" s="1"/>
  <c r="O13" i="11"/>
  <c r="O12" i="11" s="1"/>
  <c r="Q13" i="11"/>
  <c r="Q12" i="11" s="1"/>
  <c r="G16" i="11"/>
  <c r="M16" i="11" s="1"/>
  <c r="M15" i="11" s="1"/>
  <c r="I16" i="11"/>
  <c r="K16" i="11"/>
  <c r="O16" i="11"/>
  <c r="O15" i="11" s="1"/>
  <c r="Q16" i="11"/>
  <c r="G18" i="11"/>
  <c r="M18" i="11" s="1"/>
  <c r="I18" i="11"/>
  <c r="K18" i="11"/>
  <c r="O18" i="11"/>
  <c r="Q18" i="11"/>
  <c r="Q15" i="11" s="1"/>
  <c r="G20" i="11"/>
  <c r="M20" i="11" s="1"/>
  <c r="I20" i="11"/>
  <c r="K20" i="11"/>
  <c r="O20" i="11"/>
  <c r="Q20" i="11"/>
  <c r="G22" i="11"/>
  <c r="M22" i="11" s="1"/>
  <c r="I22" i="11"/>
  <c r="K22" i="11"/>
  <c r="O22" i="11"/>
  <c r="O19" i="11" s="1"/>
  <c r="Q22" i="11"/>
  <c r="G25" i="11"/>
  <c r="M25" i="11" s="1"/>
  <c r="M24" i="11" s="1"/>
  <c r="I25" i="11"/>
  <c r="I24" i="11" s="1"/>
  <c r="K25" i="11"/>
  <c r="K24" i="11" s="1"/>
  <c r="O25" i="11"/>
  <c r="O24" i="11" s="1"/>
  <c r="Q25" i="11"/>
  <c r="Q24" i="11" s="1"/>
  <c r="G27" i="11"/>
  <c r="I27" i="11"/>
  <c r="K27" i="11"/>
  <c r="O27" i="11"/>
  <c r="O26" i="11" s="1"/>
  <c r="Q27" i="11"/>
  <c r="G29" i="11"/>
  <c r="M29" i="11" s="1"/>
  <c r="I29" i="11"/>
  <c r="I26" i="11" s="1"/>
  <c r="K29" i="11"/>
  <c r="K26" i="11" s="1"/>
  <c r="O29" i="11"/>
  <c r="Q29" i="11"/>
  <c r="G31" i="11"/>
  <c r="M31" i="11" s="1"/>
  <c r="I31" i="11"/>
  <c r="K31" i="11"/>
  <c r="O31" i="11"/>
  <c r="Q31" i="11"/>
  <c r="G33" i="11"/>
  <c r="M33" i="11" s="1"/>
  <c r="I33" i="11"/>
  <c r="K33" i="11"/>
  <c r="O33" i="11"/>
  <c r="Q33" i="11"/>
  <c r="G35" i="11"/>
  <c r="M35" i="11" s="1"/>
  <c r="I35" i="11"/>
  <c r="K35" i="11"/>
  <c r="O35" i="11"/>
  <c r="Q35" i="11"/>
  <c r="G37" i="11"/>
  <c r="M37" i="11" s="1"/>
  <c r="I37" i="11"/>
  <c r="K37" i="11"/>
  <c r="O37" i="11"/>
  <c r="Q37" i="11"/>
  <c r="G39" i="11"/>
  <c r="M39" i="11" s="1"/>
  <c r="I39" i="11"/>
  <c r="K39" i="11"/>
  <c r="O39" i="11"/>
  <c r="Q39" i="11"/>
  <c r="G40" i="11"/>
  <c r="M40" i="11" s="1"/>
  <c r="I40" i="11"/>
  <c r="I38" i="11" s="1"/>
  <c r="K40" i="11"/>
  <c r="K38" i="11" s="1"/>
  <c r="O40" i="11"/>
  <c r="Q40" i="11"/>
  <c r="G41" i="11"/>
  <c r="M41" i="11" s="1"/>
  <c r="I41" i="11"/>
  <c r="K41" i="11"/>
  <c r="O41" i="11"/>
  <c r="Q41" i="11"/>
  <c r="G42" i="11"/>
  <c r="M42" i="11" s="1"/>
  <c r="I42" i="11"/>
  <c r="K42" i="11"/>
  <c r="O42" i="11"/>
  <c r="Q42" i="11"/>
  <c r="G43" i="11"/>
  <c r="M43" i="11" s="1"/>
  <c r="I43" i="11"/>
  <c r="K43" i="11"/>
  <c r="O43" i="11"/>
  <c r="Q43" i="11"/>
  <c r="G44" i="11"/>
  <c r="M44" i="11" s="1"/>
  <c r="I44" i="11"/>
  <c r="K44" i="11"/>
  <c r="O44" i="11"/>
  <c r="Q44" i="11"/>
  <c r="G45" i="11"/>
  <c r="M45" i="11" s="1"/>
  <c r="I45" i="11"/>
  <c r="K45" i="11"/>
  <c r="O45" i="11"/>
  <c r="Q45" i="11"/>
  <c r="G46" i="11"/>
  <c r="M46" i="11" s="1"/>
  <c r="I46" i="11"/>
  <c r="K46" i="11"/>
  <c r="O46" i="11"/>
  <c r="Q46" i="11"/>
  <c r="G48" i="11"/>
  <c r="M48" i="11" s="1"/>
  <c r="M47" i="11" s="1"/>
  <c r="I48" i="11"/>
  <c r="I47" i="11" s="1"/>
  <c r="K48" i="11"/>
  <c r="O48" i="11"/>
  <c r="Q48" i="11"/>
  <c r="G50" i="11"/>
  <c r="M50" i="11" s="1"/>
  <c r="I50" i="11"/>
  <c r="K50" i="11"/>
  <c r="O50" i="11"/>
  <c r="O47" i="11" s="1"/>
  <c r="Q50" i="11"/>
  <c r="G52" i="11"/>
  <c r="M52" i="11" s="1"/>
  <c r="M51" i="11" s="1"/>
  <c r="I52" i="11"/>
  <c r="I51" i="11" s="1"/>
  <c r="K52" i="11"/>
  <c r="K51" i="11" s="1"/>
  <c r="O52" i="11"/>
  <c r="O51" i="11" s="1"/>
  <c r="Q52" i="11"/>
  <c r="Q51" i="11" s="1"/>
  <c r="G56" i="11"/>
  <c r="G55" i="11" s="1"/>
  <c r="I56" i="11"/>
  <c r="I55" i="11" s="1"/>
  <c r="K56" i="11"/>
  <c r="K55" i="11" s="1"/>
  <c r="O56" i="11"/>
  <c r="O55" i="11" s="1"/>
  <c r="Q56" i="11"/>
  <c r="Q55" i="11" s="1"/>
  <c r="G58" i="11"/>
  <c r="I58" i="11"/>
  <c r="K58" i="11"/>
  <c r="O58" i="11"/>
  <c r="Q58" i="11"/>
  <c r="G59" i="11"/>
  <c r="M59" i="11" s="1"/>
  <c r="I59" i="11"/>
  <c r="I57" i="11" s="1"/>
  <c r="K59" i="11"/>
  <c r="K57" i="11" s="1"/>
  <c r="O59" i="11"/>
  <c r="Q59" i="11"/>
  <c r="G60" i="11"/>
  <c r="M60" i="11" s="1"/>
  <c r="I60" i="11"/>
  <c r="K60" i="11"/>
  <c r="O60" i="11"/>
  <c r="Q60" i="11"/>
  <c r="G61" i="11"/>
  <c r="M61" i="11" s="1"/>
  <c r="I61" i="11"/>
  <c r="K61" i="11"/>
  <c r="O61" i="11"/>
  <c r="Q61" i="11"/>
  <c r="G62" i="11"/>
  <c r="M62" i="11" s="1"/>
  <c r="I62" i="11"/>
  <c r="K62" i="11"/>
  <c r="O62" i="11"/>
  <c r="Q62" i="11"/>
  <c r="G64" i="11"/>
  <c r="M64" i="11" s="1"/>
  <c r="M63" i="11" s="1"/>
  <c r="I64" i="11"/>
  <c r="I63" i="11" s="1"/>
  <c r="K64" i="11"/>
  <c r="K63" i="11" s="1"/>
  <c r="O64" i="11"/>
  <c r="O63" i="11" s="1"/>
  <c r="Q64" i="11"/>
  <c r="Q63" i="11" s="1"/>
  <c r="Q65" i="11"/>
  <c r="G66" i="11"/>
  <c r="M66" i="11" s="1"/>
  <c r="M65" i="11" s="1"/>
  <c r="I66" i="11"/>
  <c r="I65" i="11" s="1"/>
  <c r="K66" i="11"/>
  <c r="K65" i="11" s="1"/>
  <c r="O66" i="11"/>
  <c r="O65" i="11" s="1"/>
  <c r="Q66" i="11"/>
  <c r="G27" i="1"/>
  <c r="J28" i="1"/>
  <c r="J26" i="1"/>
  <c r="G38" i="1"/>
  <c r="F38" i="1"/>
  <c r="H32" i="1"/>
  <c r="J23" i="1"/>
  <c r="J24" i="1"/>
  <c r="J25" i="1"/>
  <c r="J27" i="1"/>
  <c r="E24" i="1"/>
  <c r="E26" i="1"/>
  <c r="O30" i="11" l="1"/>
  <c r="Q19" i="11"/>
  <c r="Q38" i="11"/>
  <c r="O38" i="11"/>
  <c r="G57" i="11"/>
  <c r="I61" i="1" s="1"/>
  <c r="G26" i="11"/>
  <c r="I55" i="1" s="1"/>
  <c r="Q30" i="11"/>
  <c r="M19" i="11"/>
  <c r="K30" i="11"/>
  <c r="I30" i="11"/>
  <c r="K15" i="11"/>
  <c r="Q47" i="11"/>
  <c r="I15" i="11"/>
  <c r="O57" i="11"/>
  <c r="K19" i="11"/>
  <c r="I19" i="11"/>
  <c r="AD69" i="11"/>
  <c r="Q57" i="11"/>
  <c r="Q26" i="11"/>
  <c r="K47" i="11"/>
  <c r="F42" i="1"/>
  <c r="M38" i="11"/>
  <c r="M30" i="11"/>
  <c r="G65" i="11"/>
  <c r="I63" i="1" s="1"/>
  <c r="I20" i="1" s="1"/>
  <c r="G63" i="11"/>
  <c r="I62" i="1" s="1"/>
  <c r="I19" i="1" s="1"/>
  <c r="G51" i="11"/>
  <c r="I59" i="1" s="1"/>
  <c r="G38" i="11"/>
  <c r="I57" i="1" s="1"/>
  <c r="I17" i="1" s="1"/>
  <c r="G24" i="11"/>
  <c r="I54" i="1" s="1"/>
  <c r="G15" i="11"/>
  <c r="I52" i="1" s="1"/>
  <c r="G12" i="11"/>
  <c r="I51" i="1" s="1"/>
  <c r="G9" i="11"/>
  <c r="I50" i="1" s="1"/>
  <c r="G7" i="11"/>
  <c r="G47" i="11"/>
  <c r="I58" i="1" s="1"/>
  <c r="G30" i="11"/>
  <c r="I56" i="1" s="1"/>
  <c r="G19" i="11"/>
  <c r="I53" i="1" s="1"/>
  <c r="M58" i="11"/>
  <c r="M57" i="11" s="1"/>
  <c r="M56" i="11"/>
  <c r="M55" i="11" s="1"/>
  <c r="M27" i="11"/>
  <c r="M26" i="11" s="1"/>
  <c r="G69" i="11" l="1"/>
  <c r="I49" i="1"/>
  <c r="I64" i="1" s="1"/>
  <c r="G39" i="1"/>
  <c r="G41" i="1"/>
  <c r="H41" i="1" s="1"/>
  <c r="I41" i="1" s="1"/>
  <c r="G40" i="1"/>
  <c r="H40" i="1" s="1"/>
  <c r="I40" i="1" s="1"/>
  <c r="G23" i="1"/>
  <c r="J60" i="1" l="1"/>
  <c r="J56" i="1"/>
  <c r="J54" i="1"/>
  <c r="J52" i="1"/>
  <c r="J49" i="1"/>
  <c r="J64" i="1" s="1"/>
  <c r="J58" i="1"/>
  <c r="J55" i="1"/>
  <c r="J57" i="1"/>
  <c r="J50" i="1"/>
  <c r="J61" i="1"/>
  <c r="J63" i="1"/>
  <c r="J51" i="1"/>
  <c r="J53" i="1"/>
  <c r="J62" i="1"/>
  <c r="J59" i="1"/>
  <c r="I16" i="1"/>
  <c r="I21" i="1" s="1"/>
  <c r="G42" i="1"/>
  <c r="H39" i="1"/>
  <c r="H42" i="1" s="1"/>
  <c r="G24" i="1"/>
  <c r="I39" i="1" l="1"/>
  <c r="I42" i="1" s="1"/>
  <c r="G25" i="1"/>
  <c r="G26" i="1" s="1"/>
  <c r="G28" i="1"/>
  <c r="J39" i="1" l="1"/>
  <c r="J42" i="1" s="1"/>
  <c r="J41" i="1"/>
  <c r="J40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<sst xmlns="http://schemas.openxmlformats.org/spreadsheetml/2006/main" count="438" uniqueCount="205">
  <si>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</si>
  <si>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</si>
  <si>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</si>
  <si>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</si>
  <si>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</si>
  <si>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</si>
  <si>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</si>
  <si>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</si>
  <si>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</si>
  <si>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</si>
  <si>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</si>
  <si>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</si>
  <si>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</si>
  <si>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</si>
  <si>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</si>
  <si>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</si>
  <si>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</si>
  <si>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</si>
  <si>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</si>
  <si>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</si>
  <si>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</si>
  <si>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</si>
  <si>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</si>
  <si>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</si>
  <si>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</si>
  <si>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</si>
  <si>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</si>
  <si>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</si>
  <si>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</si>
  <si>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</si>
  <si>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</si>
  <si>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</si>
  <si>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</si>
  <si>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</si>
  <si>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</si>
  <si>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</si>
  <si>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</si>
  <si>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</si>
  <si>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</si>
  <si>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</si>
  <si>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</si>
  <si>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01</t>
  </si>
  <si>
    <t>Výměna oken severní a jižní fasády sportovní haly Třeboň</t>
  </si>
  <si>
    <t>Objekt:</t>
  </si>
  <si>
    <t>Rozpočet:</t>
  </si>
  <si>
    <t>2018/32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</si>
  <si>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</si>
  <si>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</si>
  <si>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</si>
  <si>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</si>
  <si>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</si>
  <si>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</si>
  <si>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</si>
  <si>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</si>
  <si>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</si>
  <si>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</si>
  <si>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</si>
  <si>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</si>
  <si>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</si>
  <si>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</si>
  <si>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</si>
  <si>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</si>
  <si>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</si>
  <si>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</si>
  <si>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</si>
  <si>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</si>
  <si>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</si>
  <si>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</si>
  <si>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</si>
  <si>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784</t>
  </si>
  <si>
    <t>Malby</t>
  </si>
  <si>
    <t>787</t>
  </si>
  <si>
    <t>Zasklívání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</si>
  <si>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</si>
  <si>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</si>
  <si>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</si>
  <si>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</si>
  <si>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</si>
  <si>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</si>
  <si>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</si>
  <si>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</si>
  <si>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</si>
  <si>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</si>
  <si>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</si>
  <si>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</si>
  <si>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</si>
  <si>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</si>
  <si>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</si>
  <si>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</si>
  <si>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</si>
  <si>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</si>
  <si>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</si>
  <si>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</si>
  <si>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</si>
  <si>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</si>
  <si>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</si>
  <si>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</si>
  <si>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</si>
  <si>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</si>
  <si>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</si>
  <si>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</si>
  <si>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</si>
  <si>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</si>
  <si>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612425931</t>
  </si>
  <si>
    <t>Omítka vápenná vnitřního ostění - štuková</t>
  </si>
  <si>
    <t>m2</t>
  </si>
  <si>
    <t>801-4</t>
  </si>
  <si>
    <t>RTS</t>
  </si>
  <si>
    <t>POL1_</t>
  </si>
  <si>
    <t>632451024</t>
  </si>
  <si>
    <t>Vyrovnávací potěr MC 15, v pásu, tl. 50 mm</t>
  </si>
  <si>
    <t>801-1</t>
  </si>
  <si>
    <t>oprava pod parapety : 0,4*(30,05+12,05)</t>
  </si>
  <si>
    <t>VV</t>
  </si>
  <si>
    <t>941955002</t>
  </si>
  <si>
    <t>Lešení lehké pomocné, výška podlahy do 1,9 m</t>
  </si>
  <si>
    <t>800-3</t>
  </si>
  <si>
    <t>(30,05+12,05)*2</t>
  </si>
  <si>
    <t>952901111</t>
  </si>
  <si>
    <t>Vyčištění budov o výšce podlaží do 4 m</t>
  </si>
  <si>
    <t>150</t>
  </si>
  <si>
    <t>952902110</t>
  </si>
  <si>
    <t>Čištění zametáním v místnostech a chodbách</t>
  </si>
  <si>
    <t>965043331</t>
  </si>
  <si>
    <t>Bourání podkladů bet., potěr tl. 10 cm, pl. 4 m2</t>
  </si>
  <si>
    <t>m3</t>
  </si>
  <si>
    <t>801-3</t>
  </si>
  <si>
    <t>úprava pod parapety : 0,08*0,4*(30,05+12,05)</t>
  </si>
  <si>
    <t>978013191</t>
  </si>
  <si>
    <t>Otlučení omítek vnitřních stěn v rozsahu do 100 %</t>
  </si>
  <si>
    <t>otlučení špalet pro demontáž a montáž : 0,3*(30,05+12,05+4,29*4)</t>
  </si>
  <si>
    <t>999281105</t>
  </si>
  <si>
    <t>Přesun hmot pro opravy a údržbu do výšky 6 m</t>
  </si>
  <si>
    <t>t</t>
  </si>
  <si>
    <t>POL7_</t>
  </si>
  <si>
    <t>m</t>
  </si>
  <si>
    <t>Vlastní</t>
  </si>
  <si>
    <t>12,05+30,05</t>
  </si>
  <si>
    <t>998764201</t>
  </si>
  <si>
    <t>Přesun hmot pro klempířské konstr., výšky do 6 m</t>
  </si>
  <si>
    <t>800-764</t>
  </si>
  <si>
    <t>766694114</t>
  </si>
  <si>
    <t>Montáž parapetních desek š.do 30 cm,dl.nad 260 cm</t>
  </si>
  <si>
    <t>kus</t>
  </si>
  <si>
    <t>800-766</t>
  </si>
  <si>
    <t>(32,05+12,05)/2,6</t>
  </si>
  <si>
    <t>766-1</t>
  </si>
  <si>
    <t>D+M oprava vnějšího dřevěného obkladu nad pásy oken,obroušení+nátěr</t>
  </si>
  <si>
    <t>30,05+12,05</t>
  </si>
  <si>
    <t>60780012</t>
  </si>
  <si>
    <t>Parapet interiér plast  š. 250 mm s nosem</t>
  </si>
  <si>
    <t>SPCM</t>
  </si>
  <si>
    <t>POL3_</t>
  </si>
  <si>
    <t>1,1*(32,05+12,05)</t>
  </si>
  <si>
    <t>998766201</t>
  </si>
  <si>
    <t>Přesun hmot pro truhlářské konstr., výšky do 6 m</t>
  </si>
  <si>
    <t>P10</t>
  </si>
  <si>
    <t>D+M hliníkových výplní,1500/4290,členění a specifikace dle výpisu prvků,vč.lištování</t>
  </si>
  <si>
    <t>P6</t>
  </si>
  <si>
    <t>P7</t>
  </si>
  <si>
    <t>P8</t>
  </si>
  <si>
    <t>P9</t>
  </si>
  <si>
    <t>Z3</t>
  </si>
  <si>
    <t>Stav.ocelový sloupek,60/120,staticképrověření kce,odstranění nátěru,nový nátěr</t>
  </si>
  <si>
    <t>Z4</t>
  </si>
  <si>
    <t>Stav.ocelový sloup,IPE 300,staticképrověření kce,odstranění nátěru,nový nátěr</t>
  </si>
  <si>
    <t>998767201</t>
  </si>
  <si>
    <t>Přesun hmot pro zámečnické konstr., výšky do 6 m</t>
  </si>
  <si>
    <t>800-767</t>
  </si>
  <si>
    <t>784121201</t>
  </si>
  <si>
    <t>Penetrace podkladu barvou JUB, Bio vápenná, 1 x</t>
  </si>
  <si>
    <t>800-784</t>
  </si>
  <si>
    <t>17,78</t>
  </si>
  <si>
    <t>784122112</t>
  </si>
  <si>
    <t>Malba vápenná JUB, Bio, bílá, bez penetrace, 2 x</t>
  </si>
  <si>
    <t>787-1</t>
  </si>
  <si>
    <t>Vysklívání výkladců polykarbonát  plochý,vč.demontáže zasklívacích lišt a ostatní kotevních prvků</t>
  </si>
  <si>
    <t>12,05*4,29</t>
  </si>
  <si>
    <t>30,05*4,29</t>
  </si>
  <si>
    <t>EI-viz sam.rozpočet</t>
  </si>
  <si>
    <t>979990163</t>
  </si>
  <si>
    <t>Poplatek za skládku suti - plast+sklo</t>
  </si>
  <si>
    <t>979082219</t>
  </si>
  <si>
    <t>Příplatek za dopravu suti po suchu za další 1 km</t>
  </si>
  <si>
    <t>822-1</t>
  </si>
  <si>
    <t>POL8_</t>
  </si>
  <si>
    <t>979087212</t>
  </si>
  <si>
    <t>Nakládání suti na dopravní prostředky - komunikace</t>
  </si>
  <si>
    <t>979082111</t>
  </si>
  <si>
    <t>Vnitrostaveništní doprava suti do 10 m</t>
  </si>
  <si>
    <t>979990001</t>
  </si>
  <si>
    <t>Poplatek za skládku stavební suti</t>
  </si>
  <si>
    <t>VRN</t>
  </si>
  <si>
    <t>ON-1</t>
  </si>
  <si>
    <t>Zakrývání stav.podlahových krytiny geotextilií</t>
  </si>
  <si>
    <t>3*(33+15)</t>
  </si>
  <si>
    <t/>
  </si>
  <si>
    <t>SUM</t>
  </si>
  <si>
    <t>Poznámky uchazeče k zadání</t>
  </si>
  <si>
    <t>POPUZIV</t>
  </si>
  <si>
    <t>END</t>
  </si>
  <si>
    <t>II. Etapa - Výměna oken severní fasády sportovní haly Třeboň</t>
  </si>
  <si>
    <t>02</t>
  </si>
  <si>
    <t>764-2</t>
  </si>
  <si>
    <t>D+M parapet pozinkovaný barvený rš.410,viz K3 a K4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</si>
</sst>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>
      <alignment horizontal="center"/>
    </xf>
    <xf numFmtId="4" fontId="7" fillId="2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2" borderId="31" xfId="0" applyNumberFormat="1" applyFill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6" fillId="3" borderId="30" xfId="0" applyNumberFormat="1" applyFon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29" xfId="0" applyNumberFormat="1" applyFont="1" applyBorder="1" applyAlignment="1">
      <alignment horizontal="center" vertical="top" wrapText="1" shrinkToFit="1"/>
    </xf>
    <xf numFmtId="164" fontId="17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7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0" fontId="11" fillId="0" borderId="1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E4" sqref="E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236" t="s">
        <v>4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4"/>
      <c r="B2" s="81" t="s">
        <v>24</v>
      </c>
      <c r="C2" s="82"/>
      <c r="D2" s="83" t="s">
        <v>45</v>
      </c>
      <c r="E2" s="83" t="s">
        <v>42</v>
      </c>
      <c r="F2" s="84"/>
      <c r="G2" s="85"/>
      <c r="H2" s="84"/>
      <c r="I2" s="85"/>
      <c r="J2" s="86"/>
      <c r="O2" s="2"/>
    </row>
    <row r="3" spans="1:15" ht="23.25" customHeight="1" x14ac:dyDescent="0.2">
      <c r="A3" s="4"/>
      <c r="B3" s="87" t="s">
        <v>43</v>
      </c>
      <c r="C3" s="82"/>
      <c r="D3" s="88" t="s">
        <v>202</v>
      </c>
      <c r="E3" s="88" t="s">
        <v>201</v>
      </c>
      <c r="F3" s="89"/>
      <c r="G3" s="89"/>
      <c r="H3" s="82"/>
      <c r="I3" s="90"/>
      <c r="J3" s="91"/>
    </row>
    <row r="4" spans="1:15" ht="23.25" customHeight="1" x14ac:dyDescent="0.2">
      <c r="A4" s="4"/>
      <c r="B4" s="92" t="s">
        <v>44</v>
      </c>
      <c r="C4" s="93"/>
      <c r="D4" s="94" t="s">
        <v>202</v>
      </c>
      <c r="E4" s="94" t="s">
        <v>201</v>
      </c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0"/>
      <c r="E11" s="230"/>
      <c r="F11" s="230"/>
      <c r="G11" s="230"/>
      <c r="H11" s="28" t="s">
        <v>36</v>
      </c>
      <c r="I11" s="99"/>
      <c r="J11" s="11"/>
    </row>
    <row r="12" spans="1:15" ht="15.75" customHeight="1" x14ac:dyDescent="0.2">
      <c r="A12" s="4"/>
      <c r="B12" s="42"/>
      <c r="C12" s="26"/>
      <c r="D12" s="234"/>
      <c r="E12" s="234"/>
      <c r="F12" s="234"/>
      <c r="G12" s="234"/>
      <c r="H12" s="28" t="s">
        <v>37</v>
      </c>
      <c r="I12" s="99"/>
      <c r="J12" s="11"/>
    </row>
    <row r="13" spans="1:15" ht="15.75" customHeight="1" x14ac:dyDescent="0.2">
      <c r="A13" s="4"/>
      <c r="B13" s="43"/>
      <c r="C13" s="98"/>
      <c r="D13" s="235"/>
      <c r="E13" s="235"/>
      <c r="F13" s="235"/>
      <c r="G13" s="235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29"/>
      <c r="F15" s="229"/>
      <c r="G15" s="231"/>
      <c r="H15" s="231"/>
      <c r="I15" s="231" t="s">
        <v>31</v>
      </c>
      <c r="J15" s="232"/>
    </row>
    <row r="16" spans="1:15" ht="23.25" customHeight="1" x14ac:dyDescent="0.2">
      <c r="A16" s="159" t="s">
        <v>26</v>
      </c>
      <c r="B16" s="160" t="s">
        <v>26</v>
      </c>
      <c r="C16" s="59"/>
      <c r="D16" s="60"/>
      <c r="E16" s="218"/>
      <c r="F16" s="233"/>
      <c r="G16" s="218"/>
      <c r="H16" s="233"/>
      <c r="I16" s="218">
        <f>SUMIF(F49:F63,A16,I49:I63)+SUMIF(F49:F63,"PSU",I49:I63)</f>
        <v>0</v>
      </c>
      <c r="J16" s="219"/>
    </row>
    <row r="17" spans="1:10" ht="23.25" customHeight="1" x14ac:dyDescent="0.2">
      <c r="A17" s="159" t="s">
        <v>27</v>
      </c>
      <c r="B17" s="160" t="s">
        <v>27</v>
      </c>
      <c r="C17" s="59"/>
      <c r="D17" s="60"/>
      <c r="E17" s="218"/>
      <c r="F17" s="233"/>
      <c r="G17" s="218"/>
      <c r="H17" s="233"/>
      <c r="I17" s="218">
        <f>SUMIF(F49:F63,A17,I49:I63)</f>
        <v>0</v>
      </c>
      <c r="J17" s="219"/>
    </row>
    <row r="18" spans="1:10" ht="23.25" customHeight="1" x14ac:dyDescent="0.2">
      <c r="A18" s="159" t="s">
        <v>28</v>
      </c>
      <c r="B18" s="160" t="s">
        <v>28</v>
      </c>
      <c r="C18" s="59"/>
      <c r="D18" s="60"/>
      <c r="E18" s="218"/>
      <c r="F18" s="233"/>
      <c r="G18" s="218"/>
      <c r="H18" s="233"/>
      <c r="I18" s="218">
        <f>SUMIF(F49:F63,A18,I49:I63)</f>
        <v>0</v>
      </c>
      <c r="J18" s="219"/>
    </row>
    <row r="19" spans="1:10" ht="23.25" customHeight="1" x14ac:dyDescent="0.2">
      <c r="A19" s="159" t="s">
        <v>78</v>
      </c>
      <c r="B19" s="160" t="s">
        <v>29</v>
      </c>
      <c r="C19" s="59"/>
      <c r="D19" s="60"/>
      <c r="E19" s="218"/>
      <c r="F19" s="233"/>
      <c r="G19" s="218"/>
      <c r="H19" s="233"/>
      <c r="I19" s="218">
        <f>SUMIF(F49:F63,A19,I49:I63)</f>
        <v>0</v>
      </c>
      <c r="J19" s="219"/>
    </row>
    <row r="20" spans="1:10" ht="23.25" customHeight="1" x14ac:dyDescent="0.2">
      <c r="A20" s="159" t="s">
        <v>79</v>
      </c>
      <c r="B20" s="160" t="s">
        <v>30</v>
      </c>
      <c r="C20" s="59"/>
      <c r="D20" s="60"/>
      <c r="E20" s="218"/>
      <c r="F20" s="233"/>
      <c r="G20" s="218"/>
      <c r="H20" s="233"/>
      <c r="I20" s="218">
        <f>SUMIF(F49:F63,A20,I49:I63)</f>
        <v>0</v>
      </c>
      <c r="J20" s="219"/>
    </row>
    <row r="21" spans="1:10" ht="23.25" customHeight="1" x14ac:dyDescent="0.2">
      <c r="A21" s="4"/>
      <c r="B21" s="75" t="s">
        <v>31</v>
      </c>
      <c r="C21" s="76"/>
      <c r="D21" s="77"/>
      <c r="E21" s="245"/>
      <c r="F21" s="246"/>
      <c r="G21" s="245"/>
      <c r="H21" s="246"/>
      <c r="I21" s="245">
        <f>SUM(I16:J20)</f>
        <v>0</v>
      </c>
      <c r="J21" s="25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43">
        <f>ZakladDPHSniVypocet</f>
        <v>0</v>
      </c>
      <c r="H23" s="244"/>
      <c r="I23" s="244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49">
        <f>ZakladDPHSni*SazbaDPH1/100</f>
        <v>0</v>
      </c>
      <c r="H24" s="250"/>
      <c r="I24" s="250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43">
        <f>ZakladDPHZaklVypocet</f>
        <v>0</v>
      </c>
      <c r="H25" s="244"/>
      <c r="I25" s="244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39">
        <f>ZakladDPHZakl*SazbaDPH2/100</f>
        <v>0</v>
      </c>
      <c r="H26" s="240"/>
      <c r="I26" s="240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41">
        <f>0</f>
        <v>0</v>
      </c>
      <c r="H27" s="241"/>
      <c r="I27" s="241"/>
      <c r="J27" s="64" t="str">
        <f t="shared" si="0"/>
        <v>CZK</v>
      </c>
    </row>
    <row r="28" spans="1:10" ht="27.75" hidden="1" customHeight="1" thickBot="1" x14ac:dyDescent="0.25">
      <c r="A28" s="4"/>
      <c r="B28" s="128" t="s">
        <v>25</v>
      </c>
      <c r="C28" s="129"/>
      <c r="D28" s="129"/>
      <c r="E28" s="130"/>
      <c r="F28" s="131"/>
      <c r="G28" s="247">
        <f>ZakladDPHSniVypocet+ZakladDPHZaklVypocet</f>
        <v>0</v>
      </c>
      <c r="H28" s="247"/>
      <c r="I28" s="247"/>
      <c r="J28" s="132" t="str">
        <f t="shared" si="0"/>
        <v>CZK</v>
      </c>
    </row>
    <row r="29" spans="1:10" ht="27.75" customHeight="1" thickBot="1" x14ac:dyDescent="0.25">
      <c r="A29" s="4"/>
      <c r="B29" s="128" t="s">
        <v>38</v>
      </c>
      <c r="C29" s="133"/>
      <c r="D29" s="133"/>
      <c r="E29" s="133"/>
      <c r="F29" s="133"/>
      <c r="G29" s="242">
        <f>ZakladDPHSni+DPHSni+ZakladDPHZakl+DPHZakl+Zaokrouhleni</f>
        <v>0</v>
      </c>
      <c r="H29" s="242"/>
      <c r="I29" s="242"/>
      <c r="J29" s="134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43502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48" t="s">
        <v>2</v>
      </c>
      <c r="E35" s="248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40</v>
      </c>
      <c r="B38" s="108" t="s">
        <v>18</v>
      </c>
      <c r="C38" s="109" t="s">
        <v>6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19</v>
      </c>
      <c r="I38" s="118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46</v>
      </c>
      <c r="C39" s="220"/>
      <c r="D39" s="221"/>
      <c r="E39" s="221"/>
      <c r="F39" s="119">
        <f>'01 01 Pol'!AC69</f>
        <v>0</v>
      </c>
      <c r="G39" s="120">
        <f>'01 01 Pol'!AD69</f>
        <v>0</v>
      </c>
      <c r="H39" s="121">
        <f>(F39*SazbaDPH1/100)+(G39*SazbaDPH2/100)</f>
        <v>0</v>
      </c>
      <c r="I39" s="121">
        <f>F39+G39+H39</f>
        <v>0</v>
      </c>
      <c r="J39" s="113" t="str">
        <f>IF(CenaCelkemVypocet=0,"",I39/CenaCelkemVypocet*100)</f>
        <v/>
      </c>
    </row>
    <row r="40" spans="1:10" ht="25.5" hidden="1" customHeight="1" x14ac:dyDescent="0.2">
      <c r="A40" s="104">
        <v>2</v>
      </c>
      <c r="B40" s="105" t="s">
        <v>41</v>
      </c>
      <c r="C40" s="222" t="s">
        <v>42</v>
      </c>
      <c r="D40" s="223"/>
      <c r="E40" s="223"/>
      <c r="F40" s="122">
        <f>'01 01 Pol'!AC69</f>
        <v>0</v>
      </c>
      <c r="G40" s="123">
        <f>'01 01 Pol'!AD69</f>
        <v>0</v>
      </c>
      <c r="H40" s="123">
        <f>(F40*SazbaDPH1/100)+(G40*SazbaDPH2/100)</f>
        <v>0</v>
      </c>
      <c r="I40" s="123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104">
        <v>3</v>
      </c>
      <c r="B41" s="114" t="s">
        <v>41</v>
      </c>
      <c r="C41" s="224" t="s">
        <v>42</v>
      </c>
      <c r="D41" s="225"/>
      <c r="E41" s="225"/>
      <c r="F41" s="124">
        <f>'01 01 Pol'!AC69</f>
        <v>0</v>
      </c>
      <c r="G41" s="125">
        <f>'01 01 Pol'!AD69</f>
        <v>0</v>
      </c>
      <c r="H41" s="125">
        <f>(F41*SazbaDPH1/100)+(G41*SazbaDPH2/100)</f>
        <v>0</v>
      </c>
      <c r="I41" s="125">
        <f>F41+G41+H41</f>
        <v>0</v>
      </c>
      <c r="J41" s="115" t="str">
        <f>IF(CenaCelkemVypocet=0,"",I41/CenaCelkemVypocet*100)</f>
        <v/>
      </c>
    </row>
    <row r="42" spans="1:10" ht="25.5" hidden="1" customHeight="1" x14ac:dyDescent="0.2">
      <c r="A42" s="104"/>
      <c r="B42" s="226" t="s">
        <v>47</v>
      </c>
      <c r="C42" s="227"/>
      <c r="D42" s="227"/>
      <c r="E42" s="228"/>
      <c r="F42" s="126">
        <f>SUMIF(A39:A41,"=1",F39:F41)</f>
        <v>0</v>
      </c>
      <c r="G42" s="127">
        <f>SUMIF(A39:A41,"=1",G39:G41)</f>
        <v>0</v>
      </c>
      <c r="H42" s="127">
        <f>SUMIF(A39:A41,"=1",H39:H41)</f>
        <v>0</v>
      </c>
      <c r="I42" s="127">
        <f>SUMIF(A39:A41,"=1",I39:I41)</f>
        <v>0</v>
      </c>
      <c r="J42" s="107">
        <f>SUMIF(A39:A41,"=1",J39:J41)</f>
        <v>0</v>
      </c>
    </row>
    <row r="46" spans="1:10" ht="15.75" x14ac:dyDescent="0.25">
      <c r="B46" s="135" t="s">
        <v>49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50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5" t="s">
        <v>51</v>
      </c>
      <c r="C49" s="216" t="s">
        <v>52</v>
      </c>
      <c r="D49" s="217"/>
      <c r="E49" s="217"/>
      <c r="F49" s="151" t="s">
        <v>26</v>
      </c>
      <c r="G49" s="152"/>
      <c r="H49" s="152"/>
      <c r="I49" s="152">
        <f>'01 01 Pol'!G7</f>
        <v>0</v>
      </c>
      <c r="J49" s="147" t="str">
        <f>IF(I64=0,"",I49/I64*100)</f>
        <v/>
      </c>
    </row>
    <row r="50" spans="1:10" ht="25.5" customHeight="1" x14ac:dyDescent="0.2">
      <c r="A50" s="137"/>
      <c r="B50" s="139" t="s">
        <v>53</v>
      </c>
      <c r="C50" s="212" t="s">
        <v>54</v>
      </c>
      <c r="D50" s="213"/>
      <c r="E50" s="213"/>
      <c r="F50" s="153" t="s">
        <v>26</v>
      </c>
      <c r="G50" s="154"/>
      <c r="H50" s="154"/>
      <c r="I50" s="154">
        <f>'01 01 Pol'!G9</f>
        <v>0</v>
      </c>
      <c r="J50" s="148" t="str">
        <f>IF(I64=0,"",I50/I64*100)</f>
        <v/>
      </c>
    </row>
    <row r="51" spans="1:10" ht="25.5" customHeight="1" x14ac:dyDescent="0.2">
      <c r="A51" s="137"/>
      <c r="B51" s="139" t="s">
        <v>55</v>
      </c>
      <c r="C51" s="212" t="s">
        <v>56</v>
      </c>
      <c r="D51" s="213"/>
      <c r="E51" s="213"/>
      <c r="F51" s="153" t="s">
        <v>26</v>
      </c>
      <c r="G51" s="154"/>
      <c r="H51" s="154"/>
      <c r="I51" s="154">
        <f>'01 01 Pol'!G12</f>
        <v>0</v>
      </c>
      <c r="J51" s="148" t="str">
        <f>IF(I64=0,"",I51/I64*100)</f>
        <v/>
      </c>
    </row>
    <row r="52" spans="1:10" ht="25.5" customHeight="1" x14ac:dyDescent="0.2">
      <c r="A52" s="137"/>
      <c r="B52" s="139" t="s">
        <v>57</v>
      </c>
      <c r="C52" s="212" t="s">
        <v>58</v>
      </c>
      <c r="D52" s="213"/>
      <c r="E52" s="213"/>
      <c r="F52" s="153" t="s">
        <v>26</v>
      </c>
      <c r="G52" s="154"/>
      <c r="H52" s="154"/>
      <c r="I52" s="154">
        <f>'01 01 Pol'!G15</f>
        <v>0</v>
      </c>
      <c r="J52" s="148" t="str">
        <f>IF(I64=0,"",I52/I64*100)</f>
        <v/>
      </c>
    </row>
    <row r="53" spans="1:10" ht="25.5" customHeight="1" x14ac:dyDescent="0.2">
      <c r="A53" s="137"/>
      <c r="B53" s="139" t="s">
        <v>59</v>
      </c>
      <c r="C53" s="212" t="s">
        <v>60</v>
      </c>
      <c r="D53" s="213"/>
      <c r="E53" s="213"/>
      <c r="F53" s="153" t="s">
        <v>26</v>
      </c>
      <c r="G53" s="154"/>
      <c r="H53" s="154"/>
      <c r="I53" s="154">
        <f>'01 01 Pol'!G19</f>
        <v>0</v>
      </c>
      <c r="J53" s="148" t="str">
        <f>IF(I64=0,"",I53/I64*100)</f>
        <v/>
      </c>
    </row>
    <row r="54" spans="1:10" ht="25.5" customHeight="1" x14ac:dyDescent="0.2">
      <c r="A54" s="137"/>
      <c r="B54" s="139" t="s">
        <v>61</v>
      </c>
      <c r="C54" s="212" t="s">
        <v>62</v>
      </c>
      <c r="D54" s="213"/>
      <c r="E54" s="213"/>
      <c r="F54" s="153" t="s">
        <v>26</v>
      </c>
      <c r="G54" s="154"/>
      <c r="H54" s="154"/>
      <c r="I54" s="154">
        <f>'01 01 Pol'!G24</f>
        <v>0</v>
      </c>
      <c r="J54" s="148" t="str">
        <f>IF(I64=0,"",I54/I64*100)</f>
        <v/>
      </c>
    </row>
    <row r="55" spans="1:10" ht="25.5" customHeight="1" x14ac:dyDescent="0.2">
      <c r="A55" s="137"/>
      <c r="B55" s="139" t="s">
        <v>63</v>
      </c>
      <c r="C55" s="212" t="s">
        <v>64</v>
      </c>
      <c r="D55" s="213"/>
      <c r="E55" s="213"/>
      <c r="F55" s="153" t="s">
        <v>27</v>
      </c>
      <c r="G55" s="154"/>
      <c r="H55" s="154"/>
      <c r="I55" s="154">
        <f>'01 01 Pol'!G26</f>
        <v>0</v>
      </c>
      <c r="J55" s="148" t="str">
        <f>IF(I64=0,"",I55/I64*100)</f>
        <v/>
      </c>
    </row>
    <row r="56" spans="1:10" ht="25.5" customHeight="1" x14ac:dyDescent="0.2">
      <c r="A56" s="137"/>
      <c r="B56" s="139" t="s">
        <v>65</v>
      </c>
      <c r="C56" s="212" t="s">
        <v>66</v>
      </c>
      <c r="D56" s="213"/>
      <c r="E56" s="213"/>
      <c r="F56" s="153" t="s">
        <v>27</v>
      </c>
      <c r="G56" s="154"/>
      <c r="H56" s="154"/>
      <c r="I56" s="154">
        <f>'01 01 Pol'!G30</f>
        <v>0</v>
      </c>
      <c r="J56" s="148" t="str">
        <f>IF(I64=0,"",I56/I64*100)</f>
        <v/>
      </c>
    </row>
    <row r="57" spans="1:10" ht="25.5" customHeight="1" x14ac:dyDescent="0.2">
      <c r="A57" s="137"/>
      <c r="B57" s="139" t="s">
        <v>67</v>
      </c>
      <c r="C57" s="212" t="s">
        <v>68</v>
      </c>
      <c r="D57" s="213"/>
      <c r="E57" s="213"/>
      <c r="F57" s="153" t="s">
        <v>27</v>
      </c>
      <c r="G57" s="154"/>
      <c r="H57" s="154"/>
      <c r="I57" s="154">
        <f>'01 01 Pol'!G38</f>
        <v>0</v>
      </c>
      <c r="J57" s="148" t="str">
        <f>IF(I64=0,"",I57/I64*100)</f>
        <v/>
      </c>
    </row>
    <row r="58" spans="1:10" ht="25.5" customHeight="1" x14ac:dyDescent="0.2">
      <c r="A58" s="137"/>
      <c r="B58" s="139" t="s">
        <v>69</v>
      </c>
      <c r="C58" s="212" t="s">
        <v>70</v>
      </c>
      <c r="D58" s="213"/>
      <c r="E58" s="213"/>
      <c r="F58" s="153" t="s">
        <v>27</v>
      </c>
      <c r="G58" s="154"/>
      <c r="H58" s="154"/>
      <c r="I58" s="154">
        <f>'01 01 Pol'!G47</f>
        <v>0</v>
      </c>
      <c r="J58" s="148" t="str">
        <f>IF(I64=0,"",I58/I64*100)</f>
        <v/>
      </c>
    </row>
    <row r="59" spans="1:10" ht="25.5" customHeight="1" x14ac:dyDescent="0.2">
      <c r="A59" s="137"/>
      <c r="B59" s="139" t="s">
        <v>71</v>
      </c>
      <c r="C59" s="212" t="s">
        <v>72</v>
      </c>
      <c r="D59" s="213"/>
      <c r="E59" s="213"/>
      <c r="F59" s="153" t="s">
        <v>27</v>
      </c>
      <c r="G59" s="154"/>
      <c r="H59" s="154"/>
      <c r="I59" s="154">
        <f>'01 01 Pol'!G51</f>
        <v>0</v>
      </c>
      <c r="J59" s="148" t="str">
        <f>IF(I64=0,"",I59/I64*100)</f>
        <v/>
      </c>
    </row>
    <row r="60" spans="1:10" ht="25.5" customHeight="1" x14ac:dyDescent="0.2">
      <c r="A60" s="137"/>
      <c r="B60" s="139" t="s">
        <v>73</v>
      </c>
      <c r="C60" s="212" t="s">
        <v>74</v>
      </c>
      <c r="D60" s="213"/>
      <c r="E60" s="213"/>
      <c r="F60" s="153" t="s">
        <v>28</v>
      </c>
      <c r="G60" s="154"/>
      <c r="H60" s="154"/>
      <c r="I60" s="154">
        <f>'01 01 Pol'!G55</f>
        <v>0</v>
      </c>
      <c r="J60" s="148" t="str">
        <f>IF(I64=0,"",I60/I64*100)</f>
        <v/>
      </c>
    </row>
    <row r="61" spans="1:10" ht="25.5" customHeight="1" x14ac:dyDescent="0.2">
      <c r="A61" s="137"/>
      <c r="B61" s="139" t="s">
        <v>75</v>
      </c>
      <c r="C61" s="212" t="s">
        <v>76</v>
      </c>
      <c r="D61" s="213"/>
      <c r="E61" s="213"/>
      <c r="F61" s="153" t="s">
        <v>77</v>
      </c>
      <c r="G61" s="154"/>
      <c r="H61" s="154"/>
      <c r="I61" s="154">
        <f>'01 01 Pol'!G57</f>
        <v>0</v>
      </c>
      <c r="J61" s="148" t="str">
        <f>IF(I64=0,"",I61/I64*100)</f>
        <v/>
      </c>
    </row>
    <row r="62" spans="1:10" ht="25.5" customHeight="1" x14ac:dyDescent="0.2">
      <c r="A62" s="137"/>
      <c r="B62" s="139" t="s">
        <v>78</v>
      </c>
      <c r="C62" s="212" t="s">
        <v>29</v>
      </c>
      <c r="D62" s="213"/>
      <c r="E62" s="213"/>
      <c r="F62" s="153" t="s">
        <v>78</v>
      </c>
      <c r="G62" s="154"/>
      <c r="H62" s="154"/>
      <c r="I62" s="154">
        <f>'01 01 Pol'!G63</f>
        <v>0</v>
      </c>
      <c r="J62" s="148" t="str">
        <f>IF(I64=0,"",I62/I64*100)</f>
        <v/>
      </c>
    </row>
    <row r="63" spans="1:10" ht="25.5" customHeight="1" x14ac:dyDescent="0.2">
      <c r="A63" s="137"/>
      <c r="B63" s="146" t="s">
        <v>79</v>
      </c>
      <c r="C63" s="214" t="s">
        <v>30</v>
      </c>
      <c r="D63" s="215"/>
      <c r="E63" s="215"/>
      <c r="F63" s="155" t="s">
        <v>79</v>
      </c>
      <c r="G63" s="156"/>
      <c r="H63" s="156"/>
      <c r="I63" s="156">
        <f>'01 01 Pol'!G65</f>
        <v>0</v>
      </c>
      <c r="J63" s="149" t="str">
        <f>IF(I64=0,"",I63/I64*100)</f>
        <v/>
      </c>
    </row>
    <row r="64" spans="1:10" ht="25.5" customHeight="1" x14ac:dyDescent="0.2">
      <c r="A64" s="138"/>
      <c r="B64" s="142" t="s">
        <v>1</v>
      </c>
      <c r="C64" s="142"/>
      <c r="D64" s="143"/>
      <c r="E64" s="143"/>
      <c r="F64" s="157"/>
      <c r="G64" s="158"/>
      <c r="H64" s="158"/>
      <c r="I64" s="158">
        <f>SUM(I49:I63)</f>
        <v>0</v>
      </c>
      <c r="J64" s="150">
        <f>SUM(J49:J63)</f>
        <v>0</v>
      </c>
    </row>
    <row r="65" spans="6:10" x14ac:dyDescent="0.2">
      <c r="F65" s="102"/>
      <c r="G65" s="101"/>
      <c r="H65" s="102"/>
      <c r="I65" s="101"/>
      <c r="J65" s="103"/>
    </row>
    <row r="66" spans="6:10" x14ac:dyDescent="0.2">
      <c r="F66" s="102"/>
      <c r="G66" s="101"/>
      <c r="H66" s="102"/>
      <c r="I66" s="101"/>
      <c r="J66" s="103"/>
    </row>
    <row r="67" spans="6:10" x14ac:dyDescent="0.2">
      <c r="F67" s="102"/>
      <c r="G67" s="101"/>
      <c r="H67" s="102"/>
      <c r="I67" s="101"/>
      <c r="J67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E15:F15"/>
    <mergeCell ref="D11:G11"/>
    <mergeCell ref="G15:H15"/>
    <mergeCell ref="I15:J15"/>
    <mergeCell ref="E16:F16"/>
    <mergeCell ref="D12:G12"/>
    <mergeCell ref="D13:G13"/>
    <mergeCell ref="C54:E54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G20:H20"/>
    <mergeCell ref="C49:E49"/>
    <mergeCell ref="C50:E50"/>
    <mergeCell ref="C51:E51"/>
    <mergeCell ref="C52:E52"/>
    <mergeCell ref="C53:E53"/>
    <mergeCell ref="C61:E61"/>
    <mergeCell ref="C62:E62"/>
    <mergeCell ref="C63:E63"/>
    <mergeCell ref="C55:E55"/>
    <mergeCell ref="C56:E56"/>
    <mergeCell ref="C57:E57"/>
    <mergeCell ref="C58:E58"/>
    <mergeCell ref="C59:E59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7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80" t="s">
        <v>8</v>
      </c>
      <c r="B2" s="79"/>
      <c r="C2" s="254"/>
      <c r="D2" s="254"/>
      <c r="E2" s="254"/>
      <c r="F2" s="254"/>
      <c r="G2" s="255"/>
    </row>
    <row r="3" spans="1:7" ht="24.95" customHeight="1" x14ac:dyDescent="0.2">
      <c r="A3" s="80" t="s">
        <v>9</v>
      </c>
      <c r="B3" s="79"/>
      <c r="C3" s="254"/>
      <c r="D3" s="254"/>
      <c r="E3" s="254"/>
      <c r="F3" s="254"/>
      <c r="G3" s="255"/>
    </row>
    <row r="4" spans="1:7" ht="24.95" customHeight="1" x14ac:dyDescent="0.2">
      <c r="A4" s="80" t="s">
        <v>10</v>
      </c>
      <c r="B4" s="79"/>
      <c r="C4" s="254"/>
      <c r="D4" s="254"/>
      <c r="E4" s="254"/>
      <c r="F4" s="254"/>
      <c r="G4" s="25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C27" sqref="C27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 x14ac:dyDescent="0.25">
      <c r="A1" s="256" t="s">
        <v>7</v>
      </c>
      <c r="B1" s="256"/>
      <c r="C1" s="256"/>
      <c r="D1" s="256"/>
      <c r="E1" s="256"/>
      <c r="F1" s="256"/>
      <c r="G1" s="256"/>
      <c r="AE1" t="s">
        <v>80</v>
      </c>
    </row>
    <row r="2" spans="1:60" ht="24.95" customHeight="1" x14ac:dyDescent="0.2">
      <c r="A2" s="162" t="s">
        <v>8</v>
      </c>
      <c r="B2" s="79" t="s">
        <v>45</v>
      </c>
      <c r="C2" s="257" t="s">
        <v>42</v>
      </c>
      <c r="D2" s="258"/>
      <c r="E2" s="258"/>
      <c r="F2" s="258"/>
      <c r="G2" s="259"/>
      <c r="AE2" t="s">
        <v>81</v>
      </c>
    </row>
    <row r="3" spans="1:60" ht="24.95" customHeight="1" x14ac:dyDescent="0.2">
      <c r="A3" s="162" t="s">
        <v>9</v>
      </c>
      <c r="B3" s="79" t="s">
        <v>202</v>
      </c>
      <c r="C3" s="257" t="s">
        <v>201</v>
      </c>
      <c r="D3" s="258"/>
      <c r="E3" s="258"/>
      <c r="F3" s="258"/>
      <c r="G3" s="259"/>
      <c r="AE3" t="s">
        <v>82</v>
      </c>
    </row>
    <row r="4" spans="1:60" ht="24.95" customHeight="1" x14ac:dyDescent="0.2">
      <c r="A4" s="163" t="s">
        <v>10</v>
      </c>
      <c r="B4" s="164" t="s">
        <v>202</v>
      </c>
      <c r="C4" s="260" t="s">
        <v>201</v>
      </c>
      <c r="D4" s="261"/>
      <c r="E4" s="261"/>
      <c r="F4" s="261"/>
      <c r="G4" s="262"/>
      <c r="AE4" t="s">
        <v>83</v>
      </c>
    </row>
    <row r="5" spans="1:60" x14ac:dyDescent="0.2">
      <c r="D5" s="161"/>
    </row>
    <row r="6" spans="1:60" ht="38.25" x14ac:dyDescent="0.2">
      <c r="A6" s="170" t="s">
        <v>84</v>
      </c>
      <c r="B6" s="168" t="s">
        <v>85</v>
      </c>
      <c r="C6" s="168" t="s">
        <v>86</v>
      </c>
      <c r="D6" s="169" t="s">
        <v>87</v>
      </c>
      <c r="E6" s="170" t="s">
        <v>88</v>
      </c>
      <c r="F6" s="165" t="s">
        <v>89</v>
      </c>
      <c r="G6" s="170" t="s">
        <v>90</v>
      </c>
      <c r="H6" s="171" t="s">
        <v>32</v>
      </c>
      <c r="I6" s="171" t="s">
        <v>91</v>
      </c>
      <c r="J6" s="171" t="s">
        <v>33</v>
      </c>
      <c r="K6" s="171" t="s">
        <v>92</v>
      </c>
      <c r="L6" s="171" t="s">
        <v>93</v>
      </c>
      <c r="M6" s="171" t="s">
        <v>94</v>
      </c>
      <c r="N6" s="171" t="s">
        <v>95</v>
      </c>
      <c r="O6" s="171" t="s">
        <v>96</v>
      </c>
      <c r="P6" s="171" t="s">
        <v>97</v>
      </c>
      <c r="Q6" s="171" t="s">
        <v>98</v>
      </c>
      <c r="R6" s="171" t="s">
        <v>99</v>
      </c>
      <c r="S6" s="171" t="s">
        <v>100</v>
      </c>
    </row>
    <row r="7" spans="1:60" x14ac:dyDescent="0.2">
      <c r="A7" s="172" t="s">
        <v>101</v>
      </c>
      <c r="B7" s="174" t="s">
        <v>51</v>
      </c>
      <c r="C7" s="175" t="s">
        <v>52</v>
      </c>
      <c r="D7" s="176"/>
      <c r="E7" s="182"/>
      <c r="F7" s="187"/>
      <c r="G7" s="187">
        <f>SUM(G8:G8)</f>
        <v>0</v>
      </c>
      <c r="H7" s="187"/>
      <c r="I7" s="187">
        <f>SUM(I8:I8)</f>
        <v>0</v>
      </c>
      <c r="J7" s="187"/>
      <c r="K7" s="187">
        <f>SUM(K8:K8)</f>
        <v>0</v>
      </c>
      <c r="L7" s="187"/>
      <c r="M7" s="187">
        <f>SUM(M8:M8)</f>
        <v>0</v>
      </c>
      <c r="N7" s="187"/>
      <c r="O7" s="187">
        <f>SUM(O8:O8)</f>
        <v>0.95</v>
      </c>
      <c r="P7" s="187"/>
      <c r="Q7" s="187">
        <f>SUM(Q8:Q8)</f>
        <v>0</v>
      </c>
      <c r="R7" s="188"/>
      <c r="S7" s="187"/>
      <c r="AE7" t="s">
        <v>102</v>
      </c>
    </row>
    <row r="8" spans="1:60" outlineLevel="1" x14ac:dyDescent="0.2">
      <c r="A8" s="167">
        <v>1</v>
      </c>
      <c r="B8" s="177" t="s">
        <v>103</v>
      </c>
      <c r="C8" s="205" t="s">
        <v>104</v>
      </c>
      <c r="D8" s="179" t="s">
        <v>105</v>
      </c>
      <c r="E8" s="183">
        <v>17.777999999999999</v>
      </c>
      <c r="F8" s="189"/>
      <c r="G8" s="190">
        <f>ROUND(E8*F8,2)</f>
        <v>0</v>
      </c>
      <c r="H8" s="189"/>
      <c r="I8" s="190">
        <f>ROUND(E8*H8,2)</f>
        <v>0</v>
      </c>
      <c r="J8" s="189"/>
      <c r="K8" s="190">
        <f>ROUND(E8*J8,2)</f>
        <v>0</v>
      </c>
      <c r="L8" s="190">
        <v>21</v>
      </c>
      <c r="M8" s="190">
        <f>G8*(1+L8/100)</f>
        <v>0</v>
      </c>
      <c r="N8" s="190">
        <v>5.3690000000000002E-2</v>
      </c>
      <c r="O8" s="190">
        <f>ROUND(E8*N8,2)</f>
        <v>0.95</v>
      </c>
      <c r="P8" s="190">
        <v>0</v>
      </c>
      <c r="Q8" s="190">
        <f>ROUND(E8*P8,2)</f>
        <v>0</v>
      </c>
      <c r="R8" s="191" t="s">
        <v>106</v>
      </c>
      <c r="S8" s="190" t="s">
        <v>107</v>
      </c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108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x14ac:dyDescent="0.2">
      <c r="A9" s="173" t="s">
        <v>101</v>
      </c>
      <c r="B9" s="178" t="s">
        <v>53</v>
      </c>
      <c r="C9" s="206" t="s">
        <v>54</v>
      </c>
      <c r="D9" s="180"/>
      <c r="E9" s="184"/>
      <c r="F9" s="192"/>
      <c r="G9" s="192">
        <f>SUM(G10:G11)</f>
        <v>0</v>
      </c>
      <c r="H9" s="192"/>
      <c r="I9" s="192">
        <f>SUM(I10:I11)</f>
        <v>0</v>
      </c>
      <c r="J9" s="192"/>
      <c r="K9" s="192">
        <f>SUM(K10:K11)</f>
        <v>0</v>
      </c>
      <c r="L9" s="192"/>
      <c r="M9" s="192">
        <f>SUM(M10:M11)</f>
        <v>0</v>
      </c>
      <c r="N9" s="192"/>
      <c r="O9" s="192">
        <f>SUM(O10:O11)</f>
        <v>2.0699999999999998</v>
      </c>
      <c r="P9" s="192"/>
      <c r="Q9" s="192">
        <f>SUM(Q10:Q11)</f>
        <v>0</v>
      </c>
      <c r="R9" s="193"/>
      <c r="S9" s="192"/>
      <c r="AE9" t="s">
        <v>102</v>
      </c>
    </row>
    <row r="10" spans="1:60" outlineLevel="1" x14ac:dyDescent="0.2">
      <c r="A10" s="167">
        <v>2</v>
      </c>
      <c r="B10" s="177" t="s">
        <v>109</v>
      </c>
      <c r="C10" s="205" t="s">
        <v>110</v>
      </c>
      <c r="D10" s="179" t="s">
        <v>105</v>
      </c>
      <c r="E10" s="183">
        <v>16.84</v>
      </c>
      <c r="F10" s="189"/>
      <c r="G10" s="190">
        <f>ROUND(E10*F10,2)</f>
        <v>0</v>
      </c>
      <c r="H10" s="189"/>
      <c r="I10" s="190">
        <f>ROUND(E10*H10,2)</f>
        <v>0</v>
      </c>
      <c r="J10" s="189"/>
      <c r="K10" s="190">
        <f>ROUND(E10*J10,2)</f>
        <v>0</v>
      </c>
      <c r="L10" s="190">
        <v>21</v>
      </c>
      <c r="M10" s="190">
        <f>G10*(1+L10/100)</f>
        <v>0</v>
      </c>
      <c r="N10" s="190">
        <v>0.1231</v>
      </c>
      <c r="O10" s="190">
        <f>ROUND(E10*N10,2)</f>
        <v>2.0699999999999998</v>
      </c>
      <c r="P10" s="190">
        <v>0</v>
      </c>
      <c r="Q10" s="190">
        <f>ROUND(E10*P10,2)</f>
        <v>0</v>
      </c>
      <c r="R10" s="191" t="s">
        <v>111</v>
      </c>
      <c r="S10" s="190" t="s">
        <v>107</v>
      </c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108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/>
      <c r="B11" s="177"/>
      <c r="C11" s="207" t="s">
        <v>112</v>
      </c>
      <c r="D11" s="181"/>
      <c r="E11" s="185">
        <v>16.84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1"/>
      <c r="S11" s="190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113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x14ac:dyDescent="0.2">
      <c r="A12" s="173" t="s">
        <v>101</v>
      </c>
      <c r="B12" s="178" t="s">
        <v>55</v>
      </c>
      <c r="C12" s="206" t="s">
        <v>56</v>
      </c>
      <c r="D12" s="180"/>
      <c r="E12" s="184"/>
      <c r="F12" s="192"/>
      <c r="G12" s="192">
        <f>SUM(G13:G14)</f>
        <v>0</v>
      </c>
      <c r="H12" s="192"/>
      <c r="I12" s="192">
        <f>SUM(I13:I14)</f>
        <v>0</v>
      </c>
      <c r="J12" s="192"/>
      <c r="K12" s="192">
        <f>SUM(K13:K14)</f>
        <v>0</v>
      </c>
      <c r="L12" s="192"/>
      <c r="M12" s="192">
        <f>SUM(M13:M14)</f>
        <v>0</v>
      </c>
      <c r="N12" s="192"/>
      <c r="O12" s="192">
        <f>SUM(O13:O14)</f>
        <v>0.13</v>
      </c>
      <c r="P12" s="192"/>
      <c r="Q12" s="192">
        <f>SUM(Q13:Q14)</f>
        <v>0</v>
      </c>
      <c r="R12" s="193"/>
      <c r="S12" s="192"/>
      <c r="AE12" t="s">
        <v>102</v>
      </c>
    </row>
    <row r="13" spans="1:60" outlineLevel="1" x14ac:dyDescent="0.2">
      <c r="A13" s="167">
        <v>3</v>
      </c>
      <c r="B13" s="177" t="s">
        <v>114</v>
      </c>
      <c r="C13" s="205" t="s">
        <v>115</v>
      </c>
      <c r="D13" s="179" t="s">
        <v>105</v>
      </c>
      <c r="E13" s="183">
        <v>84.2</v>
      </c>
      <c r="F13" s="189"/>
      <c r="G13" s="190">
        <f>ROUND(E13*F13,2)</f>
        <v>0</v>
      </c>
      <c r="H13" s="189"/>
      <c r="I13" s="190">
        <f>ROUND(E13*H13,2)</f>
        <v>0</v>
      </c>
      <c r="J13" s="189"/>
      <c r="K13" s="190">
        <f>ROUND(E13*J13,2)</f>
        <v>0</v>
      </c>
      <c r="L13" s="190">
        <v>21</v>
      </c>
      <c r="M13" s="190">
        <f>G13*(1+L13/100)</f>
        <v>0</v>
      </c>
      <c r="N13" s="190">
        <v>1.58E-3</v>
      </c>
      <c r="O13" s="190">
        <f>ROUND(E13*N13,2)</f>
        <v>0.13</v>
      </c>
      <c r="P13" s="190">
        <v>0</v>
      </c>
      <c r="Q13" s="190">
        <f>ROUND(E13*P13,2)</f>
        <v>0</v>
      </c>
      <c r="R13" s="191" t="s">
        <v>116</v>
      </c>
      <c r="S13" s="190" t="s">
        <v>107</v>
      </c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108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7"/>
      <c r="C14" s="207" t="s">
        <v>117</v>
      </c>
      <c r="D14" s="181"/>
      <c r="E14" s="185">
        <v>84.2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1"/>
      <c r="S14" s="190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113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ht="25.5" x14ac:dyDescent="0.2">
      <c r="A15" s="173" t="s">
        <v>101</v>
      </c>
      <c r="B15" s="178" t="s">
        <v>57</v>
      </c>
      <c r="C15" s="206" t="s">
        <v>58</v>
      </c>
      <c r="D15" s="180"/>
      <c r="E15" s="184"/>
      <c r="F15" s="192"/>
      <c r="G15" s="192">
        <f>SUM(G16:G18)</f>
        <v>0</v>
      </c>
      <c r="H15" s="192"/>
      <c r="I15" s="192">
        <f>SUM(I16:I18)</f>
        <v>0</v>
      </c>
      <c r="J15" s="192"/>
      <c r="K15" s="192">
        <f>SUM(K16:K18)</f>
        <v>0</v>
      </c>
      <c r="L15" s="192"/>
      <c r="M15" s="192">
        <f>SUM(M16:M18)</f>
        <v>0</v>
      </c>
      <c r="N15" s="192"/>
      <c r="O15" s="192">
        <f>SUM(O16:O18)</f>
        <v>0.01</v>
      </c>
      <c r="P15" s="192"/>
      <c r="Q15" s="192">
        <f>SUM(Q16:Q18)</f>
        <v>0</v>
      </c>
      <c r="R15" s="193"/>
      <c r="S15" s="192"/>
      <c r="AE15" t="s">
        <v>102</v>
      </c>
    </row>
    <row r="16" spans="1:60" outlineLevel="1" x14ac:dyDescent="0.2">
      <c r="A16" s="167">
        <v>4</v>
      </c>
      <c r="B16" s="177" t="s">
        <v>118</v>
      </c>
      <c r="C16" s="205" t="s">
        <v>119</v>
      </c>
      <c r="D16" s="179" t="s">
        <v>105</v>
      </c>
      <c r="E16" s="183">
        <v>150</v>
      </c>
      <c r="F16" s="189"/>
      <c r="G16" s="190">
        <f>ROUND(E16*F16,2)</f>
        <v>0</v>
      </c>
      <c r="H16" s="189"/>
      <c r="I16" s="190">
        <f>ROUND(E16*H16,2)</f>
        <v>0</v>
      </c>
      <c r="J16" s="189"/>
      <c r="K16" s="190">
        <f>ROUND(E16*J16,2)</f>
        <v>0</v>
      </c>
      <c r="L16" s="190">
        <v>21</v>
      </c>
      <c r="M16" s="190">
        <f>G16*(1+L16/100)</f>
        <v>0</v>
      </c>
      <c r="N16" s="190">
        <v>4.0000000000000003E-5</v>
      </c>
      <c r="O16" s="190">
        <f>ROUND(E16*N16,2)</f>
        <v>0.01</v>
      </c>
      <c r="P16" s="190">
        <v>0</v>
      </c>
      <c r="Q16" s="190">
        <f>ROUND(E16*P16,2)</f>
        <v>0</v>
      </c>
      <c r="R16" s="191" t="s">
        <v>111</v>
      </c>
      <c r="S16" s="190" t="s">
        <v>107</v>
      </c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108</v>
      </c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207" t="s">
        <v>120</v>
      </c>
      <c r="D17" s="181"/>
      <c r="E17" s="185">
        <v>150</v>
      </c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1"/>
      <c r="S17" s="190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113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>
        <v>5</v>
      </c>
      <c r="B18" s="177" t="s">
        <v>121</v>
      </c>
      <c r="C18" s="205" t="s">
        <v>122</v>
      </c>
      <c r="D18" s="179" t="s">
        <v>105</v>
      </c>
      <c r="E18" s="183">
        <v>150</v>
      </c>
      <c r="F18" s="189"/>
      <c r="G18" s="190">
        <f>ROUND(E18*F18,2)</f>
        <v>0</v>
      </c>
      <c r="H18" s="189"/>
      <c r="I18" s="190">
        <f>ROUND(E18*H18,2)</f>
        <v>0</v>
      </c>
      <c r="J18" s="189"/>
      <c r="K18" s="190">
        <f>ROUND(E18*J18,2)</f>
        <v>0</v>
      </c>
      <c r="L18" s="190">
        <v>21</v>
      </c>
      <c r="M18" s="190">
        <f>G18*(1+L18/100)</f>
        <v>0</v>
      </c>
      <c r="N18" s="190">
        <v>0</v>
      </c>
      <c r="O18" s="190">
        <f>ROUND(E18*N18,2)</f>
        <v>0</v>
      </c>
      <c r="P18" s="190">
        <v>0</v>
      </c>
      <c r="Q18" s="190">
        <f>ROUND(E18*P18,2)</f>
        <v>0</v>
      </c>
      <c r="R18" s="191" t="s">
        <v>106</v>
      </c>
      <c r="S18" s="190" t="s">
        <v>107</v>
      </c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108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x14ac:dyDescent="0.2">
      <c r="A19" s="173" t="s">
        <v>101</v>
      </c>
      <c r="B19" s="178" t="s">
        <v>59</v>
      </c>
      <c r="C19" s="206" t="s">
        <v>60</v>
      </c>
      <c r="D19" s="180"/>
      <c r="E19" s="184"/>
      <c r="F19" s="192"/>
      <c r="G19" s="192">
        <f>SUM(G20:G23)</f>
        <v>0</v>
      </c>
      <c r="H19" s="192"/>
      <c r="I19" s="192">
        <f>SUM(I20:I23)</f>
        <v>0</v>
      </c>
      <c r="J19" s="192"/>
      <c r="K19" s="192">
        <f>SUM(K20:K23)</f>
        <v>0</v>
      </c>
      <c r="L19" s="192"/>
      <c r="M19" s="192">
        <f>SUM(M20:M23)</f>
        <v>0</v>
      </c>
      <c r="N19" s="192"/>
      <c r="O19" s="192">
        <f>SUM(O20:O23)</f>
        <v>0</v>
      </c>
      <c r="P19" s="192"/>
      <c r="Q19" s="192">
        <f>SUM(Q20:Q23)</f>
        <v>3.78</v>
      </c>
      <c r="R19" s="193"/>
      <c r="S19" s="192"/>
      <c r="AE19" t="s">
        <v>102</v>
      </c>
    </row>
    <row r="20" spans="1:60" outlineLevel="1" x14ac:dyDescent="0.2">
      <c r="A20" s="167">
        <v>6</v>
      </c>
      <c r="B20" s="177" t="s">
        <v>123</v>
      </c>
      <c r="C20" s="205" t="s">
        <v>124</v>
      </c>
      <c r="D20" s="179" t="s">
        <v>125</v>
      </c>
      <c r="E20" s="183">
        <v>1.3472</v>
      </c>
      <c r="F20" s="189"/>
      <c r="G20" s="190">
        <f>ROUND(E20*F20,2)</f>
        <v>0</v>
      </c>
      <c r="H20" s="189"/>
      <c r="I20" s="190">
        <f>ROUND(E20*H20,2)</f>
        <v>0</v>
      </c>
      <c r="J20" s="189"/>
      <c r="K20" s="190">
        <f>ROUND(E20*J20,2)</f>
        <v>0</v>
      </c>
      <c r="L20" s="190">
        <v>21</v>
      </c>
      <c r="M20" s="190">
        <f>G20*(1+L20/100)</f>
        <v>0</v>
      </c>
      <c r="N20" s="190">
        <v>0</v>
      </c>
      <c r="O20" s="190">
        <f>ROUND(E20*N20,2)</f>
        <v>0</v>
      </c>
      <c r="P20" s="190">
        <v>2.2000000000000002</v>
      </c>
      <c r="Q20" s="190">
        <f>ROUND(E20*P20,2)</f>
        <v>2.96</v>
      </c>
      <c r="R20" s="191" t="s">
        <v>126</v>
      </c>
      <c r="S20" s="190" t="s">
        <v>107</v>
      </c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108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/>
      <c r="B21" s="177"/>
      <c r="C21" s="207" t="s">
        <v>127</v>
      </c>
      <c r="D21" s="181"/>
      <c r="E21" s="185">
        <v>1.3472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1"/>
      <c r="S21" s="190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113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>
        <v>7</v>
      </c>
      <c r="B22" s="177" t="s">
        <v>128</v>
      </c>
      <c r="C22" s="205" t="s">
        <v>129</v>
      </c>
      <c r="D22" s="179" t="s">
        <v>105</v>
      </c>
      <c r="E22" s="183">
        <v>17.777999999999999</v>
      </c>
      <c r="F22" s="189"/>
      <c r="G22" s="190">
        <f>ROUND(E22*F22,2)</f>
        <v>0</v>
      </c>
      <c r="H22" s="189"/>
      <c r="I22" s="190">
        <f>ROUND(E22*H22,2)</f>
        <v>0</v>
      </c>
      <c r="J22" s="189"/>
      <c r="K22" s="190">
        <f>ROUND(E22*J22,2)</f>
        <v>0</v>
      </c>
      <c r="L22" s="190">
        <v>21</v>
      </c>
      <c r="M22" s="190">
        <f>G22*(1+L22/100)</f>
        <v>0</v>
      </c>
      <c r="N22" s="190">
        <v>0</v>
      </c>
      <c r="O22" s="190">
        <f>ROUND(E22*N22,2)</f>
        <v>0</v>
      </c>
      <c r="P22" s="190">
        <v>4.5999999999999999E-2</v>
      </c>
      <c r="Q22" s="190">
        <f>ROUND(E22*P22,2)</f>
        <v>0.82</v>
      </c>
      <c r="R22" s="191" t="s">
        <v>126</v>
      </c>
      <c r="S22" s="190" t="s">
        <v>107</v>
      </c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108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ht="22.5" outlineLevel="1" x14ac:dyDescent="0.2">
      <c r="A23" s="167"/>
      <c r="B23" s="177"/>
      <c r="C23" s="207" t="s">
        <v>130</v>
      </c>
      <c r="D23" s="181"/>
      <c r="E23" s="185">
        <v>17.777999999999999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1"/>
      <c r="S23" s="190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113</v>
      </c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x14ac:dyDescent="0.2">
      <c r="A24" s="173" t="s">
        <v>101</v>
      </c>
      <c r="B24" s="178" t="s">
        <v>61</v>
      </c>
      <c r="C24" s="206" t="s">
        <v>62</v>
      </c>
      <c r="D24" s="180"/>
      <c r="E24" s="184"/>
      <c r="F24" s="192"/>
      <c r="G24" s="192">
        <f>SUM(G25:G25)</f>
        <v>0</v>
      </c>
      <c r="H24" s="192"/>
      <c r="I24" s="192">
        <f>SUM(I25:I25)</f>
        <v>0</v>
      </c>
      <c r="J24" s="192"/>
      <c r="K24" s="192">
        <f>SUM(K25:K25)</f>
        <v>0</v>
      </c>
      <c r="L24" s="192"/>
      <c r="M24" s="192">
        <f>SUM(M25:M25)</f>
        <v>0</v>
      </c>
      <c r="N24" s="192"/>
      <c r="O24" s="192">
        <f>SUM(O25:O25)</f>
        <v>0</v>
      </c>
      <c r="P24" s="192"/>
      <c r="Q24" s="192">
        <f>SUM(Q25:Q25)</f>
        <v>0</v>
      </c>
      <c r="R24" s="193"/>
      <c r="S24" s="192"/>
      <c r="AE24" t="s">
        <v>102</v>
      </c>
    </row>
    <row r="25" spans="1:60" outlineLevel="1" x14ac:dyDescent="0.2">
      <c r="A25" s="167">
        <v>8</v>
      </c>
      <c r="B25" s="177" t="s">
        <v>131</v>
      </c>
      <c r="C25" s="205" t="s">
        <v>132</v>
      </c>
      <c r="D25" s="179" t="s">
        <v>133</v>
      </c>
      <c r="E25" s="183">
        <v>3.1665399999999999</v>
      </c>
      <c r="F25" s="189"/>
      <c r="G25" s="190">
        <f>ROUND(E25*F25,2)</f>
        <v>0</v>
      </c>
      <c r="H25" s="189"/>
      <c r="I25" s="190">
        <f>ROUND(E25*H25,2)</f>
        <v>0</v>
      </c>
      <c r="J25" s="189"/>
      <c r="K25" s="190">
        <f>ROUND(E25*J25,2)</f>
        <v>0</v>
      </c>
      <c r="L25" s="190">
        <v>21</v>
      </c>
      <c r="M25" s="190">
        <f>G25*(1+L25/100)</f>
        <v>0</v>
      </c>
      <c r="N25" s="190">
        <v>0</v>
      </c>
      <c r="O25" s="190">
        <f>ROUND(E25*N25,2)</f>
        <v>0</v>
      </c>
      <c r="P25" s="190">
        <v>0</v>
      </c>
      <c r="Q25" s="190">
        <f>ROUND(E25*P25,2)</f>
        <v>0</v>
      </c>
      <c r="R25" s="191" t="s">
        <v>106</v>
      </c>
      <c r="S25" s="190" t="s">
        <v>107</v>
      </c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134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x14ac:dyDescent="0.2">
      <c r="A26" s="173" t="s">
        <v>101</v>
      </c>
      <c r="B26" s="178" t="s">
        <v>63</v>
      </c>
      <c r="C26" s="206" t="s">
        <v>64</v>
      </c>
      <c r="D26" s="180"/>
      <c r="E26" s="184"/>
      <c r="F26" s="192"/>
      <c r="G26" s="192">
        <f>SUM(G27:G29)</f>
        <v>0</v>
      </c>
      <c r="H26" s="192"/>
      <c r="I26" s="192">
        <f>SUM(I27:I29)</f>
        <v>0</v>
      </c>
      <c r="J26" s="192"/>
      <c r="K26" s="192">
        <f>SUM(K27:K29)</f>
        <v>0</v>
      </c>
      <c r="L26" s="192"/>
      <c r="M26" s="192">
        <f>SUM(M27:M29)</f>
        <v>0</v>
      </c>
      <c r="N26" s="192"/>
      <c r="O26" s="192">
        <f>SUM(O27:O29)</f>
        <v>0</v>
      </c>
      <c r="P26" s="192"/>
      <c r="Q26" s="192">
        <f>SUM(Q27:Q29)</f>
        <v>0</v>
      </c>
      <c r="R26" s="193"/>
      <c r="S26" s="192"/>
      <c r="AE26" t="s">
        <v>102</v>
      </c>
    </row>
    <row r="27" spans="1:60" ht="22.5" outlineLevel="1" x14ac:dyDescent="0.2">
      <c r="A27" s="167">
        <v>9</v>
      </c>
      <c r="B27" s="177" t="s">
        <v>203</v>
      </c>
      <c r="C27" s="205" t="s">
        <v>204</v>
      </c>
      <c r="D27" s="179" t="s">
        <v>135</v>
      </c>
      <c r="E27" s="183">
        <v>42.1</v>
      </c>
      <c r="F27" s="189"/>
      <c r="G27" s="190">
        <f>ROUND(E27*F27,2)</f>
        <v>0</v>
      </c>
      <c r="H27" s="189"/>
      <c r="I27" s="190">
        <f>ROUND(E27*H27,2)</f>
        <v>0</v>
      </c>
      <c r="J27" s="189"/>
      <c r="K27" s="190">
        <f>ROUND(E27*J27,2)</f>
        <v>0</v>
      </c>
      <c r="L27" s="190">
        <v>21</v>
      </c>
      <c r="M27" s="190">
        <f>G27*(1+L27/100)</f>
        <v>0</v>
      </c>
      <c r="N27" s="190">
        <v>0</v>
      </c>
      <c r="O27" s="190">
        <f>ROUND(E27*N27,2)</f>
        <v>0</v>
      </c>
      <c r="P27" s="190">
        <v>0</v>
      </c>
      <c r="Q27" s="190">
        <f>ROUND(E27*P27,2)</f>
        <v>0</v>
      </c>
      <c r="R27" s="191"/>
      <c r="S27" s="190" t="s">
        <v>136</v>
      </c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108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/>
      <c r="B28" s="177"/>
      <c r="C28" s="207" t="s">
        <v>137</v>
      </c>
      <c r="D28" s="181"/>
      <c r="E28" s="185">
        <v>42.1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1"/>
      <c r="S28" s="190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113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>
        <v>10</v>
      </c>
      <c r="B29" s="177" t="s">
        <v>138</v>
      </c>
      <c r="C29" s="205" t="s">
        <v>139</v>
      </c>
      <c r="D29" s="179" t="s">
        <v>0</v>
      </c>
      <c r="E29" s="186"/>
      <c r="F29" s="189"/>
      <c r="G29" s="190">
        <f>ROUND(E29*F29,2)</f>
        <v>0</v>
      </c>
      <c r="H29" s="189"/>
      <c r="I29" s="190">
        <f>ROUND(E29*H29,2)</f>
        <v>0</v>
      </c>
      <c r="J29" s="189"/>
      <c r="K29" s="190">
        <f>ROUND(E29*J29,2)</f>
        <v>0</v>
      </c>
      <c r="L29" s="190">
        <v>21</v>
      </c>
      <c r="M29" s="190">
        <f>G29*(1+L29/100)</f>
        <v>0</v>
      </c>
      <c r="N29" s="190">
        <v>0</v>
      </c>
      <c r="O29" s="190">
        <f>ROUND(E29*N29,2)</f>
        <v>0</v>
      </c>
      <c r="P29" s="190">
        <v>0</v>
      </c>
      <c r="Q29" s="190">
        <f>ROUND(E29*P29,2)</f>
        <v>0</v>
      </c>
      <c r="R29" s="191" t="s">
        <v>140</v>
      </c>
      <c r="S29" s="190" t="s">
        <v>107</v>
      </c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134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x14ac:dyDescent="0.2">
      <c r="A30" s="173" t="s">
        <v>101</v>
      </c>
      <c r="B30" s="178" t="s">
        <v>65</v>
      </c>
      <c r="C30" s="206" t="s">
        <v>66</v>
      </c>
      <c r="D30" s="180"/>
      <c r="E30" s="184"/>
      <c r="F30" s="192"/>
      <c r="G30" s="192">
        <f>SUM(G31:G37)</f>
        <v>0</v>
      </c>
      <c r="H30" s="192"/>
      <c r="I30" s="192">
        <f>SUM(I31:I37)</f>
        <v>0</v>
      </c>
      <c r="J30" s="192"/>
      <c r="K30" s="192">
        <f>SUM(K31:K37)</f>
        <v>0</v>
      </c>
      <c r="L30" s="192"/>
      <c r="M30" s="192">
        <f>SUM(M31:M37)</f>
        <v>0</v>
      </c>
      <c r="N30" s="192"/>
      <c r="O30" s="192">
        <f>SUM(O31:O37)</f>
        <v>0.15</v>
      </c>
      <c r="P30" s="192"/>
      <c r="Q30" s="192">
        <f>SUM(Q31:Q37)</f>
        <v>0</v>
      </c>
      <c r="R30" s="193"/>
      <c r="S30" s="192"/>
      <c r="AE30" t="s">
        <v>102</v>
      </c>
    </row>
    <row r="31" spans="1:60" outlineLevel="1" x14ac:dyDescent="0.2">
      <c r="A31" s="167">
        <v>11</v>
      </c>
      <c r="B31" s="177" t="s">
        <v>141</v>
      </c>
      <c r="C31" s="205" t="s">
        <v>142</v>
      </c>
      <c r="D31" s="179" t="s">
        <v>143</v>
      </c>
      <c r="E31" s="183">
        <v>16.961539999999999</v>
      </c>
      <c r="F31" s="189"/>
      <c r="G31" s="190">
        <f>ROUND(E31*F31,2)</f>
        <v>0</v>
      </c>
      <c r="H31" s="189"/>
      <c r="I31" s="190">
        <f>ROUND(E31*H31,2)</f>
        <v>0</v>
      </c>
      <c r="J31" s="189"/>
      <c r="K31" s="190">
        <f>ROUND(E31*J31,2)</f>
        <v>0</v>
      </c>
      <c r="L31" s="190">
        <v>21</v>
      </c>
      <c r="M31" s="190">
        <f>G31*(1+L31/100)</f>
        <v>0</v>
      </c>
      <c r="N31" s="190">
        <v>2.0000000000000002E-5</v>
      </c>
      <c r="O31" s="190">
        <f>ROUND(E31*N31,2)</f>
        <v>0</v>
      </c>
      <c r="P31" s="190">
        <v>0</v>
      </c>
      <c r="Q31" s="190">
        <f>ROUND(E31*P31,2)</f>
        <v>0</v>
      </c>
      <c r="R31" s="191" t="s">
        <v>144</v>
      </c>
      <c r="S31" s="190" t="s">
        <v>107</v>
      </c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108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/>
      <c r="B32" s="177"/>
      <c r="C32" s="207" t="s">
        <v>145</v>
      </c>
      <c r="D32" s="181"/>
      <c r="E32" s="185">
        <v>16.961539999999999</v>
      </c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1"/>
      <c r="S32" s="190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113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ht="22.5" outlineLevel="1" x14ac:dyDescent="0.2">
      <c r="A33" s="167">
        <v>12</v>
      </c>
      <c r="B33" s="177" t="s">
        <v>146</v>
      </c>
      <c r="C33" s="205" t="s">
        <v>147</v>
      </c>
      <c r="D33" s="179" t="s">
        <v>135</v>
      </c>
      <c r="E33" s="183">
        <v>42.1</v>
      </c>
      <c r="F33" s="189"/>
      <c r="G33" s="190">
        <f>ROUND(E33*F33,2)</f>
        <v>0</v>
      </c>
      <c r="H33" s="189"/>
      <c r="I33" s="190">
        <f>ROUND(E33*H33,2)</f>
        <v>0</v>
      </c>
      <c r="J33" s="189"/>
      <c r="K33" s="190">
        <f>ROUND(E33*J33,2)</f>
        <v>0</v>
      </c>
      <c r="L33" s="190">
        <v>21</v>
      </c>
      <c r="M33" s="190">
        <f>G33*(1+L33/100)</f>
        <v>0</v>
      </c>
      <c r="N33" s="190">
        <v>0</v>
      </c>
      <c r="O33" s="190">
        <f>ROUND(E33*N33,2)</f>
        <v>0</v>
      </c>
      <c r="P33" s="190">
        <v>0</v>
      </c>
      <c r="Q33" s="190">
        <f>ROUND(E33*P33,2)</f>
        <v>0</v>
      </c>
      <c r="R33" s="191"/>
      <c r="S33" s="190" t="s">
        <v>136</v>
      </c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108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7"/>
      <c r="C34" s="207" t="s">
        <v>148</v>
      </c>
      <c r="D34" s="181"/>
      <c r="E34" s="185">
        <v>42.1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1"/>
      <c r="S34" s="190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113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>
        <v>13</v>
      </c>
      <c r="B35" s="177" t="s">
        <v>149</v>
      </c>
      <c r="C35" s="205" t="s">
        <v>150</v>
      </c>
      <c r="D35" s="179" t="s">
        <v>135</v>
      </c>
      <c r="E35" s="183">
        <v>48.51</v>
      </c>
      <c r="F35" s="189"/>
      <c r="G35" s="190">
        <f>ROUND(E35*F35,2)</f>
        <v>0</v>
      </c>
      <c r="H35" s="189"/>
      <c r="I35" s="190">
        <f>ROUND(E35*H35,2)</f>
        <v>0</v>
      </c>
      <c r="J35" s="189"/>
      <c r="K35" s="190">
        <f>ROUND(E35*J35,2)</f>
        <v>0</v>
      </c>
      <c r="L35" s="190">
        <v>21</v>
      </c>
      <c r="M35" s="190">
        <f>G35*(1+L35/100)</f>
        <v>0</v>
      </c>
      <c r="N35" s="190">
        <v>3.0400000000000002E-3</v>
      </c>
      <c r="O35" s="190">
        <f>ROUND(E35*N35,2)</f>
        <v>0.15</v>
      </c>
      <c r="P35" s="190">
        <v>0</v>
      </c>
      <c r="Q35" s="190">
        <f>ROUND(E35*P35,2)</f>
        <v>0</v>
      </c>
      <c r="R35" s="191" t="s">
        <v>151</v>
      </c>
      <c r="S35" s="190" t="s">
        <v>107</v>
      </c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152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207" t="s">
        <v>153</v>
      </c>
      <c r="D36" s="181"/>
      <c r="E36" s="185">
        <v>48.51</v>
      </c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1"/>
      <c r="S36" s="190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113</v>
      </c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>
        <v>14</v>
      </c>
      <c r="B37" s="177" t="s">
        <v>154</v>
      </c>
      <c r="C37" s="205" t="s">
        <v>155</v>
      </c>
      <c r="D37" s="179" t="s">
        <v>0</v>
      </c>
      <c r="E37" s="186"/>
      <c r="F37" s="189"/>
      <c r="G37" s="190">
        <f>ROUND(E37*F37,2)</f>
        <v>0</v>
      </c>
      <c r="H37" s="189"/>
      <c r="I37" s="190">
        <f>ROUND(E37*H37,2)</f>
        <v>0</v>
      </c>
      <c r="J37" s="189"/>
      <c r="K37" s="190">
        <f>ROUND(E37*J37,2)</f>
        <v>0</v>
      </c>
      <c r="L37" s="190">
        <v>21</v>
      </c>
      <c r="M37" s="190">
        <f>G37*(1+L37/100)</f>
        <v>0</v>
      </c>
      <c r="N37" s="190">
        <v>0</v>
      </c>
      <c r="O37" s="190">
        <f>ROUND(E37*N37,2)</f>
        <v>0</v>
      </c>
      <c r="P37" s="190">
        <v>0</v>
      </c>
      <c r="Q37" s="190">
        <f>ROUND(E37*P37,2)</f>
        <v>0</v>
      </c>
      <c r="R37" s="191" t="s">
        <v>144</v>
      </c>
      <c r="S37" s="190" t="s">
        <v>107</v>
      </c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134</v>
      </c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x14ac:dyDescent="0.2">
      <c r="A38" s="173" t="s">
        <v>101</v>
      </c>
      <c r="B38" s="178" t="s">
        <v>67</v>
      </c>
      <c r="C38" s="206" t="s">
        <v>68</v>
      </c>
      <c r="D38" s="180"/>
      <c r="E38" s="184"/>
      <c r="F38" s="192"/>
      <c r="G38" s="192">
        <f>SUM(G39:G46)</f>
        <v>0</v>
      </c>
      <c r="H38" s="192"/>
      <c r="I38" s="192">
        <f>SUM(I39:I46)</f>
        <v>0</v>
      </c>
      <c r="J38" s="192"/>
      <c r="K38" s="192">
        <f>SUM(K39:K46)</f>
        <v>0</v>
      </c>
      <c r="L38" s="192"/>
      <c r="M38" s="192">
        <f>SUM(M39:M46)</f>
        <v>0</v>
      </c>
      <c r="N38" s="192"/>
      <c r="O38" s="192">
        <f>SUM(O39:O46)</f>
        <v>0</v>
      </c>
      <c r="P38" s="192"/>
      <c r="Q38" s="192">
        <f>SUM(Q39:Q46)</f>
        <v>0</v>
      </c>
      <c r="R38" s="193"/>
      <c r="S38" s="192"/>
      <c r="AE38" t="s">
        <v>102</v>
      </c>
    </row>
    <row r="39" spans="1:60" ht="22.5" outlineLevel="1" x14ac:dyDescent="0.2">
      <c r="A39" s="167">
        <v>15</v>
      </c>
      <c r="B39" s="177" t="s">
        <v>156</v>
      </c>
      <c r="C39" s="205" t="s">
        <v>157</v>
      </c>
      <c r="D39" s="179" t="s">
        <v>143</v>
      </c>
      <c r="E39" s="183">
        <v>13</v>
      </c>
      <c r="F39" s="189"/>
      <c r="G39" s="190">
        <f t="shared" ref="G39:G46" si="0">ROUND(E39*F39,2)</f>
        <v>0</v>
      </c>
      <c r="H39" s="189"/>
      <c r="I39" s="190">
        <f t="shared" ref="I39:I46" si="1">ROUND(E39*H39,2)</f>
        <v>0</v>
      </c>
      <c r="J39" s="189"/>
      <c r="K39" s="190">
        <f t="shared" ref="K39:K46" si="2">ROUND(E39*J39,2)</f>
        <v>0</v>
      </c>
      <c r="L39" s="190">
        <v>21</v>
      </c>
      <c r="M39" s="190">
        <f t="shared" ref="M39:M46" si="3">G39*(1+L39/100)</f>
        <v>0</v>
      </c>
      <c r="N39" s="190">
        <v>0</v>
      </c>
      <c r="O39" s="190">
        <f t="shared" ref="O39:O46" si="4">ROUND(E39*N39,2)</f>
        <v>0</v>
      </c>
      <c r="P39" s="190">
        <v>0</v>
      </c>
      <c r="Q39" s="190">
        <f t="shared" ref="Q39:Q46" si="5">ROUND(E39*P39,2)</f>
        <v>0</v>
      </c>
      <c r="R39" s="191"/>
      <c r="S39" s="190" t="s">
        <v>136</v>
      </c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108</v>
      </c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ht="22.5" outlineLevel="1" x14ac:dyDescent="0.2">
      <c r="A40" s="167">
        <v>16</v>
      </c>
      <c r="B40" s="177" t="s">
        <v>158</v>
      </c>
      <c r="C40" s="205" t="s">
        <v>157</v>
      </c>
      <c r="D40" s="179" t="s">
        <v>143</v>
      </c>
      <c r="E40" s="183">
        <v>5</v>
      </c>
      <c r="F40" s="189"/>
      <c r="G40" s="190">
        <f t="shared" si="0"/>
        <v>0</v>
      </c>
      <c r="H40" s="189"/>
      <c r="I40" s="190">
        <f t="shared" si="1"/>
        <v>0</v>
      </c>
      <c r="J40" s="189"/>
      <c r="K40" s="190">
        <f t="shared" si="2"/>
        <v>0</v>
      </c>
      <c r="L40" s="190">
        <v>21</v>
      </c>
      <c r="M40" s="190">
        <f t="shared" si="3"/>
        <v>0</v>
      </c>
      <c r="N40" s="190">
        <v>0</v>
      </c>
      <c r="O40" s="190">
        <f t="shared" si="4"/>
        <v>0</v>
      </c>
      <c r="P40" s="190">
        <v>0</v>
      </c>
      <c r="Q40" s="190">
        <f t="shared" si="5"/>
        <v>0</v>
      </c>
      <c r="R40" s="191"/>
      <c r="S40" s="190" t="s">
        <v>136</v>
      </c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108</v>
      </c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ht="22.5" outlineLevel="1" x14ac:dyDescent="0.2">
      <c r="A41" s="167">
        <v>17</v>
      </c>
      <c r="B41" s="177" t="s">
        <v>159</v>
      </c>
      <c r="C41" s="205" t="s">
        <v>157</v>
      </c>
      <c r="D41" s="179" t="s">
        <v>143</v>
      </c>
      <c r="E41" s="183">
        <v>2</v>
      </c>
      <c r="F41" s="189"/>
      <c r="G41" s="190">
        <f t="shared" si="0"/>
        <v>0</v>
      </c>
      <c r="H41" s="189"/>
      <c r="I41" s="190">
        <f t="shared" si="1"/>
        <v>0</v>
      </c>
      <c r="J41" s="189"/>
      <c r="K41" s="190">
        <f t="shared" si="2"/>
        <v>0</v>
      </c>
      <c r="L41" s="190">
        <v>21</v>
      </c>
      <c r="M41" s="190">
        <f t="shared" si="3"/>
        <v>0</v>
      </c>
      <c r="N41" s="190">
        <v>0</v>
      </c>
      <c r="O41" s="190">
        <f t="shared" si="4"/>
        <v>0</v>
      </c>
      <c r="P41" s="190">
        <v>0</v>
      </c>
      <c r="Q41" s="190">
        <f t="shared" si="5"/>
        <v>0</v>
      </c>
      <c r="R41" s="191"/>
      <c r="S41" s="190" t="s">
        <v>136</v>
      </c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108</v>
      </c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ht="22.5" outlineLevel="1" x14ac:dyDescent="0.2">
      <c r="A42" s="167">
        <v>18</v>
      </c>
      <c r="B42" s="177" t="s">
        <v>160</v>
      </c>
      <c r="C42" s="205" t="s">
        <v>157</v>
      </c>
      <c r="D42" s="179" t="s">
        <v>143</v>
      </c>
      <c r="E42" s="183">
        <v>1</v>
      </c>
      <c r="F42" s="189"/>
      <c r="G42" s="190">
        <f t="shared" si="0"/>
        <v>0</v>
      </c>
      <c r="H42" s="189"/>
      <c r="I42" s="190">
        <f t="shared" si="1"/>
        <v>0</v>
      </c>
      <c r="J42" s="189"/>
      <c r="K42" s="190">
        <f t="shared" si="2"/>
        <v>0</v>
      </c>
      <c r="L42" s="190">
        <v>21</v>
      </c>
      <c r="M42" s="190">
        <f t="shared" si="3"/>
        <v>0</v>
      </c>
      <c r="N42" s="190">
        <v>0</v>
      </c>
      <c r="O42" s="190">
        <f t="shared" si="4"/>
        <v>0</v>
      </c>
      <c r="P42" s="190">
        <v>0</v>
      </c>
      <c r="Q42" s="190">
        <f t="shared" si="5"/>
        <v>0</v>
      </c>
      <c r="R42" s="191"/>
      <c r="S42" s="190" t="s">
        <v>136</v>
      </c>
      <c r="T42" s="166"/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108</v>
      </c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ht="22.5" outlineLevel="1" x14ac:dyDescent="0.2">
      <c r="A43" s="167">
        <v>19</v>
      </c>
      <c r="B43" s="177" t="s">
        <v>161</v>
      </c>
      <c r="C43" s="205" t="s">
        <v>157</v>
      </c>
      <c r="D43" s="179" t="s">
        <v>143</v>
      </c>
      <c r="E43" s="183">
        <v>7</v>
      </c>
      <c r="F43" s="189"/>
      <c r="G43" s="190">
        <f t="shared" si="0"/>
        <v>0</v>
      </c>
      <c r="H43" s="189"/>
      <c r="I43" s="190">
        <f t="shared" si="1"/>
        <v>0</v>
      </c>
      <c r="J43" s="189"/>
      <c r="K43" s="190">
        <f t="shared" si="2"/>
        <v>0</v>
      </c>
      <c r="L43" s="190">
        <v>21</v>
      </c>
      <c r="M43" s="190">
        <f t="shared" si="3"/>
        <v>0</v>
      </c>
      <c r="N43" s="190">
        <v>0</v>
      </c>
      <c r="O43" s="190">
        <f t="shared" si="4"/>
        <v>0</v>
      </c>
      <c r="P43" s="190">
        <v>0</v>
      </c>
      <c r="Q43" s="190">
        <f t="shared" si="5"/>
        <v>0</v>
      </c>
      <c r="R43" s="191"/>
      <c r="S43" s="190" t="s">
        <v>136</v>
      </c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108</v>
      </c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ht="22.5" outlineLevel="1" x14ac:dyDescent="0.2">
      <c r="A44" s="167">
        <v>20</v>
      </c>
      <c r="B44" s="177" t="s">
        <v>162</v>
      </c>
      <c r="C44" s="205" t="s">
        <v>163</v>
      </c>
      <c r="D44" s="179" t="s">
        <v>143</v>
      </c>
      <c r="E44" s="183">
        <v>30</v>
      </c>
      <c r="F44" s="189"/>
      <c r="G44" s="190">
        <f t="shared" si="0"/>
        <v>0</v>
      </c>
      <c r="H44" s="189"/>
      <c r="I44" s="190">
        <f t="shared" si="1"/>
        <v>0</v>
      </c>
      <c r="J44" s="189"/>
      <c r="K44" s="190">
        <f t="shared" si="2"/>
        <v>0</v>
      </c>
      <c r="L44" s="190">
        <v>21</v>
      </c>
      <c r="M44" s="190">
        <f t="shared" si="3"/>
        <v>0</v>
      </c>
      <c r="N44" s="190">
        <v>0</v>
      </c>
      <c r="O44" s="190">
        <f t="shared" si="4"/>
        <v>0</v>
      </c>
      <c r="P44" s="190">
        <v>0</v>
      </c>
      <c r="Q44" s="190">
        <f t="shared" si="5"/>
        <v>0</v>
      </c>
      <c r="R44" s="191"/>
      <c r="S44" s="190" t="s">
        <v>136</v>
      </c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108</v>
      </c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ht="22.5" outlineLevel="1" x14ac:dyDescent="0.2">
      <c r="A45" s="167">
        <v>21</v>
      </c>
      <c r="B45" s="177" t="s">
        <v>164</v>
      </c>
      <c r="C45" s="205" t="s">
        <v>165</v>
      </c>
      <c r="D45" s="179" t="s">
        <v>143</v>
      </c>
      <c r="E45" s="183">
        <v>5</v>
      </c>
      <c r="F45" s="189"/>
      <c r="G45" s="190">
        <f t="shared" si="0"/>
        <v>0</v>
      </c>
      <c r="H45" s="189"/>
      <c r="I45" s="190">
        <f t="shared" si="1"/>
        <v>0</v>
      </c>
      <c r="J45" s="189"/>
      <c r="K45" s="190">
        <f t="shared" si="2"/>
        <v>0</v>
      </c>
      <c r="L45" s="190">
        <v>21</v>
      </c>
      <c r="M45" s="190">
        <f t="shared" si="3"/>
        <v>0</v>
      </c>
      <c r="N45" s="190">
        <v>0</v>
      </c>
      <c r="O45" s="190">
        <f t="shared" si="4"/>
        <v>0</v>
      </c>
      <c r="P45" s="190">
        <v>0</v>
      </c>
      <c r="Q45" s="190">
        <f t="shared" si="5"/>
        <v>0</v>
      </c>
      <c r="R45" s="191"/>
      <c r="S45" s="190" t="s">
        <v>136</v>
      </c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108</v>
      </c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>
        <v>22</v>
      </c>
      <c r="B46" s="177" t="s">
        <v>166</v>
      </c>
      <c r="C46" s="205" t="s">
        <v>167</v>
      </c>
      <c r="D46" s="179" t="s">
        <v>0</v>
      </c>
      <c r="E46" s="186"/>
      <c r="F46" s="189"/>
      <c r="G46" s="190">
        <f t="shared" si="0"/>
        <v>0</v>
      </c>
      <c r="H46" s="189"/>
      <c r="I46" s="190">
        <f t="shared" si="1"/>
        <v>0</v>
      </c>
      <c r="J46" s="189"/>
      <c r="K46" s="190">
        <f t="shared" si="2"/>
        <v>0</v>
      </c>
      <c r="L46" s="190">
        <v>21</v>
      </c>
      <c r="M46" s="190">
        <f t="shared" si="3"/>
        <v>0</v>
      </c>
      <c r="N46" s="190">
        <v>0</v>
      </c>
      <c r="O46" s="190">
        <f t="shared" si="4"/>
        <v>0</v>
      </c>
      <c r="P46" s="190">
        <v>0</v>
      </c>
      <c r="Q46" s="190">
        <f t="shared" si="5"/>
        <v>0</v>
      </c>
      <c r="R46" s="191" t="s">
        <v>168</v>
      </c>
      <c r="S46" s="190" t="s">
        <v>107</v>
      </c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134</v>
      </c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x14ac:dyDescent="0.2">
      <c r="A47" s="173" t="s">
        <v>101</v>
      </c>
      <c r="B47" s="178" t="s">
        <v>69</v>
      </c>
      <c r="C47" s="206" t="s">
        <v>70</v>
      </c>
      <c r="D47" s="180"/>
      <c r="E47" s="184"/>
      <c r="F47" s="192"/>
      <c r="G47" s="192">
        <f>SUM(G48:G50)</f>
        <v>0</v>
      </c>
      <c r="H47" s="192"/>
      <c r="I47" s="192">
        <f>SUM(I48:I50)</f>
        <v>0</v>
      </c>
      <c r="J47" s="192"/>
      <c r="K47" s="192">
        <f>SUM(K48:K50)</f>
        <v>0</v>
      </c>
      <c r="L47" s="192"/>
      <c r="M47" s="192">
        <f>SUM(M48:M50)</f>
        <v>0</v>
      </c>
      <c r="N47" s="192"/>
      <c r="O47" s="192">
        <f>SUM(O48:O50)</f>
        <v>0</v>
      </c>
      <c r="P47" s="192"/>
      <c r="Q47" s="192">
        <f>SUM(Q48:Q50)</f>
        <v>0</v>
      </c>
      <c r="R47" s="193"/>
      <c r="S47" s="192"/>
      <c r="AE47" t="s">
        <v>102</v>
      </c>
    </row>
    <row r="48" spans="1:60" outlineLevel="1" x14ac:dyDescent="0.2">
      <c r="A48" s="167">
        <v>23</v>
      </c>
      <c r="B48" s="177" t="s">
        <v>169</v>
      </c>
      <c r="C48" s="205" t="s">
        <v>170</v>
      </c>
      <c r="D48" s="179" t="s">
        <v>105</v>
      </c>
      <c r="E48" s="183">
        <v>17.78</v>
      </c>
      <c r="F48" s="189"/>
      <c r="G48" s="190">
        <f>ROUND(E48*F48,2)</f>
        <v>0</v>
      </c>
      <c r="H48" s="189"/>
      <c r="I48" s="190">
        <f>ROUND(E48*H48,2)</f>
        <v>0</v>
      </c>
      <c r="J48" s="189"/>
      <c r="K48" s="190">
        <f>ROUND(E48*J48,2)</f>
        <v>0</v>
      </c>
      <c r="L48" s="190">
        <v>21</v>
      </c>
      <c r="M48" s="190">
        <f>G48*(1+L48/100)</f>
        <v>0</v>
      </c>
      <c r="N48" s="190">
        <v>1E-4</v>
      </c>
      <c r="O48" s="190">
        <f>ROUND(E48*N48,2)</f>
        <v>0</v>
      </c>
      <c r="P48" s="190">
        <v>0</v>
      </c>
      <c r="Q48" s="190">
        <f>ROUND(E48*P48,2)</f>
        <v>0</v>
      </c>
      <c r="R48" s="191" t="s">
        <v>171</v>
      </c>
      <c r="S48" s="190" t="s">
        <v>107</v>
      </c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108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7"/>
      <c r="C49" s="207" t="s">
        <v>172</v>
      </c>
      <c r="D49" s="181"/>
      <c r="E49" s="185">
        <v>17.78</v>
      </c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1"/>
      <c r="S49" s="190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113</v>
      </c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>
        <v>24</v>
      </c>
      <c r="B50" s="177" t="s">
        <v>173</v>
      </c>
      <c r="C50" s="205" t="s">
        <v>174</v>
      </c>
      <c r="D50" s="179" t="s">
        <v>105</v>
      </c>
      <c r="E50" s="183">
        <v>17.78</v>
      </c>
      <c r="F50" s="189"/>
      <c r="G50" s="190">
        <f>ROUND(E50*F50,2)</f>
        <v>0</v>
      </c>
      <c r="H50" s="189"/>
      <c r="I50" s="190">
        <f>ROUND(E50*H50,2)</f>
        <v>0</v>
      </c>
      <c r="J50" s="189"/>
      <c r="K50" s="190">
        <f>ROUND(E50*J50,2)</f>
        <v>0</v>
      </c>
      <c r="L50" s="190">
        <v>21</v>
      </c>
      <c r="M50" s="190">
        <f>G50*(1+L50/100)</f>
        <v>0</v>
      </c>
      <c r="N50" s="190">
        <v>2.7999999999999998E-4</v>
      </c>
      <c r="O50" s="190">
        <f>ROUND(E50*N50,2)</f>
        <v>0</v>
      </c>
      <c r="P50" s="190">
        <v>0</v>
      </c>
      <c r="Q50" s="190">
        <f>ROUND(E50*P50,2)</f>
        <v>0</v>
      </c>
      <c r="R50" s="191" t="s">
        <v>171</v>
      </c>
      <c r="S50" s="190" t="s">
        <v>107</v>
      </c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108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x14ac:dyDescent="0.2">
      <c r="A51" s="173" t="s">
        <v>101</v>
      </c>
      <c r="B51" s="178" t="s">
        <v>71</v>
      </c>
      <c r="C51" s="206" t="s">
        <v>72</v>
      </c>
      <c r="D51" s="180"/>
      <c r="E51" s="184"/>
      <c r="F51" s="192"/>
      <c r="G51" s="192">
        <f>SUM(G52:G54)</f>
        <v>0</v>
      </c>
      <c r="H51" s="192"/>
      <c r="I51" s="192">
        <f>SUM(I52:I54)</f>
        <v>0</v>
      </c>
      <c r="J51" s="192"/>
      <c r="K51" s="192">
        <f>SUM(K52:K54)</f>
        <v>0</v>
      </c>
      <c r="L51" s="192"/>
      <c r="M51" s="192">
        <f>SUM(M52:M54)</f>
        <v>0</v>
      </c>
      <c r="N51" s="192"/>
      <c r="O51" s="192">
        <f>SUM(O52:O54)</f>
        <v>0</v>
      </c>
      <c r="P51" s="192"/>
      <c r="Q51" s="192">
        <f>SUM(Q52:Q54)</f>
        <v>2.5299999999999998</v>
      </c>
      <c r="R51" s="193"/>
      <c r="S51" s="192"/>
      <c r="AE51" t="s">
        <v>102</v>
      </c>
    </row>
    <row r="52" spans="1:60" ht="33.75" outlineLevel="1" x14ac:dyDescent="0.2">
      <c r="A52" s="167">
        <v>25</v>
      </c>
      <c r="B52" s="177" t="s">
        <v>175</v>
      </c>
      <c r="C52" s="205" t="s">
        <v>176</v>
      </c>
      <c r="D52" s="179" t="s">
        <v>105</v>
      </c>
      <c r="E52" s="183">
        <v>180.60900000000001</v>
      </c>
      <c r="F52" s="189"/>
      <c r="G52" s="190">
        <f>ROUND(E52*F52,2)</f>
        <v>0</v>
      </c>
      <c r="H52" s="189"/>
      <c r="I52" s="190">
        <f>ROUND(E52*H52,2)</f>
        <v>0</v>
      </c>
      <c r="J52" s="189"/>
      <c r="K52" s="190">
        <f>ROUND(E52*J52,2)</f>
        <v>0</v>
      </c>
      <c r="L52" s="190">
        <v>21</v>
      </c>
      <c r="M52" s="190">
        <f>G52*(1+L52/100)</f>
        <v>0</v>
      </c>
      <c r="N52" s="190">
        <v>0</v>
      </c>
      <c r="O52" s="190">
        <f>ROUND(E52*N52,2)</f>
        <v>0</v>
      </c>
      <c r="P52" s="190">
        <v>1.4E-2</v>
      </c>
      <c r="Q52" s="190">
        <f>ROUND(E52*P52,2)</f>
        <v>2.5299999999999998</v>
      </c>
      <c r="R52" s="191"/>
      <c r="S52" s="190" t="s">
        <v>136</v>
      </c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108</v>
      </c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7"/>
      <c r="C53" s="207" t="s">
        <v>177</v>
      </c>
      <c r="D53" s="181"/>
      <c r="E53" s="185">
        <v>51.694499999999998</v>
      </c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1"/>
      <c r="S53" s="190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113</v>
      </c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/>
      <c r="B54" s="177"/>
      <c r="C54" s="207" t="s">
        <v>178</v>
      </c>
      <c r="D54" s="181"/>
      <c r="E54" s="185">
        <v>128.9145</v>
      </c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1"/>
      <c r="S54" s="190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113</v>
      </c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x14ac:dyDescent="0.2">
      <c r="A55" s="173" t="s">
        <v>101</v>
      </c>
      <c r="B55" s="178" t="s">
        <v>73</v>
      </c>
      <c r="C55" s="206" t="s">
        <v>74</v>
      </c>
      <c r="D55" s="180"/>
      <c r="E55" s="184"/>
      <c r="F55" s="192"/>
      <c r="G55" s="192">
        <f>SUM(G56:G56)</f>
        <v>0</v>
      </c>
      <c r="H55" s="192"/>
      <c r="I55" s="192">
        <f>SUM(I56:I56)</f>
        <v>0</v>
      </c>
      <c r="J55" s="192"/>
      <c r="K55" s="192">
        <f>SUM(K56:K56)</f>
        <v>0</v>
      </c>
      <c r="L55" s="192"/>
      <c r="M55" s="192">
        <f>SUM(M56:M56)</f>
        <v>0</v>
      </c>
      <c r="N55" s="192"/>
      <c r="O55" s="192">
        <f>SUM(O56:O56)</f>
        <v>0</v>
      </c>
      <c r="P55" s="192"/>
      <c r="Q55" s="192">
        <f>SUM(Q56:Q56)</f>
        <v>0</v>
      </c>
      <c r="R55" s="193"/>
      <c r="S55" s="192"/>
      <c r="AE55" t="s">
        <v>102</v>
      </c>
    </row>
    <row r="56" spans="1:60" outlineLevel="1" x14ac:dyDescent="0.2">
      <c r="A56" s="167">
        <v>26</v>
      </c>
      <c r="B56" s="177" t="s">
        <v>73</v>
      </c>
      <c r="C56" s="205" t="s">
        <v>179</v>
      </c>
      <c r="D56" s="179" t="s">
        <v>143</v>
      </c>
      <c r="E56" s="183">
        <v>1</v>
      </c>
      <c r="F56" s="189"/>
      <c r="G56" s="190">
        <f>ROUND(E56*F56,2)</f>
        <v>0</v>
      </c>
      <c r="H56" s="189"/>
      <c r="I56" s="190">
        <f>ROUND(E56*H56,2)</f>
        <v>0</v>
      </c>
      <c r="J56" s="189"/>
      <c r="K56" s="190">
        <f>ROUND(E56*J56,2)</f>
        <v>0</v>
      </c>
      <c r="L56" s="190">
        <v>21</v>
      </c>
      <c r="M56" s="190">
        <f>G56*(1+L56/100)</f>
        <v>0</v>
      </c>
      <c r="N56" s="190">
        <v>0</v>
      </c>
      <c r="O56" s="190">
        <f>ROUND(E56*N56,2)</f>
        <v>0</v>
      </c>
      <c r="P56" s="190">
        <v>0</v>
      </c>
      <c r="Q56" s="190">
        <f>ROUND(E56*P56,2)</f>
        <v>0</v>
      </c>
      <c r="R56" s="191"/>
      <c r="S56" s="190" t="s">
        <v>136</v>
      </c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108</v>
      </c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x14ac:dyDescent="0.2">
      <c r="A57" s="173" t="s">
        <v>101</v>
      </c>
      <c r="B57" s="178" t="s">
        <v>75</v>
      </c>
      <c r="C57" s="206" t="s">
        <v>76</v>
      </c>
      <c r="D57" s="180"/>
      <c r="E57" s="184"/>
      <c r="F57" s="192"/>
      <c r="G57" s="192">
        <f>SUM(G58:G62)</f>
        <v>0</v>
      </c>
      <c r="H57" s="192"/>
      <c r="I57" s="192">
        <f>SUM(I58:I62)</f>
        <v>0</v>
      </c>
      <c r="J57" s="192"/>
      <c r="K57" s="192">
        <f>SUM(K58:K62)</f>
        <v>0</v>
      </c>
      <c r="L57" s="192"/>
      <c r="M57" s="192">
        <f>SUM(M58:M62)</f>
        <v>0</v>
      </c>
      <c r="N57" s="192"/>
      <c r="O57" s="192">
        <f>SUM(O58:O62)</f>
        <v>0</v>
      </c>
      <c r="P57" s="192"/>
      <c r="Q57" s="192">
        <f>SUM(Q58:Q62)</f>
        <v>0</v>
      </c>
      <c r="R57" s="193"/>
      <c r="S57" s="192"/>
      <c r="AE57" t="s">
        <v>102</v>
      </c>
    </row>
    <row r="58" spans="1:60" outlineLevel="1" x14ac:dyDescent="0.2">
      <c r="A58" s="167">
        <v>27</v>
      </c>
      <c r="B58" s="177" t="s">
        <v>180</v>
      </c>
      <c r="C58" s="205" t="s">
        <v>181</v>
      </c>
      <c r="D58" s="179" t="s">
        <v>133</v>
      </c>
      <c r="E58" s="183">
        <v>2.528</v>
      </c>
      <c r="F58" s="189"/>
      <c r="G58" s="190">
        <f>ROUND(E58*F58,2)</f>
        <v>0</v>
      </c>
      <c r="H58" s="189"/>
      <c r="I58" s="190">
        <f>ROUND(E58*H58,2)</f>
        <v>0</v>
      </c>
      <c r="J58" s="189"/>
      <c r="K58" s="190">
        <f>ROUND(E58*J58,2)</f>
        <v>0</v>
      </c>
      <c r="L58" s="190">
        <v>21</v>
      </c>
      <c r="M58" s="190">
        <f>G58*(1+L58/100)</f>
        <v>0</v>
      </c>
      <c r="N58" s="190">
        <v>0</v>
      </c>
      <c r="O58" s="190">
        <f>ROUND(E58*N58,2)</f>
        <v>0</v>
      </c>
      <c r="P58" s="190">
        <v>0</v>
      </c>
      <c r="Q58" s="190">
        <f>ROUND(E58*P58,2)</f>
        <v>0</v>
      </c>
      <c r="R58" s="191" t="s">
        <v>126</v>
      </c>
      <c r="S58" s="190" t="s">
        <v>107</v>
      </c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108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>
        <v>28</v>
      </c>
      <c r="B59" s="177" t="s">
        <v>182</v>
      </c>
      <c r="C59" s="205" t="s">
        <v>183</v>
      </c>
      <c r="D59" s="179" t="s">
        <v>133</v>
      </c>
      <c r="E59" s="183">
        <v>126.20308</v>
      </c>
      <c r="F59" s="189"/>
      <c r="G59" s="190">
        <f>ROUND(E59*F59,2)</f>
        <v>0</v>
      </c>
      <c r="H59" s="189"/>
      <c r="I59" s="190">
        <f>ROUND(E59*H59,2)</f>
        <v>0</v>
      </c>
      <c r="J59" s="189"/>
      <c r="K59" s="190">
        <f>ROUND(E59*J59,2)</f>
        <v>0</v>
      </c>
      <c r="L59" s="190">
        <v>21</v>
      </c>
      <c r="M59" s="190">
        <f>G59*(1+L59/100)</f>
        <v>0</v>
      </c>
      <c r="N59" s="190">
        <v>0</v>
      </c>
      <c r="O59" s="190">
        <f>ROUND(E59*N59,2)</f>
        <v>0</v>
      </c>
      <c r="P59" s="190">
        <v>0</v>
      </c>
      <c r="Q59" s="190">
        <f>ROUND(E59*P59,2)</f>
        <v>0</v>
      </c>
      <c r="R59" s="191" t="s">
        <v>184</v>
      </c>
      <c r="S59" s="190" t="s">
        <v>107</v>
      </c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185</v>
      </c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>
        <v>29</v>
      </c>
      <c r="B60" s="177" t="s">
        <v>186</v>
      </c>
      <c r="C60" s="205" t="s">
        <v>187</v>
      </c>
      <c r="D60" s="179" t="s">
        <v>133</v>
      </c>
      <c r="E60" s="183">
        <v>6.3101500000000001</v>
      </c>
      <c r="F60" s="189"/>
      <c r="G60" s="190">
        <f>ROUND(E60*F60,2)</f>
        <v>0</v>
      </c>
      <c r="H60" s="189"/>
      <c r="I60" s="190">
        <f>ROUND(E60*H60,2)</f>
        <v>0</v>
      </c>
      <c r="J60" s="189"/>
      <c r="K60" s="190">
        <f>ROUND(E60*J60,2)</f>
        <v>0</v>
      </c>
      <c r="L60" s="190">
        <v>21</v>
      </c>
      <c r="M60" s="190">
        <f>G60*(1+L60/100)</f>
        <v>0</v>
      </c>
      <c r="N60" s="190">
        <v>0</v>
      </c>
      <c r="O60" s="190">
        <f>ROUND(E60*N60,2)</f>
        <v>0</v>
      </c>
      <c r="P60" s="190">
        <v>0</v>
      </c>
      <c r="Q60" s="190">
        <f>ROUND(E60*P60,2)</f>
        <v>0</v>
      </c>
      <c r="R60" s="191" t="s">
        <v>184</v>
      </c>
      <c r="S60" s="190" t="s">
        <v>107</v>
      </c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185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>
        <v>30</v>
      </c>
      <c r="B61" s="177" t="s">
        <v>188</v>
      </c>
      <c r="C61" s="205" t="s">
        <v>189</v>
      </c>
      <c r="D61" s="179" t="s">
        <v>133</v>
      </c>
      <c r="E61" s="183">
        <v>31.55077</v>
      </c>
      <c r="F61" s="189"/>
      <c r="G61" s="190">
        <f>ROUND(E61*F61,2)</f>
        <v>0</v>
      </c>
      <c r="H61" s="189"/>
      <c r="I61" s="190">
        <f>ROUND(E61*H61,2)</f>
        <v>0</v>
      </c>
      <c r="J61" s="189"/>
      <c r="K61" s="190">
        <f>ROUND(E61*J61,2)</f>
        <v>0</v>
      </c>
      <c r="L61" s="190">
        <v>21</v>
      </c>
      <c r="M61" s="190">
        <f>G61*(1+L61/100)</f>
        <v>0</v>
      </c>
      <c r="N61" s="190">
        <v>0</v>
      </c>
      <c r="O61" s="190">
        <f>ROUND(E61*N61,2)</f>
        <v>0</v>
      </c>
      <c r="P61" s="190">
        <v>0</v>
      </c>
      <c r="Q61" s="190">
        <f>ROUND(E61*P61,2)</f>
        <v>0</v>
      </c>
      <c r="R61" s="191" t="s">
        <v>126</v>
      </c>
      <c r="S61" s="190" t="s">
        <v>107</v>
      </c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185</v>
      </c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>
        <v>31</v>
      </c>
      <c r="B62" s="177" t="s">
        <v>190</v>
      </c>
      <c r="C62" s="205" t="s">
        <v>191</v>
      </c>
      <c r="D62" s="179" t="s">
        <v>133</v>
      </c>
      <c r="E62" s="183">
        <v>6.3101500000000001</v>
      </c>
      <c r="F62" s="189"/>
      <c r="G62" s="190">
        <f>ROUND(E62*F62,2)</f>
        <v>0</v>
      </c>
      <c r="H62" s="189"/>
      <c r="I62" s="190">
        <f>ROUND(E62*H62,2)</f>
        <v>0</v>
      </c>
      <c r="J62" s="189"/>
      <c r="K62" s="190">
        <f>ROUND(E62*J62,2)</f>
        <v>0</v>
      </c>
      <c r="L62" s="190">
        <v>21</v>
      </c>
      <c r="M62" s="190">
        <f>G62*(1+L62/100)</f>
        <v>0</v>
      </c>
      <c r="N62" s="190">
        <v>0</v>
      </c>
      <c r="O62" s="190">
        <f>ROUND(E62*N62,2)</f>
        <v>0</v>
      </c>
      <c r="P62" s="190">
        <v>0</v>
      </c>
      <c r="Q62" s="190">
        <f>ROUND(E62*P62,2)</f>
        <v>0</v>
      </c>
      <c r="R62" s="191" t="s">
        <v>126</v>
      </c>
      <c r="S62" s="190" t="s">
        <v>107</v>
      </c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185</v>
      </c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x14ac:dyDescent="0.2">
      <c r="A63" s="173" t="s">
        <v>101</v>
      </c>
      <c r="B63" s="178" t="s">
        <v>78</v>
      </c>
      <c r="C63" s="206" t="s">
        <v>29</v>
      </c>
      <c r="D63" s="180"/>
      <c r="E63" s="184"/>
      <c r="F63" s="192"/>
      <c r="G63" s="192">
        <f>SUM(G64:G64)</f>
        <v>0</v>
      </c>
      <c r="H63" s="192"/>
      <c r="I63" s="192">
        <f>SUM(I64:I64)</f>
        <v>0</v>
      </c>
      <c r="J63" s="192"/>
      <c r="K63" s="192">
        <f>SUM(K64:K64)</f>
        <v>0</v>
      </c>
      <c r="L63" s="192"/>
      <c r="M63" s="192">
        <f>SUM(M64:M64)</f>
        <v>0</v>
      </c>
      <c r="N63" s="192"/>
      <c r="O63" s="192">
        <f>SUM(O64:O64)</f>
        <v>0</v>
      </c>
      <c r="P63" s="192"/>
      <c r="Q63" s="192">
        <f>SUM(Q64:Q64)</f>
        <v>0</v>
      </c>
      <c r="R63" s="193"/>
      <c r="S63" s="192"/>
      <c r="AE63" t="s">
        <v>102</v>
      </c>
    </row>
    <row r="64" spans="1:60" outlineLevel="1" x14ac:dyDescent="0.2">
      <c r="A64" s="167">
        <v>32</v>
      </c>
      <c r="B64" s="177" t="s">
        <v>78</v>
      </c>
      <c r="C64" s="205" t="s">
        <v>192</v>
      </c>
      <c r="D64" s="179" t="s">
        <v>143</v>
      </c>
      <c r="E64" s="183">
        <v>1</v>
      </c>
      <c r="F64" s="189"/>
      <c r="G64" s="190">
        <f>ROUND(E64*F64,2)</f>
        <v>0</v>
      </c>
      <c r="H64" s="189"/>
      <c r="I64" s="190">
        <f>ROUND(E64*H64,2)</f>
        <v>0</v>
      </c>
      <c r="J64" s="189"/>
      <c r="K64" s="190">
        <f>ROUND(E64*J64,2)</f>
        <v>0</v>
      </c>
      <c r="L64" s="190">
        <v>21</v>
      </c>
      <c r="M64" s="190">
        <f>G64*(1+L64/100)</f>
        <v>0</v>
      </c>
      <c r="N64" s="190">
        <v>0</v>
      </c>
      <c r="O64" s="190">
        <f>ROUND(E64*N64,2)</f>
        <v>0</v>
      </c>
      <c r="P64" s="190">
        <v>0</v>
      </c>
      <c r="Q64" s="190">
        <f>ROUND(E64*P64,2)</f>
        <v>0</v>
      </c>
      <c r="R64" s="191"/>
      <c r="S64" s="190" t="s">
        <v>136</v>
      </c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108</v>
      </c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x14ac:dyDescent="0.2">
      <c r="A65" s="173" t="s">
        <v>101</v>
      </c>
      <c r="B65" s="178" t="s">
        <v>79</v>
      </c>
      <c r="C65" s="206" t="s">
        <v>30</v>
      </c>
      <c r="D65" s="180"/>
      <c r="E65" s="184"/>
      <c r="F65" s="192"/>
      <c r="G65" s="192">
        <f>SUM(G66:G67)</f>
        <v>0</v>
      </c>
      <c r="H65" s="192"/>
      <c r="I65" s="192">
        <f>SUM(I66:I67)</f>
        <v>0</v>
      </c>
      <c r="J65" s="192"/>
      <c r="K65" s="192">
        <f>SUM(K66:K67)</f>
        <v>0</v>
      </c>
      <c r="L65" s="192"/>
      <c r="M65" s="192">
        <f>SUM(M66:M67)</f>
        <v>0</v>
      </c>
      <c r="N65" s="192"/>
      <c r="O65" s="192">
        <f>SUM(O66:O67)</f>
        <v>0</v>
      </c>
      <c r="P65" s="192"/>
      <c r="Q65" s="192">
        <f>SUM(Q66:Q67)</f>
        <v>0</v>
      </c>
      <c r="R65" s="193"/>
      <c r="S65" s="192"/>
      <c r="AE65" t="s">
        <v>102</v>
      </c>
    </row>
    <row r="66" spans="1:60" outlineLevel="1" x14ac:dyDescent="0.2">
      <c r="A66" s="167">
        <v>33</v>
      </c>
      <c r="B66" s="177" t="s">
        <v>193</v>
      </c>
      <c r="C66" s="205" t="s">
        <v>194</v>
      </c>
      <c r="D66" s="179" t="s">
        <v>105</v>
      </c>
      <c r="E66" s="183">
        <v>144</v>
      </c>
      <c r="F66" s="189"/>
      <c r="G66" s="190">
        <f>ROUND(E66*F66,2)</f>
        <v>0</v>
      </c>
      <c r="H66" s="189"/>
      <c r="I66" s="190">
        <f>ROUND(E66*H66,2)</f>
        <v>0</v>
      </c>
      <c r="J66" s="189"/>
      <c r="K66" s="190">
        <f>ROUND(E66*J66,2)</f>
        <v>0</v>
      </c>
      <c r="L66" s="190">
        <v>21</v>
      </c>
      <c r="M66" s="190">
        <f>G66*(1+L66/100)</f>
        <v>0</v>
      </c>
      <c r="N66" s="190">
        <v>0</v>
      </c>
      <c r="O66" s="190">
        <f>ROUND(E66*N66,2)</f>
        <v>0</v>
      </c>
      <c r="P66" s="190">
        <v>0</v>
      </c>
      <c r="Q66" s="190">
        <f>ROUND(E66*P66,2)</f>
        <v>0</v>
      </c>
      <c r="R66" s="191"/>
      <c r="S66" s="190" t="s">
        <v>136</v>
      </c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108</v>
      </c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94"/>
      <c r="B67" s="195"/>
      <c r="C67" s="208" t="s">
        <v>195</v>
      </c>
      <c r="D67" s="196"/>
      <c r="E67" s="197">
        <v>144</v>
      </c>
      <c r="F67" s="198"/>
      <c r="G67" s="198"/>
      <c r="H67" s="198"/>
      <c r="I67" s="198"/>
      <c r="J67" s="198"/>
      <c r="K67" s="198"/>
      <c r="L67" s="198"/>
      <c r="M67" s="198"/>
      <c r="N67" s="198"/>
      <c r="O67" s="198"/>
      <c r="P67" s="198"/>
      <c r="Q67" s="198"/>
      <c r="R67" s="199"/>
      <c r="S67" s="198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113</v>
      </c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x14ac:dyDescent="0.2">
      <c r="A68" s="6"/>
      <c r="B68" s="7" t="s">
        <v>196</v>
      </c>
      <c r="C68" s="209" t="s">
        <v>196</v>
      </c>
      <c r="D68" s="9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AC68">
        <v>15</v>
      </c>
      <c r="AD68">
        <v>21</v>
      </c>
    </row>
    <row r="69" spans="1:60" x14ac:dyDescent="0.2">
      <c r="A69" s="200"/>
      <c r="B69" s="201" t="s">
        <v>31</v>
      </c>
      <c r="C69" s="210" t="s">
        <v>196</v>
      </c>
      <c r="D69" s="202"/>
      <c r="E69" s="203"/>
      <c r="F69" s="203"/>
      <c r="G69" s="204">
        <f>G7+G9+G12+G15+G19+G24+G26+G30+G38+G47+G51+G55+G57+G63+G65</f>
        <v>0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AC69">
        <f>SUMIF(L7:L67,AC68,G7:G67)</f>
        <v>0</v>
      </c>
      <c r="AD69">
        <f>SUMIF(L7:L67,AD68,G7:G67)</f>
        <v>0</v>
      </c>
      <c r="AE69" t="s">
        <v>197</v>
      </c>
    </row>
    <row r="70" spans="1:60" x14ac:dyDescent="0.2">
      <c r="A70" s="6"/>
      <c r="B70" s="7" t="s">
        <v>196</v>
      </c>
      <c r="C70" s="209" t="s">
        <v>196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</row>
    <row r="71" spans="1:60" x14ac:dyDescent="0.2">
      <c r="A71" s="6"/>
      <c r="B71" s="7" t="s">
        <v>196</v>
      </c>
      <c r="C71" s="209" t="s">
        <v>196</v>
      </c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</row>
    <row r="72" spans="1:60" x14ac:dyDescent="0.2">
      <c r="A72" s="263" t="s">
        <v>198</v>
      </c>
      <c r="B72" s="263"/>
      <c r="C72" s="264"/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</row>
    <row r="73" spans="1:60" x14ac:dyDescent="0.2">
      <c r="A73" s="265"/>
      <c r="B73" s="266"/>
      <c r="C73" s="267"/>
      <c r="D73" s="266"/>
      <c r="E73" s="266"/>
      <c r="F73" s="266"/>
      <c r="G73" s="268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AE73" t="s">
        <v>199</v>
      </c>
    </row>
    <row r="74" spans="1:60" x14ac:dyDescent="0.2">
      <c r="A74" s="269"/>
      <c r="B74" s="270"/>
      <c r="C74" s="271"/>
      <c r="D74" s="270"/>
      <c r="E74" s="270"/>
      <c r="F74" s="270"/>
      <c r="G74" s="272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</row>
    <row r="75" spans="1:60" x14ac:dyDescent="0.2">
      <c r="A75" s="269"/>
      <c r="B75" s="270"/>
      <c r="C75" s="271"/>
      <c r="D75" s="270"/>
      <c r="E75" s="270"/>
      <c r="F75" s="270"/>
      <c r="G75" s="272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60" x14ac:dyDescent="0.2">
      <c r="A76" s="269"/>
      <c r="B76" s="270"/>
      <c r="C76" s="271"/>
      <c r="D76" s="270"/>
      <c r="E76" s="270"/>
      <c r="F76" s="270"/>
      <c r="G76" s="272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60" x14ac:dyDescent="0.2">
      <c r="A77" s="273"/>
      <c r="B77" s="274"/>
      <c r="C77" s="275"/>
      <c r="D77" s="274"/>
      <c r="E77" s="274"/>
      <c r="F77" s="274"/>
      <c r="G77" s="27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60" x14ac:dyDescent="0.2">
      <c r="A78" s="6"/>
      <c r="B78" s="7" t="s">
        <v>196</v>
      </c>
      <c r="C78" s="209" t="s">
        <v>196</v>
      </c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60" x14ac:dyDescent="0.2">
      <c r="C79" s="211"/>
      <c r="D79" s="161"/>
      <c r="AE79" t="s">
        <v>200</v>
      </c>
    </row>
    <row r="80" spans="1:60" x14ac:dyDescent="0.2">
      <c r="D80" s="161"/>
    </row>
    <row r="81" spans="4:4" x14ac:dyDescent="0.2">
      <c r="D81" s="161"/>
    </row>
    <row r="82" spans="4:4" x14ac:dyDescent="0.2">
      <c r="D82" s="161"/>
    </row>
    <row r="83" spans="4:4" x14ac:dyDescent="0.2">
      <c r="D83" s="161"/>
    </row>
    <row r="84" spans="4:4" x14ac:dyDescent="0.2">
      <c r="D84" s="161"/>
    </row>
    <row r="85" spans="4:4" x14ac:dyDescent="0.2">
      <c r="D85" s="161"/>
    </row>
    <row r="86" spans="4:4" x14ac:dyDescent="0.2">
      <c r="D86" s="161"/>
    </row>
    <row r="87" spans="4:4" x14ac:dyDescent="0.2">
      <c r="D87" s="161"/>
    </row>
    <row r="88" spans="4:4" x14ac:dyDescent="0.2">
      <c r="D88" s="161"/>
    </row>
    <row r="89" spans="4:4" x14ac:dyDescent="0.2">
      <c r="D89" s="161"/>
    </row>
    <row r="90" spans="4:4" x14ac:dyDescent="0.2">
      <c r="D90" s="161"/>
    </row>
    <row r="91" spans="4:4" x14ac:dyDescent="0.2">
      <c r="D91" s="161"/>
    </row>
    <row r="92" spans="4:4" x14ac:dyDescent="0.2">
      <c r="D92" s="161"/>
    </row>
    <row r="93" spans="4:4" x14ac:dyDescent="0.2">
      <c r="D93" s="161"/>
    </row>
    <row r="94" spans="4:4" x14ac:dyDescent="0.2">
      <c r="D94" s="161"/>
    </row>
    <row r="95" spans="4:4" x14ac:dyDescent="0.2">
      <c r="D95" s="161"/>
    </row>
    <row r="96" spans="4:4" x14ac:dyDescent="0.2">
      <c r="D96" s="161"/>
    </row>
    <row r="97" spans="4:4" x14ac:dyDescent="0.2">
      <c r="D97" s="161"/>
    </row>
    <row r="98" spans="4:4" x14ac:dyDescent="0.2">
      <c r="D98" s="161"/>
    </row>
    <row r="99" spans="4:4" x14ac:dyDescent="0.2">
      <c r="D99" s="161"/>
    </row>
    <row r="100" spans="4:4" x14ac:dyDescent="0.2">
      <c r="D100" s="161"/>
    </row>
    <row r="101" spans="4:4" x14ac:dyDescent="0.2">
      <c r="D101" s="161"/>
    </row>
    <row r="102" spans="4:4" x14ac:dyDescent="0.2">
      <c r="D102" s="161"/>
    </row>
    <row r="103" spans="4:4" x14ac:dyDescent="0.2">
      <c r="D103" s="161"/>
    </row>
    <row r="104" spans="4:4" x14ac:dyDescent="0.2">
      <c r="D104" s="161"/>
    </row>
    <row r="105" spans="4:4" x14ac:dyDescent="0.2">
      <c r="D105" s="161"/>
    </row>
    <row r="106" spans="4:4" x14ac:dyDescent="0.2">
      <c r="D106" s="161"/>
    </row>
    <row r="107" spans="4:4" x14ac:dyDescent="0.2">
      <c r="D107" s="161"/>
    </row>
    <row r="108" spans="4:4" x14ac:dyDescent="0.2">
      <c r="D108" s="161"/>
    </row>
    <row r="109" spans="4:4" x14ac:dyDescent="0.2">
      <c r="D109" s="161"/>
    </row>
    <row r="110" spans="4:4" x14ac:dyDescent="0.2">
      <c r="D110" s="161"/>
    </row>
    <row r="111" spans="4:4" x14ac:dyDescent="0.2">
      <c r="D111" s="161"/>
    </row>
    <row r="112" spans="4:4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6">
    <mergeCell ref="A73:G77"/>
    <mergeCell ref="A1:G1"/>
    <mergeCell ref="C2:G2"/>
    <mergeCell ref="C3:G3"/>
    <mergeCell ref="C4:G4"/>
    <mergeCell ref="A72:C72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Tibitanzl</dc:creator>
  <cp:lastModifiedBy>Milan Jáchim</cp:lastModifiedBy>
  <cp:lastPrinted>2014-02-28T09:52:57Z</cp:lastPrinted>
  <dcterms:created xsi:type="dcterms:W3CDTF">2009-04-08T07:15:50Z</dcterms:created>
  <dcterms:modified xsi:type="dcterms:W3CDTF">2019-02-06T14:43:23Z</dcterms:modified>
</cp:coreProperties>
</file>